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activeTab="2"/>
  </bookViews>
  <sheets>
    <sheet name="SUMMARY OF MONTHLY BILLED SJR" sheetId="36" r:id="rId1"/>
    <sheet name="DAILY LIQUIDATION" sheetId="5" r:id="rId2"/>
    <sheet name="SJR LIST (2024)" sheetId="28" r:id="rId3"/>
    <sheet name="BROUGHT-IN" sheetId="31" r:id="rId4"/>
    <sheet name="PULLED-OUT" sheetId="35" r:id="rId5"/>
    <sheet name="OVERPAYMENT MONITORING" sheetId="38" r:id="rId6"/>
  </sheets>
  <definedNames>
    <definedName name="_xlnm._FilterDatabase" localSheetId="2" hidden="1">'SJR LIST (2024)'!$A$3:$AP$87</definedName>
    <definedName name="_xlnm.Print_Area" localSheetId="1">'DAILY LIQUIDATION'!$A$4800:$K$4817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D336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delivered by team villafuerte</t>
        </r>
      </text>
    </comment>
  </commentList>
</comments>
</file>

<file path=xl/comments2.xml><?xml version="1.0" encoding="utf-8"?>
<comments xmlns="http://schemas.openxmlformats.org/spreadsheetml/2006/main">
  <authors>
    <author>220920</author>
    <author>elena</author>
  </authors>
  <commentList>
    <comment ref="AI2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PURCHASED NEW UNIT
</t>
        </r>
      </text>
    </comment>
    <comment ref="V2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 APPROVED BY SIR ADR 2/1/2024
</t>
        </r>
      </text>
    </comment>
    <comment ref="Z3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C/O SIR ADR
2/8/2023
</t>
        </r>
      </text>
    </comment>
    <comment ref="V3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EWT</t>
        </r>
      </text>
    </comment>
    <comment ref="V4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
</t>
        </r>
      </text>
    </comment>
    <comment ref="V4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V4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EWT</t>
        </r>
      </text>
    </comment>
    <comment ref="X5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HO-187414
</t>
        </r>
      </text>
    </comment>
    <comment ref="X5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HO-187393</t>
        </r>
      </text>
    </comment>
    <comment ref="V5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EWT
</t>
        </r>
      </text>
    </comment>
    <comment ref="X5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LABOR WTY CONSIDERARTION</t>
        </r>
      </text>
    </comment>
    <comment ref="V6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 DISCOUNT</t>
        </r>
      </text>
    </comment>
    <comment ref="X6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HO-188371</t>
        </r>
      </text>
    </comment>
    <comment ref="V6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 APPROVED BY SIR ADR 02/29/2024
</t>
        </r>
      </text>
    </comment>
    <comment ref="X6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HO-187861</t>
        </r>
      </text>
    </comment>
    <comment ref="X7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HO-188838</t>
        </r>
      </text>
    </comment>
    <comment ref="V8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</t>
        </r>
      </text>
    </comment>
    <comment ref="X8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SJR#HO-186267</t>
        </r>
      </text>
    </comment>
    <comment ref="W8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BREAKER</t>
        </r>
      </text>
    </comment>
    <comment ref="X8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WARRANTY UNIT (DEALER DISPLAY UNIT)
</t>
        </r>
      </text>
    </comment>
    <comment ref="V9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KMI DISCOUNT</t>
        </r>
      </text>
    </comment>
    <comment ref="X92" authorId="0">
      <text>
        <r>
          <rPr>
            <b/>
            <sz val="9"/>
            <rFont val="Times New Roman"/>
            <charset val="0"/>
          </rPr>
          <t xml:space="preserve">220920:
</t>
        </r>
        <r>
          <rPr>
            <sz val="9"/>
            <rFont val="Times New Roman"/>
            <charset val="0"/>
          </rPr>
          <t>LABOR WTY REF SJR# HO-189747</t>
        </r>
      </text>
    </comment>
    <comment ref="Y9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20%</t>
        </r>
      </text>
    </comment>
    <comment ref="Z9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X9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HO-191171
</t>
        </r>
      </text>
    </comment>
    <comment ref="X10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HO-190858</t>
        </r>
      </text>
    </comment>
    <comment ref="V10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 DISCOUNT
</t>
        </r>
      </text>
    </comment>
    <comment ref="V10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V10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X11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HO-193401 (CHECK-UP FEE)</t>
        </r>
      </text>
    </comment>
    <comment ref="V12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X12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Ref. HO-192071 (Check-up Fee)</t>
        </r>
      </text>
    </comment>
    <comment ref="X12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
CUSTOMER WILL PURCHASED UNIT
</t>
        </r>
      </text>
    </comment>
    <comment ref="Y13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20%</t>
        </r>
      </text>
    </comment>
    <comment ref="Z13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V15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X15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REF#191783</t>
        </r>
      </text>
    </comment>
    <comment ref="X16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HANDLING FEE= WAIVED
CHECK-UP FEE= REF SJR# HO-193657
</t>
        </r>
      </text>
    </comment>
    <comment ref="A16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CUST. INSIST TO REPLACED UNIT</t>
        </r>
      </text>
    </comment>
    <comment ref="X19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Ref. HO-193453(Check-up fee)</t>
        </r>
      </text>
    </comment>
    <comment ref="C19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</t>
        </r>
        <r>
          <rPr>
            <b/>
            <sz val="9"/>
            <rFont val="Times New Roman"/>
            <charset val="0"/>
          </rPr>
          <t xml:space="preserve">Serial Number: 05422110-71826
</t>
        </r>
      </text>
    </comment>
    <comment ref="V20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</t>
        </r>
      </text>
    </comment>
    <comment ref="W20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20%
</t>
        </r>
      </text>
    </comment>
    <comment ref="X20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X20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 # HO-204445
</t>
        </r>
      </text>
    </comment>
    <comment ref="X20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HO-202900 =900
REF RR# HO-3146 = 600</t>
        </r>
      </text>
    </comment>
    <comment ref="X21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 HO-206547
FLEX MATCH MAJOR REPAIR
</t>
        </r>
      </text>
    </comment>
    <comment ref="X21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REFER SJR# HO-202231
</t>
        </r>
      </text>
    </comment>
    <comment ref="X22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7/16/2024</t>
        </r>
      </text>
    </comment>
    <comment ref="X22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07/2/2024
</t>
        </r>
      </text>
    </comment>
    <comment ref="X23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HO-210660</t>
        </r>
      </text>
    </comment>
    <comment ref="V23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 APPROVED BY SIR ADR</t>
        </r>
      </text>
    </comment>
    <comment ref="V24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 DISCOUNT APPROVED BY SIR ADR 7/10/2024
</t>
        </r>
      </text>
    </comment>
    <comment ref="X24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HO-210325
</t>
        </r>
      </text>
    </comment>
    <comment ref="X24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7/16/2024
</t>
        </r>
      </text>
    </comment>
    <comment ref="X25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7/25/2024</t>
        </r>
      </text>
    </comment>
    <comment ref="X26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BY SIR ADR
8/1/2024</t>
        </r>
      </text>
    </comment>
    <comment ref="X26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REFER SJR# HO-214414
</t>
        </r>
      </text>
    </comment>
    <comment ref="V26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 APPROVED BY SIR ADR</t>
        </r>
      </text>
    </comment>
    <comment ref="V27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 APPROVED BY SIR ADR</t>
        </r>
      </text>
    </comment>
    <comment ref="X27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SJR#HO-214227</t>
        </r>
      </text>
    </comment>
    <comment ref="X281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WAIVED APPROVED BY SIR ADR
8/1/2024
</t>
        </r>
      </text>
    </comment>
    <comment ref="V28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AB28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V28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X29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HO-212954
</t>
        </r>
      </text>
    </comment>
    <comment ref="X29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HO-209757</t>
        </r>
      </text>
    </comment>
    <comment ref="V30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
</t>
        </r>
      </text>
    </comment>
    <comment ref="V30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V30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V30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P31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FOR ACCOUNTABILITY OF NOEL CARDENO</t>
        </r>
      </text>
    </comment>
    <comment ref="V32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</t>
        </r>
      </text>
    </comment>
    <comment ref="W32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COMPRESSOR WTY 
DOP: 5/26/2024
OLP WTY: REF SJR#HO-207119</t>
        </r>
      </text>
    </comment>
    <comment ref="X33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sjr#214805
</t>
        </r>
      </text>
    </comment>
    <comment ref="V33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V33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  <comment ref="W34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EVAPORATOR CONSIDERED WTY REF SJR# HO-174046 
COMPRESSOR UNDER 5YEARS WTY</t>
        </r>
      </text>
    </comment>
    <comment ref="Z34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 APPROVED BY SIR  ADR 9/6/2024</t>
        </r>
      </text>
    </comment>
    <comment ref="Y34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22%</t>
        </r>
      </text>
    </comment>
    <comment ref="Z346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V35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</t>
        </r>
      </text>
    </comment>
    <comment ref="V35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</t>
        </r>
      </text>
    </comment>
    <comment ref="X37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HO-222869
</t>
        </r>
      </text>
    </comment>
    <comment ref="V379" authorId="1">
      <text>
        <r>
          <rPr>
            <b/>
            <sz val="9"/>
            <rFont val="Tahoma"/>
            <charset val="1"/>
          </rPr>
          <t>JEROME:</t>
        </r>
        <r>
          <rPr>
            <sz val="9"/>
            <rFont val="Tahoma"/>
            <charset val="1"/>
          </rPr>
          <t xml:space="preserve">
7% Discount approved by sir ADR 10/4/2024
</t>
        </r>
      </text>
    </comment>
    <comment ref="Z40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 DISCOUNT</t>
        </r>
      </text>
    </comment>
    <comment ref="V40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HANDLING FEE 
HALF PAYMENT, CUSTOMER REQUEST UNIT FOR DISPOSAL APPROVED BY ENGR. KENNETH</t>
        </r>
      </text>
    </comment>
    <comment ref="Y41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20%</t>
        </r>
      </text>
    </comment>
    <comment ref="Z41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</t>
        </r>
      </text>
    </comment>
    <comment ref="W428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SJR# HO-228459</t>
        </r>
      </text>
    </comment>
    <comment ref="V442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10% DISCOUNT</t>
        </r>
      </text>
    </comment>
    <comment ref="V465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7%</t>
        </r>
      </text>
    </comment>
  </commentList>
</comments>
</file>

<file path=xl/sharedStrings.xml><?xml version="1.0" encoding="utf-8"?>
<sst xmlns="http://schemas.openxmlformats.org/spreadsheetml/2006/main" count="15945" uniqueCount="1494">
  <si>
    <t>SUMMARY BILLED SJR 2024</t>
  </si>
  <si>
    <t>SUMMARY INCOME BROUGHT- IN</t>
  </si>
  <si>
    <t>SJR NO.</t>
  </si>
  <si>
    <t>CUSTOMER NAME</t>
  </si>
  <si>
    <t>JOB TYPE</t>
  </si>
  <si>
    <t>BILLED DATE</t>
  </si>
  <si>
    <t>DELIVERED / PICK-UP DATE</t>
  </si>
  <si>
    <t xml:space="preserve">MONTHLY SALES </t>
  </si>
  <si>
    <t>PARTS</t>
  </si>
  <si>
    <t>LABOR</t>
  </si>
  <si>
    <t>CONSUMABLES</t>
  </si>
  <si>
    <t>WARRANTY PARTS</t>
  </si>
  <si>
    <t>WARRANTY LABOR</t>
  </si>
  <si>
    <t>DISCOUNT  PARTS</t>
  </si>
  <si>
    <t>DISCOUNT LABORS</t>
  </si>
  <si>
    <t xml:space="preserve">NET  INCOME </t>
  </si>
  <si>
    <t>ACCOUNTS RECEIVABLE</t>
  </si>
  <si>
    <t>HO-00182638</t>
  </si>
  <si>
    <t>JANUARY</t>
  </si>
  <si>
    <t>HO-00183026</t>
  </si>
  <si>
    <t>HO-00183232</t>
  </si>
  <si>
    <t>HO-00183420</t>
  </si>
  <si>
    <t>HO-00183410</t>
  </si>
  <si>
    <t>HO-00183628</t>
  </si>
  <si>
    <t>HO-00184190</t>
  </si>
  <si>
    <t>HO-00183012</t>
  </si>
  <si>
    <t>HO-00184037</t>
  </si>
  <si>
    <t>HO-00184342</t>
  </si>
  <si>
    <t>HO-00184217</t>
  </si>
  <si>
    <t>HO-00184416</t>
  </si>
  <si>
    <t>HO-00184887</t>
  </si>
  <si>
    <t>SUMMARY INCOME PULLED- OUT</t>
  </si>
  <si>
    <t>HO-00184524</t>
  </si>
  <si>
    <t>HANDLING FEE</t>
  </si>
  <si>
    <t>SERVICE UNIT FEE</t>
  </si>
  <si>
    <t>WTY. PARTS</t>
  </si>
  <si>
    <t>WTY. LABOR</t>
  </si>
  <si>
    <t>DISCOUNT PARTS</t>
  </si>
  <si>
    <t>DISCOUNT LABOR</t>
  </si>
  <si>
    <t>NET INCOME</t>
  </si>
  <si>
    <t>HO-00185079</t>
  </si>
  <si>
    <t>AUGUST</t>
  </si>
  <si>
    <t>HO-00185195</t>
  </si>
  <si>
    <t>HO-00185368</t>
  </si>
  <si>
    <t>HO-00185037</t>
  </si>
  <si>
    <t>SUMMARY OF TOTAL BILLED SJR 2024</t>
  </si>
  <si>
    <t>HO-00185700</t>
  </si>
  <si>
    <t>MONTH</t>
  </si>
  <si>
    <t>TOTAL SJR BILLED</t>
  </si>
  <si>
    <t>HO-00185248</t>
  </si>
  <si>
    <t>DECEMBER 26 TO JANUARY 25</t>
  </si>
  <si>
    <t>HO-00185771</t>
  </si>
  <si>
    <t>JANUARY 26 TO FEBRUARY 25</t>
  </si>
  <si>
    <t>HO-00185999</t>
  </si>
  <si>
    <t>FEBRUARY 26 TO MARCH 25</t>
  </si>
  <si>
    <t>HO-00185309</t>
  </si>
  <si>
    <t>MARCH 26 TO APRIL 25</t>
  </si>
  <si>
    <t>HO-00186101</t>
  </si>
  <si>
    <t>APRIL 26 TO MAY 25</t>
  </si>
  <si>
    <t>HO-00185956</t>
  </si>
  <si>
    <t>MAY 26 TO JUNE 25</t>
  </si>
  <si>
    <t>HO-00186422</t>
  </si>
  <si>
    <t>JUNE 26 TO JULY 25</t>
  </si>
  <si>
    <t>HO-00184300</t>
  </si>
  <si>
    <t>JULY 26 TO AUGUST 25</t>
  </si>
  <si>
    <t>HO-00186566</t>
  </si>
  <si>
    <t>AUGUST 26 TO SEPTEMBER 25</t>
  </si>
  <si>
    <t>HO-00186502</t>
  </si>
  <si>
    <t>SEPTEMBER 26 TO OCTOBER 25</t>
  </si>
  <si>
    <t>HO-00186409</t>
  </si>
  <si>
    <t>OCTOBER 26 TO NOVEMBER 25</t>
  </si>
  <si>
    <t>HO-00186559</t>
  </si>
  <si>
    <t>NOVEMBER 26 TO DECEMBER 25</t>
  </si>
  <si>
    <t>HO-00186720</t>
  </si>
  <si>
    <t>TOTAL:</t>
  </si>
  <si>
    <t>HO-00186937</t>
  </si>
  <si>
    <t>HO-00186861</t>
  </si>
  <si>
    <t>HO-00186366</t>
  </si>
  <si>
    <t>HO-00187006</t>
  </si>
  <si>
    <t>HO-00187138</t>
  </si>
  <si>
    <t>HO-00187022</t>
  </si>
  <si>
    <t>HO-00186976</t>
  </si>
  <si>
    <t>HO-00183174</t>
  </si>
  <si>
    <t>HO-00186522</t>
  </si>
  <si>
    <t>HO-00187278</t>
  </si>
  <si>
    <t>HO-00187365</t>
  </si>
  <si>
    <t>HO-00187775</t>
  </si>
  <si>
    <t>HO-00187172</t>
  </si>
  <si>
    <t>HO-00187426</t>
  </si>
  <si>
    <t>HO-00187932</t>
  </si>
  <si>
    <t>HO-00187859</t>
  </si>
  <si>
    <t>HO-00188179</t>
  </si>
  <si>
    <t>HO-00184299</t>
  </si>
  <si>
    <t>HO-00188549</t>
  </si>
  <si>
    <t>HO-00183929</t>
  </si>
  <si>
    <t>HO-00188661</t>
  </si>
  <si>
    <t>HO-00188689</t>
  </si>
  <si>
    <t>HO-00188938</t>
  </si>
  <si>
    <t>HO-00187710</t>
  </si>
  <si>
    <t>HO-00188528</t>
  </si>
  <si>
    <t>HO-00188919</t>
  </si>
  <si>
    <t>HO-00189050</t>
  </si>
  <si>
    <t>HO-00188613</t>
  </si>
  <si>
    <t>HO-00188988</t>
  </si>
  <si>
    <t>HO-00189187</t>
  </si>
  <si>
    <t>HO-00189193</t>
  </si>
  <si>
    <t>HO-00189471</t>
  </si>
  <si>
    <t>HO-00189220</t>
  </si>
  <si>
    <t>HO-00189636</t>
  </si>
  <si>
    <t>HO-00189111</t>
  </si>
  <si>
    <t>HO-00190245</t>
  </si>
  <si>
    <t>HO-00189940</t>
  </si>
  <si>
    <t>HO-00189795</t>
  </si>
  <si>
    <t>HO-00189836</t>
  </si>
  <si>
    <t>HO-00189835</t>
  </si>
  <si>
    <t>HO-00190434</t>
  </si>
  <si>
    <t>HO-00190597</t>
  </si>
  <si>
    <t>HO-00190461</t>
  </si>
  <si>
    <t>HO-00190145</t>
  </si>
  <si>
    <t>HO-00190671</t>
  </si>
  <si>
    <t>HO-00190465</t>
  </si>
  <si>
    <t>HO-00190969</t>
  </si>
  <si>
    <t>HO-00190732</t>
  </si>
  <si>
    <t>HO-00190913</t>
  </si>
  <si>
    <t>HO-00190865</t>
  </si>
  <si>
    <t>HO-00191172</t>
  </si>
  <si>
    <t>HO-00191221</t>
  </si>
  <si>
    <t>HO-00191447</t>
  </si>
  <si>
    <t>HO-00190731</t>
  </si>
  <si>
    <t>HO-00191558</t>
  </si>
  <si>
    <t>HO-00191431</t>
  </si>
  <si>
    <t>HO-00191671</t>
  </si>
  <si>
    <t>HO-00191891</t>
  </si>
  <si>
    <t>HO-00191789</t>
  </si>
  <si>
    <t>HO-00192180</t>
  </si>
  <si>
    <t>HO-00192059</t>
  </si>
  <si>
    <t>HO-00192064</t>
  </si>
  <si>
    <t>HO-00192194</t>
  </si>
  <si>
    <t>HO-00191914</t>
  </si>
  <si>
    <t>HO-00192095</t>
  </si>
  <si>
    <t>HO-00190748</t>
  </si>
  <si>
    <t>HO-00191783</t>
  </si>
  <si>
    <t>HO-00191782</t>
  </si>
  <si>
    <t>HO-00192308</t>
  </si>
  <si>
    <t>HO-00193701</t>
  </si>
  <si>
    <t>HO-00193803</t>
  </si>
  <si>
    <t>HO-00193361</t>
  </si>
  <si>
    <t>HO-00193717</t>
  </si>
  <si>
    <t>HO-00193023</t>
  </si>
  <si>
    <t>HO-00193793</t>
  </si>
  <si>
    <t>HO-00194016</t>
  </si>
  <si>
    <t>HO-00194038</t>
  </si>
  <si>
    <t>HO-00194682</t>
  </si>
  <si>
    <t>HO-00195180</t>
  </si>
  <si>
    <t>HO-00194620</t>
  </si>
  <si>
    <t>HO-00194989</t>
  </si>
  <si>
    <t>HO-00193859</t>
  </si>
  <si>
    <t>HO-00195755</t>
  </si>
  <si>
    <t>HO-00195426</t>
  </si>
  <si>
    <t>HO-00196017</t>
  </si>
  <si>
    <t>HO-00196356</t>
  </si>
  <si>
    <t>HO-00195468</t>
  </si>
  <si>
    <t>HO-00195766</t>
  </si>
  <si>
    <t>HO-00196502</t>
  </si>
  <si>
    <t>HO-00196882</t>
  </si>
  <si>
    <t>HO-00197081</t>
  </si>
  <si>
    <t>HO-00197437</t>
  </si>
  <si>
    <t>HO-00197129</t>
  </si>
  <si>
    <t>HO-00197143</t>
  </si>
  <si>
    <t>HO-00197590</t>
  </si>
  <si>
    <t>HO-00198059</t>
  </si>
  <si>
    <t>HO-00197040</t>
  </si>
  <si>
    <t>HO-00197567</t>
  </si>
  <si>
    <t>HO-00196749</t>
  </si>
  <si>
    <t>HO-00197791</t>
  </si>
  <si>
    <t>HO-00198249</t>
  </si>
  <si>
    <t>HO-00194855</t>
  </si>
  <si>
    <t>HO-00198162</t>
  </si>
  <si>
    <t>HO-00198998</t>
  </si>
  <si>
    <t>HO-00199111</t>
  </si>
  <si>
    <t>HO-00199263</t>
  </si>
  <si>
    <t>HO-00199777</t>
  </si>
  <si>
    <t>HO-00198724</t>
  </si>
  <si>
    <t>HO-00199195</t>
  </si>
  <si>
    <t>HO-00199272</t>
  </si>
  <si>
    <t>HO-00199854</t>
  </si>
  <si>
    <t>HO-00199388</t>
  </si>
  <si>
    <t>HO-00200002</t>
  </si>
  <si>
    <t>HO-00201061</t>
  </si>
  <si>
    <t>HO-00201457</t>
  </si>
  <si>
    <t>HO-00201603</t>
  </si>
  <si>
    <t>HO-00199716</t>
  </si>
  <si>
    <t>HO-00200043</t>
  </si>
  <si>
    <t>HO-00201505</t>
  </si>
  <si>
    <t>HO-00200636</t>
  </si>
  <si>
    <t>HO-00200554</t>
  </si>
  <si>
    <t>HO-00200718</t>
  </si>
  <si>
    <t>HO-00201099</t>
  </si>
  <si>
    <t>HO-00200054</t>
  </si>
  <si>
    <t>HO-00202771</t>
  </si>
  <si>
    <t>HO-00202116</t>
  </si>
  <si>
    <t>HO-00202117</t>
  </si>
  <si>
    <t>HO-00202930</t>
  </si>
  <si>
    <t>HO-00202842</t>
  </si>
  <si>
    <t>HO-00202801</t>
  </si>
  <si>
    <t>HO-00203059</t>
  </si>
  <si>
    <t>HO-00201304</t>
  </si>
  <si>
    <t>HO-00202789</t>
  </si>
  <si>
    <t>HO-00203048</t>
  </si>
  <si>
    <t>HO-0022090</t>
  </si>
  <si>
    <t>HO-00203040</t>
  </si>
  <si>
    <t>HO-00202090</t>
  </si>
  <si>
    <t>HO-00201046</t>
  </si>
  <si>
    <t>HO-00202911</t>
  </si>
  <si>
    <t>HO-00202855</t>
  </si>
  <si>
    <t>HO-00204235</t>
  </si>
  <si>
    <t>HO-00204121</t>
  </si>
  <si>
    <t>HO-00204374</t>
  </si>
  <si>
    <t>HO-00202412</t>
  </si>
  <si>
    <t>HO-00203888</t>
  </si>
  <si>
    <t>HO-00204122</t>
  </si>
  <si>
    <t>HO-00204123</t>
  </si>
  <si>
    <t>HO-00201487</t>
  </si>
  <si>
    <t>HO-00201761</t>
  </si>
  <si>
    <t>HO-00204204</t>
  </si>
  <si>
    <t>HO-00204434</t>
  </si>
  <si>
    <t>HO-00204159</t>
  </si>
  <si>
    <t>HO-00204439</t>
  </si>
  <si>
    <t>HO-00205369</t>
  </si>
  <si>
    <t>HO-00204862</t>
  </si>
  <si>
    <t>HO-00205376</t>
  </si>
  <si>
    <t>HO-00205185</t>
  </si>
  <si>
    <t>HO-00205673</t>
  </si>
  <si>
    <t>HO-00205853</t>
  </si>
  <si>
    <t>HO-00206611</t>
  </si>
  <si>
    <t>HO-00203280</t>
  </si>
  <si>
    <t>HO-00204442</t>
  </si>
  <si>
    <t>HO-00204445</t>
  </si>
  <si>
    <t>HO-00207134</t>
  </si>
  <si>
    <t>HO-00205855</t>
  </si>
  <si>
    <t>HO-00205052</t>
  </si>
  <si>
    <t>HO-00205737</t>
  </si>
  <si>
    <t>HO-00206189</t>
  </si>
  <si>
    <t>HO-00207139</t>
  </si>
  <si>
    <t>HO-00206543</t>
  </si>
  <si>
    <t>HO-00206547</t>
  </si>
  <si>
    <t>HO-00208959</t>
  </si>
  <si>
    <t>HO-00207024</t>
  </si>
  <si>
    <t>HO-00207025</t>
  </si>
  <si>
    <t>HO-00208182</t>
  </si>
  <si>
    <t>HO-00208279</t>
  </si>
  <si>
    <t>HO-00209621</t>
  </si>
  <si>
    <t>HO-00209897</t>
  </si>
  <si>
    <t>HO-00209348</t>
  </si>
  <si>
    <t>HO-00210393</t>
  </si>
  <si>
    <t>HO-00209411</t>
  </si>
  <si>
    <t>HO-00209343</t>
  </si>
  <si>
    <t>HO-00209709</t>
  </si>
  <si>
    <t>HO-00210333</t>
  </si>
  <si>
    <t>HO-00209882</t>
  </si>
  <si>
    <t>HO-00210647</t>
  </si>
  <si>
    <t>HO-00208848</t>
  </si>
  <si>
    <t>HO-00211409</t>
  </si>
  <si>
    <t>HO-00211319</t>
  </si>
  <si>
    <t>HO-00209588</t>
  </si>
  <si>
    <t>HO-00195527</t>
  </si>
  <si>
    <t>HO-00210325</t>
  </si>
  <si>
    <t>HO-00211366</t>
  </si>
  <si>
    <t>HO-00210660</t>
  </si>
  <si>
    <t>HO-00211073</t>
  </si>
  <si>
    <t>HO-00210606</t>
  </si>
  <si>
    <t>HO-00211379</t>
  </si>
  <si>
    <t>HO-00212019</t>
  </si>
  <si>
    <t>HO-00212020</t>
  </si>
  <si>
    <t>HO-00212491</t>
  </si>
  <si>
    <t>HO-00212361</t>
  </si>
  <si>
    <t>HO-00212677</t>
  </si>
  <si>
    <t>HO-00212505</t>
  </si>
  <si>
    <t>HO-00212675</t>
  </si>
  <si>
    <t>HO-00212816</t>
  </si>
  <si>
    <t>HO-00209886</t>
  </si>
  <si>
    <t>HO-00210331</t>
  </si>
  <si>
    <t>HO-00213103</t>
  </si>
  <si>
    <t>HO-00213212</t>
  </si>
  <si>
    <t>HO-00213781</t>
  </si>
  <si>
    <t>HO-00213801</t>
  </si>
  <si>
    <t>HO-00214116</t>
  </si>
  <si>
    <t>HO-00214250</t>
  </si>
  <si>
    <t>HO-00214298</t>
  </si>
  <si>
    <t>HO-00214301</t>
  </si>
  <si>
    <t>HO-00214299</t>
  </si>
  <si>
    <t>HO-00214296</t>
  </si>
  <si>
    <t>HO-00213603</t>
  </si>
  <si>
    <t>HO-00214319</t>
  </si>
  <si>
    <t>HO-00214797</t>
  </si>
  <si>
    <t>HO-00214411</t>
  </si>
  <si>
    <t>HO-00214414</t>
  </si>
  <si>
    <t>HO-00215015</t>
  </si>
  <si>
    <t>HO-00214950</t>
  </si>
  <si>
    <t>HO-00214833</t>
  </si>
  <si>
    <t>HO-00213778</t>
  </si>
  <si>
    <t>HO-00214385</t>
  </si>
  <si>
    <t>HO-00214562</t>
  </si>
  <si>
    <t>HO-00214986</t>
  </si>
  <si>
    <t>HO-00214989</t>
  </si>
  <si>
    <t>HO-00215131</t>
  </si>
  <si>
    <t>HO-00210518</t>
  </si>
  <si>
    <t>HO-00215124</t>
  </si>
  <si>
    <t>HO-00214805</t>
  </si>
  <si>
    <t>HO-00207611</t>
  </si>
  <si>
    <t>HO-00207609</t>
  </si>
  <si>
    <t>HO-00215001</t>
  </si>
  <si>
    <t>HO-00215294</t>
  </si>
  <si>
    <t>HO-00215598</t>
  </si>
  <si>
    <t>HO-00215743</t>
  </si>
  <si>
    <t>HO-00215851</t>
  </si>
  <si>
    <t>HO-00216137</t>
  </si>
  <si>
    <t>HO-00216182</t>
  </si>
  <si>
    <t>HO-00216268</t>
  </si>
  <si>
    <t>HO-00216139</t>
  </si>
  <si>
    <t>HO-00216392</t>
  </si>
  <si>
    <t>HO-00212949</t>
  </si>
  <si>
    <t>HO-00212954</t>
  </si>
  <si>
    <t>HO-00212975</t>
  </si>
  <si>
    <t>HO-00216087</t>
  </si>
  <si>
    <t>HO-00216690</t>
  </si>
  <si>
    <t>HO-00216711</t>
  </si>
  <si>
    <t>HO-00216774</t>
  </si>
  <si>
    <t>HO-00216776</t>
  </si>
  <si>
    <t>HO-00216850</t>
  </si>
  <si>
    <t>HO-00216522</t>
  </si>
  <si>
    <t>HO-00216757</t>
  </si>
  <si>
    <t>HO-00217045</t>
  </si>
  <si>
    <t>HO-00217454</t>
  </si>
  <si>
    <t>HO-00217292</t>
  </si>
  <si>
    <t>HO-00217400</t>
  </si>
  <si>
    <t>HO-00216876</t>
  </si>
  <si>
    <t>HO-00217329</t>
  </si>
  <si>
    <t>HO-00217320</t>
  </si>
  <si>
    <t>HO-00218061</t>
  </si>
  <si>
    <t>HO-00217809</t>
  </si>
  <si>
    <t>HO-00217813</t>
  </si>
  <si>
    <t>HO-00217794</t>
  </si>
  <si>
    <t>HO-00218169</t>
  </si>
  <si>
    <t>HO-00218349</t>
  </si>
  <si>
    <t>HO-00218424</t>
  </si>
  <si>
    <t>HO-00218839</t>
  </si>
  <si>
    <t>HO-00218484</t>
  </si>
  <si>
    <t>HO-00218057</t>
  </si>
  <si>
    <t>HO-00219262</t>
  </si>
  <si>
    <t>HO-00219406</t>
  </si>
  <si>
    <t>HO-00219565</t>
  </si>
  <si>
    <t>HO-00219452</t>
  </si>
  <si>
    <t>HO-00217236</t>
  </si>
  <si>
    <t>HO-00219102</t>
  </si>
  <si>
    <t>HO-00219104</t>
  </si>
  <si>
    <t>HO-00219105</t>
  </si>
  <si>
    <t>HO-00219259</t>
  </si>
  <si>
    <t>HO-00219261</t>
  </si>
  <si>
    <t>HO-00219386</t>
  </si>
  <si>
    <t>HO-00219384</t>
  </si>
  <si>
    <t>HO-00219218</t>
  </si>
  <si>
    <t>HO-00219090</t>
  </si>
  <si>
    <t>HO-00219564</t>
  </si>
  <si>
    <t>HO-00219707</t>
  </si>
  <si>
    <t>HO-00219831</t>
  </si>
  <si>
    <t>HO-00220227</t>
  </si>
  <si>
    <t>HO-00218853</t>
  </si>
  <si>
    <t>HO-00219108</t>
  </si>
  <si>
    <t>HO-00219270</t>
  </si>
  <si>
    <t>HO-00219974</t>
  </si>
  <si>
    <t>HO-00220048</t>
  </si>
  <si>
    <t>HO-00220100</t>
  </si>
  <si>
    <t>HO-00220547</t>
  </si>
  <si>
    <t>HO-00220094</t>
  </si>
  <si>
    <t>HO-00220501</t>
  </si>
  <si>
    <t>HO-00220189</t>
  </si>
  <si>
    <t>HO-00220251</t>
  </si>
  <si>
    <t>HO-00220872</t>
  </si>
  <si>
    <t>HO-00220528</t>
  </si>
  <si>
    <t>HO-00220861</t>
  </si>
  <si>
    <t>HO-00221228</t>
  </si>
  <si>
    <t>HO-00221024</t>
  </si>
  <si>
    <t>HO-00221246</t>
  </si>
  <si>
    <t>HO-00221482</t>
  </si>
  <si>
    <t>HO-00212697</t>
  </si>
  <si>
    <t>HO-00219385</t>
  </si>
  <si>
    <t>HO-00220287</t>
  </si>
  <si>
    <t>HO-00220281</t>
  </si>
  <si>
    <t>HO-00221195</t>
  </si>
  <si>
    <t>HO-00221633</t>
  </si>
  <si>
    <t>HO-00221634</t>
  </si>
  <si>
    <t>HO-00221690</t>
  </si>
  <si>
    <t>HO-00222004</t>
  </si>
  <si>
    <t>HO-00221998</t>
  </si>
  <si>
    <t>HO-00222253</t>
  </si>
  <si>
    <t>HO-00221667</t>
  </si>
  <si>
    <t>HO-00222405</t>
  </si>
  <si>
    <t>HO-00221542</t>
  </si>
  <si>
    <t>HO-00222647</t>
  </si>
  <si>
    <t>HO-00222653</t>
  </si>
  <si>
    <t>HO-00222726</t>
  </si>
  <si>
    <t>HO-00222887</t>
  </si>
  <si>
    <t>HO-00220806</t>
  </si>
  <si>
    <t>HO-00220803</t>
  </si>
  <si>
    <t>HO-00220797</t>
  </si>
  <si>
    <t>HO-00220792</t>
  </si>
  <si>
    <t>HO-00220778</t>
  </si>
  <si>
    <t>HO-00222905</t>
  </si>
  <si>
    <t>HO-00222724</t>
  </si>
  <si>
    <t>HO-00222793</t>
  </si>
  <si>
    <t>HO-00223004</t>
  </si>
  <si>
    <t>HO-00223573</t>
  </si>
  <si>
    <t>HO-00224060</t>
  </si>
  <si>
    <t>HO-00224510</t>
  </si>
  <si>
    <t>KOLIN PHILIPPINES INTERNATIONAL INC.</t>
  </si>
  <si>
    <t>1854 Sta. Rita St., Guadalupe Nuevo,</t>
  </si>
  <si>
    <t>1212 Makati City</t>
  </si>
  <si>
    <t>DAILY BILLED SJR: [PO]</t>
  </si>
  <si>
    <t>DATE :</t>
  </si>
  <si>
    <t>JANUARY 04, 2024 (THURSDAY)</t>
  </si>
  <si>
    <t>BILLING</t>
  </si>
  <si>
    <t>DATE GENERATED SJR</t>
  </si>
  <si>
    <t>DATE BILLED</t>
  </si>
  <si>
    <t>SJR#</t>
  </si>
  <si>
    <t>C U S T O M E R</t>
  </si>
  <si>
    <t>MODEL</t>
  </si>
  <si>
    <t>TOTAL CHARGE</t>
  </si>
  <si>
    <t>BALANCE</t>
  </si>
  <si>
    <t>WTY. TYPE</t>
  </si>
  <si>
    <t>CR/OR ATTACHED</t>
  </si>
  <si>
    <t>DEOGRACIAS, AUBREY</t>
  </si>
  <si>
    <t>KAG-100WCINV</t>
  </si>
  <si>
    <t>W</t>
  </si>
  <si>
    <t>NONE</t>
  </si>
  <si>
    <t>GONZALES, CHRISTIAN</t>
  </si>
  <si>
    <t>PREPARED BY :</t>
  </si>
  <si>
    <t>NOTED BY:</t>
  </si>
  <si>
    <t>RECEIVED BY:</t>
  </si>
  <si>
    <t>JEROME P. CASTRO</t>
  </si>
  <si>
    <t>RICHELL V. HICBAN</t>
  </si>
  <si>
    <t>ADOLF FABREAG</t>
  </si>
  <si>
    <t>SVC ACCTG ASST.</t>
  </si>
  <si>
    <t>SVC ACCTG SUPERVISOR</t>
  </si>
  <si>
    <t>FIELD OPERATION ASSISTANT</t>
  </si>
  <si>
    <t>JANUARY 05, 2024 (FRIDAY)</t>
  </si>
  <si>
    <t>GUINGANIA, IRISH</t>
  </si>
  <si>
    <t>KAM-95CMC32</t>
  </si>
  <si>
    <t>OROSCO, RIZALYN</t>
  </si>
  <si>
    <t>KCF-10SRD</t>
  </si>
  <si>
    <t>DAILY BILLED SJR: [BI]</t>
  </si>
  <si>
    <t>JANUARY 9, 2024 (TUESDAY)</t>
  </si>
  <si>
    <t>SINGUA, ARVIN</t>
  </si>
  <si>
    <t>KDM-20LES</t>
  </si>
  <si>
    <t>C</t>
  </si>
  <si>
    <t>OR#135024</t>
  </si>
  <si>
    <t>ERVINFIELD DELFIN</t>
  </si>
  <si>
    <t>ASC PARTS COORDINATOR</t>
  </si>
  <si>
    <t>JANUARY 10, 2024 (WEDNESDAY)</t>
  </si>
  <si>
    <t>ALEJANDRINO, JIGGIE</t>
  </si>
  <si>
    <t>KAG-145RSINV</t>
  </si>
  <si>
    <t>OR#135052</t>
  </si>
  <si>
    <t>JANUARY 11, 2024 (THURSDAY)</t>
  </si>
  <si>
    <t>ROBINSONS NOVALICHES QUEZON CITY</t>
  </si>
  <si>
    <t>JANUARY 12, 2024 (FRIDAY)</t>
  </si>
  <si>
    <t>CHIONG, JEFFREY</t>
  </si>
  <si>
    <t>KSM-IW10-4F1M</t>
  </si>
  <si>
    <t>CABAL, JUSTINE/ ANNA</t>
  </si>
  <si>
    <t>OR#135043</t>
  </si>
  <si>
    <t>JANUARY 16, 2024 (TUESDAY)</t>
  </si>
  <si>
    <t>VALERIANO, LEO</t>
  </si>
  <si>
    <t>KSM-15MB1INV</t>
  </si>
  <si>
    <t>OR#135145</t>
  </si>
  <si>
    <t>ASSAST ASC</t>
  </si>
  <si>
    <t>KCF-10TRD</t>
  </si>
  <si>
    <t>JANUARY 18, 2024 (THURSDAY)</t>
  </si>
  <si>
    <t>HERNANDEZ, JERIC</t>
  </si>
  <si>
    <t>JANUARY 22, 2024 (MONDAY)</t>
  </si>
  <si>
    <t>FLORES, MATTHEW</t>
  </si>
  <si>
    <t>KAG-250WCINV</t>
  </si>
  <si>
    <t>JANUARY 23, 2024 (TUESDAY)</t>
  </si>
  <si>
    <t>YAP, ENRIQUE CHUA</t>
  </si>
  <si>
    <t>KAG-150RE</t>
  </si>
  <si>
    <t>DE GUZMAN, ROSEJEN</t>
  </si>
  <si>
    <t>JANUARY 24, 2024 (WEDNESDAY)</t>
  </si>
  <si>
    <t>ALINSANGAN, ALEJANDRO</t>
  </si>
  <si>
    <t>KAG-260RS</t>
  </si>
  <si>
    <t>OR#135190</t>
  </si>
  <si>
    <t>JANUARY 25, 2024 (THURSDAY)</t>
  </si>
  <si>
    <t>KAG-120RS</t>
  </si>
  <si>
    <t>JANUARY 26, 2024 (FRIDAY)</t>
  </si>
  <si>
    <t>UY, EDMUND / YUREN WELLNESS SPA</t>
  </si>
  <si>
    <t>KSM-IW156H1M</t>
  </si>
  <si>
    <t>OR#135253</t>
  </si>
  <si>
    <t>JANUARY 31, 2024 (WEDNESDAY)</t>
  </si>
  <si>
    <t>WESTERN MARKETING CORP. (HEAD OFFICE)</t>
  </si>
  <si>
    <t>KAG-240RSINV</t>
  </si>
  <si>
    <t>TASIS, LYKA</t>
  </si>
  <si>
    <t>KSG-IWF-30WFY-8K1M32-1</t>
  </si>
  <si>
    <t>OR#135299</t>
  </si>
  <si>
    <t>FEBRUARY 01, 2024 (THURSDAY)</t>
  </si>
  <si>
    <t>MAGANTE, MARIVIC</t>
  </si>
  <si>
    <t>KSM-25MB1INV</t>
  </si>
  <si>
    <t>OR#135298</t>
  </si>
  <si>
    <t>MANEJA, HAROLD</t>
  </si>
  <si>
    <t>BATUNGBAKAL, RODRIGO A.</t>
  </si>
  <si>
    <t>KAG-11RE</t>
  </si>
  <si>
    <t>OR#134634</t>
  </si>
  <si>
    <t>FEBRUARY 02, 2024 (FRIDAY)</t>
  </si>
  <si>
    <t>COMMUNITY DEVELOPERS AND CONSTRUCTION CORP.</t>
  </si>
  <si>
    <t>KAG-145WCINV</t>
  </si>
  <si>
    <t>FEBRUARY 05, 2024 (MONDAY)</t>
  </si>
  <si>
    <t>CM</t>
  </si>
  <si>
    <t>17 QUEENBEE FOODS CORPORATION</t>
  </si>
  <si>
    <t>KAC-36TCRM</t>
  </si>
  <si>
    <t>FEBRUARY 06, 2024 (TUESDAY)</t>
  </si>
  <si>
    <t>QUE, SANTY</t>
  </si>
  <si>
    <t>KAG-150RSINV</t>
  </si>
  <si>
    <t>OR#135399</t>
  </si>
  <si>
    <t>BALENA, JERLYN TOLENTINO</t>
  </si>
  <si>
    <t>KAG-75WCINV</t>
  </si>
  <si>
    <t>JULANT PEST CONTROL</t>
  </si>
  <si>
    <t>N/A</t>
  </si>
  <si>
    <t>RM</t>
  </si>
  <si>
    <t>FEBRUARY 08, 2024 (THURSDAY)</t>
  </si>
  <si>
    <t>RAMA, MARY JOY</t>
  </si>
  <si>
    <t>FEBRUARY 12, 2024 (MONDAY)</t>
  </si>
  <si>
    <t>PAN DE MANILA</t>
  </si>
  <si>
    <t>KAC-36RG</t>
  </si>
  <si>
    <t>ACA AND COMPANY</t>
  </si>
  <si>
    <t>KAG-190ME</t>
  </si>
  <si>
    <t>DAUSEN, MARGARETTE</t>
  </si>
  <si>
    <t>FEBRUARY 13, 2024 (TUESDAY)</t>
  </si>
  <si>
    <t>SISTOZA, ERLYN</t>
  </si>
  <si>
    <t>OR#135428</t>
  </si>
  <si>
    <t>SANTOS, AMY</t>
  </si>
  <si>
    <t>KAG-110RSINV</t>
  </si>
  <si>
    <t>OR#135442</t>
  </si>
  <si>
    <t>FEBRUARY 14, 2024 (WEDNESDAY)</t>
  </si>
  <si>
    <t>GREAT WORD APPLIANCES</t>
  </si>
  <si>
    <t>OR#135443</t>
  </si>
  <si>
    <t>KWD-BLC-2088B</t>
  </si>
  <si>
    <t>G.F.I ENTERPRISE</t>
  </si>
  <si>
    <t>OR#135438</t>
  </si>
  <si>
    <t>FERDINAND ILAO</t>
  </si>
  <si>
    <t>ASC PARTS ASSISTANT</t>
  </si>
  <si>
    <t xml:space="preserve">DAILY BILLED SJR: [PO] </t>
  </si>
  <si>
    <t>FEBRUARY 15, 2024 (THURSDAY)</t>
  </si>
  <si>
    <t>ORTIGAS, JEFF</t>
  </si>
  <si>
    <t>OR#135466</t>
  </si>
  <si>
    <t>P</t>
  </si>
  <si>
    <t>FEBRUARY 19, 2024 (MONDAY)</t>
  </si>
  <si>
    <t>EDLAGAN,, VERICK</t>
  </si>
  <si>
    <t>OR#135478</t>
  </si>
  <si>
    <t>AREVALO, MARK RONNIE</t>
  </si>
  <si>
    <t>KAG-100HRE4</t>
  </si>
  <si>
    <t>OR#135514</t>
  </si>
  <si>
    <t>CHAVEZ, AIVY</t>
  </si>
  <si>
    <t>OR#135533</t>
  </si>
  <si>
    <t>FEBRUARY 21, 2024 (WEDNESDAY)</t>
  </si>
  <si>
    <t>QUE, JULIA ANN</t>
  </si>
  <si>
    <t>OR#135534</t>
  </si>
  <si>
    <t>SUNGA, DANIEL</t>
  </si>
  <si>
    <t>KAG-200WCINV</t>
  </si>
  <si>
    <t>FEBRUARY 22, 2024 (THURSDAY)</t>
  </si>
  <si>
    <t>TIU, YOWOREX</t>
  </si>
  <si>
    <t>FEBRUARY 23, 2024 (FRIDAY)</t>
  </si>
  <si>
    <t>AUTOHUB GROUP OF COMPANIES/ FORD GLOBAL</t>
  </si>
  <si>
    <t>KFM-400GF1INV</t>
  </si>
  <si>
    <t>OR#135547</t>
  </si>
  <si>
    <t>FEBRUARY 26, 2024 (MONDAY)</t>
  </si>
  <si>
    <t>ABUQUE, ARIES</t>
  </si>
  <si>
    <t>KAM-55CMC32</t>
  </si>
  <si>
    <t>FAJARDAN, JERICO</t>
  </si>
  <si>
    <t>CALATON, KATHLENE</t>
  </si>
  <si>
    <t>FEBRUARY 27, 2024 (TUESDAY)</t>
  </si>
  <si>
    <t>GOTAUCO, ELYSIA</t>
  </si>
  <si>
    <t>OR#135638</t>
  </si>
  <si>
    <t>HO-000188528</t>
  </si>
  <si>
    <t>MONACO MANUFACTURING CORPORATION</t>
  </si>
  <si>
    <t>WAC-REG</t>
  </si>
  <si>
    <t>L</t>
  </si>
  <si>
    <t>TERCIAS, IRES</t>
  </si>
  <si>
    <t>HO-00188742</t>
  </si>
  <si>
    <t>PHILIPPINE BIO INDUSTRIES</t>
  </si>
  <si>
    <t>FEBRUARY 28, 2024 (WEDNESDAY)</t>
  </si>
  <si>
    <t>ANG, LOR GO</t>
  </si>
  <si>
    <t>BANAWAN, PRETZEL DIANNE</t>
  </si>
  <si>
    <t>GUARZON, ANTONIO R.</t>
  </si>
  <si>
    <t>FEBRUARY 29, 2024 (THURSDAY)</t>
  </si>
  <si>
    <t>KWD-BL59BSS</t>
  </si>
  <si>
    <t>DELMENDO, MELVIN</t>
  </si>
  <si>
    <t>CRUZ, ROBERT</t>
  </si>
  <si>
    <t>OR#135672</t>
  </si>
  <si>
    <t>MARCH 01, 2024 (FRIDAY)</t>
  </si>
  <si>
    <t>WAGE, NICOLAS BRENN</t>
  </si>
  <si>
    <t>KAM-150CMC32</t>
  </si>
  <si>
    <t>MARCH 06, 2024 (WEDNESDAY)</t>
  </si>
  <si>
    <t>SINGH, KIM</t>
  </si>
  <si>
    <t>MARCH 08, 2024 (FRIDAY)</t>
  </si>
  <si>
    <t>BONDOC, ROWENA</t>
  </si>
  <si>
    <t>KSM-IW15AE-5G1M</t>
  </si>
  <si>
    <t>OR#135770</t>
  </si>
  <si>
    <t>DIMATATAC, JENNIFER</t>
  </si>
  <si>
    <t>OR#135806</t>
  </si>
  <si>
    <t>THE GARDENS/ AAA GOURMET CLUB INC</t>
  </si>
  <si>
    <t>KSG-36C1T</t>
  </si>
  <si>
    <t>OR#135805</t>
  </si>
  <si>
    <t>CRUZ, JAYSON</t>
  </si>
  <si>
    <t>MARCH 12, 2024 (TUESDAY)</t>
  </si>
  <si>
    <t>CORDOBA, NERISSA C/O MARK CHUA</t>
  </si>
  <si>
    <t>KSM-20MB1INV</t>
  </si>
  <si>
    <t>OR#135802</t>
  </si>
  <si>
    <t>DINAWANAO, RULO M.</t>
  </si>
  <si>
    <t>MARCH 13, 2024 (WEDNESDAY)</t>
  </si>
  <si>
    <t>FERNANDEZ, KAYZEE ROSE</t>
  </si>
  <si>
    <t>URSUA, WEDNESDAY</t>
  </si>
  <si>
    <t>OR#135829</t>
  </si>
  <si>
    <t>MARCH 14, 2024 (THURSDAY)</t>
  </si>
  <si>
    <t>PUERTO PRIMERA INC.</t>
  </si>
  <si>
    <t>ABENSON VENTURES INC.</t>
  </si>
  <si>
    <t>MARCH 15, 2024 (FRIDAY)</t>
  </si>
  <si>
    <t>PUA, DAVID</t>
  </si>
  <si>
    <t>OR#135822</t>
  </si>
  <si>
    <t>JAMORABON, JULIUS</t>
  </si>
  <si>
    <t>QC HOLIDAY SPA</t>
  </si>
  <si>
    <t>KAG-250ME</t>
  </si>
  <si>
    <t>MARCH 19, 2024 (TUESDAY)</t>
  </si>
  <si>
    <t>DYNAMIC YOUTH OFFICE</t>
  </si>
  <si>
    <t>KAG-200RSINV</t>
  </si>
  <si>
    <t>FIGUEROA, JB</t>
  </si>
  <si>
    <t>OR#135868</t>
  </si>
  <si>
    <t>MURILLO, JEFF</t>
  </si>
  <si>
    <t>OR#135880</t>
  </si>
  <si>
    <t>DELOS SANTOS, EDWIN</t>
  </si>
  <si>
    <t>OR#135910</t>
  </si>
  <si>
    <t>TIU, MARGARET GAIL</t>
  </si>
  <si>
    <t>MARCH 20, 2024 (WEDNESDAY)</t>
  </si>
  <si>
    <t>MARCH 21, 2024 (THURSDAY)</t>
  </si>
  <si>
    <t>SOLIS, MARK CHRISTIAN</t>
  </si>
  <si>
    <t>KLE-32SE30</t>
  </si>
  <si>
    <t>OR#135918</t>
  </si>
  <si>
    <t>SLE-4093KMD</t>
  </si>
  <si>
    <t>CANTILLO, KRISTOFER</t>
  </si>
  <si>
    <t>HO-00191667</t>
  </si>
  <si>
    <t>JOVELLANOS, KAREN</t>
  </si>
  <si>
    <t>OR#135924</t>
  </si>
  <si>
    <t>MARCH 22, 2024 (FRIDAY)</t>
  </si>
  <si>
    <t>YU, JOJO</t>
  </si>
  <si>
    <t>KSM-IW20AE-5G1M</t>
  </si>
  <si>
    <t>OR#135996</t>
  </si>
  <si>
    <t>MARCH 25, 2024 (MONDAY)</t>
  </si>
  <si>
    <t>HO-00191887</t>
  </si>
  <si>
    <t>BELLO, RONALD/ BELLO, PAOLO, BELLO, TEODORA</t>
  </si>
  <si>
    <t>PADILLA, BEATRIZ D.</t>
  </si>
  <si>
    <t>KDM-20LWRC290</t>
  </si>
  <si>
    <t>OR#135925</t>
  </si>
  <si>
    <t>KOLIN PHILIPPINES INTERNATIONAL INC. (4TH FLOOR)</t>
  </si>
  <si>
    <t>VMK5-160TINV</t>
  </si>
  <si>
    <t>MARCH 27, 2024 (WEDNESDAY)</t>
  </si>
  <si>
    <t>KAG-190DME</t>
  </si>
  <si>
    <t>LU, MICHAEL</t>
  </si>
  <si>
    <t>APRIL 04, 2024 (THURSDAY)</t>
  </si>
  <si>
    <t>COLLANTES, JHAMINE MAE</t>
  </si>
  <si>
    <t>APRIL 05, 2024 (FRIDAY)</t>
  </si>
  <si>
    <t>KOLIN PHILIPPINES INTERNATIONAL INC. (T&amp;P)</t>
  </si>
  <si>
    <t>VALIDOR, LOUIE JOHN M.</t>
  </si>
  <si>
    <t>OR# 137162</t>
  </si>
  <si>
    <t>GAMIAO, ALBERT CUZZAMO</t>
  </si>
  <si>
    <t>APRIL 08, 2024 (MONDAY)</t>
  </si>
  <si>
    <t>WHITE OR ATTACHED</t>
  </si>
  <si>
    <t>VALDEZ, JOY</t>
  </si>
  <si>
    <t>OR# 137163</t>
  </si>
  <si>
    <t>CUATON, JERBY</t>
  </si>
  <si>
    <t>OR# 137164</t>
  </si>
  <si>
    <t>APRIL 11, 2024 (THURSDAY)</t>
  </si>
  <si>
    <t>LEJARDE, MARICRIS</t>
  </si>
  <si>
    <t>APRIL 12, 2024 (FRIDAY)</t>
  </si>
  <si>
    <t>KOLIN PHILIPPINES INTERNATIONAL INC. (2ND FLOOR)</t>
  </si>
  <si>
    <t>APRIL 16, 2024 (TUESDAY)</t>
  </si>
  <si>
    <t>SABIDO, ROSS ANN</t>
  </si>
  <si>
    <t>OR# 137216</t>
  </si>
  <si>
    <t>RESPALL, RENZEE</t>
  </si>
  <si>
    <t>OR# 137228</t>
  </si>
  <si>
    <t>APRIL 17, 2024 (WEDNESDAY)</t>
  </si>
  <si>
    <t>KOLIN PHILIPPINES INTERNATIONAL INC. (SHOP MACTAN)</t>
  </si>
  <si>
    <t>APRIL 18, 2024 (THURSDAY)</t>
  </si>
  <si>
    <t>ONG, ANTONIO</t>
  </si>
  <si>
    <t>APRIL 19, 2024 (FRIDAY)</t>
  </si>
  <si>
    <t>WAIVED</t>
  </si>
  <si>
    <t>CINCO, BEN</t>
  </si>
  <si>
    <t>APRIL 22, 2024 (MONDAY)</t>
  </si>
  <si>
    <t>HO-001196356</t>
  </si>
  <si>
    <t>OFALSA, MA. DONNA</t>
  </si>
  <si>
    <t>KAG-150HRE4</t>
  </si>
  <si>
    <t>OR# 137299</t>
  </si>
  <si>
    <t>APRIL 24, 2024 (WEDNESDAY)</t>
  </si>
  <si>
    <t>BARRIOS, FLORIDA</t>
  </si>
  <si>
    <t>CATOLICO, SONIA C.</t>
  </si>
  <si>
    <t>ANIBAN, NORA E.</t>
  </si>
  <si>
    <t>ONG, JAIME</t>
  </si>
  <si>
    <t>KSM-IW10-6H1M</t>
  </si>
  <si>
    <t>APRIL 25, 2024 (THURSDAY)</t>
  </si>
  <si>
    <t>VIESCA, KEVIN</t>
  </si>
  <si>
    <t xml:space="preserve"> </t>
  </si>
  <si>
    <t>APRIL 26, 2024 (FRIDAY)</t>
  </si>
  <si>
    <t>RUMBAOA, GINA</t>
  </si>
  <si>
    <t>TAN, ELIZABETH</t>
  </si>
  <si>
    <t>APRIL 29, 2024 (MONDAY)</t>
  </si>
  <si>
    <t>ACUERDA, REGINA</t>
  </si>
  <si>
    <t>MONACO PLANT 1</t>
  </si>
  <si>
    <t>KAG-150ME</t>
  </si>
  <si>
    <t>UMALIN, ESMERALDO</t>
  </si>
  <si>
    <t>MAY 02, 2024 (THURSDAY)</t>
  </si>
  <si>
    <t>8 SONAKA INC.</t>
  </si>
  <si>
    <t>VERDE, VIRGILIO</t>
  </si>
  <si>
    <t>KSM-IW20AE-7J1M</t>
  </si>
  <si>
    <t>SAMAN, JOMARIE</t>
  </si>
  <si>
    <t>DALOPE, NORMITA</t>
  </si>
  <si>
    <t>DUMLAO, JAMES ALEXANDER SANTOS</t>
  </si>
  <si>
    <t>KEA-50BLRDCA</t>
  </si>
  <si>
    <t>GALLON, JONARD</t>
  </si>
  <si>
    <t>MAY 07, 2024 (TUESDAY)</t>
  </si>
  <si>
    <t>ELLANA, DIVINE GRACE</t>
  </si>
  <si>
    <t>ANDAL, DANILO</t>
  </si>
  <si>
    <t>CANUTO,  MARIO</t>
  </si>
  <si>
    <t>MAY 08, 2024 (WEDNESDAY)</t>
  </si>
  <si>
    <t>LALWANI, NAVIN</t>
  </si>
  <si>
    <t>OR# 137441</t>
  </si>
  <si>
    <t>MAY 09, 2024 (THURSDAY)</t>
  </si>
  <si>
    <t>PASCUAL, JHOLLYGHAR</t>
  </si>
  <si>
    <t>OR# 137453</t>
  </si>
  <si>
    <t>MAY 10, 2024 (FRIDAY)</t>
  </si>
  <si>
    <t>ELORA'S AESTHERIC LOUNGE/TIEZO, AILEEN</t>
  </si>
  <si>
    <t>MAY 14, 2024 (TUESDAY)</t>
  </si>
  <si>
    <t>ONG, CARLO/WENDY</t>
  </si>
  <si>
    <t>OR# 137485</t>
  </si>
  <si>
    <t>NASAYAO, NORLAN C.</t>
  </si>
  <si>
    <t>MAY 15, 2024 (WEDNESDAY)</t>
  </si>
  <si>
    <t>TRINIDAD, JOSEPH</t>
  </si>
  <si>
    <t>OR# 137502</t>
  </si>
  <si>
    <t>MAY 16, 2024 (THURSDAY)</t>
  </si>
  <si>
    <t>TAN, ALEXANDER</t>
  </si>
  <si>
    <t>KSM-IW20WAE-7J1M</t>
  </si>
  <si>
    <t>OR# 137481</t>
  </si>
  <si>
    <t>PATANAO, MARY ROSE</t>
  </si>
  <si>
    <t>ANDALAHAW, JOHN</t>
  </si>
  <si>
    <t>OR# 137474</t>
  </si>
  <si>
    <t>MAY 17, 2024 (FRIDAY)</t>
  </si>
  <si>
    <t>OCTO ONE STOP RADING</t>
  </si>
  <si>
    <t>LUMAG, MARLON CENAS</t>
  </si>
  <si>
    <t>MAY 21, 2024 (TUESDAY)</t>
  </si>
  <si>
    <t>MACALINTAL, DR. CORINA</t>
  </si>
  <si>
    <t>LEI, TUCK WENG</t>
  </si>
  <si>
    <t>OR# 137552</t>
  </si>
  <si>
    <t>OR# 137551</t>
  </si>
  <si>
    <t>MAY 22, 2024 (WEDNESDAY)</t>
  </si>
  <si>
    <t>VECINO, JHUNE/CHARITO DE GUZMAN</t>
  </si>
  <si>
    <t>CHANDIRAMANI, POONAM</t>
  </si>
  <si>
    <t>BAESA ADVENTIST ACADEMY</t>
  </si>
  <si>
    <t>MAY 24, 2024 (FRIDAY)</t>
  </si>
  <si>
    <t>CHAN, MARVIN</t>
  </si>
  <si>
    <t>KSM-15CB1INV</t>
  </si>
  <si>
    <t>POLYSEAL MGF. IND'S INC.</t>
  </si>
  <si>
    <t>KDM-18</t>
  </si>
  <si>
    <t>OR# 137608</t>
  </si>
  <si>
    <t>LBBC LIGHT HOUSE BBC</t>
  </si>
  <si>
    <t>KAG-190DRE</t>
  </si>
  <si>
    <t>MAY 28, 2024 (TUESDAY)</t>
  </si>
  <si>
    <t>ALCHY ENTERPRISE</t>
  </si>
  <si>
    <t>OR# 137651</t>
  </si>
  <si>
    <t>MOULD &amp; DYE IND. CORP</t>
  </si>
  <si>
    <t>FERNANDEZ, DINO</t>
  </si>
  <si>
    <t>WESTERN APPLIANCES TRINOMA</t>
  </si>
  <si>
    <t>MAY 31, 2024 (FRIDAY)</t>
  </si>
  <si>
    <t>TOM BOC, CHRISTIAN SUDARIO</t>
  </si>
  <si>
    <t>IMPERIAL APPLIANCE PLAZA CALOOCAN</t>
  </si>
  <si>
    <t>JUNE 03, 2024 (MONDAY)</t>
  </si>
  <si>
    <t>RODRIGO, ERICSON</t>
  </si>
  <si>
    <t>PRIME FLOOR COVERINGS INC.</t>
  </si>
  <si>
    <t>KFM-400F1J</t>
  </si>
  <si>
    <t>OR# 137677</t>
  </si>
  <si>
    <t>SECO, ARVIN JAY</t>
  </si>
  <si>
    <t>ABLAZA, DEXTER</t>
  </si>
  <si>
    <t>JUNE 06, 2024 (THURSDAY)</t>
  </si>
  <si>
    <t>GO, KARMEN</t>
  </si>
  <si>
    <t>OR# 137730</t>
  </si>
  <si>
    <t>YOUNG, JEFF P.</t>
  </si>
  <si>
    <t>EMPERADOR DISTILLERS INC.</t>
  </si>
  <si>
    <t>CRISOSTOMO, JAYCEE</t>
  </si>
  <si>
    <t>KA-10BMW</t>
  </si>
  <si>
    <t>OR# 137686</t>
  </si>
  <si>
    <t>KF-16CB</t>
  </si>
  <si>
    <t>OR# 137685</t>
  </si>
  <si>
    <t>KAG-190RE</t>
  </si>
  <si>
    <t>RUBICA JR., DANILO N.</t>
  </si>
  <si>
    <t>KF-16DFB</t>
  </si>
  <si>
    <t>JUNE 10, 2024 (MONDAY)</t>
  </si>
  <si>
    <t>ZULUETA, CHRISTOPHER</t>
  </si>
  <si>
    <t>IMARFLEX COFFE MAKER</t>
  </si>
  <si>
    <t>JUNE 13, 2024 (THURSDAY)</t>
  </si>
  <si>
    <t>JESUS, DAVID C/O REBECCA JESUS</t>
  </si>
  <si>
    <t>UNITEC RESOURCES INC.</t>
  </si>
  <si>
    <t>KFS-10BMINV</t>
  </si>
  <si>
    <t>KFS-45DINV</t>
  </si>
  <si>
    <t>DE VILLENA, ROMMEL S.</t>
  </si>
  <si>
    <t>JUNE 14, 2024 (FRIDAY)</t>
  </si>
  <si>
    <t>BANZIL, EDMART</t>
  </si>
  <si>
    <t>SANGGALANG, NICK LORENZ</t>
  </si>
  <si>
    <t>OR#137788</t>
  </si>
  <si>
    <t>PALERACIO, ALVIN</t>
  </si>
  <si>
    <t>JUNE 18, 2024 (TUESDAY)</t>
  </si>
  <si>
    <t>OR#137791</t>
  </si>
  <si>
    <t>JUNE 19, 2024 (WEDNESDAY)</t>
  </si>
  <si>
    <t>PINEDA, VIRGILIO</t>
  </si>
  <si>
    <t>OR#137806</t>
  </si>
  <si>
    <t>KFS-35DINV</t>
  </si>
  <si>
    <t>JUNE 20, 2024 (THURSDAY)</t>
  </si>
  <si>
    <t>RACCA, KRISELLE</t>
  </si>
  <si>
    <t>JUNE 24, 2024 (MONDAY)</t>
  </si>
  <si>
    <t>GOPOK, ALLEN</t>
  </si>
  <si>
    <t>EDUAVE, GRACIELLA</t>
  </si>
  <si>
    <t>VIRGINIA, CATABIAN P.</t>
  </si>
  <si>
    <t>KDM-20DGS</t>
  </si>
  <si>
    <t>JUNE 25, 2024 (TUESDAY)</t>
  </si>
  <si>
    <t>DE VERA, SHERRY ANNE</t>
  </si>
  <si>
    <t>ESPIRITU, ADRIAN</t>
  </si>
  <si>
    <t>JUNE 27, 2024 (THURSDAY)</t>
  </si>
  <si>
    <t>LAYGO, DARIUS</t>
  </si>
  <si>
    <t>JUNE 28, 2024 (FRIDAY)</t>
  </si>
  <si>
    <t>PUMARADA, JHERAMY</t>
  </si>
  <si>
    <t>FARILLAS, EILEEN</t>
  </si>
  <si>
    <t>JULY 01, 2024 (MONDAY)</t>
  </si>
  <si>
    <t>ROSAS, RIXON</t>
  </si>
  <si>
    <t>SI#138091</t>
  </si>
  <si>
    <t>CARVIMA FARMS CORP</t>
  </si>
  <si>
    <t>JULY 02, 2024 (TUESDAY)</t>
  </si>
  <si>
    <t>URRUTIA, JERIC</t>
  </si>
  <si>
    <t>KSM-IW15WAE-7J1M</t>
  </si>
  <si>
    <t>JULY 03, 2024 (WEDNESDAY)</t>
  </si>
  <si>
    <t>DE CASTRO, MELISSA</t>
  </si>
  <si>
    <t>JULY 04, 2024 (THURSDAY)</t>
  </si>
  <si>
    <t>WHITE SI ATTACHED</t>
  </si>
  <si>
    <t>SUPER ICE INC.</t>
  </si>
  <si>
    <t>ALVAREZ, LYRA MAE</t>
  </si>
  <si>
    <t>SI#138144</t>
  </si>
  <si>
    <t>SOMBILO, JAYBIE</t>
  </si>
  <si>
    <t>JULY 05, 2024 (FRIDAY)</t>
  </si>
  <si>
    <t>TEKNIPAK SOLUTIONS INC. C/O HUNG LIONEZ</t>
  </si>
  <si>
    <t>KSM-IW15-4F1M</t>
  </si>
  <si>
    <t>TEKNIPAKSOLUTIONS INC. C/O HUNG LIONEZ</t>
  </si>
  <si>
    <t>KSM-IW154F1M</t>
  </si>
  <si>
    <t>JULY 08, 2024 (MONDAY)</t>
  </si>
  <si>
    <t>HARDWORKERS MANPOWER AGENCY C/O SAMMY D.C</t>
  </si>
  <si>
    <t>KONBINI CORP.</t>
  </si>
  <si>
    <t>KLM-IC4O-2C1M</t>
  </si>
  <si>
    <t>SI#138173</t>
  </si>
  <si>
    <t>JULY 10, 2024 (WEDNESDAY)</t>
  </si>
  <si>
    <t>SANTOS, RUARY</t>
  </si>
  <si>
    <t>KAM-100DRC32</t>
  </si>
  <si>
    <t>KOLIN PHILIPPINES INTERNATIONAL INC. (RND)</t>
  </si>
  <si>
    <t>KSM-IW15-WCT10M1M32</t>
  </si>
  <si>
    <t>SURGIKLLEEN INCORPORATED</t>
  </si>
  <si>
    <t>JULY 16, 2024 (TUESDAY)</t>
  </si>
  <si>
    <t>SI#138169</t>
  </si>
  <si>
    <t>PABON, ROMMEL</t>
  </si>
  <si>
    <t>SI#138224</t>
  </si>
  <si>
    <t>TAN, ROS</t>
  </si>
  <si>
    <t>SUNGA, DANIEL/ ELIZABETH DAAG</t>
  </si>
  <si>
    <t>FERRERAS, ALLYSSA JOANNE</t>
  </si>
  <si>
    <t>JULY 19, 2024 (FRIDAY)</t>
  </si>
  <si>
    <t>ESTINOR AIRCONDITIONING SERVICES</t>
  </si>
  <si>
    <t>RIEL, JUSTIN</t>
  </si>
  <si>
    <t>JULY 22, 2024 (MONDAY)</t>
  </si>
  <si>
    <t>BELO, TONY / HELGA</t>
  </si>
  <si>
    <t>KSM-IW20-6H1M</t>
  </si>
  <si>
    <t>KFS-20BMINV</t>
  </si>
  <si>
    <t>JULY 23, 2024 (MONDAY)</t>
  </si>
  <si>
    <t>CARMONA, MARIBEL</t>
  </si>
  <si>
    <t>JULY 26, 2024 (FRIDAY)</t>
  </si>
  <si>
    <t>LUPINA, VICTORIO Z.</t>
  </si>
  <si>
    <t>JULY 29, 2024 (MONDAY)</t>
  </si>
  <si>
    <t>MENDOZA, MERIAH</t>
  </si>
  <si>
    <t>SI#138413</t>
  </si>
  <si>
    <t>KFS-15BMINV</t>
  </si>
  <si>
    <t>RIVERA, SELDRINA</t>
  </si>
  <si>
    <t>KF-18ISF</t>
  </si>
  <si>
    <t>KOLIN PHILIPPINES INC. (R&amp;D)</t>
  </si>
  <si>
    <t>TAGLE, AMY</t>
  </si>
  <si>
    <t>KEA-25BWR</t>
  </si>
  <si>
    <t>MANGAHAS, ALYANNA</t>
  </si>
  <si>
    <t>JULY 30, 2024 (TUESDAY)</t>
  </si>
  <si>
    <t>CHEF'S SECRET</t>
  </si>
  <si>
    <t>LEE, REDMOND</t>
  </si>
  <si>
    <t>RAMIREZ, RICH AMOR</t>
  </si>
  <si>
    <t>ALIX, CATHY</t>
  </si>
  <si>
    <t>SI#138420</t>
  </si>
  <si>
    <t>CLAUDIO, RANDYLON</t>
  </si>
  <si>
    <t>SI#138444</t>
  </si>
  <si>
    <t>SPRING PALACE RESTAURANT INC.</t>
  </si>
  <si>
    <t>KSM-IW20-4F1M</t>
  </si>
  <si>
    <t>ORLAS, ALFREDO</t>
  </si>
  <si>
    <t>RIBAY, MERCY</t>
  </si>
  <si>
    <t>AUGUST 01, 2024 (THURSDAY)</t>
  </si>
  <si>
    <t>DIAZ, REPHAEL GIO</t>
  </si>
  <si>
    <t>KAP-500CHCPUV</t>
  </si>
  <si>
    <t>CBF DOCUMENTATION AND FACILITATION SERVICE</t>
  </si>
  <si>
    <t>AUGUST 02, 2024 (FRIDAY)</t>
  </si>
  <si>
    <t>UY, JON CARLO</t>
  </si>
  <si>
    <t>CAMUTIN, MICHELLE</t>
  </si>
  <si>
    <t>AUGUST 05, 2024 (MONDAY)</t>
  </si>
  <si>
    <t>AUGUST 06, 2024 (TUESDAY)</t>
  </si>
  <si>
    <t>SELODIO, ERWIN</t>
  </si>
  <si>
    <t>BERMUDEZ, ARCHIE</t>
  </si>
  <si>
    <t>KPA-150R15D410</t>
  </si>
  <si>
    <t>AUGUST 08, 2024 (THURSDAY)</t>
  </si>
  <si>
    <t>ARCILLA, BRYAN JED</t>
  </si>
  <si>
    <t>LARGA, ANGELYN</t>
  </si>
  <si>
    <t>REBISCO</t>
  </si>
  <si>
    <t>AUGUST 09, 2024 (FRIDAY)</t>
  </si>
  <si>
    <t>SURALVO, MARK IRVING</t>
  </si>
  <si>
    <t>GREFALDO, JOSE M.</t>
  </si>
  <si>
    <t>KDM-18DHS</t>
  </si>
  <si>
    <t>VELASCO, ARMANDO</t>
  </si>
  <si>
    <t>KFS-20DINV</t>
  </si>
  <si>
    <t>KFS-10MBINV</t>
  </si>
  <si>
    <t>BALBA, VERNADINE</t>
  </si>
  <si>
    <t>SI#138603</t>
  </si>
  <si>
    <t>CATHAY PACIFIC AIRWAYS LTD</t>
  </si>
  <si>
    <t>AUGUST 12, 2024 (MONDAY)</t>
  </si>
  <si>
    <t>ACCESORIES</t>
  </si>
  <si>
    <t>WESTERN APPLIANCES KAWIT</t>
  </si>
  <si>
    <t>AUGUST 15, 2024 (THURSDAY)</t>
  </si>
  <si>
    <t>ZSCHALIG, GEORGE</t>
  </si>
  <si>
    <t>KSM-10MB1INV</t>
  </si>
  <si>
    <t>SI#138651</t>
  </si>
  <si>
    <t>AUGUST 16, 2024 (FRIDAY)</t>
  </si>
  <si>
    <t>REY, RAMON</t>
  </si>
  <si>
    <t>SI#138643</t>
  </si>
  <si>
    <t>CASTANEDA, VIOLETA</t>
  </si>
  <si>
    <t>SI#138656</t>
  </si>
  <si>
    <t>AUGUST 19, 2024 (MONDAY)</t>
  </si>
  <si>
    <t>SUCHIANCO, ATTY. PETER</t>
  </si>
  <si>
    <t>KSM-IW30-4F1M</t>
  </si>
  <si>
    <t>KSM-IW29AE-5G1M</t>
  </si>
  <si>
    <t>AUGUST 21, 2024 (WEDNESDAY)</t>
  </si>
  <si>
    <t>CLARAVALL, JO</t>
  </si>
  <si>
    <t>DY, GERALDINE</t>
  </si>
  <si>
    <t>KAP-475BHCP</t>
  </si>
  <si>
    <t>REPOLLEDO, MELCHORA</t>
  </si>
  <si>
    <t>SI#138691</t>
  </si>
  <si>
    <t>AUGUST 27, 2024 (TUESDAY)</t>
  </si>
  <si>
    <t>COLICO, JANE</t>
  </si>
  <si>
    <t>REBUYAS, LUISITO MARIANO</t>
  </si>
  <si>
    <t>AUGUST 28, 2024 (WEDNESDAY)</t>
  </si>
  <si>
    <t>ILUSTRE, ROMA</t>
  </si>
  <si>
    <t>OSIO, LIEZEL</t>
  </si>
  <si>
    <t>AUGUST 29, 2024 (THURSDAY)</t>
  </si>
  <si>
    <t>MARINA SEAVIEW DEVELOPMENT CORP.</t>
  </si>
  <si>
    <t>QUE, PAULINO</t>
  </si>
  <si>
    <t>RESPALL, STEPHEN</t>
  </si>
  <si>
    <t>AUGUST 30, 2024 (FRIDAY)</t>
  </si>
  <si>
    <t>BRONDIAL, SOPHIA</t>
  </si>
  <si>
    <t>SI#138733</t>
  </si>
  <si>
    <t>SEPTEMBER 02, 2024 (MONDAY)</t>
  </si>
  <si>
    <t>DEL ROSARIO, MARCUS</t>
  </si>
  <si>
    <t>KSG-150B1G</t>
  </si>
  <si>
    <t>SI#138740</t>
  </si>
  <si>
    <t>SEPTEMBER 03, 2024 (TUESDAY)</t>
  </si>
  <si>
    <t>OMANDAM, LINAFE</t>
  </si>
  <si>
    <t>GREAT WORD APPLIANCES CENTER</t>
  </si>
  <si>
    <t>KSM-IW20-WCT10M1M32</t>
  </si>
  <si>
    <t>SEPTEMBER 05, 2024 (THURSDAY)</t>
  </si>
  <si>
    <t>KSG-30B1M</t>
  </si>
  <si>
    <t>KSG-25B1M</t>
  </si>
  <si>
    <t>VISCA, JULIE ANN</t>
  </si>
  <si>
    <t>SEPTEMBER 06, 2024 (FRIDAY)</t>
  </si>
  <si>
    <t>CASTILLO, ELVIRA</t>
  </si>
  <si>
    <t>TIANO, JOHN RAYMOND N.</t>
  </si>
  <si>
    <t>ANZANO, RUBY</t>
  </si>
  <si>
    <t>SI#138945</t>
  </si>
  <si>
    <t>ALARCON, KATE</t>
  </si>
  <si>
    <t>LORENZO, JEREN</t>
  </si>
  <si>
    <t>SEPTEMBER 10, 2024 (TUESDAY)</t>
  </si>
  <si>
    <t>FLORES, EDITH</t>
  </si>
  <si>
    <t>KWD-32B</t>
  </si>
  <si>
    <t>WILSON, CLAUDIA</t>
  </si>
  <si>
    <t>SI#138911</t>
  </si>
  <si>
    <t>DAMIAN, ROWENA</t>
  </si>
  <si>
    <t>KSM-IW106H1M</t>
  </si>
  <si>
    <t>SEPTEMBER 11, 2024 (WEDNESDAY)</t>
  </si>
  <si>
    <t>DEFIÑO, ANDRIE</t>
  </si>
  <si>
    <t>FRANCO, LEEMUELSAM</t>
  </si>
  <si>
    <t>SEPTEMBER 16, 2024 (MONDAY)</t>
  </si>
  <si>
    <t>BALTAO, INGRID</t>
  </si>
  <si>
    <t>MAITLAND, JEAN</t>
  </si>
  <si>
    <t>SI#140012</t>
  </si>
  <si>
    <t>REYES, GINA</t>
  </si>
  <si>
    <t>KSG-IW25AE-5G1M</t>
  </si>
  <si>
    <t>SI#140054</t>
  </si>
  <si>
    <t>LIM, RUBEN</t>
  </si>
  <si>
    <t>YOUNG, CARRIE</t>
  </si>
  <si>
    <t>SI#140053</t>
  </si>
  <si>
    <t>POLYSEAL MFG. IND'S INC</t>
  </si>
  <si>
    <t>SEPTEMBER 17, 2024 (TUESDAY)</t>
  </si>
  <si>
    <t>CRUZ, RESTY / MARILOU</t>
  </si>
  <si>
    <t>IMPERIAL APPLIANCE PARANAQUE</t>
  </si>
  <si>
    <t>SEPTEMBER 19, 2024 (THURSDAY)</t>
  </si>
  <si>
    <t>TY, JACKIE</t>
  </si>
  <si>
    <t>ERNI, ALICE</t>
  </si>
  <si>
    <t>SI#140076</t>
  </si>
  <si>
    <t>SEPTEMBER 20, 2024 (FRIDAY)</t>
  </si>
  <si>
    <t>CURIOSO, DAVE JAMES</t>
  </si>
  <si>
    <t>KOLIN PHILIPPINES INTERNATIONAL INC. (3RD FLOOR)</t>
  </si>
  <si>
    <t>OCHOA, EMMANUEL</t>
  </si>
  <si>
    <t>KSG-IWF-15WFY-8K1M32-I</t>
  </si>
  <si>
    <t>SEPTEMBER 23, 2024 (MONDAY)</t>
  </si>
  <si>
    <t>BREADTALK PHILIPPINES</t>
  </si>
  <si>
    <t>PROXIMO, MIKE</t>
  </si>
  <si>
    <t>SEPTEMBER 24, 2024 (TUESDAY)</t>
  </si>
  <si>
    <t>TAMAYO, RAYMOND</t>
  </si>
  <si>
    <t>SEPTEMBER 26, 2024 (THURSDAY)</t>
  </si>
  <si>
    <t>CONSTANTINO, LARRY</t>
  </si>
  <si>
    <t>SEPTEMBER 27, 2024 (FRIDAY)</t>
  </si>
  <si>
    <t>HO-00223224</t>
  </si>
  <si>
    <t>MANZANO, DAN</t>
  </si>
  <si>
    <t>HO-00223254</t>
  </si>
  <si>
    <t>LAWLL CONSTRUCTION INC.</t>
  </si>
  <si>
    <t>SEPTEMBER 30, 2024 (MONDAY)</t>
  </si>
  <si>
    <t>HO-00223003</t>
  </si>
  <si>
    <t>CANUTO, MARIO</t>
  </si>
  <si>
    <t>OCTOBER 02, 2024 (WEDNESDAY)</t>
  </si>
  <si>
    <t>HO-00223515</t>
  </si>
  <si>
    <t>RUNYEARD HUNT, NORMA GO BONCAN</t>
  </si>
  <si>
    <t>HO-00223947</t>
  </si>
  <si>
    <t>CHUA, ALEXIS</t>
  </si>
  <si>
    <t>OCTOBER 02, 2024 (THURSDAY)</t>
  </si>
  <si>
    <t>HO-00224198</t>
  </si>
  <si>
    <t>HO-00223951</t>
  </si>
  <si>
    <t>CHUA, FINA</t>
  </si>
  <si>
    <t>KSG-SW30-6H1M</t>
  </si>
  <si>
    <t>OCTOBER 04, 2024 (FRIDAY)</t>
  </si>
  <si>
    <t>HO-00224382</t>
  </si>
  <si>
    <t>SI#140256</t>
  </si>
  <si>
    <t>HO-00224922</t>
  </si>
  <si>
    <t>HO-00223953</t>
  </si>
  <si>
    <t>SI#140123</t>
  </si>
  <si>
    <t>HO-00224907</t>
  </si>
  <si>
    <t>HO-00223954</t>
  </si>
  <si>
    <t>HO-00224910</t>
  </si>
  <si>
    <t>HO-00223956</t>
  </si>
  <si>
    <t>HO-00224914</t>
  </si>
  <si>
    <t>HO-00223957</t>
  </si>
  <si>
    <t>HO-00224919</t>
  </si>
  <si>
    <t>EXCELL CONTRACTORS DEV. INC</t>
  </si>
  <si>
    <t>SI#140227</t>
  </si>
  <si>
    <t>OCTOBER 07, 2024 (MONDAY)</t>
  </si>
  <si>
    <t>HO-00224676</t>
  </si>
  <si>
    <t>ESPINA, ALEX</t>
  </si>
  <si>
    <t>NIPES, MA. ELENA</t>
  </si>
  <si>
    <t>OCTOBER 08, 2024 (TUESDAY)</t>
  </si>
  <si>
    <t>HO-00224799</t>
  </si>
  <si>
    <t>HO-00224309</t>
  </si>
  <si>
    <t>OCTOBER 10, 2024 (THURSDAY)</t>
  </si>
  <si>
    <t>HO-00224663</t>
  </si>
  <si>
    <t>CHONG, DEBBIE</t>
  </si>
  <si>
    <t>SI#140283</t>
  </si>
  <si>
    <t>HO-00225161</t>
  </si>
  <si>
    <t>ONDILLO, HERYL MAE CORSAME</t>
  </si>
  <si>
    <t>OCTOBER 11, 2024 (FRIDAY)</t>
  </si>
  <si>
    <t>HO-00225010</t>
  </si>
  <si>
    <t>CHRISOSTOMO, EDGARDO</t>
  </si>
  <si>
    <t>KRD-71A</t>
  </si>
  <si>
    <t>SI#140371</t>
  </si>
  <si>
    <t>HO-00225546</t>
  </si>
  <si>
    <t>OCTOBER 14, 2024 (MONDAY)</t>
  </si>
  <si>
    <t>HO-00225710</t>
  </si>
  <si>
    <t>MALICSI, ROCKY</t>
  </si>
  <si>
    <t>OCTOBER 16, 2024 (WEDNESDAY)</t>
  </si>
  <si>
    <t>DAVID, LEONARDO</t>
  </si>
  <si>
    <t>OCTOBER 21, 2024 (MONDAY)</t>
  </si>
  <si>
    <t>HO-00226494</t>
  </si>
  <si>
    <t>NICOLAS, TOBY</t>
  </si>
  <si>
    <t>SI#140492</t>
  </si>
  <si>
    <t>HO-00226338</t>
  </si>
  <si>
    <r>
      <rPr>
        <sz val="9"/>
        <rFont val="Trebuchet MS"/>
        <charset val="0"/>
      </rPr>
      <t>MU</t>
    </r>
    <r>
      <rPr>
        <sz val="9"/>
        <rFont val="Arial"/>
        <charset val="0"/>
      </rPr>
      <t>Ñ</t>
    </r>
    <r>
      <rPr>
        <sz val="9"/>
        <rFont val="Trebuchet MS"/>
        <charset val="0"/>
      </rPr>
      <t>OZ, VEE-QUI C/O ENGR. MARK SOLIS</t>
    </r>
  </si>
  <si>
    <t>KSM--15MB1INV</t>
  </si>
  <si>
    <t>OCTOBER 22, 2024 (TUESDAY)</t>
  </si>
  <si>
    <t>PUIG, GARIE</t>
  </si>
  <si>
    <t>SANCHEZ, CAMILIA C/O RPMA</t>
  </si>
  <si>
    <t>OCTOBER 24, 2024 (THURSDAY)</t>
  </si>
  <si>
    <t>HO-00226860</t>
  </si>
  <si>
    <t>TEH, GILBERT</t>
  </si>
  <si>
    <t>OCTOBER 25, 2024 (FRIDAY)</t>
  </si>
  <si>
    <t>CATACUTAN, ZAI</t>
  </si>
  <si>
    <t>OCTOBER 28, 2024 (MONDAY)</t>
  </si>
  <si>
    <t>HO-00227890</t>
  </si>
  <si>
    <t>YAP, EFREN CHUA</t>
  </si>
  <si>
    <t>HO-00203931</t>
  </si>
  <si>
    <t>NOVEMBER 4, 2024 (MONDAY)</t>
  </si>
  <si>
    <t>HO-00228545</t>
  </si>
  <si>
    <t>MACAROYO, DESIREE</t>
  </si>
  <si>
    <t>HO-00228785</t>
  </si>
  <si>
    <t>DE GUZMAN, BONNIE ANNE</t>
  </si>
  <si>
    <t>HO-00228705</t>
  </si>
  <si>
    <t>NOVEMBER 5, 2024 (TUESDAY)</t>
  </si>
  <si>
    <t>HO-00228918</t>
  </si>
  <si>
    <t>LOPEZ, ARTHUR M.</t>
  </si>
  <si>
    <t>NOVEMBER 7, 2024 (THURSDAY)</t>
  </si>
  <si>
    <t>DELA CRUZ, WILLY</t>
  </si>
  <si>
    <t>NOVEMBER 08, 2024 (FRIDAY)</t>
  </si>
  <si>
    <t>IMPERIAL, REIGENALHD</t>
  </si>
  <si>
    <t>NOVEMBER 11, 2024 (MONDAY)</t>
  </si>
  <si>
    <t>HO-00228281</t>
  </si>
  <si>
    <t>PASCUAL, AR VHON</t>
  </si>
  <si>
    <t>SI#140698</t>
  </si>
  <si>
    <t>NOVEMBER 13, 2024 (WEDNESDAY)</t>
  </si>
  <si>
    <t>NOVEMBER 15, 2024 (FRIDAY)</t>
  </si>
  <si>
    <t>MUTYA, EUGENE</t>
  </si>
  <si>
    <t>NOVEMBER 19, 2024 (TUESDAY)</t>
  </si>
  <si>
    <t>NOVEMBER 20, 2024 (WEDNESDAY)</t>
  </si>
  <si>
    <t>VIERNES, JUDELL</t>
  </si>
  <si>
    <t>MACALINO, DANILO</t>
  </si>
  <si>
    <t>NOVEMBER 22, 2024 (FRIDAY)</t>
  </si>
  <si>
    <t>HO-00230993</t>
  </si>
  <si>
    <t>RODRIGO, TRISTAN JUDE</t>
  </si>
  <si>
    <t>GARCIA, REGINA</t>
  </si>
  <si>
    <t>NOVEMBER 25, 2024 (MONDAY)</t>
  </si>
  <si>
    <t>HO-00231240</t>
  </si>
  <si>
    <t>ANANO, REGINE</t>
  </si>
  <si>
    <t>VALENCIA, JERICO CEA</t>
  </si>
  <si>
    <t>SI#140847</t>
  </si>
  <si>
    <t>NOVEMBER 26, 2024 (TUESDAY)</t>
  </si>
  <si>
    <t>HO-00231585</t>
  </si>
  <si>
    <t>SERRADA, ANGELA</t>
  </si>
  <si>
    <t>SI#140862</t>
  </si>
  <si>
    <t>HO-00232005</t>
  </si>
  <si>
    <t>MANALO, MARC CLEMENS</t>
  </si>
  <si>
    <t>KSM-IW10-WCT10M1M32</t>
  </si>
  <si>
    <t>HO-00231977</t>
  </si>
  <si>
    <t>GAMBAN, MARIA CHERISH</t>
  </si>
  <si>
    <t>KOLIN PHILIPPINES INTERNATIONAL INC.(T&amp;P)</t>
  </si>
  <si>
    <t>NOVEMBER 27, 2024 (WEDNESDAY)</t>
  </si>
  <si>
    <t>NOVEMBER 28, 2024 (THURSDAY)</t>
  </si>
  <si>
    <t>HO-00230871</t>
  </si>
  <si>
    <t>EUROLFAN, JAY</t>
  </si>
  <si>
    <t>SI#142040</t>
  </si>
  <si>
    <t>NOVEMBER 29, 2024 (FRIDAY)</t>
  </si>
  <si>
    <t>HO-00232104</t>
  </si>
  <si>
    <t>MANLARAN, CAROL</t>
  </si>
  <si>
    <t>SI#142049</t>
  </si>
  <si>
    <t>DECEMBE 02, 2024 (MONDAY)</t>
  </si>
  <si>
    <t>DECEMBER 02, 2024 (MONDAY)</t>
  </si>
  <si>
    <t>HO-00232610</t>
  </si>
  <si>
    <t>DE ASIS, DAISY RIE</t>
  </si>
  <si>
    <t>DECEMBER 03, 2024 (TUESDAY)</t>
  </si>
  <si>
    <t>HO-00232717</t>
  </si>
  <si>
    <t>GANOTICE, LADY JUDY</t>
  </si>
  <si>
    <t>DECEMBE 03, 2024 (TUESDAY)</t>
  </si>
  <si>
    <t>MASCARINAS, KENNAN</t>
  </si>
  <si>
    <t>DECEMBE 05, 2024 (THURSDAY)</t>
  </si>
  <si>
    <t>MACASIEB, IRISHMAE/ ALL DIRECTIONS TRAVEL AND TOURS INC.</t>
  </si>
  <si>
    <t>SI#142083</t>
  </si>
  <si>
    <t>DECEMBER 05, 2024 (THURSDAY)</t>
  </si>
  <si>
    <t>HO-00232819</t>
  </si>
  <si>
    <t>BREADTALK PHILIPPINES (MARKET MARKET)</t>
  </si>
  <si>
    <t>HO-00232820</t>
  </si>
  <si>
    <t>DECEMBER 06, 2024 (FRIDAY)</t>
  </si>
  <si>
    <t>HO-00233395</t>
  </si>
  <si>
    <t>HO-00233399</t>
  </si>
  <si>
    <t>DECEMBER 10, 2024 (TUESDAY)</t>
  </si>
  <si>
    <t>DECEMBER 12, 2024 (THURSDAY)</t>
  </si>
  <si>
    <t>TO ENCODE AGING AND AR</t>
  </si>
  <si>
    <t>HO-00233325</t>
  </si>
  <si>
    <t>IBAY, FRANKLIN</t>
  </si>
  <si>
    <t>KSM-IW10AE-5G1M</t>
  </si>
  <si>
    <t>SI#142118</t>
  </si>
  <si>
    <t>HO-00233054</t>
  </si>
  <si>
    <t>EVANGELISTA, KIM</t>
  </si>
  <si>
    <t>SI#142142</t>
  </si>
  <si>
    <t>DECEMBER 13, 2024 (FRIDAY)</t>
  </si>
  <si>
    <t>DECEMBER 17, 2024 (TUESDAY)</t>
  </si>
  <si>
    <t>HO-00233039</t>
  </si>
  <si>
    <t>ESTILLERO, LUCENA RUIZ</t>
  </si>
  <si>
    <t>SI#142226</t>
  </si>
  <si>
    <t>HO-00234517</t>
  </si>
  <si>
    <t>CALABRUSO, RECHEL</t>
  </si>
  <si>
    <t>KAM-200DRC32</t>
  </si>
  <si>
    <t>HO-00233948</t>
  </si>
  <si>
    <t>BREADTALK PHILIPPINES (MOA)</t>
  </si>
  <si>
    <t>VRK5-30CSINV</t>
  </si>
  <si>
    <t>DECEMBER 18, 2024 (WEDNESDAY)</t>
  </si>
  <si>
    <t>HO-00234466</t>
  </si>
  <si>
    <t>SAN JUAN, JOHN PAUL RAMOS</t>
  </si>
  <si>
    <t>SI#142270</t>
  </si>
  <si>
    <t>HO-00234961</t>
  </si>
  <si>
    <t>RACHO, BRIGITTE</t>
  </si>
  <si>
    <t>SI#142268</t>
  </si>
  <si>
    <t>SHOP REPAIR BROUGHT-IN &amp; PULLED-OUT</t>
  </si>
  <si>
    <t>LOUNGE (H.O.)</t>
  </si>
  <si>
    <t>ACCOUNTING (H.O)</t>
  </si>
  <si>
    <t>PROCESS CENTER
/FOR DELIVERY
/PICK-UP</t>
  </si>
  <si>
    <t>SHOP</t>
  </si>
  <si>
    <t>ACCOUNTING ACCOUNTS RECEIVABLES DETAILED</t>
  </si>
  <si>
    <t>CUSTOMER DETAILS</t>
  </si>
  <si>
    <t>(1) GENERATE SJR</t>
  </si>
  <si>
    <t>(2) RECEIVED
(W,B,Y)</t>
  </si>
  <si>
    <t>(3) RECEIVED
(G)</t>
  </si>
  <si>
    <t>(4) BILLED</t>
  </si>
  <si>
    <t>(4) RECEIVED
(W,B,G,Y)</t>
  </si>
  <si>
    <t>(5) DELIVERED/ PICKED-UP UNIT</t>
  </si>
  <si>
    <t>1ST PAYMENT 
DOWNPAYMENT</t>
  </si>
  <si>
    <t>2ND PAYMENT
BALANCE PAYMENT</t>
  </si>
  <si>
    <t>BLUE SJR FILLING</t>
  </si>
  <si>
    <t>WL/BL</t>
  </si>
  <si>
    <t>WARRANTY TYPE</t>
  </si>
  <si>
    <t>FOR 
EXCEL 
PURPOSES ONLY</t>
  </si>
  <si>
    <t>STATUS</t>
  </si>
  <si>
    <t>DATE</t>
  </si>
  <si>
    <t>DOP</t>
  </si>
  <si>
    <t>REPAIR DONE</t>
  </si>
  <si>
    <t>DISCOUNT</t>
  </si>
  <si>
    <t>DISCOUNT
PARTS</t>
  </si>
  <si>
    <t>DISCOUNT
LABOR</t>
  </si>
  <si>
    <t>E.W.T.</t>
  </si>
  <si>
    <t>DOWNPAYMENT</t>
  </si>
  <si>
    <t>DATE:</t>
  </si>
  <si>
    <t>REFERENCE:</t>
  </si>
  <si>
    <t>BALANCE PAYMENT:</t>
  </si>
  <si>
    <t>PAYMENT 
STATUS</t>
  </si>
  <si>
    <t>TOTAL</t>
  </si>
  <si>
    <t>TOTAL 
PAYMENTS</t>
  </si>
  <si>
    <t>DATE RECEIVED</t>
  </si>
  <si>
    <t>HO-00119606</t>
  </si>
  <si>
    <t>GO, JONATHAN</t>
  </si>
  <si>
    <t>KSM-25CB1INV</t>
  </si>
  <si>
    <t>WL</t>
  </si>
  <si>
    <t>PO</t>
  </si>
  <si>
    <t>OUT</t>
  </si>
  <si>
    <t>DISPATCH</t>
  </si>
  <si>
    <t>-</t>
  </si>
  <si>
    <t>MAJOR REPAIR</t>
  </si>
  <si>
    <t>SI#142290</t>
  </si>
  <si>
    <t>FULLYPAID</t>
  </si>
  <si>
    <t>ARE</t>
  </si>
  <si>
    <t>SYSTEM REPROCESS</t>
  </si>
  <si>
    <t>NO DP</t>
  </si>
  <si>
    <t>DPO</t>
  </si>
  <si>
    <t>CUST. NAME:</t>
  </si>
  <si>
    <t>PAYMENT STATUS</t>
  </si>
  <si>
    <t>REPAIR &amp; REPLACE PARTS</t>
  </si>
  <si>
    <t>BALANCE:</t>
  </si>
  <si>
    <t>BI</t>
  </si>
  <si>
    <t>OR#134584</t>
  </si>
  <si>
    <t>BI-SHOP</t>
  </si>
  <si>
    <t>SJR FILINGS :</t>
  </si>
  <si>
    <t>ARC</t>
  </si>
  <si>
    <t>REPLACE PARTS</t>
  </si>
  <si>
    <t>GENERAL CLEANING</t>
  </si>
  <si>
    <t>OR#135153</t>
  </si>
  <si>
    <t>CANCELLED SJR</t>
  </si>
  <si>
    <t>CANCELLED</t>
  </si>
  <si>
    <r>
      <rPr>
        <sz val="9"/>
        <rFont val="Trebuchet MS"/>
        <charset val="0"/>
      </rPr>
      <t>OR</t>
    </r>
    <r>
      <rPr>
        <i/>
        <sz val="9"/>
        <rFont val="Trebuchet MS"/>
        <charset val="0"/>
      </rPr>
      <t>#135145</t>
    </r>
  </si>
  <si>
    <t>OR#135180</t>
  </si>
  <si>
    <t>REPLACED BODY</t>
  </si>
  <si>
    <t>DBI</t>
  </si>
  <si>
    <t>NO REPAIR DONE</t>
  </si>
  <si>
    <t>OR#135531</t>
  </si>
  <si>
    <t>MINOR REPAIR</t>
  </si>
  <si>
    <t>OR#134619</t>
  </si>
  <si>
    <t>OR#135240</t>
  </si>
  <si>
    <t>CHECK-UP</t>
  </si>
  <si>
    <t>OR#135400</t>
  </si>
  <si>
    <t>OR#134658</t>
  </si>
  <si>
    <t>FOR DISPOSAL</t>
  </si>
  <si>
    <t>OR#135383</t>
  </si>
  <si>
    <t>15/12/20216</t>
  </si>
  <si>
    <t>CONSUMBABLES</t>
  </si>
  <si>
    <t>OR#135535</t>
  </si>
  <si>
    <t>OR#135413</t>
  </si>
  <si>
    <t>OR#135465</t>
  </si>
  <si>
    <t>SI#138111</t>
  </si>
  <si>
    <t>OR#135467</t>
  </si>
  <si>
    <t>OR#135493</t>
  </si>
  <si>
    <t>OR#135505</t>
  </si>
  <si>
    <t>OR#135539</t>
  </si>
  <si>
    <t>FOR DISPOSAL PARTS</t>
  </si>
  <si>
    <t>EDLAGAN, VERICK</t>
  </si>
  <si>
    <t>OR#135584</t>
  </si>
  <si>
    <t>OR#135587</t>
  </si>
  <si>
    <t>KOLIN PHILIPPINES INTERNATIONAL INC. (GROUND FLOOR)</t>
  </si>
  <si>
    <t>RMOUT</t>
  </si>
  <si>
    <t>RM DISPATCH</t>
  </si>
  <si>
    <t>BL</t>
  </si>
  <si>
    <r>
      <rPr>
        <sz val="9"/>
        <rFont val="Trebuchet MS"/>
        <charset val="0"/>
      </rPr>
      <t>OR</t>
    </r>
    <r>
      <rPr>
        <i/>
        <sz val="9"/>
        <rFont val="Trebuchet MS"/>
        <charset val="0"/>
      </rPr>
      <t>#135547</t>
    </r>
  </si>
  <si>
    <t>OR# 137518</t>
  </si>
  <si>
    <t>OR#135894</t>
  </si>
  <si>
    <t>OR#135665</t>
  </si>
  <si>
    <t>OR# 135765</t>
  </si>
  <si>
    <t>OR#135708</t>
  </si>
  <si>
    <t>OR#135767</t>
  </si>
  <si>
    <t>OTH-05</t>
  </si>
  <si>
    <t>OR#137275</t>
  </si>
  <si>
    <t>OR#135801</t>
  </si>
  <si>
    <t>OR#137454</t>
  </si>
  <si>
    <t>OR#134924</t>
  </si>
  <si>
    <t>OR#135820</t>
  </si>
  <si>
    <t>OR#135923</t>
  </si>
  <si>
    <t>SI#138424</t>
  </si>
  <si>
    <t>OR#137679</t>
  </si>
  <si>
    <t>OR#135888</t>
  </si>
  <si>
    <t>OR#136000</t>
  </si>
  <si>
    <t>OR#137008</t>
  </si>
  <si>
    <t>DISPOSAL</t>
  </si>
  <si>
    <t>OR#137009</t>
  </si>
  <si>
    <t>OR#137096</t>
  </si>
  <si>
    <t>AR</t>
  </si>
  <si>
    <t>OR#135817</t>
  </si>
  <si>
    <t>OR#137014</t>
  </si>
  <si>
    <t>NO DISPATCH JOB</t>
  </si>
  <si>
    <t>OTH07</t>
  </si>
  <si>
    <t>REPAIR LEAK &amp; RECHARGED FREON</t>
  </si>
  <si>
    <t>GC WITH MINOR REPAIR</t>
  </si>
  <si>
    <t>SYSTEM REPROCESSED W/ GC</t>
  </si>
  <si>
    <t>OR#137162</t>
  </si>
  <si>
    <t>OR#136108</t>
  </si>
  <si>
    <t>REPLACED PARTS</t>
  </si>
  <si>
    <t>OR#137164</t>
  </si>
  <si>
    <t>OR# 137204</t>
  </si>
  <si>
    <t>OR#137163</t>
  </si>
  <si>
    <t>OR# 137271</t>
  </si>
  <si>
    <t>REPLACED WATER PUMP</t>
  </si>
  <si>
    <t>REPOSITION UPPER HEAD ASSEMBLY OF WATER PUMP</t>
  </si>
  <si>
    <t>OR# 137265</t>
  </si>
  <si>
    <t>OR# 137261</t>
  </si>
  <si>
    <t>REPLACED PARTS &amp; SYSTEM REPROCESSED</t>
  </si>
  <si>
    <t>OR#137295</t>
  </si>
  <si>
    <t>CUSTOMER REFUSE TO REPAIR</t>
  </si>
  <si>
    <t>2 DAYS CHECK UP AND TESTING, GET PARAMETERS, TESTING AND OBSERVED. DISCHARGED SENSOR PUT IN THE RIGHT PLACE</t>
  </si>
  <si>
    <t>REPLACED EVAPORATOR &amp; SYSTEM REPROCESSED</t>
  </si>
  <si>
    <t>OR# 137372</t>
  </si>
  <si>
    <t>REF. SJR# 196882 SYSTEM REPROCESSED W/ GC</t>
  </si>
  <si>
    <t>OR# 137377</t>
  </si>
  <si>
    <t>OR#137390</t>
  </si>
  <si>
    <t>TIGHTENED LOOSE CONNECTION TERMINAL CLIP/TESTING &amp; OBSERVED</t>
  </si>
  <si>
    <t>ADJUSTMENT OF DC SUPPLY CONNECTOR</t>
  </si>
  <si>
    <t>WFPD</t>
  </si>
  <si>
    <t>OR#137463</t>
  </si>
  <si>
    <t>SI#138175</t>
  </si>
  <si>
    <t>OR# 137662</t>
  </si>
  <si>
    <t>REPAIR/REPLACED PARTS</t>
  </si>
  <si>
    <t>OR# 136408</t>
  </si>
  <si>
    <t>OR# 136514</t>
  </si>
  <si>
    <t>OR#136439</t>
  </si>
  <si>
    <t>ELORA'S AESTHETIC LOUNGE/TIEZO, AILEEN</t>
  </si>
  <si>
    <t>REPLACED WATERPUMP</t>
  </si>
  <si>
    <t>REPAIRED</t>
  </si>
  <si>
    <t>ONG, CAROL/WENDY</t>
  </si>
  <si>
    <t>OR# 137523</t>
  </si>
  <si>
    <t>OR#137591</t>
  </si>
  <si>
    <t>OR# 137561</t>
  </si>
  <si>
    <t>LIQUIDATED</t>
  </si>
  <si>
    <t>REPLACED OARTS</t>
  </si>
  <si>
    <t>OCTO ONE STOP TRADING</t>
  </si>
  <si>
    <t>OR# 136643</t>
  </si>
  <si>
    <t>REPAIR &amp; GC</t>
  </si>
  <si>
    <t>OR# 136594</t>
  </si>
  <si>
    <t>RECHARGED FREON</t>
  </si>
  <si>
    <t>OR# 137689</t>
  </si>
  <si>
    <t>OR# 136691</t>
  </si>
  <si>
    <t>REPAIR OF PFRESSURE WASHER</t>
  </si>
  <si>
    <t>KAG-19RE</t>
  </si>
  <si>
    <t>OR# 137653</t>
  </si>
  <si>
    <t>OR#116247</t>
  </si>
  <si>
    <t>PRIME FLOORCOVERINGS</t>
  </si>
  <si>
    <t>SYSTEM REPROCESSED</t>
  </si>
  <si>
    <t>CHECK-UP/UNREPAIRABLE DUE TO PHASED OUT UNIT</t>
  </si>
  <si>
    <t>SI#136861</t>
  </si>
  <si>
    <t>OR#137917</t>
  </si>
  <si>
    <t>KF-16SB</t>
  </si>
  <si>
    <t>GENERAL CLEANNG W/ MINOR REPAIR</t>
  </si>
  <si>
    <t>SI#138211</t>
  </si>
  <si>
    <t>SYSTEM REPROCESS W/ GENERAL CLEANING</t>
  </si>
  <si>
    <t>FC</t>
  </si>
  <si>
    <t>SI#140363</t>
  </si>
  <si>
    <t>GENERAL CLEANING W/ MAJOR REPAIR</t>
  </si>
  <si>
    <t>OR#137958</t>
  </si>
  <si>
    <t>SI#139019</t>
  </si>
  <si>
    <t>SI#138138</t>
  </si>
  <si>
    <t>SI#138164</t>
  </si>
  <si>
    <t>SI#137997</t>
  </si>
  <si>
    <t>SI#138170</t>
  </si>
  <si>
    <t>SI#139048</t>
  </si>
  <si>
    <t>3/06/0024</t>
  </si>
  <si>
    <t>SI# 138169</t>
  </si>
  <si>
    <t>SI#138257</t>
  </si>
  <si>
    <t>FOR DELIVERY</t>
  </si>
  <si>
    <t>SI#139049</t>
  </si>
  <si>
    <t>SI#139125</t>
  </si>
  <si>
    <t>WARRANTY</t>
  </si>
  <si>
    <t>SI#139132</t>
  </si>
  <si>
    <t>SYSTEM REPROCESS W/ GENERAL CLEANING (1ST PAIR)</t>
  </si>
  <si>
    <t>SI#138440</t>
  </si>
  <si>
    <t>NODP</t>
  </si>
  <si>
    <t>SI#138449</t>
  </si>
  <si>
    <t>SI#139186</t>
  </si>
  <si>
    <t>SI#138479</t>
  </si>
  <si>
    <t>ORIAS, ALFREDO</t>
  </si>
  <si>
    <t>SI#139223</t>
  </si>
  <si>
    <t>SI#139276</t>
  </si>
  <si>
    <t>SI#138650</t>
  </si>
  <si>
    <t>PARTS EXCHANGE/ CHANGE ITEM</t>
  </si>
  <si>
    <t>SI#138689</t>
  </si>
  <si>
    <t>SI#138881</t>
  </si>
  <si>
    <t>BORITZER, MARIA</t>
  </si>
  <si>
    <t>CHECK-UP/UNREPAIRABLE DUE TO NO PARTS AVAILABLE</t>
  </si>
  <si>
    <t>SI#138688</t>
  </si>
  <si>
    <t>INSTALLATION</t>
  </si>
  <si>
    <t>SI#140098</t>
  </si>
  <si>
    <t>SI#138732</t>
  </si>
  <si>
    <t>SI#139409</t>
  </si>
  <si>
    <t>SI#138890</t>
  </si>
  <si>
    <t>SI#139531</t>
  </si>
  <si>
    <t>SI# 138733</t>
  </si>
  <si>
    <t>SI#138913</t>
  </si>
  <si>
    <t>SI#139545</t>
  </si>
  <si>
    <t>SI#139527</t>
  </si>
  <si>
    <t>SI#140005</t>
  </si>
  <si>
    <t>SI#143122</t>
  </si>
  <si>
    <r>
      <rPr>
        <sz val="9"/>
        <rFont val="Trebuchet MS"/>
        <charset val="0"/>
      </rPr>
      <t>DEFI</t>
    </r>
    <r>
      <rPr>
        <sz val="9"/>
        <rFont val="Arial"/>
        <charset val="0"/>
      </rPr>
      <t>Ñ</t>
    </r>
    <r>
      <rPr>
        <sz val="9"/>
        <rFont val="Trebuchet MS"/>
        <charset val="0"/>
      </rPr>
      <t>O, ANDRIE</t>
    </r>
  </si>
  <si>
    <t>LAZADA PICTORIAL</t>
  </si>
  <si>
    <t>SI#140051</t>
  </si>
  <si>
    <t>SI#140225</t>
  </si>
  <si>
    <t>SI#139638</t>
  </si>
  <si>
    <t>SI#140109</t>
  </si>
  <si>
    <t>SLE-2285M</t>
  </si>
  <si>
    <t>SINGZON, MA. SOCORRO R.</t>
  </si>
  <si>
    <t>SI#140121</t>
  </si>
  <si>
    <t>SI#139746</t>
  </si>
  <si>
    <t>SI#139719</t>
  </si>
  <si>
    <t>EXCELL CONTRACTORS &amp; DEVELOPMENT INC.</t>
  </si>
  <si>
    <t>SI#139985</t>
  </si>
  <si>
    <t>OTH05</t>
  </si>
  <si>
    <t>SI#140717</t>
  </si>
  <si>
    <t>ADDITIONAL SJR</t>
  </si>
  <si>
    <t>BREADTALK PHILIPPINES (MARKET-MARKET)</t>
  </si>
  <si>
    <t>SI#139824</t>
  </si>
  <si>
    <t>SI#140441</t>
  </si>
  <si>
    <t>SI#140475</t>
  </si>
  <si>
    <t>SI#140552</t>
  </si>
  <si>
    <t>SI#139928</t>
  </si>
  <si>
    <t>SI#141057</t>
  </si>
  <si>
    <t>SI#142074</t>
  </si>
  <si>
    <t>SI#140737</t>
  </si>
  <si>
    <t>28/11/20219</t>
  </si>
  <si>
    <t>SI#141102</t>
  </si>
  <si>
    <t>GENERAL CLEANING W/ MINOR REPAIR</t>
  </si>
  <si>
    <t>SI#141159</t>
  </si>
  <si>
    <t>SI#141222</t>
  </si>
  <si>
    <t>SI#142028</t>
  </si>
  <si>
    <t>SI#142071</t>
  </si>
  <si>
    <t>SI#140682</t>
  </si>
  <si>
    <t>SI#140841</t>
  </si>
  <si>
    <t>SI#142081</t>
  </si>
  <si>
    <t>SI#142264</t>
  </si>
  <si>
    <t>SI#140842</t>
  </si>
  <si>
    <t>SI#142114</t>
  </si>
  <si>
    <t>SI#141358</t>
  </si>
  <si>
    <t>SI#142244</t>
  </si>
  <si>
    <t>SI#142245</t>
  </si>
  <si>
    <t>SI#142301</t>
  </si>
  <si>
    <t>SI#142370</t>
  </si>
  <si>
    <t>SI#142302</t>
  </si>
  <si>
    <t>BROUGHT- IN SUMMARY</t>
  </si>
  <si>
    <t xml:space="preserve">PARTS </t>
  </si>
  <si>
    <t>DOWN PAYMENT</t>
  </si>
  <si>
    <t>2ND PAYMENT</t>
  </si>
  <si>
    <t>FILINGS</t>
  </si>
  <si>
    <t>G R A N D   T O T A L</t>
  </si>
  <si>
    <t>NET  INCOME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</si>
  <si>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</si>
  <si>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</si>
  <si>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</si>
  <si>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</si>
  <si>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</si>
  <si>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</si>
  <si>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</si>
  <si>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</si>
  <si>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</si>
  <si>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</si>
  <si>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 xml:space="preserve">T O T A L </t>
  </si>
  <si>
    <t>PULLED-OUT SUMMARY</t>
  </si>
  <si>
    <t>G  R  A  N  D    T  O  T  A  L</t>
  </si>
  <si>
    <t>OVERPAYMENT MONITORING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</si>
</sst>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_(&quot;Php&quot;* #,##0.00_);_(&quot;Php&quot;* \(#,##0.00\);_(&quot;Php&quot;* &quot;-&quot;??_);_(@_)"/>
    <numFmt numFmtId="178" formatCode="_(* #,##0_);_(* \(#,##0\);_(* &quot;-&quot;_);_(@_)"/>
    <numFmt numFmtId="179" formatCode="_(&quot;Php&quot;* #,##0_);_(&quot;Php&quot;* \(#,##0\);_(&quot;Php&quot;* &quot;-&quot;_);_(@_)"/>
    <numFmt numFmtId="180" formatCode="mmmm\ dd\,\ yyyy;@"/>
    <numFmt numFmtId="181" formatCode="&quot;HO-&quot;00000000"/>
    <numFmt numFmtId="182" formatCode="[$-3409]dd\-mmm\-yy;@"/>
    <numFmt numFmtId="183" formatCode="[$-409]dd\-mmm\-yy;@"/>
    <numFmt numFmtId="184" formatCode="[$-409]m/d/yy\ h:mm\ AM/PM;@"/>
    <numFmt numFmtId="185" formatCode="m/d/yyyy;@"/>
    <numFmt numFmtId="186" formatCode="dd\-mmm"/>
    <numFmt numFmtId="187" formatCode="[$-F800]dddd\,\ mmmm\ dd\,\ yyyy"/>
    <numFmt numFmtId="188" formatCode="[$-1009]mmmm\ d\,yyyy;@"/>
  </numFmts>
  <fonts count="59">
    <font>
      <sz val="10"/>
      <name val="Arial"/>
      <charset val="0"/>
    </font>
    <font>
      <sz val="22"/>
      <color indexed="42"/>
      <name val="Arial"/>
      <charset val="0"/>
    </font>
    <font>
      <sz val="24"/>
      <name val="Arial"/>
      <charset val="0"/>
    </font>
    <font>
      <sz val="9"/>
      <name val="Arial"/>
      <charset val="0"/>
    </font>
    <font>
      <b/>
      <sz val="18"/>
      <color indexed="60"/>
      <name val="Bahnschrift"/>
      <charset val="0"/>
    </font>
    <font>
      <b/>
      <sz val="10"/>
      <name val="Bahnschrift"/>
      <charset val="0"/>
    </font>
    <font>
      <b/>
      <sz val="10"/>
      <color indexed="9"/>
      <name val="Arial"/>
      <charset val="0"/>
    </font>
    <font>
      <sz val="10"/>
      <color indexed="8"/>
      <name val="Arial"/>
      <charset val="0"/>
    </font>
    <font>
      <b/>
      <sz val="14"/>
      <color indexed="9"/>
      <name val="Bahnschrift"/>
      <charset val="0"/>
    </font>
    <font>
      <b/>
      <sz val="10"/>
      <color indexed="8"/>
      <name val="Bahnschrift"/>
      <charset val="0"/>
    </font>
    <font>
      <b/>
      <sz val="10"/>
      <color indexed="9"/>
      <name val="Bahnschrift SemiBold SemiConden"/>
      <charset val="0"/>
    </font>
    <font>
      <sz val="10"/>
      <name val="Helv"/>
      <charset val="0"/>
    </font>
    <font>
      <sz val="11"/>
      <name val="Helv"/>
      <charset val="0"/>
    </font>
    <font>
      <b/>
      <sz val="10"/>
      <name val="Helv"/>
      <charset val="0"/>
    </font>
    <font>
      <b/>
      <sz val="10"/>
      <name val="Trebuchet MS"/>
      <charset val="0"/>
    </font>
    <font>
      <sz val="11"/>
      <name val="Trebuchet MS"/>
      <charset val="0"/>
    </font>
    <font>
      <b/>
      <sz val="11"/>
      <name val="Trebuchet MS"/>
      <charset val="0"/>
    </font>
    <font>
      <vertAlign val="superscript"/>
      <sz val="11"/>
      <name val="Trebuchet MS"/>
      <charset val="0"/>
    </font>
    <font>
      <sz val="9"/>
      <name val="Trebuchet MS"/>
      <charset val="0"/>
    </font>
    <font>
      <b/>
      <sz val="9"/>
      <name val="Trebuchet MS"/>
      <charset val="0"/>
    </font>
    <font>
      <b/>
      <sz val="8"/>
      <name val="Trebuchet MS"/>
      <charset val="0"/>
    </font>
    <font>
      <sz val="10"/>
      <name val="Trebuchet MS"/>
      <charset val="0"/>
    </font>
    <font>
      <sz val="10"/>
      <color indexed="8"/>
      <name val="Calibri"/>
      <charset val="0"/>
    </font>
    <font>
      <sz val="11"/>
      <color indexed="8"/>
      <name val="Calibri"/>
      <charset val="0"/>
    </font>
    <font>
      <b/>
      <sz val="14"/>
      <name val="Trebuchet MS"/>
      <charset val="0"/>
    </font>
    <font>
      <b/>
      <sz val="12"/>
      <name val="Trebuchet MS"/>
      <charset val="0"/>
    </font>
    <font>
      <sz val="6"/>
      <name val="Trebuchet MS"/>
      <charset val="0"/>
    </font>
    <font>
      <sz val="8"/>
      <name val="Trebuchet MS"/>
      <charset val="0"/>
    </font>
    <font>
      <sz val="8"/>
      <name val="Arial"/>
      <charset val="0"/>
    </font>
    <font>
      <b/>
      <sz val="10"/>
      <name val="Arial"/>
      <charset val="0"/>
    </font>
    <font>
      <b/>
      <sz val="9"/>
      <name val="Arial"/>
      <charset val="0"/>
    </font>
    <font>
      <b/>
      <sz val="6"/>
      <name val="Trebuchet MS"/>
      <charset val="0"/>
    </font>
    <font>
      <b/>
      <sz val="16"/>
      <name val="Arial"/>
      <charset val="0"/>
    </font>
    <font>
      <b/>
      <sz val="22"/>
      <name val="Arial"/>
      <charset val="0"/>
    </font>
    <font>
      <b/>
      <sz val="10"/>
      <name val="Calibri"/>
      <charset val="0"/>
    </font>
    <font>
      <b/>
      <sz val="16"/>
      <name val="Arial Black"/>
      <charset val="0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Calibri"/>
      <charset val="0"/>
    </font>
    <font>
      <b/>
      <sz val="18"/>
      <color indexed="54"/>
      <name val="Calibri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sz val="11"/>
      <color indexed="53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16"/>
      <name val="Calibri"/>
      <charset val="0"/>
    </font>
    <font>
      <sz val="11"/>
      <color indexed="19"/>
      <name val="Calibri"/>
      <charset val="0"/>
    </font>
    <font>
      <sz val="11"/>
      <color indexed="9"/>
      <name val="Calibri"/>
      <charset val="0"/>
    </font>
    <font>
      <i/>
      <sz val="9"/>
      <name val="Trebuchet MS"/>
      <charset val="0"/>
    </font>
    <font>
      <b/>
      <sz val="9"/>
      <name val="Tahoma"/>
      <charset val="1"/>
    </font>
    <font>
      <sz val="9"/>
      <name val="Times New Roman"/>
      <charset val="0"/>
    </font>
    <font>
      <b/>
      <sz val="9"/>
      <name val="Times New Roman"/>
      <charset val="0"/>
    </font>
    <font>
      <sz val="9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8"/>
        <bgColor indexed="48"/>
      </patternFill>
    </fill>
    <fill>
      <patternFill patternType="solid">
        <fgColor indexed="27"/>
        <bgColor indexed="27"/>
      </patternFill>
    </fill>
    <fill>
      <patternFill patternType="solid">
        <fgColor theme="0" tint="-0.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 style="thick">
        <color indexed="9"/>
      </bottom>
      <diagonal/>
    </border>
    <border>
      <left style="thin">
        <color indexed="9"/>
      </left>
      <right style="thin">
        <color indexed="9"/>
      </right>
      <top/>
      <bottom style="thick">
        <color indexed="9"/>
      </bottom>
      <diagonal/>
    </border>
    <border>
      <left/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 style="thick">
        <color indexed="9"/>
      </bottom>
      <diagonal/>
    </border>
    <border>
      <left style="thin">
        <color indexed="9"/>
      </left>
      <right/>
      <top style="thick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ck">
        <color indexed="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3" fillId="25" borderId="3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5" borderId="37" applyNumberFormat="0" applyAlignment="0" applyProtection="0">
      <alignment vertical="center"/>
    </xf>
    <xf numFmtId="0" fontId="45" fillId="26" borderId="38" applyNumberFormat="0" applyAlignment="0" applyProtection="0">
      <alignment vertical="center"/>
    </xf>
    <xf numFmtId="0" fontId="46" fillId="26" borderId="37" applyNumberFormat="0" applyAlignment="0" applyProtection="0">
      <alignment vertical="center"/>
    </xf>
    <xf numFmtId="0" fontId="47" fillId="22" borderId="39" applyNumberFormat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1" fillId="0" borderId="0"/>
    <xf numFmtId="0" fontId="0" fillId="0" borderId="0"/>
  </cellStyleXfs>
  <cellXfs count="400">
    <xf numFmtId="0" fontId="0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1" xfId="0" applyFont="1" applyBorder="1"/>
    <xf numFmtId="0" fontId="0" fillId="0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Fill="1" applyBorder="1"/>
    <xf numFmtId="180" fontId="0" fillId="0" borderId="1" xfId="0" applyNumberFormat="1" applyFont="1" applyFill="1" applyBorder="1"/>
    <xf numFmtId="44" fontId="0" fillId="0" borderId="1" xfId="0" applyNumberFormat="1" applyFont="1" applyFill="1" applyBorder="1"/>
    <xf numFmtId="180" fontId="0" fillId="0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5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44" fontId="7" fillId="6" borderId="10" xfId="0" applyNumberFormat="1" applyFont="1" applyFill="1" applyBorder="1"/>
    <xf numFmtId="0" fontId="7" fillId="6" borderId="11" xfId="0" applyFont="1" applyFill="1" applyBorder="1" applyAlignment="1">
      <alignment horizontal="center" vertical="center"/>
    </xf>
    <xf numFmtId="44" fontId="7" fillId="6" borderId="12" xfId="0" applyNumberFormat="1" applyFont="1" applyFill="1" applyBorder="1"/>
    <xf numFmtId="0" fontId="7" fillId="6" borderId="13" xfId="0" applyFont="1" applyFill="1" applyBorder="1" applyAlignment="1">
      <alignment horizontal="center" vertical="center"/>
    </xf>
    <xf numFmtId="44" fontId="7" fillId="6" borderId="14" xfId="0" applyNumberFormat="1" applyFont="1" applyFill="1" applyBorder="1"/>
    <xf numFmtId="0" fontId="8" fillId="5" borderId="15" xfId="0" applyFont="1" applyFill="1" applyBorder="1" applyAlignment="1">
      <alignment horizontal="center" vertical="center"/>
    </xf>
    <xf numFmtId="2" fontId="8" fillId="5" borderId="16" xfId="0" applyNumberFormat="1" applyFont="1" applyFill="1" applyBorder="1"/>
    <xf numFmtId="2" fontId="0" fillId="0" borderId="0" xfId="0" applyNumberFormat="1" applyFont="1"/>
    <xf numFmtId="44" fontId="9" fillId="4" borderId="1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4" fontId="7" fillId="6" borderId="18" xfId="0" applyNumberFormat="1" applyFont="1" applyFill="1" applyBorder="1"/>
    <xf numFmtId="44" fontId="7" fillId="0" borderId="0" xfId="0" applyNumberFormat="1" applyFont="1" applyFill="1" applyBorder="1"/>
    <xf numFmtId="44" fontId="7" fillId="6" borderId="19" xfId="0" applyNumberFormat="1" applyFont="1" applyFill="1" applyBorder="1"/>
    <xf numFmtId="0" fontId="7" fillId="0" borderId="0" xfId="0" applyFont="1" applyFill="1" applyBorder="1"/>
    <xf numFmtId="44" fontId="7" fillId="6" borderId="20" xfId="0" applyNumberFormat="1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4" fontId="5" fillId="0" borderId="1" xfId="0" applyNumberFormat="1" applyFont="1" applyFill="1" applyBorder="1" applyAlignment="1">
      <alignment vertical="center"/>
    </xf>
    <xf numFmtId="44" fontId="0" fillId="0" borderId="0" xfId="0" applyNumberFormat="1" applyFont="1"/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180" fontId="7" fillId="8" borderId="9" xfId="0" applyNumberFormat="1" applyFont="1" applyFill="1" applyBorder="1" applyAlignment="1">
      <alignment horizontal="center" vertical="center"/>
    </xf>
    <xf numFmtId="44" fontId="7" fillId="8" borderId="10" xfId="0" applyNumberFormat="1" applyFont="1" applyFill="1" applyBorder="1"/>
    <xf numFmtId="180" fontId="7" fillId="8" borderId="11" xfId="0" applyNumberFormat="1" applyFont="1" applyFill="1" applyBorder="1" applyAlignment="1">
      <alignment horizontal="center" vertical="center"/>
    </xf>
    <xf numFmtId="44" fontId="7" fillId="8" borderId="12" xfId="0" applyNumberFormat="1" applyFont="1" applyFill="1" applyBorder="1"/>
    <xf numFmtId="0" fontId="7" fillId="8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44" fontId="7" fillId="8" borderId="14" xfId="0" applyNumberFormat="1" applyFont="1" applyFill="1" applyBorder="1"/>
    <xf numFmtId="0" fontId="6" fillId="7" borderId="15" xfId="0" applyFont="1" applyFill="1" applyBorder="1" applyAlignment="1">
      <alignment horizontal="center" vertical="center"/>
    </xf>
    <xf numFmtId="4" fontId="6" fillId="7" borderId="16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10" fillId="7" borderId="17" xfId="0" applyFont="1" applyFill="1" applyBorder="1" applyAlignment="1">
      <alignment horizontal="center" vertical="center" wrapText="1"/>
    </xf>
    <xf numFmtId="44" fontId="7" fillId="8" borderId="18" xfId="0" applyNumberFormat="1" applyFont="1" applyFill="1" applyBorder="1"/>
    <xf numFmtId="44" fontId="7" fillId="8" borderId="19" xfId="0" applyNumberFormat="1" applyFont="1" applyFill="1" applyBorder="1"/>
    <xf numFmtId="44" fontId="7" fillId="8" borderId="20" xfId="0" applyNumberFormat="1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18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/>
    </xf>
    <xf numFmtId="181" fontId="14" fillId="0" borderId="21" xfId="49" applyNumberFormat="1" applyFont="1" applyFill="1" applyBorder="1" applyAlignment="1">
      <alignment horizontal="center" vertical="center" shrinkToFit="1"/>
    </xf>
    <xf numFmtId="0" fontId="14" fillId="0" borderId="22" xfId="49" applyFont="1" applyFill="1" applyBorder="1" applyAlignment="1">
      <alignment horizontal="center" vertical="center" shrinkToFit="1"/>
    </xf>
    <xf numFmtId="0" fontId="14" fillId="0" borderId="23" xfId="49" applyFont="1" applyFill="1" applyBorder="1" applyAlignment="1">
      <alignment horizontal="center" vertical="center" shrinkToFit="1"/>
    </xf>
    <xf numFmtId="181" fontId="15" fillId="0" borderId="24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176" fontId="16" fillId="0" borderId="24" xfId="1" applyNumberFormat="1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5" fillId="0" borderId="24" xfId="49" applyFont="1" applyFill="1" applyBorder="1" applyAlignment="1">
      <alignment horizontal="center" vertical="center" wrapText="1" shrinkToFit="1"/>
    </xf>
    <xf numFmtId="181" fontId="18" fillId="9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shrinkToFit="1"/>
    </xf>
    <xf numFmtId="183" fontId="19" fillId="9" borderId="1" xfId="0" applyNumberFormat="1" applyFont="1" applyFill="1" applyBorder="1" applyAlignment="1">
      <alignment horizontal="left" vertical="center" shrinkToFit="1"/>
    </xf>
    <xf numFmtId="183" fontId="19" fillId="9" borderId="1" xfId="0" applyNumberFormat="1" applyFont="1" applyFill="1" applyBorder="1" applyAlignment="1">
      <alignment vertical="center" shrinkToFit="1"/>
    </xf>
    <xf numFmtId="184" fontId="18" fillId="9" borderId="1" xfId="0" applyNumberFormat="1" applyFont="1" applyFill="1" applyBorder="1" applyAlignment="1">
      <alignment horizontal="center" vertical="center" shrinkToFit="1"/>
    </xf>
    <xf numFmtId="181" fontId="18" fillId="10" borderId="1" xfId="0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shrinkToFit="1"/>
    </xf>
    <xf numFmtId="183" fontId="19" fillId="10" borderId="1" xfId="0" applyNumberFormat="1" applyFont="1" applyFill="1" applyBorder="1" applyAlignment="1">
      <alignment vertical="center" shrinkToFit="1"/>
    </xf>
    <xf numFmtId="184" fontId="18" fillId="10" borderId="1" xfId="0" applyNumberFormat="1" applyFont="1" applyFill="1" applyBorder="1" applyAlignment="1">
      <alignment horizontal="center" vertical="center" shrinkToFit="1"/>
    </xf>
    <xf numFmtId="181" fontId="18" fillId="11" borderId="1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shrinkToFit="1"/>
    </xf>
    <xf numFmtId="183" fontId="19" fillId="11" borderId="1" xfId="0" applyNumberFormat="1" applyFont="1" applyFill="1" applyBorder="1" applyAlignment="1">
      <alignment vertical="center" shrinkToFit="1"/>
    </xf>
    <xf numFmtId="184" fontId="18" fillId="11" borderId="1" xfId="0" applyNumberFormat="1" applyFont="1" applyFill="1" applyBorder="1" applyAlignment="1">
      <alignment horizontal="center" vertical="center" shrinkToFit="1"/>
    </xf>
    <xf numFmtId="182" fontId="14" fillId="12" borderId="21" xfId="49" applyNumberFormat="1" applyFont="1" applyFill="1" applyBorder="1" applyAlignment="1">
      <alignment horizontal="center" vertical="center"/>
    </xf>
    <xf numFmtId="182" fontId="14" fillId="13" borderId="21" xfId="49" applyNumberFormat="1" applyFont="1" applyFill="1" applyBorder="1" applyAlignment="1">
      <alignment horizontal="center" vertical="center" shrinkToFit="1"/>
    </xf>
    <xf numFmtId="182" fontId="14" fillId="13" borderId="22" xfId="49" applyNumberFormat="1" applyFont="1" applyFill="1" applyBorder="1" applyAlignment="1">
      <alignment horizontal="center" vertical="center" shrinkToFit="1"/>
    </xf>
    <xf numFmtId="182" fontId="20" fillId="12" borderId="22" xfId="0" applyNumberFormat="1" applyFont="1" applyFill="1" applyBorder="1" applyAlignment="1">
      <alignment horizontal="center" vertical="center" wrapText="1" shrinkToFit="1"/>
    </xf>
    <xf numFmtId="182" fontId="14" fillId="14" borderId="21" xfId="0" applyNumberFormat="1" applyFont="1" applyFill="1" applyBorder="1" applyAlignment="1">
      <alignment horizontal="center" vertical="center" shrinkToFit="1"/>
    </xf>
    <xf numFmtId="182" fontId="14" fillId="0" borderId="0" xfId="49" applyNumberFormat="1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/>
    </xf>
    <xf numFmtId="182" fontId="14" fillId="12" borderId="22" xfId="49" applyNumberFormat="1" applyFont="1" applyFill="1" applyBorder="1" applyAlignment="1">
      <alignment horizontal="center" vertical="center"/>
    </xf>
    <xf numFmtId="182" fontId="14" fillId="13" borderId="21" xfId="49" applyNumberFormat="1" applyFont="1" applyFill="1" applyBorder="1" applyAlignment="1">
      <alignment horizontal="center" vertical="center" wrapText="1" shrinkToFit="1"/>
    </xf>
    <xf numFmtId="182" fontId="14" fillId="12" borderId="21" xfId="49" applyNumberFormat="1" applyFont="1" applyFill="1" applyBorder="1" applyAlignment="1">
      <alignment horizontal="center" vertical="center" wrapText="1" shrinkToFit="1"/>
    </xf>
    <xf numFmtId="182" fontId="14" fillId="14" borderId="21" xfId="49" applyNumberFormat="1" applyFont="1" applyFill="1" applyBorder="1" applyAlignment="1">
      <alignment horizontal="center" vertical="center" wrapText="1" shrinkToFit="1"/>
    </xf>
    <xf numFmtId="182" fontId="15" fillId="12" borderId="26" xfId="0" applyNumberFormat="1" applyFont="1" applyFill="1" applyBorder="1" applyAlignment="1">
      <alignment horizontal="center" vertical="center" wrapText="1"/>
    </xf>
    <xf numFmtId="182" fontId="15" fillId="13" borderId="26" xfId="0" applyNumberFormat="1" applyFont="1" applyFill="1" applyBorder="1" applyAlignment="1">
      <alignment horizontal="center" vertical="center" wrapText="1"/>
    </xf>
    <xf numFmtId="182" fontId="15" fillId="14" borderId="26" xfId="0" applyNumberFormat="1" applyFont="1" applyFill="1" applyBorder="1" applyAlignment="1">
      <alignment horizontal="center" vertical="center" wrapText="1"/>
    </xf>
    <xf numFmtId="182" fontId="15" fillId="15" borderId="26" xfId="0" applyNumberFormat="1" applyFont="1" applyFill="1" applyBorder="1" applyAlignment="1">
      <alignment horizontal="center" vertical="center" wrapText="1"/>
    </xf>
    <xf numFmtId="0" fontId="15" fillId="15" borderId="26" xfId="0" applyFont="1" applyFill="1" applyBorder="1" applyAlignment="1">
      <alignment horizontal="center" vertical="center" wrapText="1"/>
    </xf>
    <xf numFmtId="182" fontId="18" fillId="9" borderId="1" xfId="0" applyNumberFormat="1" applyFont="1" applyFill="1" applyBorder="1" applyAlignment="1">
      <alignment horizontal="center" vertical="center" shrinkToFit="1"/>
    </xf>
    <xf numFmtId="182" fontId="18" fillId="9" borderId="1" xfId="0" applyNumberFormat="1" applyFont="1" applyFill="1" applyBorder="1" applyAlignment="1">
      <alignment horizontal="center" vertical="center"/>
    </xf>
    <xf numFmtId="182" fontId="18" fillId="10" borderId="1" xfId="0" applyNumberFormat="1" applyFont="1" applyFill="1" applyBorder="1" applyAlignment="1">
      <alignment horizontal="center" vertical="center" shrinkToFit="1"/>
    </xf>
    <xf numFmtId="182" fontId="18" fillId="10" borderId="1" xfId="0" applyNumberFormat="1" applyFont="1" applyFill="1" applyBorder="1" applyAlignment="1">
      <alignment horizontal="center" vertical="center"/>
    </xf>
    <xf numFmtId="182" fontId="18" fillId="11" borderId="1" xfId="0" applyNumberFormat="1" applyFont="1" applyFill="1" applyBorder="1" applyAlignment="1">
      <alignment horizontal="center" vertical="center" shrinkToFit="1"/>
    </xf>
    <xf numFmtId="182" fontId="18" fillId="11" borderId="1" xfId="0" applyNumberFormat="1" applyFont="1" applyFill="1" applyBorder="1" applyAlignment="1">
      <alignment horizontal="center" vertical="center"/>
    </xf>
    <xf numFmtId="2" fontId="14" fillId="15" borderId="21" xfId="49" applyNumberFormat="1" applyFont="1" applyFill="1" applyBorder="1" applyAlignment="1">
      <alignment horizontal="center" vertical="center"/>
    </xf>
    <xf numFmtId="2" fontId="14" fillId="15" borderId="22" xfId="49" applyNumberFormat="1" applyFont="1" applyFill="1" applyBorder="1" applyAlignment="1">
      <alignment horizontal="center" vertical="center"/>
    </xf>
    <xf numFmtId="2" fontId="15" fillId="15" borderId="23" xfId="0" applyNumberFormat="1" applyFont="1" applyFill="1" applyBorder="1" applyAlignment="1">
      <alignment horizontal="center" vertical="center" wrapText="1"/>
    </xf>
    <xf numFmtId="2" fontId="15" fillId="15" borderId="23" xfId="0" applyNumberFormat="1" applyFont="1" applyFill="1" applyBorder="1" applyAlignment="1">
      <alignment horizontal="center" vertical="center" shrinkToFit="1"/>
    </xf>
    <xf numFmtId="2" fontId="18" fillId="9" borderId="1" xfId="1" applyNumberFormat="1" applyFont="1" applyFill="1" applyBorder="1" applyAlignment="1">
      <alignment horizontal="center" vertical="center"/>
    </xf>
    <xf numFmtId="2" fontId="18" fillId="10" borderId="1" xfId="1" applyNumberFormat="1" applyFont="1" applyFill="1" applyBorder="1" applyAlignment="1">
      <alignment horizontal="center" vertical="center"/>
    </xf>
    <xf numFmtId="2" fontId="18" fillId="11" borderId="1" xfId="1" applyNumberFormat="1" applyFont="1" applyFill="1" applyBorder="1" applyAlignment="1">
      <alignment horizontal="center" vertical="center"/>
    </xf>
    <xf numFmtId="183" fontId="14" fillId="15" borderId="22" xfId="49" applyNumberFormat="1" applyFont="1" applyFill="1" applyBorder="1" applyAlignment="1">
      <alignment horizontal="center" vertical="center"/>
    </xf>
    <xf numFmtId="2" fontId="14" fillId="15" borderId="23" xfId="49" applyNumberFormat="1" applyFont="1" applyFill="1" applyBorder="1" applyAlignment="1">
      <alignment horizontal="center" vertical="center"/>
    </xf>
    <xf numFmtId="2" fontId="14" fillId="11" borderId="21" xfId="49" applyNumberFormat="1" applyFont="1" applyFill="1" applyBorder="1" applyAlignment="1">
      <alignment horizontal="center" vertical="center" wrapText="1"/>
    </xf>
    <xf numFmtId="183" fontId="14" fillId="11" borderId="22" xfId="49" applyNumberFormat="1" applyFont="1" applyFill="1" applyBorder="1" applyAlignment="1">
      <alignment horizontal="center" vertical="center" wrapText="1"/>
    </xf>
    <xf numFmtId="2" fontId="14" fillId="11" borderId="23" xfId="49" applyNumberFormat="1" applyFont="1" applyFill="1" applyBorder="1" applyAlignment="1">
      <alignment horizontal="center" vertical="center" wrapText="1"/>
    </xf>
    <xf numFmtId="2" fontId="15" fillId="15" borderId="23" xfId="1" applyNumberFormat="1" applyFont="1" applyFill="1" applyBorder="1" applyAlignment="1">
      <alignment horizontal="center" vertical="center" wrapText="1" shrinkToFit="1"/>
    </xf>
    <xf numFmtId="2" fontId="15" fillId="15" borderId="23" xfId="1" applyNumberFormat="1" applyFont="1" applyFill="1" applyBorder="1" applyAlignment="1">
      <alignment horizontal="center" vertical="center" wrapText="1"/>
    </xf>
    <xf numFmtId="2" fontId="15" fillId="15" borderId="23" xfId="1" applyNumberFormat="1" applyFont="1" applyFill="1" applyBorder="1" applyAlignment="1">
      <alignment horizontal="center" vertical="center" shrinkToFit="1"/>
    </xf>
    <xf numFmtId="2" fontId="15" fillId="11" borderId="23" xfId="1" applyNumberFormat="1" applyFont="1" applyFill="1" applyBorder="1" applyAlignment="1">
      <alignment horizontal="center" vertical="center" shrinkToFit="1"/>
    </xf>
    <xf numFmtId="183" fontId="15" fillId="11" borderId="26" xfId="1" applyNumberFormat="1" applyFont="1" applyFill="1" applyBorder="1" applyAlignment="1">
      <alignment horizontal="center" vertical="center" shrinkToFit="1"/>
    </xf>
    <xf numFmtId="2" fontId="15" fillId="11" borderId="26" xfId="1" applyNumberFormat="1" applyFont="1" applyFill="1" applyBorder="1" applyAlignment="1">
      <alignment horizontal="center" vertical="center" shrinkToFit="1"/>
    </xf>
    <xf numFmtId="183" fontId="18" fillId="9" borderId="1" xfId="1" applyNumberFormat="1" applyFont="1" applyFill="1" applyBorder="1" applyAlignment="1">
      <alignment horizontal="center" vertical="center" shrinkToFit="1"/>
    </xf>
    <xf numFmtId="183" fontId="18" fillId="10" borderId="1" xfId="1" applyNumberFormat="1" applyFont="1" applyFill="1" applyBorder="1" applyAlignment="1">
      <alignment horizontal="center" vertical="center" shrinkToFit="1"/>
    </xf>
    <xf numFmtId="176" fontId="18" fillId="10" borderId="1" xfId="1" applyNumberFormat="1" applyFont="1" applyFill="1" applyBorder="1" applyAlignment="1">
      <alignment horizontal="center" vertical="center"/>
    </xf>
    <xf numFmtId="183" fontId="18" fillId="11" borderId="1" xfId="1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2" fontId="14" fillId="11" borderId="22" xfId="49" applyNumberFormat="1" applyFont="1" applyFill="1" applyBorder="1" applyAlignment="1">
      <alignment horizontal="center" vertical="center" wrapText="1"/>
    </xf>
    <xf numFmtId="2" fontId="15" fillId="11" borderId="23" xfId="1" applyNumberFormat="1" applyFont="1" applyFill="1" applyBorder="1" applyAlignment="1">
      <alignment horizontal="center" vertical="center" wrapText="1" shrinkToFit="1"/>
    </xf>
    <xf numFmtId="2" fontId="15" fillId="15" borderId="26" xfId="1" applyNumberFormat="1" applyFont="1" applyFill="1" applyBorder="1" applyAlignment="1">
      <alignment horizontal="center" vertical="center" wrapText="1" shrinkToFit="1"/>
    </xf>
    <xf numFmtId="2" fontId="15" fillId="11" borderId="26" xfId="1" applyNumberFormat="1" applyFont="1" applyFill="1" applyBorder="1" applyAlignment="1">
      <alignment horizontal="center" vertical="center" wrapText="1" shrinkToFit="1"/>
    </xf>
    <xf numFmtId="183" fontId="18" fillId="9" borderId="1" xfId="0" applyNumberFormat="1" applyFont="1" applyFill="1" applyBorder="1" applyAlignment="1">
      <alignment horizontal="center" vertical="center" shrinkToFit="1"/>
    </xf>
    <xf numFmtId="0" fontId="18" fillId="9" borderId="6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shrinkToFit="1"/>
    </xf>
    <xf numFmtId="2" fontId="18" fillId="9" borderId="6" xfId="0" applyNumberFormat="1" applyFont="1" applyFill="1" applyBorder="1" applyAlignment="1">
      <alignment horizontal="center" vertical="center"/>
    </xf>
    <xf numFmtId="183" fontId="18" fillId="10" borderId="1" xfId="0" applyNumberFormat="1" applyFont="1" applyFill="1" applyBorder="1" applyAlignment="1">
      <alignment horizontal="center" vertical="center" shrinkToFit="1"/>
    </xf>
    <xf numFmtId="0" fontId="18" fillId="10" borderId="6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 shrinkToFit="1"/>
    </xf>
    <xf numFmtId="2" fontId="18" fillId="10" borderId="6" xfId="0" applyNumberFormat="1" applyFont="1" applyFill="1" applyBorder="1" applyAlignment="1">
      <alignment horizontal="center" vertical="center"/>
    </xf>
    <xf numFmtId="183" fontId="18" fillId="11" borderId="1" xfId="0" applyNumberFormat="1" applyFont="1" applyFill="1" applyBorder="1" applyAlignment="1">
      <alignment horizontal="center" vertical="center" shrinkToFit="1"/>
    </xf>
    <xf numFmtId="0" fontId="18" fillId="11" borderId="6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 shrinkToFit="1"/>
    </xf>
    <xf numFmtId="2" fontId="18" fillId="11" borderId="6" xfId="0" applyNumberFormat="1" applyFont="1" applyFill="1" applyBorder="1" applyAlignment="1">
      <alignment horizontal="center" vertical="center"/>
    </xf>
    <xf numFmtId="0" fontId="21" fillId="16" borderId="21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2" fontId="15" fillId="16" borderId="27" xfId="1" applyNumberFormat="1" applyFont="1" applyFill="1" applyBorder="1" applyAlignment="1">
      <alignment horizontal="center" vertical="center" wrapText="1" shrinkToFit="1"/>
    </xf>
    <xf numFmtId="185" fontId="18" fillId="9" borderId="1" xfId="0" applyNumberFormat="1" applyFont="1" applyFill="1" applyBorder="1" applyAlignment="1">
      <alignment horizontal="center" vertical="center" shrinkToFit="1"/>
    </xf>
    <xf numFmtId="0" fontId="18" fillId="9" borderId="1" xfId="0" applyFont="1" applyFill="1" applyBorder="1" applyAlignment="1">
      <alignment horizontal="center" vertical="center"/>
    </xf>
    <xf numFmtId="185" fontId="18" fillId="10" borderId="1" xfId="0" applyNumberFormat="1" applyFont="1" applyFill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181" fontId="11" fillId="0" borderId="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85" fontId="18" fillId="11" borderId="1" xfId="0" applyNumberFormat="1" applyFont="1" applyFill="1" applyBorder="1" applyAlignment="1">
      <alignment horizontal="center" vertical="center" shrinkToFit="1"/>
    </xf>
    <xf numFmtId="0" fontId="18" fillId="11" borderId="1" xfId="0" applyFont="1" applyFill="1" applyBorder="1" applyAlignment="1">
      <alignment horizontal="center" vertical="center"/>
    </xf>
    <xf numFmtId="181" fontId="18" fillId="17" borderId="1" xfId="0" applyNumberFormat="1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 shrinkToFit="1"/>
    </xf>
    <xf numFmtId="183" fontId="19" fillId="17" borderId="1" xfId="0" applyNumberFormat="1" applyFont="1" applyFill="1" applyBorder="1" applyAlignment="1">
      <alignment vertical="center" shrinkToFit="1"/>
    </xf>
    <xf numFmtId="184" fontId="18" fillId="17" borderId="1" xfId="0" applyNumberFormat="1" applyFont="1" applyFill="1" applyBorder="1" applyAlignment="1">
      <alignment horizontal="center" vertical="center" shrinkToFit="1"/>
    </xf>
    <xf numFmtId="182" fontId="18" fillId="17" borderId="1" xfId="0" applyNumberFormat="1" applyFont="1" applyFill="1" applyBorder="1" applyAlignment="1">
      <alignment horizontal="center" vertical="center" shrinkToFit="1"/>
    </xf>
    <xf numFmtId="2" fontId="18" fillId="17" borderId="1" xfId="1" applyNumberFormat="1" applyFont="1" applyFill="1" applyBorder="1" applyAlignment="1">
      <alignment horizontal="center" vertical="center"/>
    </xf>
    <xf numFmtId="183" fontId="18" fillId="17" borderId="1" xfId="1" applyNumberFormat="1" applyFont="1" applyFill="1" applyBorder="1" applyAlignment="1">
      <alignment horizontal="center" vertical="center" shrinkToFit="1"/>
    </xf>
    <xf numFmtId="183" fontId="18" fillId="17" borderId="1" xfId="0" applyNumberFormat="1" applyFont="1" applyFill="1" applyBorder="1" applyAlignment="1">
      <alignment horizontal="center" vertical="center" shrinkToFit="1"/>
    </xf>
    <xf numFmtId="0" fontId="18" fillId="17" borderId="6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 shrinkToFit="1"/>
    </xf>
    <xf numFmtId="2" fontId="18" fillId="17" borderId="6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shrinkToFit="1"/>
    </xf>
    <xf numFmtId="185" fontId="18" fillId="17" borderId="1" xfId="0" applyNumberFormat="1" applyFont="1" applyFill="1" applyBorder="1" applyAlignment="1">
      <alignment horizontal="center" vertical="center" shrinkToFit="1"/>
    </xf>
    <xf numFmtId="0" fontId="18" fillId="17" borderId="1" xfId="0" applyFont="1" applyFill="1" applyBorder="1" applyAlignment="1">
      <alignment horizontal="center" vertical="center"/>
    </xf>
    <xf numFmtId="183" fontId="19" fillId="10" borderId="1" xfId="0" applyNumberFormat="1" applyFont="1" applyFill="1" applyBorder="1" applyAlignment="1">
      <alignment horizontal="left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44" fontId="18" fillId="10" borderId="1" xfId="0" applyNumberFormat="1" applyFont="1" applyFill="1" applyBorder="1" applyAlignment="1">
      <alignment horizontal="center" vertical="center" wrapText="1" shrinkToFit="1"/>
    </xf>
    <xf numFmtId="183" fontId="19" fillId="10" borderId="4" xfId="0" applyNumberFormat="1" applyFont="1" applyFill="1" applyBorder="1" applyAlignment="1">
      <alignment vertical="center" shrinkToFit="1"/>
    </xf>
    <xf numFmtId="181" fontId="18" fillId="18" borderId="1" xfId="0" applyNumberFormat="1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shrinkToFit="1"/>
    </xf>
    <xf numFmtId="183" fontId="19" fillId="18" borderId="1" xfId="0" applyNumberFormat="1" applyFont="1" applyFill="1" applyBorder="1" applyAlignment="1">
      <alignment vertical="center" shrinkToFit="1"/>
    </xf>
    <xf numFmtId="184" fontId="18" fillId="18" borderId="1" xfId="0" applyNumberFormat="1" applyFont="1" applyFill="1" applyBorder="1" applyAlignment="1">
      <alignment horizontal="center" vertical="center" shrinkToFit="1"/>
    </xf>
    <xf numFmtId="182" fontId="18" fillId="18" borderId="1" xfId="0" applyNumberFormat="1" applyFont="1" applyFill="1" applyBorder="1" applyAlignment="1">
      <alignment horizontal="center" vertical="center" shrinkToFit="1"/>
    </xf>
    <xf numFmtId="182" fontId="18" fillId="18" borderId="1" xfId="0" applyNumberFormat="1" applyFont="1" applyFill="1" applyBorder="1" applyAlignment="1">
      <alignment horizontal="center" vertical="center"/>
    </xf>
    <xf numFmtId="186" fontId="18" fillId="10" borderId="1" xfId="0" applyNumberFormat="1" applyFont="1" applyFill="1" applyBorder="1" applyAlignment="1">
      <alignment horizontal="center" vertical="center" shrinkToFit="1"/>
    </xf>
    <xf numFmtId="182" fontId="18" fillId="10" borderId="0" xfId="0" applyNumberFormat="1" applyFont="1" applyFill="1" applyBorder="1" applyAlignment="1">
      <alignment horizontal="center" vertical="center" shrinkToFit="1"/>
    </xf>
    <xf numFmtId="2" fontId="18" fillId="18" borderId="1" xfId="1" applyNumberFormat="1" applyFont="1" applyFill="1" applyBorder="1" applyAlignment="1">
      <alignment horizontal="center" vertical="center"/>
    </xf>
    <xf numFmtId="183" fontId="18" fillId="18" borderId="1" xfId="1" applyNumberFormat="1" applyFont="1" applyFill="1" applyBorder="1" applyAlignment="1">
      <alignment horizontal="center" vertical="center" shrinkToFit="1"/>
    </xf>
    <xf numFmtId="183" fontId="18" fillId="18" borderId="1" xfId="0" applyNumberFormat="1" applyFont="1" applyFill="1" applyBorder="1" applyAlignment="1">
      <alignment horizontal="center" vertical="center" shrinkToFit="1"/>
    </xf>
    <xf numFmtId="0" fontId="18" fillId="18" borderId="6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 shrinkToFit="1"/>
    </xf>
    <xf numFmtId="2" fontId="18" fillId="18" borderId="6" xfId="0" applyNumberFormat="1" applyFont="1" applyFill="1" applyBorder="1" applyAlignment="1">
      <alignment horizontal="center" vertical="center"/>
    </xf>
    <xf numFmtId="185" fontId="18" fillId="18" borderId="1" xfId="0" applyNumberFormat="1" applyFont="1" applyFill="1" applyBorder="1" applyAlignment="1">
      <alignment horizontal="center" vertical="center" shrinkToFit="1"/>
    </xf>
    <xf numFmtId="0" fontId="18" fillId="18" borderId="1" xfId="0" applyFont="1" applyFill="1" applyBorder="1" applyAlignment="1">
      <alignment horizontal="center" vertical="center"/>
    </xf>
    <xf numFmtId="181" fontId="18" fillId="19" borderId="1" xfId="0" applyNumberFormat="1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 shrinkToFit="1"/>
    </xf>
    <xf numFmtId="183" fontId="19" fillId="19" borderId="1" xfId="0" applyNumberFormat="1" applyFont="1" applyFill="1" applyBorder="1" applyAlignment="1">
      <alignment vertical="center" shrinkToFit="1"/>
    </xf>
    <xf numFmtId="184" fontId="18" fillId="19" borderId="1" xfId="0" applyNumberFormat="1" applyFont="1" applyFill="1" applyBorder="1" applyAlignment="1">
      <alignment horizontal="center" vertical="center" shrinkToFit="1"/>
    </xf>
    <xf numFmtId="184" fontId="19" fillId="10" borderId="1" xfId="0" applyNumberFormat="1" applyFont="1" applyFill="1" applyBorder="1" applyAlignment="1">
      <alignment horizontal="left" vertical="center" shrinkToFit="1"/>
    </xf>
    <xf numFmtId="0" fontId="18" fillId="10" borderId="28" xfId="0" applyFont="1" applyFill="1" applyBorder="1" applyAlignment="1">
      <alignment horizontal="center" vertical="center" shrinkToFit="1"/>
    </xf>
    <xf numFmtId="183" fontId="19" fillId="19" borderId="1" xfId="0" applyNumberFormat="1" applyFont="1" applyFill="1" applyBorder="1" applyAlignment="1">
      <alignment horizontal="left" vertical="center" shrinkToFit="1"/>
    </xf>
    <xf numFmtId="183" fontId="19" fillId="18" borderId="1" xfId="0" applyNumberFormat="1" applyFont="1" applyFill="1" applyBorder="1" applyAlignment="1">
      <alignment horizontal="left" vertical="center" shrinkToFit="1"/>
    </xf>
    <xf numFmtId="181" fontId="18" fillId="19" borderId="0" xfId="0" applyNumberFormat="1" applyFont="1" applyFill="1" applyBorder="1" applyAlignment="1">
      <alignment horizontal="center" vertical="center"/>
    </xf>
    <xf numFmtId="182" fontId="18" fillId="19" borderId="1" xfId="0" applyNumberFormat="1" applyFont="1" applyFill="1" applyBorder="1" applyAlignment="1">
      <alignment horizontal="center" vertical="center" shrinkToFit="1"/>
    </xf>
    <xf numFmtId="182" fontId="18" fillId="19" borderId="1" xfId="0" applyNumberFormat="1" applyFont="1" applyFill="1" applyBorder="1" applyAlignment="1">
      <alignment horizontal="center" vertical="center"/>
    </xf>
    <xf numFmtId="2" fontId="18" fillId="19" borderId="1" xfId="1" applyNumberFormat="1" applyFont="1" applyFill="1" applyBorder="1" applyAlignment="1">
      <alignment horizontal="center" vertical="center"/>
    </xf>
    <xf numFmtId="183" fontId="18" fillId="19" borderId="1" xfId="1" applyNumberFormat="1" applyFont="1" applyFill="1" applyBorder="1" applyAlignment="1">
      <alignment horizontal="center" vertical="center" shrinkToFit="1"/>
    </xf>
    <xf numFmtId="183" fontId="18" fillId="19" borderId="1" xfId="0" applyNumberFormat="1" applyFont="1" applyFill="1" applyBorder="1" applyAlignment="1">
      <alignment horizontal="center" vertical="center" shrinkToFit="1"/>
    </xf>
    <xf numFmtId="0" fontId="18" fillId="19" borderId="6" xfId="0" applyFont="1" applyFill="1" applyBorder="1" applyAlignment="1">
      <alignment horizontal="center" vertical="center"/>
    </xf>
    <xf numFmtId="0" fontId="18" fillId="19" borderId="2" xfId="0" applyFont="1" applyFill="1" applyBorder="1" applyAlignment="1">
      <alignment horizontal="center" vertical="center" shrinkToFit="1"/>
    </xf>
    <xf numFmtId="2" fontId="18" fillId="19" borderId="6" xfId="0" applyNumberFormat="1" applyFont="1" applyFill="1" applyBorder="1" applyAlignment="1">
      <alignment horizontal="center" vertical="center"/>
    </xf>
    <xf numFmtId="186" fontId="18" fillId="10" borderId="6" xfId="0" applyNumberFormat="1" applyFont="1" applyFill="1" applyBorder="1" applyAlignment="1">
      <alignment horizontal="center" vertical="center"/>
    </xf>
    <xf numFmtId="185" fontId="18" fillId="19" borderId="1" xfId="0" applyNumberFormat="1" applyFont="1" applyFill="1" applyBorder="1" applyAlignment="1">
      <alignment horizontal="center" vertical="center" shrinkToFit="1"/>
    </xf>
    <xf numFmtId="0" fontId="18" fillId="19" borderId="1" xfId="0" applyFont="1" applyFill="1" applyBorder="1" applyAlignment="1">
      <alignment horizontal="center" vertical="center"/>
    </xf>
    <xf numFmtId="181" fontId="18" fillId="19" borderId="5" xfId="0" applyNumberFormat="1" applyFont="1" applyFill="1" applyBorder="1" applyAlignment="1">
      <alignment horizontal="center" vertical="center"/>
    </xf>
    <xf numFmtId="0" fontId="18" fillId="19" borderId="5" xfId="0" applyFont="1" applyFill="1" applyBorder="1" applyAlignment="1">
      <alignment horizontal="center" vertical="center" shrinkToFit="1"/>
    </xf>
    <xf numFmtId="183" fontId="19" fillId="19" borderId="5" xfId="0" applyNumberFormat="1" applyFont="1" applyFill="1" applyBorder="1" applyAlignment="1">
      <alignment horizontal="left" vertical="center" shrinkToFit="1"/>
    </xf>
    <xf numFmtId="183" fontId="19" fillId="19" borderId="5" xfId="0" applyNumberFormat="1" applyFont="1" applyFill="1" applyBorder="1" applyAlignment="1">
      <alignment vertical="center" shrinkToFit="1"/>
    </xf>
    <xf numFmtId="184" fontId="18" fillId="19" borderId="5" xfId="0" applyNumberFormat="1" applyFont="1" applyFill="1" applyBorder="1" applyAlignment="1">
      <alignment horizontal="center" vertical="center" shrinkToFit="1"/>
    </xf>
    <xf numFmtId="181" fontId="18" fillId="19" borderId="6" xfId="0" applyNumberFormat="1" applyFont="1" applyFill="1" applyBorder="1" applyAlignment="1">
      <alignment horizontal="center" vertical="center"/>
    </xf>
    <xf numFmtId="0" fontId="18" fillId="19" borderId="6" xfId="0" applyFont="1" applyFill="1" applyBorder="1" applyAlignment="1">
      <alignment horizontal="center" vertical="center" shrinkToFit="1"/>
    </xf>
    <xf numFmtId="183" fontId="19" fillId="19" borderId="6" xfId="0" applyNumberFormat="1" applyFont="1" applyFill="1" applyBorder="1" applyAlignment="1">
      <alignment horizontal="left" vertical="center" shrinkToFit="1"/>
    </xf>
    <xf numFmtId="183" fontId="19" fillId="19" borderId="6" xfId="0" applyNumberFormat="1" applyFont="1" applyFill="1" applyBorder="1" applyAlignment="1">
      <alignment vertical="center" shrinkToFit="1"/>
    </xf>
    <xf numFmtId="184" fontId="18" fillId="19" borderId="6" xfId="0" applyNumberFormat="1" applyFont="1" applyFill="1" applyBorder="1" applyAlignment="1">
      <alignment horizontal="center" vertical="center" shrinkToFit="1"/>
    </xf>
    <xf numFmtId="0" fontId="18" fillId="19" borderId="1" xfId="0" applyFont="1" applyFill="1" applyBorder="1" applyAlignment="1"/>
    <xf numFmtId="0" fontId="19" fillId="19" borderId="1" xfId="0" applyFont="1" applyFill="1" applyBorder="1" applyAlignment="1">
      <alignment horizontal="left"/>
    </xf>
    <xf numFmtId="0" fontId="19" fillId="19" borderId="1" xfId="0" applyFont="1" applyFill="1" applyBorder="1" applyAlignment="1"/>
    <xf numFmtId="181" fontId="18" fillId="20" borderId="1" xfId="0" applyNumberFormat="1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 shrinkToFit="1"/>
    </xf>
    <xf numFmtId="183" fontId="19" fillId="20" borderId="1" xfId="0" applyNumberFormat="1" applyFont="1" applyFill="1" applyBorder="1" applyAlignment="1">
      <alignment horizontal="left" vertical="center" shrinkToFit="1"/>
    </xf>
    <xf numFmtId="183" fontId="19" fillId="20" borderId="1" xfId="0" applyNumberFormat="1" applyFont="1" applyFill="1" applyBorder="1" applyAlignment="1">
      <alignment vertical="center" shrinkToFit="1"/>
    </xf>
    <xf numFmtId="184" fontId="18" fillId="20" borderId="1" xfId="0" applyNumberFormat="1" applyFont="1" applyFill="1" applyBorder="1" applyAlignment="1">
      <alignment horizontal="center" vertical="center" shrinkToFit="1"/>
    </xf>
    <xf numFmtId="0" fontId="18" fillId="20" borderId="6" xfId="0" applyFont="1" applyFill="1" applyBorder="1" applyAlignment="1">
      <alignment horizontal="center" vertical="center"/>
    </xf>
    <xf numFmtId="182" fontId="18" fillId="9" borderId="0" xfId="0" applyNumberFormat="1" applyFont="1" applyFill="1" applyBorder="1" applyAlignment="1">
      <alignment horizontal="center" vertical="center" shrinkToFit="1"/>
    </xf>
    <xf numFmtId="182" fontId="18" fillId="19" borderId="5" xfId="0" applyNumberFormat="1" applyFont="1" applyFill="1" applyBorder="1" applyAlignment="1">
      <alignment horizontal="center" vertical="center" shrinkToFit="1"/>
    </xf>
    <xf numFmtId="182" fontId="18" fillId="19" borderId="5" xfId="0" applyNumberFormat="1" applyFont="1" applyFill="1" applyBorder="1" applyAlignment="1">
      <alignment horizontal="center" vertical="center"/>
    </xf>
    <xf numFmtId="182" fontId="18" fillId="19" borderId="6" xfId="0" applyNumberFormat="1" applyFont="1" applyFill="1" applyBorder="1" applyAlignment="1">
      <alignment horizontal="center" vertical="center" shrinkToFit="1"/>
    </xf>
    <xf numFmtId="182" fontId="18" fillId="19" borderId="6" xfId="0" applyNumberFormat="1" applyFont="1" applyFill="1" applyBorder="1" applyAlignment="1">
      <alignment horizontal="center" vertical="center"/>
    </xf>
    <xf numFmtId="182" fontId="18" fillId="20" borderId="1" xfId="0" applyNumberFormat="1" applyFont="1" applyFill="1" applyBorder="1" applyAlignment="1">
      <alignment horizontal="center" vertical="center" shrinkToFit="1"/>
    </xf>
    <xf numFmtId="182" fontId="18" fillId="20" borderId="1" xfId="0" applyNumberFormat="1" applyFont="1" applyFill="1" applyBorder="1" applyAlignment="1">
      <alignment horizontal="center" vertical="center"/>
    </xf>
    <xf numFmtId="2" fontId="18" fillId="20" borderId="1" xfId="1" applyNumberFormat="1" applyFont="1" applyFill="1" applyBorder="1" applyAlignment="1">
      <alignment horizontal="center" vertical="center"/>
    </xf>
    <xf numFmtId="183" fontId="18" fillId="20" borderId="1" xfId="1" applyNumberFormat="1" applyFont="1" applyFill="1" applyBorder="1" applyAlignment="1">
      <alignment horizontal="center" vertical="center" shrinkToFit="1"/>
    </xf>
    <xf numFmtId="183" fontId="18" fillId="20" borderId="1" xfId="0" applyNumberFormat="1" applyFont="1" applyFill="1" applyBorder="1" applyAlignment="1">
      <alignment horizontal="center" vertical="center" shrinkToFit="1"/>
    </xf>
    <xf numFmtId="0" fontId="18" fillId="20" borderId="2" xfId="0" applyFont="1" applyFill="1" applyBorder="1" applyAlignment="1">
      <alignment horizontal="center" vertical="center" shrinkToFit="1"/>
    </xf>
    <xf numFmtId="2" fontId="18" fillId="20" borderId="6" xfId="0" applyNumberFormat="1" applyFont="1" applyFill="1" applyBorder="1" applyAlignment="1">
      <alignment horizontal="center" vertical="center"/>
    </xf>
    <xf numFmtId="185" fontId="18" fillId="19" borderId="5" xfId="0" applyNumberFormat="1" applyFont="1" applyFill="1" applyBorder="1" applyAlignment="1">
      <alignment horizontal="center" vertical="center" shrinkToFit="1"/>
    </xf>
    <xf numFmtId="185" fontId="18" fillId="19" borderId="6" xfId="0" applyNumberFormat="1" applyFont="1" applyFill="1" applyBorder="1" applyAlignment="1">
      <alignment horizontal="center" vertical="center" shrinkToFit="1"/>
    </xf>
    <xf numFmtId="185" fontId="18" fillId="20" borderId="1" xfId="0" applyNumberFormat="1" applyFont="1" applyFill="1" applyBorder="1" applyAlignment="1">
      <alignment horizontal="center" vertical="center" shrinkToFit="1"/>
    </xf>
    <xf numFmtId="0" fontId="18" fillId="20" borderId="1" xfId="0" applyFont="1" applyFill="1" applyBorder="1" applyAlignment="1">
      <alignment horizontal="center" vertical="center"/>
    </xf>
    <xf numFmtId="58" fontId="18" fillId="19" borderId="1" xfId="0" applyNumberFormat="1" applyFont="1" applyFill="1" applyBorder="1" applyAlignment="1">
      <alignment horizontal="center" vertical="center" shrinkToFit="1"/>
    </xf>
    <xf numFmtId="0" fontId="18" fillId="19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183" fontId="16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187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shrinkToFit="1"/>
    </xf>
    <xf numFmtId="0" fontId="25" fillId="12" borderId="21" xfId="0" applyFont="1" applyFill="1" applyBorder="1" applyAlignment="1">
      <alignment horizontal="center" shrinkToFit="1"/>
    </xf>
    <xf numFmtId="0" fontId="25" fillId="12" borderId="22" xfId="0" applyFont="1" applyFill="1" applyBorder="1" applyAlignment="1">
      <alignment horizontal="center" shrinkToFit="1"/>
    </xf>
    <xf numFmtId="183" fontId="26" fillId="12" borderId="27" xfId="0" applyNumberFormat="1" applyFont="1" applyFill="1" applyBorder="1" applyAlignment="1">
      <alignment horizontal="center" vertical="center" wrapText="1"/>
    </xf>
    <xf numFmtId="183" fontId="27" fillId="12" borderId="27" xfId="0" applyNumberFormat="1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 wrapText="1"/>
    </xf>
    <xf numFmtId="185" fontId="0" fillId="0" borderId="1" xfId="0" applyNumberFormat="1" applyFont="1" applyFill="1" applyBorder="1" applyAlignment="1">
      <alignment horizontal="center" vertical="center" shrinkToFit="1"/>
    </xf>
    <xf numFmtId="185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2" fontId="18" fillId="0" borderId="1" xfId="0" applyNumberFormat="1" applyFont="1" applyFill="1" applyBorder="1" applyAlignment="1">
      <alignment vertical="center" shrinkToFit="1"/>
    </xf>
    <xf numFmtId="2" fontId="18" fillId="0" borderId="1" xfId="1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184" fontId="27" fillId="0" borderId="0" xfId="0" applyNumberFormat="1" applyFont="1" applyFill="1" applyBorder="1" applyAlignment="1">
      <alignment horizontal="center" vertical="center" shrinkToFit="1"/>
    </xf>
    <xf numFmtId="183" fontId="19" fillId="0" borderId="0" xfId="0" applyNumberFormat="1" applyFont="1" applyFill="1" applyBorder="1" applyAlignment="1">
      <alignment vertical="center"/>
    </xf>
    <xf numFmtId="183" fontId="19" fillId="0" borderId="0" xfId="0" applyNumberFormat="1" applyFont="1" applyFill="1" applyBorder="1" applyAlignment="1">
      <alignment horizontal="left" vertical="center"/>
    </xf>
    <xf numFmtId="183" fontId="18" fillId="0" borderId="0" xfId="0" applyNumberFormat="1" applyFont="1" applyFill="1" applyBorder="1" applyAlignment="1">
      <alignment horizontal="left" vertical="center"/>
    </xf>
    <xf numFmtId="185" fontId="0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2" fontId="18" fillId="0" borderId="0" xfId="0" applyNumberFormat="1" applyFont="1" applyFill="1" applyBorder="1" applyAlignment="1">
      <alignment vertical="center" shrinkToFit="1"/>
    </xf>
    <xf numFmtId="2" fontId="18" fillId="0" borderId="0" xfId="1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1" fillId="0" borderId="0" xfId="0" applyFont="1" applyFill="1" applyAlignment="1"/>
    <xf numFmtId="176" fontId="18" fillId="0" borderId="0" xfId="0" applyNumberFormat="1" applyFont="1" applyFill="1" applyBorder="1" applyAlignment="1">
      <alignment horizontal="center" vertical="center"/>
    </xf>
    <xf numFmtId="183" fontId="29" fillId="0" borderId="0" xfId="0" applyNumberFormat="1" applyFont="1" applyFill="1" applyBorder="1" applyAlignment="1">
      <alignment vertical="center"/>
    </xf>
    <xf numFmtId="0" fontId="25" fillId="12" borderId="23" xfId="0" applyFont="1" applyFill="1" applyBorder="1" applyAlignment="1">
      <alignment horizontal="center" shrinkToFit="1"/>
    </xf>
    <xf numFmtId="183" fontId="19" fillId="0" borderId="1" xfId="0" applyNumberFormat="1" applyFont="1" applyFill="1" applyBorder="1" applyAlignment="1">
      <alignment horizontal="center" vertical="center" shrinkToFit="1"/>
    </xf>
    <xf numFmtId="185" fontId="0" fillId="0" borderId="1" xfId="0" applyNumberFormat="1" applyFill="1" applyBorder="1" applyAlignment="1">
      <alignment horizontal="center" vertical="center" shrinkToFit="1"/>
    </xf>
    <xf numFmtId="1" fontId="18" fillId="0" borderId="0" xfId="0" applyNumberFormat="1" applyFont="1" applyFill="1" applyBorder="1" applyAlignment="1">
      <alignment horizontal="center"/>
    </xf>
    <xf numFmtId="184" fontId="0" fillId="0" borderId="0" xfId="0" applyNumberFormat="1" applyFont="1" applyFill="1" applyBorder="1" applyAlignment="1">
      <alignment horizontal="center" vertical="center" shrinkToFit="1"/>
    </xf>
    <xf numFmtId="183" fontId="18" fillId="0" borderId="0" xfId="0" applyNumberFormat="1" applyFont="1" applyFill="1" applyBorder="1" applyAlignment="1">
      <alignment vertical="center" shrinkToFit="1"/>
    </xf>
    <xf numFmtId="183" fontId="19" fillId="0" borderId="0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Fill="1" applyBorder="1" applyAlignment="1">
      <alignment vertical="center" shrinkToFit="1"/>
    </xf>
    <xf numFmtId="4" fontId="18" fillId="0" borderId="0" xfId="1" applyNumberFormat="1" applyFont="1" applyFill="1" applyBorder="1" applyAlignment="1">
      <alignment horizontal="right" vertical="center"/>
    </xf>
    <xf numFmtId="184" fontId="27" fillId="0" borderId="1" xfId="0" applyNumberFormat="1" applyFont="1" applyFill="1" applyBorder="1" applyAlignment="1">
      <alignment horizontal="center" vertical="center" shrinkToFit="1"/>
    </xf>
    <xf numFmtId="183" fontId="26" fillId="0" borderId="0" xfId="0" applyNumberFormat="1" applyFont="1" applyFill="1" applyBorder="1" applyAlignment="1">
      <alignment horizontal="center" vertical="center" wrapText="1"/>
    </xf>
    <xf numFmtId="183" fontId="2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shrinkToFit="1"/>
    </xf>
    <xf numFmtId="184" fontId="27" fillId="0" borderId="1" xfId="0" applyNumberFormat="1" applyFont="1" applyFill="1" applyBorder="1" applyAlignment="1">
      <alignment horizontal="center" vertical="center" wrapText="1" shrinkToFit="1"/>
    </xf>
    <xf numFmtId="1" fontId="18" fillId="0" borderId="1" xfId="0" applyNumberFormat="1" applyFont="1" applyFill="1" applyBorder="1" applyAlignment="1">
      <alignment horizontal="center"/>
    </xf>
    <xf numFmtId="186" fontId="18" fillId="0" borderId="1" xfId="0" applyNumberFormat="1" applyFont="1" applyFill="1" applyBorder="1" applyAlignment="1">
      <alignment horizontal="center" vertical="center"/>
    </xf>
    <xf numFmtId="186" fontId="18" fillId="0" borderId="1" xfId="0" applyNumberFormat="1" applyFont="1" applyFill="1" applyBorder="1" applyAlignment="1">
      <alignment horizontal="center" vertical="center" shrinkToFit="1"/>
    </xf>
    <xf numFmtId="1" fontId="18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 shrinkToFit="1"/>
    </xf>
    <xf numFmtId="1" fontId="21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84" fontId="0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vertical="center" shrinkToFit="1"/>
    </xf>
    <xf numFmtId="2" fontId="3" fillId="0" borderId="1" xfId="1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center" vertical="center" shrinkToFit="1"/>
    </xf>
    <xf numFmtId="183" fontId="30" fillId="0" borderId="1" xfId="0" applyNumberFormat="1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vertical="center" shrinkToFit="1"/>
    </xf>
    <xf numFmtId="2" fontId="0" fillId="0" borderId="1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 shrinkToFit="1"/>
    </xf>
    <xf numFmtId="183" fontId="29" fillId="0" borderId="1" xfId="0" applyNumberFormat="1" applyFont="1" applyFill="1" applyBorder="1" applyAlignment="1">
      <alignment horizontal="center" vertical="center" shrinkToFit="1"/>
    </xf>
    <xf numFmtId="176" fontId="0" fillId="0" borderId="1" xfId="1" applyNumberFormat="1" applyFont="1" applyFill="1" applyBorder="1" applyAlignment="1">
      <alignment vertical="center" shrinkToFit="1"/>
    </xf>
    <xf numFmtId="176" fontId="0" fillId="0" borderId="1" xfId="1" applyNumberFormat="1" applyFont="1" applyFill="1" applyBorder="1" applyAlignment="1">
      <alignment horizontal="right" vertical="center"/>
    </xf>
    <xf numFmtId="185" fontId="0" fillId="0" borderId="0" xfId="0" applyNumberFormat="1" applyFont="1" applyFill="1" applyBorder="1" applyAlignment="1">
      <alignment horizontal="center" vertical="center" wrapText="1" shrinkToFit="1"/>
    </xf>
    <xf numFmtId="183" fontId="0" fillId="0" borderId="1" xfId="0" applyNumberFormat="1" applyFont="1" applyFill="1" applyBorder="1" applyAlignment="1">
      <alignment horizontal="center" vertical="center" shrinkToFit="1"/>
    </xf>
    <xf numFmtId="183" fontId="31" fillId="12" borderId="27" xfId="0" applyNumberFormat="1" applyFont="1" applyFill="1" applyBorder="1" applyAlignment="1">
      <alignment horizontal="center" vertical="center" wrapText="1"/>
    </xf>
    <xf numFmtId="183" fontId="20" fillId="12" borderId="27" xfId="0" applyNumberFormat="1" applyFont="1" applyFill="1" applyBorder="1" applyAlignment="1">
      <alignment horizontal="center" vertical="center" wrapText="1"/>
    </xf>
    <xf numFmtId="0" fontId="16" fillId="12" borderId="27" xfId="0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183" fontId="21" fillId="0" borderId="1" xfId="0" applyNumberFormat="1" applyFont="1" applyFill="1" applyBorder="1" applyAlignment="1">
      <alignment horizontal="center" vertical="center" shrinkToFit="1"/>
    </xf>
    <xf numFmtId="185" fontId="21" fillId="0" borderId="1" xfId="0" applyNumberFormat="1" applyFont="1" applyFill="1" applyBorder="1" applyAlignment="1">
      <alignment horizontal="center" vertical="center" shrinkToFit="1"/>
    </xf>
    <xf numFmtId="185" fontId="21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176" fontId="21" fillId="0" borderId="1" xfId="1" applyNumberFormat="1" applyFont="1" applyFill="1" applyBorder="1" applyAlignment="1">
      <alignment horizontal="center" vertical="center" shrinkToFit="1"/>
    </xf>
    <xf numFmtId="176" fontId="21" fillId="0" borderId="1" xfId="1" applyNumberFormat="1" applyFont="1" applyFill="1" applyBorder="1" applyAlignment="1">
      <alignment horizontal="center" vertical="center"/>
    </xf>
    <xf numFmtId="183" fontId="21" fillId="0" borderId="0" xfId="0" applyNumberFormat="1" applyFont="1" applyFill="1" applyBorder="1" applyAlignment="1">
      <alignment horizontal="center" vertical="center" shrinkToFit="1"/>
    </xf>
    <xf numFmtId="185" fontId="21" fillId="0" borderId="0" xfId="0" applyNumberFormat="1" applyFont="1" applyFill="1" applyBorder="1" applyAlignment="1">
      <alignment horizontal="center" vertical="center" shrinkToFit="1"/>
    </xf>
    <xf numFmtId="185" fontId="21" fillId="0" borderId="0" xfId="0" applyNumberFormat="1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 shrinkToFit="1"/>
    </xf>
    <xf numFmtId="176" fontId="21" fillId="0" borderId="0" xfId="1" applyNumberFormat="1" applyFont="1" applyFill="1" applyBorder="1" applyAlignment="1">
      <alignment horizontal="center" vertical="center" shrinkToFit="1"/>
    </xf>
    <xf numFmtId="176" fontId="21" fillId="0" borderId="0" xfId="1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vertical="center" shrinkToFit="1"/>
    </xf>
    <xf numFmtId="2" fontId="21" fillId="0" borderId="1" xfId="1" applyNumberFormat="1" applyFont="1" applyFill="1" applyBorder="1" applyAlignment="1">
      <alignment horizontal="right" vertical="center"/>
    </xf>
    <xf numFmtId="183" fontId="14" fillId="0" borderId="1" xfId="0" applyNumberFormat="1" applyFont="1" applyFill="1" applyBorder="1" applyAlignment="1">
      <alignment horizontal="center" vertical="center" shrinkToFit="1"/>
    </xf>
    <xf numFmtId="185" fontId="14" fillId="0" borderId="1" xfId="0" applyNumberFormat="1" applyFont="1" applyFill="1" applyBorder="1" applyAlignment="1">
      <alignment horizontal="center" vertical="center" shrinkToFit="1"/>
    </xf>
    <xf numFmtId="183" fontId="14" fillId="0" borderId="0" xfId="0" applyNumberFormat="1" applyFont="1" applyFill="1" applyBorder="1" applyAlignment="1">
      <alignment horizontal="center" vertical="center" shrinkToFit="1"/>
    </xf>
    <xf numFmtId="185" fontId="14" fillId="0" borderId="0" xfId="0" applyNumberFormat="1" applyFont="1" applyFill="1" applyBorder="1" applyAlignment="1">
      <alignment horizontal="center" vertical="center" shrinkToFit="1"/>
    </xf>
    <xf numFmtId="183" fontId="14" fillId="0" borderId="0" xfId="0" applyNumberFormat="1" applyFont="1" applyFill="1" applyBorder="1" applyAlignment="1">
      <alignment vertical="center"/>
    </xf>
    <xf numFmtId="184" fontId="21" fillId="0" borderId="0" xfId="0" applyNumberFormat="1" applyFont="1" applyFill="1" applyBorder="1" applyAlignment="1">
      <alignment horizontal="center" vertical="center" shrinkToFit="1"/>
    </xf>
    <xf numFmtId="176" fontId="21" fillId="0" borderId="1" xfId="1" applyNumberFormat="1" applyFont="1" applyFill="1" applyBorder="1" applyAlignment="1">
      <alignment vertical="center" shrinkToFit="1"/>
    </xf>
    <xf numFmtId="176" fontId="21" fillId="0" borderId="1" xfId="1" applyNumberFormat="1" applyFont="1" applyFill="1" applyBorder="1" applyAlignment="1">
      <alignment horizontal="right" vertical="center"/>
    </xf>
    <xf numFmtId="2" fontId="21" fillId="0" borderId="0" xfId="0" applyNumberFormat="1" applyFont="1" applyFill="1" applyBorder="1" applyAlignment="1">
      <alignment vertical="center" shrinkToFit="1"/>
    </xf>
    <xf numFmtId="2" fontId="21" fillId="0" borderId="0" xfId="1" applyNumberFormat="1" applyFont="1" applyFill="1" applyBorder="1" applyAlignment="1">
      <alignment horizontal="right" vertical="center"/>
    </xf>
    <xf numFmtId="176" fontId="21" fillId="0" borderId="0" xfId="1" applyNumberFormat="1" applyFont="1" applyFill="1" applyBorder="1" applyAlignment="1">
      <alignment vertical="center" shrinkToFit="1"/>
    </xf>
    <xf numFmtId="176" fontId="21" fillId="0" borderId="0" xfId="1" applyNumberFormat="1" applyFont="1" applyFill="1" applyBorder="1" applyAlignment="1">
      <alignment horizontal="right" vertical="center"/>
    </xf>
    <xf numFmtId="1" fontId="14" fillId="0" borderId="1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wrapText="1"/>
    </xf>
    <xf numFmtId="183" fontId="21" fillId="0" borderId="30" xfId="0" applyNumberFormat="1" applyFont="1" applyFill="1" applyBorder="1" applyAlignment="1">
      <alignment horizontal="center" vertical="center" shrinkToFit="1"/>
    </xf>
    <xf numFmtId="185" fontId="21" fillId="0" borderId="30" xfId="0" applyNumberFormat="1" applyFont="1" applyFill="1" applyBorder="1" applyAlignment="1">
      <alignment horizontal="center" vertical="center" wrapText="1" shrinkToFit="1"/>
    </xf>
    <xf numFmtId="0" fontId="21" fillId="0" borderId="30" xfId="0" applyFont="1" applyFill="1" applyBorder="1" applyAlignment="1">
      <alignment horizontal="center" vertical="center" wrapText="1" shrinkToFit="1"/>
    </xf>
    <xf numFmtId="185" fontId="0" fillId="0" borderId="0" xfId="0" applyNumberFormat="1" applyFill="1" applyBorder="1" applyAlignment="1">
      <alignment horizontal="center" vertical="center" shrinkToFit="1"/>
    </xf>
    <xf numFmtId="18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0" fillId="0" borderId="0" xfId="0" applyFont="1" applyBorder="1"/>
    <xf numFmtId="0" fontId="32" fillId="21" borderId="1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188" fontId="0" fillId="0" borderId="1" xfId="0" applyNumberFormat="1" applyFont="1" applyBorder="1" applyAlignment="1">
      <alignment horizontal="center" vertical="center"/>
    </xf>
    <xf numFmtId="0" fontId="0" fillId="22" borderId="1" xfId="0" applyFont="1" applyFill="1" applyBorder="1"/>
    <xf numFmtId="44" fontId="0" fillId="22" borderId="1" xfId="0" applyNumberFormat="1" applyFont="1" applyFill="1" applyBorder="1"/>
    <xf numFmtId="0" fontId="0" fillId="0" borderId="1" xfId="0" applyFont="1" applyFill="1" applyBorder="1" applyAlignment="1"/>
    <xf numFmtId="0" fontId="6" fillId="23" borderId="31" xfId="0" applyFont="1" applyFill="1" applyBorder="1" applyAlignment="1">
      <alignment horizontal="center" vertical="center" wrapText="1"/>
    </xf>
    <xf numFmtId="0" fontId="6" fillId="23" borderId="32" xfId="0" applyFont="1" applyFill="1" applyBorder="1" applyAlignment="1">
      <alignment horizontal="center" vertical="center" wrapText="1"/>
    </xf>
    <xf numFmtId="0" fontId="0" fillId="24" borderId="1" xfId="0" applyFont="1" applyFill="1" applyBorder="1"/>
    <xf numFmtId="0" fontId="29" fillId="3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29" fillId="21" borderId="1" xfId="0" applyFont="1" applyFill="1" applyBorder="1"/>
    <xf numFmtId="0" fontId="34" fillId="0" borderId="1" xfId="0" applyFont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188" fontId="0" fillId="0" borderId="1" xfId="0" applyNumberFormat="1" applyFont="1" applyFill="1" applyBorder="1" applyAlignment="1">
      <alignment horizontal="center" vertical="center"/>
    </xf>
    <xf numFmtId="0" fontId="35" fillId="18" borderId="5" xfId="0" applyFont="1" applyFill="1" applyBorder="1" applyAlignment="1">
      <alignment horizontal="center" vertical="center"/>
    </xf>
    <xf numFmtId="0" fontId="35" fillId="18" borderId="5" xfId="0" applyNumberFormat="1" applyFont="1" applyFill="1" applyBorder="1" applyAlignment="1">
      <alignment horizontal="center" vertical="center"/>
    </xf>
    <xf numFmtId="0" fontId="35" fillId="18" borderId="6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23" borderId="33" xfId="0" applyFont="1" applyFill="1" applyBorder="1" applyAlignment="1">
      <alignment horizontal="center" vertical="center" wrapText="1"/>
    </xf>
    <xf numFmtId="185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  <cellStyle name="Style 1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ont>
        <b val="1"/>
        <i val="0"/>
        <strike val="0"/>
        <color rgb="FFFFFF00"/>
      </font>
      <fill>
        <patternFill patternType="solid">
          <bgColor theme="7"/>
        </patternFill>
      </fill>
    </dxf>
  </dxfs>
  <tableStyles count="0" defaultTableStyle="TableStyleMedium2" defaultPivotStyle="PivotStyleLight16"/>
  <colors>
    <mruColors>
      <color rgb="00339966"/>
      <color rgb="00FFFFFF"/>
      <color rgb="00CCFFFF"/>
      <color rgb="00CCCCFF"/>
      <color rgb="00FFCC00"/>
      <color rgb="00CCFFCC"/>
      <color rgb="00000000"/>
      <color rgb="003366FF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solidFill>
          <a:srgbClr val="000000"/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'SUMMARY OF MONTHLY BILLED SJR'!$H$21</c:f>
              <c:strCache>
                <c:ptCount val="1"/>
                <c:pt idx="0">
                  <c:v>TOTAL SJR BILLED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'SUMMARY OF MONTHLY BILLED SJR'!$G$22:$G$33</c:f>
              <c:strCache>
                <c:ptCount val="12"/>
                <c:pt idx="0">
                  <c:v>DECEMBER 26 TO JANUARY 25</c:v>
                </c:pt>
                <c:pt idx="1">
                  <c:v>JANUARY 26 TO FEBRUARY 25</c:v>
                </c:pt>
                <c:pt idx="2">
                  <c:v>FEBRUARY 26 TO MARCH 25</c:v>
                </c:pt>
                <c:pt idx="3">
                  <c:v>MARCH 26 TO APRIL 25</c:v>
                </c:pt>
                <c:pt idx="4">
                  <c:v>APRIL 26 TO MAY 25</c:v>
                </c:pt>
                <c:pt idx="5">
                  <c:v>MAY 26 TO JUNE 25</c:v>
                </c:pt>
                <c:pt idx="6">
                  <c:v>JUNE 26 TO JULY 25</c:v>
                </c:pt>
                <c:pt idx="7">
                  <c:v>JULY 26 TO AUGUST 25</c:v>
                </c:pt>
                <c:pt idx="8">
                  <c:v>AUGUST 26 TO SEPTEMBER 25</c:v>
                </c:pt>
                <c:pt idx="9">
                  <c:v>SEPTEMBER 26 TO OCTOBER 25</c:v>
                </c:pt>
                <c:pt idx="10">
                  <c:v>OCTOBER 26 TO NOVEMBER 25</c:v>
                </c:pt>
                <c:pt idx="11">
                  <c:v>NOVEMBER 26 TO DECEMBER 25</c:v>
                </c:pt>
              </c:strCache>
            </c:strRef>
          </c:cat>
          <c:val>
            <c:numRef>
              <c:f>'SUMMARY OF MONTHLY BILLED SJR'!$H$22:$H$33</c:f>
              <c:numCache>
                <c:formatCode>General</c:formatCode>
                <c:ptCount val="12"/>
                <c:pt idx="0">
                  <c:v>19</c:v>
                </c:pt>
                <c:pt idx="1">
                  <c:v>34</c:v>
                </c:pt>
                <c:pt idx="2">
                  <c:v>46</c:v>
                </c:pt>
                <c:pt idx="3">
                  <c:v>30</c:v>
                </c:pt>
                <c:pt idx="4">
                  <c:v>41</c:v>
                </c:pt>
                <c:pt idx="5">
                  <c:v>41</c:v>
                </c:pt>
                <c:pt idx="6">
                  <c:v>42</c:v>
                </c:pt>
                <c:pt idx="7">
                  <c:v>55</c:v>
                </c:pt>
                <c:pt idx="8">
                  <c:v>62</c:v>
                </c:pt>
                <c:pt idx="9">
                  <c:v>41</c:v>
                </c:pt>
                <c:pt idx="10">
                  <c:v>24</c:v>
                </c:pt>
                <c:pt idx="11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0"/>
        <c:axId val="876861562"/>
        <c:axId val="357576642"/>
      </c:barChart>
      <c:catAx>
        <c:axId val="87686156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7576642"/>
        <c:crosses val="autoZero"/>
        <c:auto val="1"/>
        <c:lblAlgn val="ctr"/>
        <c:lblOffset val="100"/>
        <c:noMultiLvlLbl val="0"/>
      </c:catAx>
      <c:valAx>
        <c:axId val="35757664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686156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 charset="0"/>
          <a:ea typeface="Calibri" panose="020F0502020204030204" charset="0"/>
          <a:cs typeface="Calibri" panose="020F0502020204030204" charset="0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400050</xdr:colOff>
      <xdr:row>18</xdr:row>
      <xdr:rowOff>95250</xdr:rowOff>
    </xdr:from>
    <xdr:to>
      <xdr:col>14</xdr:col>
      <xdr:colOff>266700</xdr:colOff>
      <xdr:row>35</xdr:row>
      <xdr:rowOff>85725</xdr:rowOff>
    </xdr:to>
    <xdr:graphicFrame>
      <xdr:nvGraphicFramePr>
        <xdr:cNvPr id="436358" name="Chart 1"/>
        <xdr:cNvGraphicFramePr/>
      </xdr:nvGraphicFramePr>
      <xdr:xfrm>
        <a:off x="12239625" y="3722370"/>
        <a:ext cx="47815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0"/>
  <sheetViews>
    <sheetView workbookViewId="0">
      <selection activeCell="B6" sqref="B6"/>
    </sheetView>
  </sheetViews>
  <sheetFormatPr defaultColWidth="9.14285714285714" defaultRowHeight="12.75"/>
  <cols>
    <col min="1" max="1" width="13.1428571428571" style="372" customWidth="1"/>
    <col min="2" max="2" width="55.5714285714286" customWidth="1"/>
    <col min="3" max="3" width="9.57142857142857" customWidth="1"/>
    <col min="4" max="4" width="16.8571428571429" customWidth="1"/>
    <col min="5" max="5" width="26.2857142857143" customWidth="1"/>
    <col min="7" max="7" width="28.8571428571429" customWidth="1"/>
    <col min="8" max="8" width="18.1428571428571" customWidth="1"/>
    <col min="9" max="9" width="12.2857142857143" customWidth="1"/>
    <col min="10" max="10" width="11.7142857142857" customWidth="1"/>
    <col min="11" max="11" width="12.1428571428571" customWidth="1"/>
    <col min="12" max="12" width="12.2857142857143" customWidth="1"/>
    <col min="13" max="13" width="14.4285714285714" customWidth="1"/>
    <col min="14" max="14" width="10.8571428571429" customWidth="1"/>
    <col min="15" max="15" width="13" customWidth="1"/>
    <col min="16" max="16" width="12.1428571428571" customWidth="1"/>
    <col min="17" max="17" width="11.8571428571429" customWidth="1"/>
    <col min="18" max="18" width="13.4285714285714" customWidth="1"/>
  </cols>
  <sheetData>
    <row r="1" ht="27.75" spans="1:16">
      <c r="A1" s="373" t="s">
        <v>0</v>
      </c>
      <c r="B1" s="373"/>
      <c r="C1" s="373"/>
      <c r="D1" s="373"/>
      <c r="E1" s="373"/>
      <c r="G1" s="374" t="s">
        <v>1</v>
      </c>
      <c r="H1" s="374"/>
      <c r="I1" s="374"/>
      <c r="J1" s="374"/>
      <c r="K1" s="374"/>
      <c r="L1" s="374"/>
      <c r="M1" s="374"/>
      <c r="N1" s="374"/>
      <c r="O1" s="374"/>
      <c r="P1" s="374"/>
    </row>
    <row r="2" ht="25.5" spans="1:16">
      <c r="A2" s="375" t="s">
        <v>2</v>
      </c>
      <c r="B2" s="375" t="s">
        <v>3</v>
      </c>
      <c r="C2" s="375" t="s">
        <v>4</v>
      </c>
      <c r="D2" s="375" t="s">
        <v>5</v>
      </c>
      <c r="E2" s="376" t="s">
        <v>6</v>
      </c>
      <c r="G2" s="377" t="s">
        <v>7</v>
      </c>
      <c r="H2" s="378" t="s">
        <v>8</v>
      </c>
      <c r="I2" s="378" t="s">
        <v>9</v>
      </c>
      <c r="J2" s="378" t="s">
        <v>10</v>
      </c>
      <c r="K2" s="378" t="s">
        <v>11</v>
      </c>
      <c r="L2" s="378" t="s">
        <v>12</v>
      </c>
      <c r="M2" s="378" t="s">
        <v>13</v>
      </c>
      <c r="N2" s="378" t="s">
        <v>14</v>
      </c>
      <c r="O2" s="378" t="s">
        <v>15</v>
      </c>
      <c r="P2" s="395" t="s">
        <v>16</v>
      </c>
    </row>
    <row r="3" spans="1:16">
      <c r="A3" s="2" t="s">
        <v>17</v>
      </c>
      <c r="B3" s="2" t="str">
        <f>_xlfn.XLOOKUP(A3,'SJR LIST (2024)'!A4:A475,'SJR LIST (2024)'!B4:B475,,0,-1)</f>
        <v>DEOGRACIAS, AUBREY</v>
      </c>
      <c r="C3" s="2" t="str">
        <f>_xlfn.XLOOKUP(A3,'SJR LIST (2024)'!A4:A475,'SJR LIST (2024)'!E4:E475,,0,-1)</f>
        <v>PO</v>
      </c>
      <c r="D3" s="379">
        <f>_xlfn.XLOOKUP(A3,'SJR LIST (2024)'!A4:A475,'SJR LIST (2024)'!L4:L475,,0,-1)</f>
        <v>45295</v>
      </c>
      <c r="E3" s="379">
        <f>_xlfn.XLOOKUP(A3,'SJR LIST (2024)'!A4:A475,'SJR LIST (2024)'!N4:N475,,0,-1)</f>
        <v>45297</v>
      </c>
      <c r="G3" s="380" t="s">
        <v>18</v>
      </c>
      <c r="H3" s="381">
        <f>_xlfn.XLOOKUP(G3,'BROUGHT-IN'!B207:B222,'BROUGHT-IN'!C207:C222,,0,-1)</f>
        <v>2310</v>
      </c>
      <c r="I3" s="381">
        <f>_xlfn.XLOOKUP(H3,'BROUGHT-IN'!C207:C222,'BROUGHT-IN'!D207:D222,,0,-1)</f>
        <v>2500</v>
      </c>
      <c r="J3" s="381">
        <f>_xlfn.XLOOKUP(I3,'BROUGHT-IN'!D207:D222,'BROUGHT-IN'!E207:E222,,0,-1)</f>
        <v>0</v>
      </c>
      <c r="K3" s="381">
        <f>_xlfn.XLOOKUP(G3,'BROUGHT-IN'!B207:B222,'BROUGHT-IN'!F207:F222,,0,-1)</f>
        <v>300</v>
      </c>
      <c r="L3" s="381">
        <f>_xlfn.XLOOKUP(H3,'BROUGHT-IN'!C207:C222,'BROUGHT-IN'!G207:G222,,0,-1)</f>
        <v>800</v>
      </c>
      <c r="M3" s="381">
        <f>_xlfn.XLOOKUP(G3,'BROUGHT-IN'!B207:B222,'BROUGHT-IN'!H207:H222,,0,-1)</f>
        <v>0</v>
      </c>
      <c r="N3" s="381">
        <f>_xlfn.XLOOKUP(G3,'BROUGHT-IN'!B207:B222,'BROUGHT-IN'!I207:I222,,0,-1)</f>
        <v>0</v>
      </c>
      <c r="O3" s="381">
        <f>_xlfn.XLOOKUP(G3,'BROUGHT-IN'!B207:B222,'BROUGHT-IN'!K207:K222,,0,-1)</f>
        <v>3710</v>
      </c>
      <c r="P3" s="381">
        <f>_xlfn.XLOOKUP(G3,'BROUGHT-IN'!B207:B222,'BROUGHT-IN'!L207:L222,,0,-1)</f>
        <v>0</v>
      </c>
    </row>
    <row r="4" ht="14.1" customHeight="1" spans="1:5">
      <c r="A4" s="382" t="s">
        <v>19</v>
      </c>
      <c r="B4" s="2" t="str">
        <f>_xlfn.XLOOKUP(A4,'SJR LIST (2024)'!A5:A475,'SJR LIST (2024)'!B5:B475,,0,-1)</f>
        <v>GONZALES, CHRISTIAN</v>
      </c>
      <c r="C4" s="2" t="str">
        <f>_xlfn.XLOOKUP(A4,'SJR LIST (2024)'!A5:A475,'SJR LIST (2024)'!E5:E475,,0,-1)</f>
        <v>PO</v>
      </c>
      <c r="D4" s="379">
        <f>_xlfn.XLOOKUP(A4,'SJR LIST (2024)'!A5:A475,'SJR LIST (2024)'!L5:L475,,0,-1)</f>
        <v>45295</v>
      </c>
      <c r="E4" s="379">
        <f>_xlfn.XLOOKUP(A4,'SJR LIST (2024)'!A5:A475,'SJR LIST (2024)'!N5:N475,,0,-1)</f>
        <v>45297</v>
      </c>
    </row>
    <row r="5" spans="1:5">
      <c r="A5" s="7" t="s">
        <v>20</v>
      </c>
      <c r="B5" s="2" t="str">
        <f>_xlfn.XLOOKUP(A5,'SJR LIST (2024)'!A6:A475,'SJR LIST (2024)'!B6:B475,,0,-1)</f>
        <v>GUINGANIA, IRISH</v>
      </c>
      <c r="C5" s="2" t="str">
        <f>_xlfn.XLOOKUP(A5,'SJR LIST (2024)'!A6:A475,'SJR LIST (2024)'!E6:E475,,0,-1)</f>
        <v>PO</v>
      </c>
      <c r="D5" s="379">
        <f>_xlfn.XLOOKUP(A5,'SJR LIST (2024)'!A6:A475,'SJR LIST (2024)'!L6:L475,,0,-1)</f>
        <v>45296</v>
      </c>
      <c r="E5" s="379">
        <f>_xlfn.XLOOKUP(A5,'SJR LIST (2024)'!A6:A475,'SJR LIST (2024)'!N6:N475,,0,-1)</f>
        <v>45297</v>
      </c>
    </row>
    <row r="6" spans="1:5">
      <c r="A6" s="7" t="s">
        <v>21</v>
      </c>
      <c r="B6" s="2" t="str">
        <f>_xlfn.XLOOKUP(A6,'SJR LIST (2024)'!A7:A475,'SJR LIST (2024)'!B7:B475,,0,-1)</f>
        <v>OROSCO, RIZALYN</v>
      </c>
      <c r="C6" s="2" t="str">
        <f>_xlfn.XLOOKUP(A6,'SJR LIST (2024)'!A7:A475,'SJR LIST (2024)'!E7:E475,,0,-1)</f>
        <v>PO</v>
      </c>
      <c r="D6" s="379">
        <f>_xlfn.XLOOKUP(A6,'SJR LIST (2024)'!A7:A475,'SJR LIST (2024)'!L7:L475,,0,-1)</f>
        <v>45296</v>
      </c>
      <c r="E6" s="379">
        <f>_xlfn.XLOOKUP(A6,'SJR LIST (2024)'!A7:A475,'SJR LIST (2024)'!N7:N475,,0,-1)</f>
        <v>45300</v>
      </c>
    </row>
    <row r="7" spans="1:5">
      <c r="A7" s="2" t="s">
        <v>22</v>
      </c>
      <c r="B7" s="2" t="str">
        <f>_xlfn.XLOOKUP(A7,'SJR LIST (2024)'!A8:A475,'SJR LIST (2024)'!B8:B475,,0,-1)</f>
        <v>SINGUA, ARVIN</v>
      </c>
      <c r="C7" s="2" t="str">
        <f>_xlfn.XLOOKUP(A7,'SJR LIST (2024)'!A8:A475,'SJR LIST (2024)'!E8:E475,,0,-1)</f>
        <v>BI</v>
      </c>
      <c r="D7" s="379">
        <f>_xlfn.XLOOKUP(A7,'SJR LIST (2024)'!A8:A475,'SJR LIST (2024)'!L8:L475,,0,-1)</f>
        <v>45300</v>
      </c>
      <c r="E7" s="379">
        <f>_xlfn.XLOOKUP(A7,'SJR LIST (2024)'!A8:A475,'SJR LIST (2024)'!N8:N475,,0,-1)</f>
        <v>45316</v>
      </c>
    </row>
    <row r="8" spans="1:5">
      <c r="A8" s="2" t="s">
        <v>23</v>
      </c>
      <c r="B8" s="2" t="str">
        <f>_xlfn.XLOOKUP(A8,'SJR LIST (2024)'!A9:A475,'SJR LIST (2024)'!B9:B475,,0,-1)</f>
        <v>ALEJANDRINO, JIGGIE</v>
      </c>
      <c r="C8" s="2" t="str">
        <f>_xlfn.XLOOKUP(A8,'SJR LIST (2024)'!A9:A475,'SJR LIST (2024)'!E9:E475,,0,-1)</f>
        <v>PO</v>
      </c>
      <c r="D8" s="379">
        <f>_xlfn.XLOOKUP(A8,'SJR LIST (2024)'!A9:A475,'SJR LIST (2024)'!L9:L475,,0,-1)</f>
        <v>45301</v>
      </c>
      <c r="E8" s="379">
        <f>_xlfn.XLOOKUP(A8,'SJR LIST (2024)'!A9:A475,'SJR LIST (2024)'!N9:N475,,0,-1)</f>
        <v>45302</v>
      </c>
    </row>
    <row r="9" ht="12" customHeight="1" spans="1:5">
      <c r="A9" s="2" t="s">
        <v>24</v>
      </c>
      <c r="B9" s="2" t="str">
        <f>_xlfn.XLOOKUP(A9,'SJR LIST (2024)'!A10:A475,'SJR LIST (2024)'!B10:B475,,0,-1)</f>
        <v>ROBINSONS NOVALICHES QUEZON CITY</v>
      </c>
      <c r="C9" s="2" t="str">
        <f>_xlfn.XLOOKUP(A9,'SJR LIST (2024)'!A10:A475,'SJR LIST (2024)'!E10:E475,,0,-1)</f>
        <v>PO</v>
      </c>
      <c r="D9" s="379">
        <f>_xlfn.XLOOKUP(A9,'SJR LIST (2024)'!A10:A475,'SJR LIST (2024)'!L10:L475,,0,-1)</f>
        <v>45302</v>
      </c>
      <c r="E9" s="379">
        <f>_xlfn.XLOOKUP(A9,'SJR LIST (2024)'!A10:A475,'SJR LIST (2024)'!N10:N475,,0,-1)</f>
        <v>45304</v>
      </c>
    </row>
    <row r="10" spans="1:5">
      <c r="A10" s="2" t="s">
        <v>25</v>
      </c>
      <c r="B10" s="2" t="str">
        <f>_xlfn.XLOOKUP(A10,'SJR LIST (2024)'!A11:A475,'SJR LIST (2024)'!B11:B475,,0,-1)</f>
        <v>CHIONG, JEFFREY</v>
      </c>
      <c r="C10" s="2" t="str">
        <f>_xlfn.XLOOKUP(A10,'SJR LIST (2024)'!A11:A475,'SJR LIST (2024)'!E11:E475,,0,-1)</f>
        <v>PO</v>
      </c>
      <c r="D10" s="379">
        <f>_xlfn.XLOOKUP(A10,'SJR LIST (2024)'!A11:A475,'SJR LIST (2024)'!L11:L475,,0,-1)</f>
        <v>45303</v>
      </c>
      <c r="E10" s="379">
        <f>_xlfn.XLOOKUP(A10,'SJR LIST (2024)'!A11:A475,'SJR LIST (2024)'!N11:N475,,0,-1)</f>
        <v>45307</v>
      </c>
    </row>
    <row r="11" spans="1:5">
      <c r="A11" s="2" t="s">
        <v>26</v>
      </c>
      <c r="B11" s="2" t="str">
        <f>_xlfn.XLOOKUP(A11,'SJR LIST (2024)'!A12:A475,'SJR LIST (2024)'!B12:B475,,0,-1)</f>
        <v>CABAL, JUSTINE/ ANNA</v>
      </c>
      <c r="C11" s="2" t="str">
        <f>_xlfn.XLOOKUP(A11,'SJR LIST (2024)'!A12:A475,'SJR LIST (2024)'!E12:E475,,0,-1)</f>
        <v>PO</v>
      </c>
      <c r="D11" s="379">
        <f>_xlfn.XLOOKUP(A11,'SJR LIST (2024)'!A12:A475,'SJR LIST (2024)'!L12:L475,,0,-1)</f>
        <v>45303</v>
      </c>
      <c r="E11" s="379">
        <f>_xlfn.XLOOKUP(A11,'SJR LIST (2024)'!A12:A475,'SJR LIST (2024)'!N12:N475,,0,-1)</f>
        <v>45304</v>
      </c>
    </row>
    <row r="12" spans="1:5">
      <c r="A12" s="2" t="s">
        <v>27</v>
      </c>
      <c r="B12" s="2" t="str">
        <f>_xlfn.XLOOKUP(A12,'SJR LIST (2024)'!A13:A475,'SJR LIST (2024)'!B13:B475,,0,-1)</f>
        <v>MAGANTE, MARIVIC</v>
      </c>
      <c r="C12" s="2" t="str">
        <f>_xlfn.XLOOKUP(A12,'SJR LIST (2024)'!A13:A475,'SJR LIST (2024)'!E13:E475,,0,-1)</f>
        <v>PO</v>
      </c>
      <c r="D12" s="379">
        <f>_xlfn.XLOOKUP(A12,'SJR LIST (2024)'!A13:A475,'SJR LIST (2024)'!L13:L475,,0,-1)</f>
        <v>45306</v>
      </c>
      <c r="E12" s="379">
        <f>_xlfn.XLOOKUP(A12,'SJR LIST (2024)'!A13:A475,'SJR LIST (2024)'!N13:N475,,0,-1)</f>
        <v>45306</v>
      </c>
    </row>
    <row r="13" spans="1:5">
      <c r="A13" s="2" t="s">
        <v>28</v>
      </c>
      <c r="B13" s="2" t="str">
        <f>_xlfn.XLOOKUP(A13,'SJR LIST (2024)'!A14:A475,'SJR LIST (2024)'!B14:B475,,0,-1)</f>
        <v>VALERIANO, LEO</v>
      </c>
      <c r="C13" s="2" t="str">
        <f>_xlfn.XLOOKUP(A13,'SJR LIST (2024)'!A14:A475,'SJR LIST (2024)'!E14:E475,,0,-1)</f>
        <v>PO</v>
      </c>
      <c r="D13" s="379">
        <f>_xlfn.XLOOKUP(A13,'SJR LIST (2024)'!A14:A475,'SJR LIST (2024)'!L14:L475,,0,-1)</f>
        <v>45307</v>
      </c>
      <c r="E13" s="379">
        <f>_xlfn.XLOOKUP(A13,'SJR LIST (2024)'!A14:A475,'SJR LIST (2024)'!N14:N475,,0,-1)</f>
        <v>45308</v>
      </c>
    </row>
    <row r="14" spans="1:5">
      <c r="A14" s="2" t="s">
        <v>29</v>
      </c>
      <c r="B14" s="2" t="str">
        <f>_xlfn.XLOOKUP(A14,'SJR LIST (2024)'!A15:A475,'SJR LIST (2024)'!B15:B475,,0,-1)</f>
        <v>ASSAST ASC</v>
      </c>
      <c r="C14" s="2" t="str">
        <f>_xlfn.XLOOKUP(A14,'SJR LIST (2024)'!A15:A475,'SJR LIST (2024)'!E15:E475,,0,-1)</f>
        <v>BI</v>
      </c>
      <c r="D14" s="379">
        <f>_xlfn.XLOOKUP(A14,'SJR LIST (2024)'!A15:A475,'SJR LIST (2024)'!L15:L475,,0,-1)</f>
        <v>45307</v>
      </c>
      <c r="E14" s="379">
        <f>_xlfn.XLOOKUP(A14,'SJR LIST (2024)'!A15:A475,'SJR LIST (2024)'!N15:N475,,0,-1)</f>
        <v>45322</v>
      </c>
    </row>
    <row r="15" ht="27.75" spans="1:18">
      <c r="A15" s="2" t="s">
        <v>30</v>
      </c>
      <c r="B15" s="2" t="str">
        <f>_xlfn.XLOOKUP(A15,'SJR LIST (2024)'!A16:A475,'SJR LIST (2024)'!B16:B475,,0,-1)</f>
        <v>HERNANDEZ, JERIC</v>
      </c>
      <c r="C15" s="2" t="str">
        <f>_xlfn.XLOOKUP(A15,'SJR LIST (2024)'!A16:A475,'SJR LIST (2024)'!E16:E475,,0,-1)</f>
        <v>PO</v>
      </c>
      <c r="D15" s="379">
        <f>_xlfn.XLOOKUP(A15,'SJR LIST (2024)'!A16:A475,'SJR LIST (2024)'!L16:L475,,0,-1)</f>
        <v>45309</v>
      </c>
      <c r="E15" s="379">
        <f>_xlfn.XLOOKUP(A15,'SJR LIST (2024)'!A16:A475,'SJR LIST (2024)'!N16:N475,,0,-1)</f>
        <v>45311</v>
      </c>
      <c r="G15" s="374" t="s">
        <v>31</v>
      </c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</row>
    <row r="16" ht="25.5" spans="1:18">
      <c r="A16" s="2" t="s">
        <v>32</v>
      </c>
      <c r="B16" s="2" t="str">
        <f>_xlfn.XLOOKUP(A16,'SJR LIST (2024)'!A17:A475,'SJR LIST (2024)'!B17:B475,,0,-1)</f>
        <v>FLORES, MATTHEW</v>
      </c>
      <c r="C16" s="2" t="str">
        <f>_xlfn.XLOOKUP(A16,'SJR LIST (2024)'!A17:A475,'SJR LIST (2024)'!E17:E475,,0,-1)</f>
        <v>PO</v>
      </c>
      <c r="D16" s="379">
        <f>_xlfn.XLOOKUP(A16,'SJR LIST (2024)'!A17:A475,'SJR LIST (2024)'!L17:L475,,0,-1)</f>
        <v>45313</v>
      </c>
      <c r="E16" s="379">
        <f>_xlfn.XLOOKUP(A16,'SJR LIST (2024)'!A17:A475,'SJR LIST (2024)'!N17:N475,,0,-1)</f>
        <v>45315</v>
      </c>
      <c r="G16" s="383" t="s">
        <v>7</v>
      </c>
      <c r="H16" s="384" t="s">
        <v>8</v>
      </c>
      <c r="I16" s="384" t="s">
        <v>9</v>
      </c>
      <c r="J16" s="384" t="s">
        <v>33</v>
      </c>
      <c r="K16" s="384" t="s">
        <v>34</v>
      </c>
      <c r="L16" s="384" t="s">
        <v>10</v>
      </c>
      <c r="M16" s="384" t="s">
        <v>35</v>
      </c>
      <c r="N16" s="384" t="s">
        <v>36</v>
      </c>
      <c r="O16" s="384" t="s">
        <v>37</v>
      </c>
      <c r="P16" s="384" t="s">
        <v>38</v>
      </c>
      <c r="Q16" s="384" t="s">
        <v>39</v>
      </c>
      <c r="R16" s="397" t="s">
        <v>16</v>
      </c>
    </row>
    <row r="17" spans="1:18">
      <c r="A17" s="2" t="s">
        <v>40</v>
      </c>
      <c r="B17" s="2" t="str">
        <f>_xlfn.XLOOKUP(A17,'SJR LIST (2024)'!A18:A475,'SJR LIST (2024)'!B18:B475,,0,-1)</f>
        <v>YAP, ENRIQUE CHUA</v>
      </c>
      <c r="C17" s="2" t="str">
        <f>_xlfn.XLOOKUP(A17,'SJR LIST (2024)'!A18:A475,'SJR LIST (2024)'!E18:E475,,0,-1)</f>
        <v>PO</v>
      </c>
      <c r="D17" s="379">
        <f>_xlfn.XLOOKUP(A17,'SJR LIST (2024)'!A18:A475,'SJR LIST (2024)'!L18:L475,,0,-1)</f>
        <v>45313</v>
      </c>
      <c r="E17" s="379">
        <f>_xlfn.XLOOKUP(A17,'SJR LIST (2024)'!A18:A475,'SJR LIST (2024)'!N18:N475,,0,-1)</f>
        <v>45313</v>
      </c>
      <c r="G17" s="385" t="s">
        <v>41</v>
      </c>
      <c r="H17" s="381">
        <f>_xlfn.XLOOKUP(G17,'PULLED-OUT'!B270:B281,'PULLED-OUT'!C270:C281,,0,-1)</f>
        <v>242350</v>
      </c>
      <c r="I17" s="381">
        <f>_xlfn.XLOOKUP(H17,'PULLED-OUT'!C270:C281,'PULLED-OUT'!D270:D281,,0,-1)</f>
        <v>162600</v>
      </c>
      <c r="J17" s="381">
        <f>_xlfn.XLOOKUP(I17,'PULLED-OUT'!D270:D281,'PULLED-OUT'!E270:E281,,0,-1)</f>
        <v>19700</v>
      </c>
      <c r="K17" s="381">
        <f>_xlfn.XLOOKUP(J17,'PULLED-OUT'!E270:E281,'PULLED-OUT'!F270:F281,,0,-1)</f>
        <v>250</v>
      </c>
      <c r="L17" s="381">
        <f>_xlfn.XLOOKUP(K17,'PULLED-OUT'!F270:F281,'PULLED-OUT'!G270:G281,,0,-1)</f>
        <v>0</v>
      </c>
      <c r="M17" s="381">
        <f>_xlfn.XLOOKUP(G17,'PULLED-OUT'!B270:B281,'PULLED-OUT'!H270:H281,,0,-1)</f>
        <v>119050</v>
      </c>
      <c r="N17" s="381">
        <f>_xlfn.XLOOKUP(H17,'PULLED-OUT'!C270:C281,'PULLED-OUT'!I270:I281,,0,-1)</f>
        <v>61600</v>
      </c>
      <c r="O17" s="381">
        <f>_xlfn.XLOOKUP(I17,'PULLED-OUT'!D270:D281,'PULLED-OUT'!J270:J281,,0,-1)</f>
        <v>880</v>
      </c>
      <c r="P17" s="381">
        <f>_xlfn.XLOOKUP(G17,'PULLED-OUT'!B270:B281,'PULLED-OUT'!I270:I281,,0,-1)</f>
        <v>61600</v>
      </c>
      <c r="Q17" s="381">
        <f>_xlfn.XLOOKUP(G17,'PULLED-OUT'!B270:B281,'PULLED-OUT'!M270:M281,,0,-1)</f>
        <v>234290.05</v>
      </c>
      <c r="R17" s="381">
        <f>_xlfn.XLOOKUP(I17,'PULLED-OUT'!D270:D281,'PULLED-OUT'!N270:N281,,0,-1)</f>
        <v>30301.5</v>
      </c>
    </row>
    <row r="18" spans="1:5">
      <c r="A18" s="2" t="s">
        <v>42</v>
      </c>
      <c r="B18" s="2" t="str">
        <f>_xlfn.XLOOKUP(A18,'SJR LIST (2024)'!A19:A475,'SJR LIST (2024)'!B19:B475,,0,-1)</f>
        <v>DE GUZMAN, ROSEJEN</v>
      </c>
      <c r="C18" s="2" t="str">
        <f>_xlfn.XLOOKUP(A18,'SJR LIST (2024)'!A19:A475,'SJR LIST (2024)'!E19:E475,,0,-1)</f>
        <v>PO</v>
      </c>
      <c r="D18" s="379">
        <f>_xlfn.XLOOKUP(A18,'SJR LIST (2024)'!A19:A475,'SJR LIST (2024)'!L19:L475,,0,-1)</f>
        <v>45314</v>
      </c>
      <c r="E18" s="379">
        <f>_xlfn.XLOOKUP(A18,'SJR LIST (2024)'!A19:A475,'SJR LIST (2024)'!N19:N475,,0,-1)</f>
        <v>45315</v>
      </c>
    </row>
    <row r="19" spans="1:5">
      <c r="A19" s="2" t="s">
        <v>43</v>
      </c>
      <c r="B19" s="2" t="str">
        <f>_xlfn.XLOOKUP(A19,'SJR LIST (2024)'!A20:A475,'SJR LIST (2024)'!B20:B475,,0,-1)</f>
        <v>YAP, ENRIQUE CHUA</v>
      </c>
      <c r="C19" s="2" t="str">
        <f>_xlfn.XLOOKUP(A19,'SJR LIST (2024)'!A20:A475,'SJR LIST (2024)'!E20:E475,,0,-1)</f>
        <v>PO</v>
      </c>
      <c r="D19" s="379">
        <f>_xlfn.XLOOKUP(A19,'SJR LIST (2024)'!A20:A475,'SJR LIST (2024)'!L20:L475,,0,-1)</f>
        <v>45314</v>
      </c>
      <c r="E19" s="379">
        <f>_xlfn.XLOOKUP(A19,'SJR LIST (2024)'!A20:A475,'SJR LIST (2024)'!N20:N475,,0,-1)</f>
        <v>45315</v>
      </c>
    </row>
    <row r="20" spans="1:13">
      <c r="A20" s="2" t="s">
        <v>44</v>
      </c>
      <c r="B20" s="2" t="str">
        <f>_xlfn.XLOOKUP(A20,'SJR LIST (2024)'!A21:A475,'SJR LIST (2024)'!B21:B475,,0,-1)</f>
        <v>ALINSANGAN, ALEJANDRO</v>
      </c>
      <c r="C20" s="2" t="str">
        <f>_xlfn.XLOOKUP(A20,'SJR LIST (2024)'!A21:A475,'SJR LIST (2024)'!E21:E475,,0,-1)</f>
        <v>BI</v>
      </c>
      <c r="D20" s="379">
        <f>_xlfn.XLOOKUP(A20,'SJR LIST (2024)'!A21:A475,'SJR LIST (2024)'!L21:L475,,0,-1)</f>
        <v>45315</v>
      </c>
      <c r="E20" s="379">
        <f>_xlfn.XLOOKUP(A20,'SJR LIST (2024)'!A21:A475,'SJR LIST (2024)'!N21:N475,,0,-1)</f>
        <v>45321</v>
      </c>
      <c r="G20" s="386" t="s">
        <v>45</v>
      </c>
      <c r="H20" s="386"/>
      <c r="J20" s="396"/>
      <c r="K20" s="396"/>
      <c r="L20" s="396"/>
      <c r="M20" s="396"/>
    </row>
    <row r="21" spans="1:8">
      <c r="A21" s="2" t="s">
        <v>46</v>
      </c>
      <c r="B21" s="2" t="str">
        <f>_xlfn.XLOOKUP(A21,'SJR LIST (2024)'!A22:A475,'SJR LIST (2024)'!B22:B475,,0,-1)</f>
        <v>FLORES, MATTHEW</v>
      </c>
      <c r="C21" s="2" t="str">
        <f>_xlfn.XLOOKUP(A21,'SJR LIST (2024)'!A22:A475,'SJR LIST (2024)'!E22:E475,,0,-1)</f>
        <v>PO</v>
      </c>
      <c r="D21" s="379">
        <f>_xlfn.XLOOKUP(A21,'SJR LIST (2024)'!A22:A475,'SJR LIST (2024)'!L22:L475,,0,-1)</f>
        <v>45316</v>
      </c>
      <c r="E21" s="379">
        <f>_xlfn.XLOOKUP(A21,'SJR LIST (2024)'!A22:A475,'SJR LIST (2024)'!N22:N475,,0,-1)</f>
        <v>45317</v>
      </c>
      <c r="G21" s="387" t="s">
        <v>47</v>
      </c>
      <c r="H21" s="388" t="s">
        <v>48</v>
      </c>
    </row>
    <row r="22" spans="1:8">
      <c r="A22" s="2" t="s">
        <v>49</v>
      </c>
      <c r="B22" s="2" t="str">
        <f>_xlfn.XLOOKUP(A22,'SJR LIST (2024)'!A23:A475,'SJR LIST (2024)'!B23:B475,,0,-1)</f>
        <v>UY, EDMUND / YUREN WELLNESS SPA</v>
      </c>
      <c r="C22" s="2" t="str">
        <f>_xlfn.XLOOKUP(A22,'SJR LIST (2024)'!A23:A475,'SJR LIST (2024)'!E23:E475,,0,-1)</f>
        <v>PO</v>
      </c>
      <c r="D22" s="379">
        <f>_xlfn.XLOOKUP(A22,'SJR LIST (2024)'!A23:A475,'SJR LIST (2024)'!L23:L475,,0,-1)</f>
        <v>45317</v>
      </c>
      <c r="E22" s="379">
        <f>_xlfn.XLOOKUP(A22,'SJR LIST (2024)'!A23:A475,'SJR LIST (2024)'!N23:N475,,0,-1)</f>
        <v>45320</v>
      </c>
      <c r="G22" s="389" t="s">
        <v>50</v>
      </c>
      <c r="H22" s="390">
        <f>COUNT(D3:D21)</f>
        <v>19</v>
      </c>
    </row>
    <row r="23" spans="1:8">
      <c r="A23" s="2" t="s">
        <v>51</v>
      </c>
      <c r="B23" s="2" t="str">
        <f>_xlfn.XLOOKUP(A23,'SJR LIST (2024)'!A24:A475,'SJR LIST (2024)'!B24:B475,,0,-1)</f>
        <v>WESTERN MARKETING CORP. (HEAD OFFICE)</v>
      </c>
      <c r="C23" s="2" t="str">
        <f>_xlfn.XLOOKUP(A23,'SJR LIST (2024)'!A24:A475,'SJR LIST (2024)'!E24:E475,,0,-1)</f>
        <v>PO</v>
      </c>
      <c r="D23" s="379">
        <f>_xlfn.XLOOKUP(A23,'SJR LIST (2024)'!A24:A475,'SJR LIST (2024)'!L24:L475,,0,-1)</f>
        <v>45322</v>
      </c>
      <c r="E23" s="379">
        <f>_xlfn.XLOOKUP(A23,'SJR LIST (2024)'!A24:A475,'SJR LIST (2024)'!N24:N475,,0,-1)</f>
        <v>45324</v>
      </c>
      <c r="G23" s="389" t="s">
        <v>52</v>
      </c>
      <c r="H23" s="389">
        <f>COUNT(D22:D55)</f>
        <v>34</v>
      </c>
    </row>
    <row r="24" spans="1:8">
      <c r="A24" s="2" t="s">
        <v>53</v>
      </c>
      <c r="B24" s="2" t="str">
        <f>_xlfn.XLOOKUP(A24,'SJR LIST (2024)'!A25:A475,'SJR LIST (2024)'!B25:B475,,0,-1)</f>
        <v>TASIS, LYKA</v>
      </c>
      <c r="C24" s="2" t="str">
        <f>_xlfn.XLOOKUP(A24,'SJR LIST (2024)'!A25:A475,'SJR LIST (2024)'!E25:E475,,0,-1)</f>
        <v>PO</v>
      </c>
      <c r="D24" s="379">
        <f>_xlfn.XLOOKUP(A24,'SJR LIST (2024)'!A25:A475,'SJR LIST (2024)'!L25:L475,,0,-1)</f>
        <v>45322</v>
      </c>
      <c r="E24" s="379">
        <f>_xlfn.XLOOKUP(A24,'SJR LIST (2024)'!A25:A475,'SJR LIST (2024)'!N25:N475,,0,-1)</f>
        <v>45323</v>
      </c>
      <c r="G24" s="389" t="s">
        <v>54</v>
      </c>
      <c r="H24" s="389">
        <f>COUNT(D56:D101)</f>
        <v>46</v>
      </c>
    </row>
    <row r="25" spans="1:8">
      <c r="A25" s="2" t="s">
        <v>55</v>
      </c>
      <c r="B25" s="2" t="str">
        <f>_xlfn.XLOOKUP(A25,'SJR LIST (2024)'!A26:A475,'SJR LIST (2024)'!B26:B475,,0,-1)</f>
        <v>MAGANTE, MARIVIC</v>
      </c>
      <c r="C25" s="2" t="str">
        <f>_xlfn.XLOOKUP(A25,'SJR LIST (2024)'!A26:A475,'SJR LIST (2024)'!E26:E475,,0,-1)</f>
        <v>PO</v>
      </c>
      <c r="D25" s="379">
        <f>_xlfn.XLOOKUP(A25,'SJR LIST (2024)'!A26:A475,'SJR LIST (2024)'!L26:L475,,0,-1)</f>
        <v>45323</v>
      </c>
      <c r="E25" s="379">
        <f>_xlfn.XLOOKUP(A25,'SJR LIST (2024)'!A26:A475,'SJR LIST (2024)'!N26:N475,,0,-1)</f>
        <v>45324</v>
      </c>
      <c r="G25" s="389" t="s">
        <v>56</v>
      </c>
      <c r="H25" s="389">
        <f>COUNT(D102:D131)</f>
        <v>30</v>
      </c>
    </row>
    <row r="26" spans="1:8">
      <c r="A26" s="2" t="s">
        <v>57</v>
      </c>
      <c r="B26" s="2" t="str">
        <f>_xlfn.XLOOKUP(A26,'SJR LIST (2024)'!A27:A475,'SJR LIST (2024)'!B27:B475,,0,-1)</f>
        <v>BATUNGBAKAL, RODRIGO A.</v>
      </c>
      <c r="C26" s="2" t="str">
        <f>_xlfn.XLOOKUP(A26,'SJR LIST (2024)'!A27:A475,'SJR LIST (2024)'!E27:E475,,0,-1)</f>
        <v>BI</v>
      </c>
      <c r="D26" s="379">
        <f>_xlfn.XLOOKUP(A26,'SJR LIST (2024)'!A27:A475,'SJR LIST (2024)'!L27:L475,,0,-1)</f>
        <v>45323</v>
      </c>
      <c r="E26" s="379">
        <f>_xlfn.XLOOKUP(A26,'SJR LIST (2024)'!A27:A475,'SJR LIST (2024)'!N27:N475,,0,-1)</f>
        <v>45327</v>
      </c>
      <c r="G26" s="389" t="s">
        <v>58</v>
      </c>
      <c r="H26" s="389">
        <f>COUNT(D132:D172)</f>
        <v>41</v>
      </c>
    </row>
    <row r="27" spans="1:8">
      <c r="A27" s="2" t="s">
        <v>59</v>
      </c>
      <c r="B27" s="2" t="str">
        <f>_xlfn.XLOOKUP(A27,'SJR LIST (2024)'!A28:A475,'SJR LIST (2024)'!B28:B475,,0,-1)</f>
        <v>MANEJA, HAROLD</v>
      </c>
      <c r="C27" s="2" t="str">
        <f>_xlfn.XLOOKUP(A27,'SJR LIST (2024)'!A28:A475,'SJR LIST (2024)'!E28:E475,,0,-1)</f>
        <v>PO</v>
      </c>
      <c r="D27" s="379">
        <f>_xlfn.XLOOKUP(A27,'SJR LIST (2024)'!A28:A475,'SJR LIST (2024)'!L28:L475,,0,-1)</f>
        <v>45323</v>
      </c>
      <c r="E27" s="379">
        <f>_xlfn.XLOOKUP(A27,'SJR LIST (2024)'!A28:A475,'SJR LIST (2024)'!N28:N475,,0,-1)</f>
        <v>45324</v>
      </c>
      <c r="G27" s="389" t="s">
        <v>60</v>
      </c>
      <c r="H27" s="389">
        <f>COUNT(D173:D213)</f>
        <v>41</v>
      </c>
    </row>
    <row r="28" spans="1:8">
      <c r="A28" s="2" t="s">
        <v>61</v>
      </c>
      <c r="B28" s="2" t="str">
        <f>_xlfn.XLOOKUP(A28,'SJR LIST (2024)'!A29:A475,'SJR LIST (2024)'!B29:B475,,0,-1)</f>
        <v>COMMUNITY DEVELOPERS AND CONSTRUCTION CORP.</v>
      </c>
      <c r="C28" s="2" t="str">
        <f>_xlfn.XLOOKUP(A28,'SJR LIST (2024)'!A29:A475,'SJR LIST (2024)'!E29:E475,,0,-1)</f>
        <v>PO</v>
      </c>
      <c r="D28" s="379">
        <f>_xlfn.XLOOKUP(A28,'SJR LIST (2024)'!A29:A475,'SJR LIST (2024)'!L29:L475,,0,-1)</f>
        <v>45324</v>
      </c>
      <c r="E28" s="379">
        <f>_xlfn.XLOOKUP(A28,'SJR LIST (2024)'!A29:A475,'SJR LIST (2024)'!N29:N475,,0,-1)</f>
        <v>45327</v>
      </c>
      <c r="G28" s="389" t="s">
        <v>62</v>
      </c>
      <c r="H28" s="389">
        <f>COUNT(D214:D255)</f>
        <v>42</v>
      </c>
    </row>
    <row r="29" spans="1:8">
      <c r="A29" s="2" t="s">
        <v>63</v>
      </c>
      <c r="B29" s="2" t="str">
        <f>_xlfn.XLOOKUP(A29,'SJR LIST (2024)'!A30:A475,'SJR LIST (2024)'!B30:B475,,0,-1)</f>
        <v>KOLIN PHILIPPINES INTERNATIONAL INC.</v>
      </c>
      <c r="C29" s="2" t="str">
        <f>_xlfn.XLOOKUP(A29,'SJR LIST (2024)'!A30:A475,'SJR LIST (2024)'!E30:E475,,0,-1)</f>
        <v>BI</v>
      </c>
      <c r="D29" s="379">
        <f>_xlfn.XLOOKUP(A29,'SJR LIST (2024)'!A30:A475,'SJR LIST (2024)'!L30:L475,,0,-1)</f>
        <v>45324</v>
      </c>
      <c r="E29" s="379">
        <f>_xlfn.XLOOKUP(A29,'SJR LIST (2024)'!A30:A475,'SJR LIST (2024)'!N30:N475,,0,-1)</f>
        <v>45324</v>
      </c>
      <c r="G29" s="389" t="s">
        <v>64</v>
      </c>
      <c r="H29" s="389">
        <f>COUNT(D256:D310)</f>
        <v>55</v>
      </c>
    </row>
    <row r="30" spans="1:8">
      <c r="A30" s="2" t="s">
        <v>65</v>
      </c>
      <c r="B30" s="2" t="str">
        <f>_xlfn.XLOOKUP(A30,'SJR LIST (2024)'!A31:A475,'SJR LIST (2024)'!B31:B475,,0,-1)</f>
        <v>17 QUEENBEE FOODS CORPORATION</v>
      </c>
      <c r="C30" s="2" t="str">
        <f>_xlfn.XLOOKUP(A30,'SJR LIST (2024)'!A31:A475,'SJR LIST (2024)'!E31:E475,,0,-1)</f>
        <v>PO</v>
      </c>
      <c r="D30" s="379">
        <f>_xlfn.XLOOKUP(A30,'SJR LIST (2024)'!A31:A475,'SJR LIST (2024)'!L31:L475,,0,-1)</f>
        <v>45327</v>
      </c>
      <c r="E30" s="379">
        <f>_xlfn.XLOOKUP(A30,'SJR LIST (2024)'!A31:A475,'SJR LIST (2024)'!N31:N475,,0,-1)</f>
        <v>45328</v>
      </c>
      <c r="G30" s="389" t="s">
        <v>66</v>
      </c>
      <c r="H30" s="389">
        <v>62</v>
      </c>
    </row>
    <row r="31" spans="1:8">
      <c r="A31" s="2" t="s">
        <v>67</v>
      </c>
      <c r="B31" s="2" t="str">
        <f>_xlfn.XLOOKUP(A31,'SJR LIST (2024)'!A32:A475,'SJR LIST (2024)'!B32:B475,,0,-1)</f>
        <v>MAGANTE, MARIVIC</v>
      </c>
      <c r="C31" s="2" t="str">
        <f>_xlfn.XLOOKUP(A31,'SJR LIST (2024)'!A32:A475,'SJR LIST (2024)'!E32:E475,,0,-1)</f>
        <v>PO</v>
      </c>
      <c r="D31" s="379">
        <f>_xlfn.XLOOKUP(A31,'SJR LIST (2024)'!A32:A475,'SJR LIST (2024)'!L32:L475,,0,-1)</f>
        <v>45327</v>
      </c>
      <c r="E31" s="379">
        <f>_xlfn.XLOOKUP(A31,'SJR LIST (2024)'!A32:A475,'SJR LIST (2024)'!N32:N475,,0,-1)</f>
        <v>45327</v>
      </c>
      <c r="G31" s="389" t="s">
        <v>68</v>
      </c>
      <c r="H31" s="389">
        <v>41</v>
      </c>
    </row>
    <row r="32" spans="1:8">
      <c r="A32" s="7" t="s">
        <v>69</v>
      </c>
      <c r="B32" s="7" t="str">
        <f>_xlfn.XLOOKUP(A32,'SJR LIST (2024)'!A33:A475,'SJR LIST (2024)'!B33:B475,,0,-1)</f>
        <v>JULANT PEST CONTROL</v>
      </c>
      <c r="C32" s="7" t="str">
        <f>_xlfn.XLOOKUP(A32,'SJR LIST (2024)'!A33:A475,'SJR LIST (2024)'!E33:E475,,0,-1)</f>
        <v>BI</v>
      </c>
      <c r="D32" s="391">
        <f>_xlfn.XLOOKUP(A32,'SJR LIST (2024)'!A33:A475,'SJR LIST (2024)'!L33:L475,,0,-1)</f>
        <v>45328</v>
      </c>
      <c r="E32" s="379">
        <f>_xlfn.XLOOKUP(A32,'SJR LIST (2024)'!A33:A475,'SJR LIST (2024)'!N33:N475,,0,-1)</f>
        <v>45338</v>
      </c>
      <c r="G32" s="389" t="s">
        <v>70</v>
      </c>
      <c r="H32" s="389">
        <v>24</v>
      </c>
    </row>
    <row r="33" spans="1:8">
      <c r="A33" s="2" t="s">
        <v>71</v>
      </c>
      <c r="B33" s="2" t="str">
        <f>_xlfn.XLOOKUP(A33,'SJR LIST (2024)'!A34:A475,'SJR LIST (2024)'!B34:B475,,0,-1)</f>
        <v>QUE, SANTY</v>
      </c>
      <c r="C33" s="2" t="str">
        <f>_xlfn.XLOOKUP(A33,'SJR LIST (2024)'!A34:A475,'SJR LIST (2024)'!E34:E475,,0,-1)</f>
        <v>PO</v>
      </c>
      <c r="D33" s="379">
        <f>_xlfn.XLOOKUP(A33,'SJR LIST (2024)'!A34:A475,'SJR LIST (2024)'!L34:L475,,0,-1)</f>
        <v>45328</v>
      </c>
      <c r="E33" s="379">
        <f>_xlfn.XLOOKUP(A33,'SJR LIST (2024)'!A34:A475,'SJR LIST (2024)'!N34:N475,,0,-1)</f>
        <v>45329</v>
      </c>
      <c r="G33" s="389" t="s">
        <v>72</v>
      </c>
      <c r="H33" s="389">
        <v>32</v>
      </c>
    </row>
    <row r="34" spans="1:8">
      <c r="A34" s="2" t="s">
        <v>73</v>
      </c>
      <c r="B34" s="2" t="str">
        <f>_xlfn.XLOOKUP(A34,'SJR LIST (2024)'!A35:A475,'SJR LIST (2024)'!B35:B475,,0,-1)</f>
        <v>BALENA, JERLYN TOLENTINO</v>
      </c>
      <c r="C34" s="2" t="str">
        <f>_xlfn.XLOOKUP(A34,'SJR LIST (2024)'!A35:A475,'SJR LIST (2024)'!E35:E475,,0,-1)</f>
        <v>PO</v>
      </c>
      <c r="D34" s="379">
        <f>_xlfn.XLOOKUP(A34,'SJR LIST (2024)'!A35:A475,'SJR LIST (2024)'!L35:L475,,0,-1)</f>
        <v>45328</v>
      </c>
      <c r="E34" s="379">
        <f>_xlfn.XLOOKUP(A34,'SJR LIST (2024)'!A35:A475,'SJR LIST (2024)'!N35:N475,,0,-1)</f>
        <v>45330</v>
      </c>
      <c r="G34" s="392" t="s">
        <v>74</v>
      </c>
      <c r="H34" s="393">
        <f>SUM(H22:H33)</f>
        <v>467</v>
      </c>
    </row>
    <row r="35" spans="1:8">
      <c r="A35" s="2" t="s">
        <v>75</v>
      </c>
      <c r="B35" s="2" t="str">
        <f>_xlfn.XLOOKUP(A35,'SJR LIST (2024)'!A36:A475,'SJR LIST (2024)'!B36:B475,,0,-1)</f>
        <v>KOLIN PHILIPPINES INTERNATIONAL INC.</v>
      </c>
      <c r="C35" s="2" t="str">
        <f>_xlfn.XLOOKUP(A35,'SJR LIST (2024)'!A36:A475,'SJR LIST (2024)'!E36:E475,,0,-1)</f>
        <v>RM</v>
      </c>
      <c r="D35" s="379">
        <f>_xlfn.XLOOKUP(A35,'SJR LIST (2024)'!A36:A475,'SJR LIST (2024)'!L36:L475,,0,-1)</f>
        <v>45328</v>
      </c>
      <c r="E35" s="379">
        <f>_xlfn.XLOOKUP(A35,'SJR LIST (2024)'!A36:A475,'SJR LIST (2024)'!N36:N475,,0,-1)</f>
        <v>45328</v>
      </c>
      <c r="G35" s="394"/>
      <c r="H35" s="394"/>
    </row>
    <row r="36" spans="1:5">
      <c r="A36" s="2" t="s">
        <v>76</v>
      </c>
      <c r="B36" s="2" t="str">
        <f>_xlfn.XLOOKUP(A36,'SJR LIST (2024)'!A37:A475,'SJR LIST (2024)'!B37:B475,,0,-1)</f>
        <v>RAMA, MARY JOY</v>
      </c>
      <c r="C36" s="2" t="str">
        <f>_xlfn.XLOOKUP(A36,'SJR LIST (2024)'!A37:A475,'SJR LIST (2024)'!E37:E475,,0,-1)</f>
        <v>PO</v>
      </c>
      <c r="D36" s="379">
        <f>_xlfn.XLOOKUP(A36,'SJR LIST (2024)'!A37:A475,'SJR LIST (2024)'!L37:L475,,0,-1)</f>
        <v>45330</v>
      </c>
      <c r="E36" s="379">
        <f>_xlfn.XLOOKUP(A36,'SJR LIST (2024)'!A37:A475,'SJR LIST (2024)'!N37:N475,,0,-1)</f>
        <v>45336</v>
      </c>
    </row>
    <row r="37" spans="1:5">
      <c r="A37" s="2" t="s">
        <v>77</v>
      </c>
      <c r="B37" s="2" t="str">
        <f>_xlfn.XLOOKUP(A37,'SJR LIST (2024)'!A38:A475,'SJR LIST (2024)'!B38:B475,,0,-1)</f>
        <v>PAN DE MANILA</v>
      </c>
      <c r="C37" s="2" t="str">
        <f>_xlfn.XLOOKUP(A37,'SJR LIST (2024)'!A38:A475,'SJR LIST (2024)'!E38:E475,,0,-1)</f>
        <v>PO</v>
      </c>
      <c r="D37" s="379">
        <f>_xlfn.XLOOKUP(A37,'SJR LIST (2024)'!A38:A475,'SJR LIST (2024)'!L38:L475,,0,-1)</f>
        <v>45334</v>
      </c>
      <c r="E37" s="379">
        <f>_xlfn.XLOOKUP(A37,'SJR LIST (2024)'!A38:A475,'SJR LIST (2024)'!N38:N475,,0,-1)</f>
        <v>45335</v>
      </c>
    </row>
    <row r="38" spans="1:5">
      <c r="A38" s="2" t="s">
        <v>78</v>
      </c>
      <c r="B38" s="2" t="str">
        <f>_xlfn.XLOOKUP(A38,'SJR LIST (2024)'!A39:A475,'SJR LIST (2024)'!B39:B475,,0,-1)</f>
        <v>ACA AND COMPANY</v>
      </c>
      <c r="C38" s="2" t="str">
        <f>_xlfn.XLOOKUP(A38,'SJR LIST (2024)'!A39:A475,'SJR LIST (2024)'!E39:E475,,0,-1)</f>
        <v>PO</v>
      </c>
      <c r="D38" s="379">
        <f>_xlfn.XLOOKUP(A38,'SJR LIST (2024)'!A39:A475,'SJR LIST (2024)'!L39:L475,,0,-1)</f>
        <v>45334</v>
      </c>
      <c r="E38" s="379">
        <f>_xlfn.XLOOKUP(A38,'SJR LIST (2024)'!A39:A475,'SJR LIST (2024)'!N39:N475,,0,-1)</f>
        <v>45335</v>
      </c>
    </row>
    <row r="39" spans="1:5">
      <c r="A39" s="2" t="s">
        <v>79</v>
      </c>
      <c r="B39" s="2" t="str">
        <f>_xlfn.XLOOKUP(A39,'SJR LIST (2024)'!A40:A475,'SJR LIST (2024)'!B40:B475,,0,-1)</f>
        <v>DAUSEN, MARGARETTE</v>
      </c>
      <c r="C39" s="2" t="str">
        <f>_xlfn.XLOOKUP(A39,'SJR LIST (2024)'!A40:A475,'SJR LIST (2024)'!E40:E475,,0,-1)</f>
        <v>PO</v>
      </c>
      <c r="D39" s="379">
        <f>_xlfn.XLOOKUP(A39,'SJR LIST (2024)'!A40:A475,'SJR LIST (2024)'!L40:L475,,0,-1)</f>
        <v>45334</v>
      </c>
      <c r="E39" s="379">
        <f>_xlfn.XLOOKUP(A39,'SJR LIST (2024)'!A40:A475,'SJR LIST (2024)'!N40:N475,,0,-1)</f>
        <v>45338</v>
      </c>
    </row>
    <row r="40" spans="1:5">
      <c r="A40" s="2" t="s">
        <v>80</v>
      </c>
      <c r="B40" s="2" t="str">
        <f>_xlfn.XLOOKUP(A40,'SJR LIST (2024)'!A41:A475,'SJR LIST (2024)'!B41:B475,,0,-1)</f>
        <v>SANTOS, AMY</v>
      </c>
      <c r="C40" s="2" t="str">
        <f>_xlfn.XLOOKUP(A40,'SJR LIST (2024)'!A41:A475,'SJR LIST (2024)'!E41:E475,,0,-1)</f>
        <v>PO</v>
      </c>
      <c r="D40" s="379">
        <f>_xlfn.XLOOKUP(A40,'SJR LIST (2024)'!A41:A475,'SJR LIST (2024)'!L41:L475,,0,-1)</f>
        <v>45335</v>
      </c>
      <c r="E40" s="379">
        <f>_xlfn.XLOOKUP(A40,'SJR LIST (2024)'!A41:A475,'SJR LIST (2024)'!N41:N475,,0,-1)</f>
        <v>45336</v>
      </c>
    </row>
    <row r="41" spans="1:5">
      <c r="A41" s="2" t="s">
        <v>81</v>
      </c>
      <c r="B41" s="2" t="str">
        <f>_xlfn.XLOOKUP(A41,'SJR LIST (2024)'!A42:A475,'SJR LIST (2024)'!B42:B475,,0,-1)</f>
        <v>SISTOZA, ERLYN</v>
      </c>
      <c r="C41" s="2" t="str">
        <f>_xlfn.XLOOKUP(A41,'SJR LIST (2024)'!A42:A475,'SJR LIST (2024)'!E42:E475,,0,-1)</f>
        <v>PO</v>
      </c>
      <c r="D41" s="379">
        <f>_xlfn.XLOOKUP(A41,'SJR LIST (2024)'!A42:A475,'SJR LIST (2024)'!L42:L475,,0,-1)</f>
        <v>45335</v>
      </c>
      <c r="E41" s="379">
        <f>_xlfn.XLOOKUP(A41,'SJR LIST (2024)'!A42:A475,'SJR LIST (2024)'!N42:N475,,0,-1)</f>
        <v>45335</v>
      </c>
    </row>
    <row r="42" spans="1:5">
      <c r="A42" s="2" t="s">
        <v>82</v>
      </c>
      <c r="B42" s="2" t="str">
        <f>_xlfn.XLOOKUP(A42,'SJR LIST (2024)'!A43:A475,'SJR LIST (2024)'!B43:B475,,0,-1)</f>
        <v>GREAT WORD APPLIANCES</v>
      </c>
      <c r="C42" s="2" t="str">
        <f>_xlfn.XLOOKUP(A42,'SJR LIST (2024)'!A43:A475,'SJR LIST (2024)'!E43:E475,,0,-1)</f>
        <v>PO</v>
      </c>
      <c r="D42" s="379">
        <f>_xlfn.XLOOKUP(A42,'SJR LIST (2024)'!A43:A475,'SJR LIST (2024)'!L43:L475,,0,-1)</f>
        <v>45336</v>
      </c>
      <c r="E42" s="379">
        <f>_xlfn.XLOOKUP(A42,'SJR LIST (2024)'!A43:A475,'SJR LIST (2024)'!N43:N475,,0,-1)</f>
        <v>45338</v>
      </c>
    </row>
    <row r="43" spans="1:5">
      <c r="A43" s="7" t="s">
        <v>83</v>
      </c>
      <c r="B43" s="7" t="str">
        <f>_xlfn.XLOOKUP(A43,'SJR LIST (2024)'!A44:A475,'SJR LIST (2024)'!B44:B475,,0,-1)</f>
        <v>G.F.I ENTERPRISE</v>
      </c>
      <c r="C43" s="7" t="str">
        <f>_xlfn.XLOOKUP(A43,'SJR LIST (2024)'!A44:A475,'SJR LIST (2024)'!E44:E475,,0,-1)</f>
        <v>BI</v>
      </c>
      <c r="D43" s="391">
        <f>_xlfn.XLOOKUP(A43,'SJR LIST (2024)'!A44:A475,'SJR LIST (2024)'!L44:L475,,0,-1)</f>
        <v>45336</v>
      </c>
      <c r="E43" s="379">
        <f>_xlfn.XLOOKUP(A43,'SJR LIST (2024)'!A44:A475,'SJR LIST (2024)'!N44:N475,,0,-1)</f>
        <v>45342</v>
      </c>
    </row>
    <row r="44" spans="1:5">
      <c r="A44" s="2" t="s">
        <v>84</v>
      </c>
      <c r="B44" s="2" t="str">
        <f>_xlfn.XLOOKUP(A44,'SJR LIST (2024)'!A45:A475,'SJR LIST (2024)'!B45:B475,,0,-1)</f>
        <v>KOLIN PHILIPPINES INTERNATIONAL INC.</v>
      </c>
      <c r="C44" s="2" t="str">
        <f>_xlfn.XLOOKUP(A44,'SJR LIST (2024)'!A45:A475,'SJR LIST (2024)'!E45:E475,,0,-1)</f>
        <v>RM</v>
      </c>
      <c r="D44" s="379">
        <f>_xlfn.XLOOKUP(A44,'SJR LIST (2024)'!A45:A475,'SJR LIST (2024)'!L45:L475,,0,-1)</f>
        <v>45336</v>
      </c>
      <c r="E44" s="379">
        <f>_xlfn.XLOOKUP(A44,'SJR LIST (2024)'!A45:A475,'SJR LIST (2024)'!N45:N475,,0,-1)</f>
        <v>45336</v>
      </c>
    </row>
    <row r="45" spans="1:5">
      <c r="A45" s="2" t="s">
        <v>84</v>
      </c>
      <c r="B45" s="2" t="str">
        <f>_xlfn.XLOOKUP(A45,'SJR LIST (2024)'!A46:A475,'SJR LIST (2024)'!B46:B475,,0,-1)</f>
        <v>KOLIN PHILIPPINES INTERNATIONAL INC.</v>
      </c>
      <c r="C45" s="2" t="str">
        <f>_xlfn.XLOOKUP(A45,'SJR LIST (2024)'!A46:A475,'SJR LIST (2024)'!E46:E475,,0,-1)</f>
        <v>RM</v>
      </c>
      <c r="D45" s="379">
        <f>_xlfn.XLOOKUP(A45,'SJR LIST (2024)'!A46:A475,'SJR LIST (2024)'!L46:L475,,0,-1)</f>
        <v>45336</v>
      </c>
      <c r="E45" s="379">
        <f>_xlfn.XLOOKUP(A45,'SJR LIST (2024)'!A46:A475,'SJR LIST (2024)'!N46:N475,,0,-1)</f>
        <v>45336</v>
      </c>
    </row>
    <row r="46" spans="1:5">
      <c r="A46" s="2" t="s">
        <v>85</v>
      </c>
      <c r="B46" s="2" t="str">
        <f>_xlfn.XLOOKUP(A46,'SJR LIST (2024)'!A47:A475,'SJR LIST (2024)'!B47:B475,,0,-1)</f>
        <v>ORTIGAS, JEFF</v>
      </c>
      <c r="C46" s="2" t="str">
        <f>_xlfn.XLOOKUP(A46,'SJR LIST (2024)'!A47:A475,'SJR LIST (2024)'!E47:E475,,0,-1)</f>
        <v>PO</v>
      </c>
      <c r="D46" s="379">
        <f>_xlfn.XLOOKUP(A46,'SJR LIST (2024)'!A47:A475,'SJR LIST (2024)'!L47:L475,,0,-1)</f>
        <v>45337</v>
      </c>
      <c r="E46" s="379">
        <f>_xlfn.XLOOKUP(A46,'SJR LIST (2024)'!A47:A475,'SJR LIST (2024)'!N47:N475,,0,-1)</f>
        <v>45338</v>
      </c>
    </row>
    <row r="47" spans="1:5">
      <c r="A47" s="2" t="s">
        <v>86</v>
      </c>
      <c r="B47" s="2" t="str">
        <f>_xlfn.XLOOKUP(A47,'SJR LIST (2024)'!A48:A475,'SJR LIST (2024)'!B48:B475,,0,-1)</f>
        <v>KOLIN PHILIPPINES INTERNATIONAL INC.</v>
      </c>
      <c r="C47" s="2" t="str">
        <f>_xlfn.XLOOKUP(A47,'SJR LIST (2024)'!A48:A475,'SJR LIST (2024)'!E48:E475,,0,-1)</f>
        <v>RM</v>
      </c>
      <c r="D47" s="379">
        <f>_xlfn.XLOOKUP(A47,'SJR LIST (2024)'!A48:A475,'SJR LIST (2024)'!L48:L475,,0,-1)</f>
        <v>45337</v>
      </c>
      <c r="E47" s="379">
        <f>_xlfn.XLOOKUP(A47,'SJR LIST (2024)'!A48:A475,'SJR LIST (2024)'!N48:N475,,0,-1)</f>
        <v>45337</v>
      </c>
    </row>
    <row r="48" spans="1:5">
      <c r="A48" s="2" t="s">
        <v>87</v>
      </c>
      <c r="B48" s="2" t="str">
        <f>_xlfn.XLOOKUP(A48,'SJR LIST (2024)'!A49:A475,'SJR LIST (2024)'!B49:B475,,0,-1)</f>
        <v>EDLAGAN, VERICK</v>
      </c>
      <c r="C48" s="2" t="str">
        <f>_xlfn.XLOOKUP(A48,'SJR LIST (2024)'!A49:A475,'SJR LIST (2024)'!E49:E475,,0,-1)</f>
        <v>BI</v>
      </c>
      <c r="D48" s="379">
        <f>_xlfn.XLOOKUP(A48,'SJR LIST (2024)'!A49:A475,'SJR LIST (2024)'!L49:L475,,0,-1)</f>
        <v>45341</v>
      </c>
      <c r="E48" s="379">
        <f>_xlfn.XLOOKUP(A48,'SJR LIST (2024)'!A49:A475,'SJR LIST (2024)'!N49:N475,,0,-1)</f>
        <v>45341</v>
      </c>
    </row>
    <row r="49" spans="1:5">
      <c r="A49" s="2" t="s">
        <v>88</v>
      </c>
      <c r="B49" s="2" t="str">
        <f>_xlfn.XLOOKUP(A49,'SJR LIST (2024)'!A50:A475,'SJR LIST (2024)'!B50:B475,,0,-1)</f>
        <v>AREVALO, MARK RONNIE</v>
      </c>
      <c r="C49" s="2" t="str">
        <f>_xlfn.XLOOKUP(A49,'SJR LIST (2024)'!A50:A475,'SJR LIST (2024)'!E50:E475,,0,-1)</f>
        <v>PO</v>
      </c>
      <c r="D49" s="379">
        <f>_xlfn.XLOOKUP(A49,'SJR LIST (2024)'!A50:A475,'SJR LIST (2024)'!L50:L475,,0,-1)</f>
        <v>45341</v>
      </c>
      <c r="E49" s="379">
        <f>_xlfn.XLOOKUP(A49,'SJR LIST (2024)'!A50:A475,'SJR LIST (2024)'!N50:N475,,0,-1)</f>
        <v>45342</v>
      </c>
    </row>
    <row r="50" spans="1:5">
      <c r="A50" s="2" t="s">
        <v>89</v>
      </c>
      <c r="B50" s="2" t="str">
        <f>_xlfn.XLOOKUP(A50,'SJR LIST (2024)'!A51:A475,'SJR LIST (2024)'!B51:B475,,0,-1)</f>
        <v>CHAVEZ, AIVY</v>
      </c>
      <c r="C50" s="2" t="str">
        <f>_xlfn.XLOOKUP(A50,'SJR LIST (2024)'!A51:A475,'SJR LIST (2024)'!E51:E475,,0,-1)</f>
        <v>PO</v>
      </c>
      <c r="D50" s="379">
        <f>_xlfn.XLOOKUP(A50,'SJR LIST (2024)'!A51:A475,'SJR LIST (2024)'!L51:L475,,0,-1)</f>
        <v>45341</v>
      </c>
      <c r="E50" s="379">
        <f>_xlfn.XLOOKUP(A50,'SJR LIST (2024)'!A51:A475,'SJR LIST (2024)'!N51:N475,,0,-1)</f>
        <v>45343</v>
      </c>
    </row>
    <row r="51" spans="1:7">
      <c r="A51" s="7" t="s">
        <v>90</v>
      </c>
      <c r="B51" s="7" t="str">
        <f>_xlfn.XLOOKUP(A51,'SJR LIST (2024)'!A52:A475,'SJR LIST (2024)'!B52:B475,,0,-1)</f>
        <v>QUE, JULIA ANN</v>
      </c>
      <c r="C51" s="7" t="str">
        <f>_xlfn.XLOOKUP(A51,'SJR LIST (2024)'!A52:A475,'SJR LIST (2024)'!E52:E475,,0,-1)</f>
        <v>PO</v>
      </c>
      <c r="D51" s="391">
        <f>_xlfn.XLOOKUP(A51,'SJR LIST (2024)'!A52:A475,'SJR LIST (2024)'!L52:L475,,0,-1)</f>
        <v>45343</v>
      </c>
      <c r="E51" s="391">
        <f>_xlfn.XLOOKUP(A51,'SJR LIST (2024)'!A52:A475,'SJR LIST (2024)'!N52:N475,,0,-1)</f>
        <v>45344</v>
      </c>
      <c r="F51" s="3"/>
      <c r="G51" s="3"/>
    </row>
    <row r="52" spans="1:5">
      <c r="A52" s="2" t="s">
        <v>91</v>
      </c>
      <c r="B52" s="2" t="str">
        <f>_xlfn.XLOOKUP(A52,'SJR LIST (2024)'!A53:A475,'SJR LIST (2024)'!B53:B475,,0,-1)</f>
        <v>SUNGA, DANIEL</v>
      </c>
      <c r="C52" s="2" t="str">
        <f>_xlfn.XLOOKUP(A52,'SJR LIST (2024)'!A53:A475,'SJR LIST (2024)'!E53:E475,,0,-1)</f>
        <v>PO</v>
      </c>
      <c r="D52" s="379">
        <f>_xlfn.XLOOKUP(A52,'SJR LIST (2024)'!A53:A475,'SJR LIST (2024)'!L53:L475,,0,-1)</f>
        <v>45343</v>
      </c>
      <c r="E52" s="379">
        <f>_xlfn.XLOOKUP(A52,'SJR LIST (2024)'!A53:A475,'SJR LIST (2024)'!N53:N475,,0,-1)</f>
        <v>45344</v>
      </c>
    </row>
    <row r="53" spans="1:5">
      <c r="A53" s="2" t="s">
        <v>92</v>
      </c>
      <c r="B53" s="2" t="str">
        <f>_xlfn.XLOOKUP(A53,'SJR LIST (2024)'!A54:A475,'SJR LIST (2024)'!B54:B475,,0,-1)</f>
        <v>KOLIN PHILIPPINES INTERNATIONAL INC. (GROUND FLOOR)</v>
      </c>
      <c r="C53" s="2" t="str">
        <f>_xlfn.XLOOKUP(A53,'SJR LIST (2024)'!A54:A475,'SJR LIST (2024)'!E54:E475,,0,-1)</f>
        <v>RM</v>
      </c>
      <c r="D53" s="379">
        <f>_xlfn.XLOOKUP(A53,'SJR LIST (2024)'!A54:A475,'SJR LIST (2024)'!L54:L475,,0,-1)</f>
        <v>45343</v>
      </c>
      <c r="E53" s="379">
        <f>_xlfn.XLOOKUP(A53,'SJR LIST (2024)'!A54:A475,'SJR LIST (2024)'!N54:N475,,0,-1)</f>
        <v>45343</v>
      </c>
    </row>
    <row r="54" spans="1:5">
      <c r="A54" s="7" t="s">
        <v>93</v>
      </c>
      <c r="B54" s="7" t="str">
        <f>_xlfn.XLOOKUP(A54,'SJR LIST (2024)'!A55:A475,'SJR LIST (2024)'!B55:B475,,0,-1)</f>
        <v>TIU, YOWOREX</v>
      </c>
      <c r="C54" s="7" t="str">
        <f>_xlfn.XLOOKUP(A54,'SJR LIST (2024)'!A55:A475,'SJR LIST (2024)'!E55:E475,,0,-1)</f>
        <v>BI</v>
      </c>
      <c r="D54" s="391">
        <f>_xlfn.XLOOKUP(A54,'SJR LIST (2024)'!A55:A475,'SJR LIST (2024)'!L55:L475,,0,-1)</f>
        <v>45344</v>
      </c>
      <c r="E54" s="379">
        <f>_xlfn.XLOOKUP(A54,'SJR LIST (2024)'!A55:A475,'SJR LIST (2024)'!N55:N475,,0,-1)</f>
        <v>45350</v>
      </c>
    </row>
    <row r="55" spans="1:7">
      <c r="A55" s="7" t="s">
        <v>94</v>
      </c>
      <c r="B55" s="7" t="str">
        <f>_xlfn.XLOOKUP(A55,'SJR LIST (2024)'!A56:A475,'SJR LIST (2024)'!B56:B475,,0,-1)</f>
        <v>AUTOHUB GROUP OF COMPANIES/ FORD GLOBAL</v>
      </c>
      <c r="C55" s="7" t="str">
        <f>_xlfn.XLOOKUP(A55,'SJR LIST (2024)'!A56:A475,'SJR LIST (2024)'!E56:E475,,0,-1)</f>
        <v>PO</v>
      </c>
      <c r="D55" s="391">
        <f>_xlfn.XLOOKUP(A55,'SJR LIST (2024)'!A56:A475,'SJR LIST (2024)'!L56:L475,,0,-1)</f>
        <v>45345</v>
      </c>
      <c r="E55" s="379">
        <f>_xlfn.XLOOKUP(A55,'SJR LIST (2024)'!A56:A475,'SJR LIST (2024)'!N56:N475,,0,-1)</f>
        <v>45346</v>
      </c>
      <c r="F55" s="3"/>
      <c r="G55" s="3"/>
    </row>
    <row r="56" spans="1:5">
      <c r="A56" s="2" t="s">
        <v>95</v>
      </c>
      <c r="B56" s="7" t="str">
        <f>_xlfn.XLOOKUP(A56,'SJR LIST (2024)'!A57:A475,'SJR LIST (2024)'!B57:B475,,0,-1)</f>
        <v>CALATON, KATHLENE</v>
      </c>
      <c r="C56" s="7" t="str">
        <f>_xlfn.XLOOKUP(A56,'SJR LIST (2024)'!A57:A475,'SJR LIST (2024)'!E57:E475,,0,-1)</f>
        <v>BI</v>
      </c>
      <c r="D56" s="391">
        <f>_xlfn.XLOOKUP(A56,'SJR LIST (2024)'!A57:A475,'SJR LIST (2024)'!L57:L475,,0,-1)</f>
        <v>45348</v>
      </c>
      <c r="E56" s="379">
        <f>_xlfn.XLOOKUP(A56,'SJR LIST (2024)'!A57:A475,'SJR LIST (2024)'!N57:N475,,0,-1)</f>
        <v>45352</v>
      </c>
    </row>
    <row r="57" spans="1:5">
      <c r="A57" s="2" t="s">
        <v>96</v>
      </c>
      <c r="B57" s="7" t="str">
        <f>_xlfn.XLOOKUP(A57,'SJR LIST (2024)'!A58:A475,'SJR LIST (2024)'!B58:B475,,0,-1)</f>
        <v>ABUQUE, ARIES</v>
      </c>
      <c r="C57" s="7" t="str">
        <f>_xlfn.XLOOKUP(A57,'SJR LIST (2024)'!A58:A475,'SJR LIST (2024)'!E58:E475,,0,-1)</f>
        <v>PO</v>
      </c>
      <c r="D57" s="391">
        <f>_xlfn.XLOOKUP(A57,'SJR LIST (2024)'!A58:A475,'SJR LIST (2024)'!L58:L475,,0,-1)</f>
        <v>45348</v>
      </c>
      <c r="E57" s="379">
        <f>_xlfn.XLOOKUP(A57,'SJR LIST (2024)'!A58:A475,'SJR LIST (2024)'!N58:N475,,0,-1)</f>
        <v>45349</v>
      </c>
    </row>
    <row r="58" spans="1:5">
      <c r="A58" s="2" t="s">
        <v>97</v>
      </c>
      <c r="B58" s="7" t="str">
        <f>_xlfn.XLOOKUP(A58,'SJR LIST (2024)'!A59:A475,'SJR LIST (2024)'!B59:B475,,0,-1)</f>
        <v>FAJARDAN, JERICO</v>
      </c>
      <c r="C58" s="7" t="str">
        <f>_xlfn.XLOOKUP(A58,'SJR LIST (2024)'!A59:A475,'SJR LIST (2024)'!E59:E475,,0,-1)</f>
        <v>PO</v>
      </c>
      <c r="D58" s="379">
        <f>_xlfn.XLOOKUP(A58,'SJR LIST (2024)'!A6:A475,'SJR LIST (2024)'!L6:L475,,0,-1)</f>
        <v>45348</v>
      </c>
      <c r="E58" s="379">
        <f>_xlfn.XLOOKUP(A58,'SJR LIST (2024)'!A59:A475,'SJR LIST (2024)'!N59:N475,,0,-1)</f>
        <v>45349</v>
      </c>
    </row>
    <row r="59" spans="1:5">
      <c r="A59" s="2" t="s">
        <v>98</v>
      </c>
      <c r="B59" s="2" t="str">
        <f>_xlfn.XLOOKUP(A59,'SJR LIST (2024)'!A59:A475,'SJR LIST (2024)'!B59:B475,,0,-1)</f>
        <v>TERCIAS, IRES</v>
      </c>
      <c r="C59" s="2" t="str">
        <f>_xlfn.XLOOKUP(A59,'SJR LIST (2024)'!A59:A475,'SJR LIST (2024)'!E59:E475,,0,-1)</f>
        <v>PO</v>
      </c>
      <c r="D59" s="379">
        <f>_xlfn.XLOOKUP(A59,'SJR LIST (2024)'!A9:A475,'SJR LIST (2024)'!L9:L475,,0,-1)</f>
        <v>45349</v>
      </c>
      <c r="E59" s="379">
        <f>_xlfn.XLOOKUP(A60,'SJR LIST (2024)'!A4:A475,'SJR LIST (2024)'!N4:N475,,0,-1)</f>
        <v>45351</v>
      </c>
    </row>
    <row r="60" spans="1:5">
      <c r="A60" s="2" t="s">
        <v>99</v>
      </c>
      <c r="B60" s="2" t="str">
        <f>_xlfn.XLOOKUP(A60,'SJR LIST (2024)'!A4:A475,'SJR LIST (2024)'!B4:B475,,0,-1)</f>
        <v>MONACO MANUFACTURING CORPORATION</v>
      </c>
      <c r="C60" s="2" t="str">
        <f>_xlfn.XLOOKUP(A60,'SJR LIST (2024)'!A61:A475,'SJR LIST (2024)'!E61:E475,,0,-1)</f>
        <v>PO</v>
      </c>
      <c r="D60" s="379">
        <f>_xlfn.XLOOKUP(A60,'SJR LIST (2024)'!A11:A475,'SJR LIST (2024)'!L11:L475,,0,-1)</f>
        <v>45349</v>
      </c>
      <c r="E60" s="379">
        <f>_xlfn.XLOOKUP(A61,'SJR LIST (2024)'!A6:A475,'SJR LIST (2024)'!N6:N475,,0,-1)</f>
        <v>45351</v>
      </c>
    </row>
    <row r="61" spans="1:5">
      <c r="A61" s="2" t="s">
        <v>100</v>
      </c>
      <c r="B61" s="2" t="str">
        <f>_xlfn.XLOOKUP(A61,'SJR LIST (2024)'!A5:A475,'SJR LIST (2024)'!B5:B475,,0,-1)</f>
        <v>GOTAUCO, ELYSIA</v>
      </c>
      <c r="C61" s="2" t="str">
        <f>_xlfn.XLOOKUP(A61,'SJR LIST (2024)'!A62:A475,'SJR LIST (2024)'!E62:E475,,0,-1)</f>
        <v>PO</v>
      </c>
      <c r="D61" s="379">
        <f>_xlfn.XLOOKUP(A61,'SJR LIST (2024)'!A12:A475,'SJR LIST (2024)'!L12:L475,,0,-1)</f>
        <v>45349</v>
      </c>
      <c r="E61" s="379">
        <f>_xlfn.XLOOKUP(A62,'SJR LIST (2024)'!A7:A475,'SJR LIST (2024)'!N7:N475,,0,-1)</f>
        <v>45350</v>
      </c>
    </row>
    <row r="62" spans="1:5">
      <c r="A62" s="2" t="s">
        <v>101</v>
      </c>
      <c r="B62" s="2" t="str">
        <f>_xlfn.XLOOKUP(A62,'SJR LIST (2024)'!A6:A475,'SJR LIST (2024)'!B6:B475,,0,-1)</f>
        <v>PHILIPPINE BIO INDUSTRIES</v>
      </c>
      <c r="C62" s="2" t="str">
        <f>_xlfn.XLOOKUP(A62,'SJR LIST (2024)'!A63:A475,'SJR LIST (2024)'!E63:E475,,0,-1)</f>
        <v>PO</v>
      </c>
      <c r="D62" s="379">
        <f>_xlfn.XLOOKUP(A62,'SJR LIST (2024)'!A14:A475,'SJR LIST (2024)'!L14:L475,,0,-1)</f>
        <v>45349</v>
      </c>
      <c r="E62" s="379">
        <f>_xlfn.XLOOKUP(A63,'SJR LIST (2024)'!A8:A475,'SJR LIST (2024)'!N8:N475,,0,-1)</f>
        <v>45356</v>
      </c>
    </row>
    <row r="63" spans="1:5">
      <c r="A63" s="2" t="s">
        <v>102</v>
      </c>
      <c r="B63" s="2" t="str">
        <f>_xlfn.XLOOKUP(A63,'SJR LIST (2024)'!A60:A475,'SJR LIST (2024)'!B60:B475,,0,-1)</f>
        <v>ANG, LOR GO</v>
      </c>
      <c r="C63" s="2" t="str">
        <f>_xlfn.XLOOKUP(A63,'SJR LIST (2024)'!A60:A475,'SJR LIST (2024)'!E60:E475,,0,-1)</f>
        <v>PO</v>
      </c>
      <c r="D63" s="379">
        <f>_xlfn.XLOOKUP(A63,'SJR LIST (2024)'!A10:A475,'SJR LIST (2024)'!L10:L475,,0,-1)</f>
        <v>45350</v>
      </c>
      <c r="E63" s="379">
        <f>_xlfn.XLOOKUP(A64,'SJR LIST (2024)'!A5:A475,'SJR LIST (2024)'!N5:N475,,0,-1)</f>
        <v>45352</v>
      </c>
    </row>
    <row r="64" spans="1:5">
      <c r="A64" s="2" t="s">
        <v>103</v>
      </c>
      <c r="B64" s="2" t="str">
        <f>_xlfn.XLOOKUP(A64,'SJR LIST (2024)'!A66:A475,'SJR LIST (2024)'!B66:B475,,0,-1)</f>
        <v>BANAWAN, PRETZEL DIANNE</v>
      </c>
      <c r="C64" s="2" t="str">
        <f>_xlfn.XLOOKUP(A64,'SJR LIST (2024)'!A66:A475,'SJR LIST (2024)'!E66:E475,,0,-1)</f>
        <v>PO</v>
      </c>
      <c r="D64" s="379">
        <f>_xlfn.XLOOKUP(A64,'SJR LIST (2024)'!A13:A475,'SJR LIST (2024)'!L13:L475,,0,-1)</f>
        <v>45350</v>
      </c>
      <c r="E64" s="379">
        <f>_xlfn.XLOOKUP(A64,'SJR LIST (2024)'!A66:A475,'SJR LIST (2024)'!N66:N475,,0,-1)</f>
        <v>45352</v>
      </c>
    </row>
    <row r="65" spans="1:5">
      <c r="A65" s="2" t="s">
        <v>104</v>
      </c>
      <c r="B65" s="2" t="str">
        <f>_xlfn.XLOOKUP(A65,'SJR LIST (2024)'!A67:A475,'SJR LIST (2024)'!B67:B475,,0,-1)</f>
        <v>GUARZON, ANTONIO R.</v>
      </c>
      <c r="C65" s="2" t="str">
        <f>_xlfn.XLOOKUP(A65,'SJR LIST (2024)'!A67:A475,'SJR LIST (2024)'!E67:E475,,0,-1)</f>
        <v>BI</v>
      </c>
      <c r="D65" s="379">
        <f>_xlfn.XLOOKUP(A65,'SJR LIST (2024)'!A16:A475,'SJR LIST (2024)'!L16:L475,,0,-1)</f>
        <v>45350</v>
      </c>
      <c r="E65" s="379">
        <f>_xlfn.XLOOKUP(A65,'SJR LIST (2024)'!A67:A475,'SJR LIST (2024)'!N67:N475,,0,-1)</f>
        <v>45355</v>
      </c>
    </row>
    <row r="66" spans="1:5">
      <c r="A66" s="2" t="s">
        <v>105</v>
      </c>
      <c r="B66" s="2" t="str">
        <f>_xlfn.XLOOKUP(A66,'SJR LIST (2024)'!A68:A475,'SJR LIST (2024)'!B68:B475,,0,-1)</f>
        <v>CRUZ, ROBERT</v>
      </c>
      <c r="C66" s="2" t="str">
        <f>_xlfn.XLOOKUP(A66,'SJR LIST (2024)'!A68:A475,'SJR LIST (2024)'!E68:E475,,0,-1)</f>
        <v>PO</v>
      </c>
      <c r="D66" s="379">
        <f>_xlfn.XLOOKUP(A66,'SJR LIST (2024)'!A17:A475,'SJR LIST (2024)'!L17:L475,,0,-1)</f>
        <v>45351</v>
      </c>
      <c r="E66" s="379">
        <f>_xlfn.XLOOKUP(A66,'SJR LIST (2024)'!A68:A475,'SJR LIST (2024)'!N68:N475,,0,-1)</f>
        <v>45355</v>
      </c>
    </row>
    <row r="67" spans="1:5">
      <c r="A67" s="2" t="s">
        <v>106</v>
      </c>
      <c r="B67" s="2" t="str">
        <f>_xlfn.XLOOKUP(A67,'SJR LIST (2024)'!A69:A475,'SJR LIST (2024)'!B69:B475,,0,-1)</f>
        <v>DELMENDO, MELVIN</v>
      </c>
      <c r="C67" s="2" t="str">
        <f>_xlfn.XLOOKUP(A67,'SJR LIST (2024)'!A69:A475,'SJR LIST (2024)'!E69:E475,,0,-1)</f>
        <v>PO</v>
      </c>
      <c r="D67" s="379">
        <f>_xlfn.XLOOKUP(A67,'SJR LIST (2024)'!A18:A475,'SJR LIST (2024)'!L18:L475,,0,-1)</f>
        <v>45351</v>
      </c>
      <c r="E67" s="379">
        <f>_xlfn.XLOOKUP(A67,'SJR LIST (2024)'!A69:A475,'SJR LIST (2024)'!N69:N475,,0,-1)</f>
        <v>45355</v>
      </c>
    </row>
    <row r="68" spans="1:5">
      <c r="A68" s="2" t="s">
        <v>107</v>
      </c>
      <c r="B68" s="2" t="str">
        <f>_xlfn.XLOOKUP(A68,'SJR LIST (2024)'!A70:A475,'SJR LIST (2024)'!B70:B475,,0,-1)</f>
        <v>KOLIN PHILIPPINES INTERNATIONAL INC.</v>
      </c>
      <c r="C68" s="2" t="str">
        <f>_xlfn.XLOOKUP(A68,'SJR LIST (2024)'!A70:A475,'SJR LIST (2024)'!E70:E475,,0,-1)</f>
        <v>RM</v>
      </c>
      <c r="D68" s="379">
        <f>_xlfn.XLOOKUP(A68,'SJR LIST (2024)'!A19:A475,'SJR LIST (2024)'!L19:L475,,0,-1)</f>
        <v>45351</v>
      </c>
      <c r="E68" s="379">
        <f>_xlfn.XLOOKUP(A68,'SJR LIST (2024)'!A70:A475,'SJR LIST (2024)'!N70:N475,,0,-1)</f>
        <v>45351</v>
      </c>
    </row>
    <row r="69" spans="1:5">
      <c r="A69" s="2" t="s">
        <v>108</v>
      </c>
      <c r="B69" s="2" t="str">
        <f>_xlfn.XLOOKUP(A69,'SJR LIST (2024)'!A71:A475,'SJR LIST (2024)'!B71:B475,,0,-1)</f>
        <v>KOLIN PHILIPPINES INTERNATIONAL INC.</v>
      </c>
      <c r="C69" s="2" t="str">
        <f>_xlfn.XLOOKUP(A69,'SJR LIST (2024)'!A71:A475,'SJR LIST (2024)'!E71:E475,,0,-1)</f>
        <v>BI</v>
      </c>
      <c r="D69" s="379">
        <f>_xlfn.XLOOKUP(A69,'SJR LIST (2024)'!A20:A475,'SJR LIST (2024)'!L20:L475,,0,-1)</f>
        <v>45351</v>
      </c>
      <c r="E69" s="379">
        <f>_xlfn.XLOOKUP(A69,'SJR LIST (2024)'!A71:A475,'SJR LIST (2024)'!N71:N475,,0,-1)</f>
        <v>45351</v>
      </c>
    </row>
    <row r="70" spans="1:5">
      <c r="A70" s="2" t="s">
        <v>109</v>
      </c>
      <c r="B70" s="2" t="str">
        <f>_xlfn.XLOOKUP(A70,'SJR LIST (2024)'!A68:A475,'SJR LIST (2024)'!B68:B475,,0,-1)</f>
        <v>WAGE, NICOLAS BRENN</v>
      </c>
      <c r="C70" s="2" t="str">
        <f>_xlfn.XLOOKUP(A70,'SJR LIST (2024)'!A68:A475,'SJR LIST (2024)'!E68:E475,,0,-1)</f>
        <v>PO</v>
      </c>
      <c r="D70" s="379">
        <f>_xlfn.XLOOKUP(A70,'SJR LIST (2024)'!A15:A475,'SJR LIST (2024)'!L15:L475,,0,-1)</f>
        <v>45352</v>
      </c>
      <c r="E70" s="379">
        <f>_xlfn.XLOOKUP(A70,'SJR LIST (2024)'!A68:A475,'SJR LIST (2024)'!N68:N475,,0,-1)</f>
        <v>45355</v>
      </c>
    </row>
    <row r="71" spans="1:5">
      <c r="A71" s="7" t="s">
        <v>110</v>
      </c>
      <c r="B71" s="2" t="str">
        <f>_xlfn.XLOOKUP(A71,'SJR LIST (2024)'!A69:A475,'SJR LIST (2024)'!B69:B475,,0,-1)</f>
        <v>SINGH, KIM</v>
      </c>
      <c r="C71" s="2" t="str">
        <f>_xlfn.XLOOKUP(A71,'SJR LIST (2024)'!A69:A475,'SJR LIST (2024)'!E69:E475,,0,-1)</f>
        <v>PO</v>
      </c>
      <c r="D71" s="391">
        <f>_xlfn.XLOOKUP(A71,'SJR LIST (2024)'!A25:A475,'SJR LIST (2024)'!L25:L475,,0,-1)</f>
        <v>45357</v>
      </c>
      <c r="E71" s="379">
        <f>_xlfn.XLOOKUP(A71,'SJR LIST (2024)'!A69:A475,'SJR LIST (2024)'!N69:N475,,0,-1)</f>
        <v>45359</v>
      </c>
    </row>
    <row r="72" spans="1:5">
      <c r="A72" s="7" t="s">
        <v>111</v>
      </c>
      <c r="B72" s="2" t="str">
        <f>_xlfn.XLOOKUP(A72,'SJR LIST (2024)'!A70:A475,'SJR LIST (2024)'!B70:B475,,0,-1)</f>
        <v>KOLIN PHILIPPINES INTERNATIONAL INC.</v>
      </c>
      <c r="C72" s="2" t="str">
        <f>_xlfn.XLOOKUP(A72,'SJR LIST (2024)'!A70:A475,'SJR LIST (2024)'!E70:E475,,0,-1)</f>
        <v>RM</v>
      </c>
      <c r="D72" s="391">
        <f>_xlfn.XLOOKUP(A72,'SJR LIST (2024)'!A27:A475,'SJR LIST (2024)'!L27:L475,,0,-1)</f>
        <v>45357</v>
      </c>
      <c r="E72" s="379">
        <f>_xlfn.XLOOKUP(A72,'SJR LIST (2024)'!A70:A475,'SJR LIST (2024)'!N70:N475,,0,-1)</f>
        <v>45357</v>
      </c>
    </row>
    <row r="73" spans="1:5">
      <c r="A73" s="2" t="s">
        <v>112</v>
      </c>
      <c r="B73" s="2" t="str">
        <f>_xlfn.XLOOKUP(A73,'SJR LIST (2024)'!A74:A475,'SJR LIST (2024)'!B74:B475,,0,-1)</f>
        <v>BONDOC, ROWENA</v>
      </c>
      <c r="C73" s="2" t="str">
        <f>_xlfn.XLOOKUP(A73,'SJR LIST (2024)'!A74:A475,'SJR LIST (2024)'!E74:E475,,0,-1)</f>
        <v>PO</v>
      </c>
      <c r="D73" s="379">
        <f>_xlfn.XLOOKUP(A73,'SJR LIST (2024)'!A21:A475,'SJR LIST (2024)'!L21:L475,,0,-1)</f>
        <v>45359</v>
      </c>
      <c r="E73" s="379">
        <f>_xlfn.XLOOKUP(A73,'SJR LIST (2024)'!A74:A475,'SJR LIST (2024)'!N74:N475,,0,-1)</f>
        <v>45360</v>
      </c>
    </row>
    <row r="74" spans="1:5">
      <c r="A74" s="7" t="s">
        <v>113</v>
      </c>
      <c r="B74" s="7" t="str">
        <f>_xlfn.XLOOKUP(A74,'SJR LIST (2024)'!A75:A475,'SJR LIST (2024)'!B75:B475,,0,-1)</f>
        <v>DIMATATAC, JENNIFER</v>
      </c>
      <c r="C74" s="7" t="str">
        <f>_xlfn.XLOOKUP(A74,'SJR LIST (2024)'!A75:A475,'SJR LIST (2024)'!E75:E475,,0,-1)</f>
        <v>BI</v>
      </c>
      <c r="D74" s="391">
        <f>_xlfn.XLOOKUP(A74,'SJR LIST (2024)'!A22:A475,'SJR LIST (2024)'!L22:L475,,0,-1)</f>
        <v>45359</v>
      </c>
      <c r="E74" s="379">
        <f>_xlfn.XLOOKUP(A74,'SJR LIST (2024)'!A75:A475,'SJR LIST (2024)'!N75:N475,,0,-1)</f>
        <v>45363</v>
      </c>
    </row>
    <row r="75" spans="1:5">
      <c r="A75" s="7" t="s">
        <v>114</v>
      </c>
      <c r="B75" s="7" t="str">
        <f>_xlfn.XLOOKUP(A75,'SJR LIST (2024)'!A76:A475,'SJR LIST (2024)'!B76:B475,,0,-1)</f>
        <v>DIMATATAC, JENNIFER</v>
      </c>
      <c r="C75" s="7" t="str">
        <f>_xlfn.XLOOKUP(A75,'SJR LIST (2024)'!A76:A475,'SJR LIST (2024)'!E76:E475,,0,-1)</f>
        <v>BI</v>
      </c>
      <c r="D75" s="391">
        <f>_xlfn.XLOOKUP(A75,'SJR LIST (2024)'!A23:A475,'SJR LIST (2024)'!L23:L475,,0,-1)</f>
        <v>45359</v>
      </c>
      <c r="E75" s="379">
        <f>_xlfn.XLOOKUP(A75,'SJR LIST (2024)'!A76:A475,'SJR LIST (2024)'!N76:N475,,0,-1)</f>
        <v>45363</v>
      </c>
    </row>
    <row r="76" spans="1:5">
      <c r="A76" s="7" t="s">
        <v>115</v>
      </c>
      <c r="B76" s="7" t="str">
        <f>_xlfn.XLOOKUP(A76,'SJR LIST (2024)'!A77:A475,'SJR LIST (2024)'!B77:B475,,0,-1)</f>
        <v>THE GARDENS/ AAA GOURMET CLUB INC</v>
      </c>
      <c r="C76" s="7" t="str">
        <f>_xlfn.XLOOKUP(A76,'SJR LIST (2024)'!A77:A475,'SJR LIST (2024)'!E77:E475,,0,-1)</f>
        <v>PO</v>
      </c>
      <c r="D76" s="391">
        <f>_xlfn.XLOOKUP(A76,'SJR LIST (2024)'!A26:A475,'SJR LIST (2024)'!L26:L475,,0,-1)</f>
        <v>45359</v>
      </c>
      <c r="E76" s="379">
        <f>_xlfn.XLOOKUP(A76,'SJR LIST (2024)'!A77:A475,'SJR LIST (2024)'!N77:N475,,0,-1)</f>
        <v>45360</v>
      </c>
    </row>
    <row r="77" spans="1:5">
      <c r="A77" s="7" t="s">
        <v>116</v>
      </c>
      <c r="B77" s="7" t="str">
        <f>_xlfn.XLOOKUP(A77,'SJR LIST (2024)'!A78:A475,'SJR LIST (2024)'!B78:B475,,0,-1)</f>
        <v>CRUZ, JAYSON</v>
      </c>
      <c r="C77" s="7" t="str">
        <f>_xlfn.XLOOKUP(A77,'SJR LIST (2024)'!A78:A475,'SJR LIST (2024)'!E78:E475,,0,-1)</f>
        <v>PO</v>
      </c>
      <c r="D77" s="391">
        <f>_xlfn.XLOOKUP(A77,'SJR LIST (2024)'!A31:A475,'SJR LIST (2024)'!L31:L475,,0,-1)</f>
        <v>45359</v>
      </c>
      <c r="E77" s="379">
        <f>_xlfn.XLOOKUP(A77,'SJR LIST (2024)'!A78:A475,'SJR LIST (2024)'!N78:N475,,0,-1)</f>
        <v>45364</v>
      </c>
    </row>
    <row r="78" spans="1:5">
      <c r="A78" s="7" t="s">
        <v>117</v>
      </c>
      <c r="B78" s="7" t="str">
        <f>_xlfn.XLOOKUP(A78,'SJR LIST (2024)'!A79:A475,'SJR LIST (2024)'!B79:B475,,0,-1)</f>
        <v>BONDOC, ROWENA</v>
      </c>
      <c r="C78" s="7" t="str">
        <f>_xlfn.XLOOKUP(A78,'SJR LIST (2024)'!A79:A475,'SJR LIST (2024)'!E79:E475,,0,-1)</f>
        <v>PO</v>
      </c>
      <c r="D78" s="391">
        <f>_xlfn.XLOOKUP(A78,'SJR LIST (2024)'!A33:A475,'SJR LIST (2024)'!L33:L475,,0,-1)</f>
        <v>45359</v>
      </c>
      <c r="E78" s="379">
        <f>_xlfn.XLOOKUP(A78,'SJR LIST (2024)'!A79:A475,'SJR LIST (2024)'!N79:N475,,0,-1)</f>
        <v>45360</v>
      </c>
    </row>
    <row r="79" spans="1:5">
      <c r="A79" s="7" t="s">
        <v>118</v>
      </c>
      <c r="B79" s="7" t="str">
        <f>_xlfn.XLOOKUP(A79,'SJR LIST (2024)'!A77:A475,'SJR LIST (2024)'!B77:B475,,0,-1)</f>
        <v>CORDOBA, NERISSA C/O MARK CHUA</v>
      </c>
      <c r="C79" s="7" t="str">
        <f>_xlfn.XLOOKUP(A79,'SJR LIST (2024)'!A77:A475,'SJR LIST (2024)'!E77:E475,,0,-1)</f>
        <v>PO</v>
      </c>
      <c r="D79" s="391">
        <f>_xlfn.XLOOKUP(A79,'SJR LIST (2024)'!A24:A475,'SJR LIST (2024)'!L24:L475,,0,-1)</f>
        <v>45363</v>
      </c>
      <c r="E79" s="379">
        <f>_xlfn.XLOOKUP(A79,'SJR LIST (2024)'!A77:A475,'SJR LIST (2024)'!N77:N475,,0,-1)</f>
        <v>45364</v>
      </c>
    </row>
    <row r="80" spans="1:5">
      <c r="A80" s="7" t="s">
        <v>119</v>
      </c>
      <c r="B80" s="7" t="str">
        <f>_xlfn.XLOOKUP(A80,'SJR LIST (2024)'!A82:A475,'SJR LIST (2024)'!B82:B475,,0,-1)</f>
        <v>DINAWANAO, RULO M.</v>
      </c>
      <c r="C80" s="7" t="str">
        <f>_xlfn.XLOOKUP(A80,'SJR LIST (2024)'!A82:A475,'SJR LIST (2024)'!E82:E475,,0,-1)</f>
        <v>BI</v>
      </c>
      <c r="D80" s="391">
        <f>_xlfn.XLOOKUP(A80,'SJR LIST (2024)'!A29:A475,'SJR LIST (2024)'!L29:L475,,0,-1)</f>
        <v>45363</v>
      </c>
      <c r="E80" s="379">
        <f>_xlfn.XLOOKUP(A80,'SJR LIST (2024)'!A82:A475,'SJR LIST (2024)'!N82:N475,,0,-1)</f>
        <v>45363</v>
      </c>
    </row>
    <row r="81" spans="1:5">
      <c r="A81" s="7" t="s">
        <v>120</v>
      </c>
      <c r="B81" s="7" t="str">
        <f>_xlfn.XLOOKUP(A81,'SJR LIST (2024)'!A81:A475,'SJR LIST (2024)'!B81:B475,,0,-1)</f>
        <v>URSUA, WEDNESDAY</v>
      </c>
      <c r="C81" s="7" t="str">
        <f>_xlfn.XLOOKUP(A81,'SJR LIST (2024)'!A81:A475,'SJR LIST (2024)'!E81:E475,,0,-1)</f>
        <v>PO</v>
      </c>
      <c r="D81" s="391">
        <f>_xlfn.XLOOKUP(A81,'SJR LIST (2024)'!A28:A475,'SJR LIST (2024)'!L28:L475,,0,-1)</f>
        <v>45364</v>
      </c>
      <c r="E81" s="379">
        <f>_xlfn.XLOOKUP(A81,'SJR LIST (2024)'!A81:A475,'SJR LIST (2024)'!N81:N475,,0,-1)</f>
        <v>45365</v>
      </c>
    </row>
    <row r="82" spans="1:5">
      <c r="A82" s="7" t="s">
        <v>121</v>
      </c>
      <c r="B82" s="7" t="str">
        <f>_xlfn.XLOOKUP(A82,'SJR LIST (2024)'!A82:A475,'SJR LIST (2024)'!B82:B475,,0,-1)</f>
        <v>FERNANDEZ, KAYZEE ROSE</v>
      </c>
      <c r="C82" s="7" t="str">
        <f>_xlfn.XLOOKUP(A82,'SJR LIST (2024)'!A82:A475,'SJR LIST (2024)'!E82:E475,,0,-1)</f>
        <v>PO</v>
      </c>
      <c r="D82" s="391">
        <f>_xlfn.XLOOKUP(A82,'SJR LIST (2024)'!A36:A475,'SJR LIST (2024)'!L36:L475,,0,-1)</f>
        <v>45364</v>
      </c>
      <c r="E82" s="379">
        <f>_xlfn.XLOOKUP(A82,'SJR LIST (2024)'!A82:A475,'SJR LIST (2024)'!N82:N475,,0,-1)</f>
        <v>45365</v>
      </c>
    </row>
    <row r="83" spans="1:5">
      <c r="A83" s="7" t="s">
        <v>122</v>
      </c>
      <c r="B83" s="7" t="str">
        <f>_xlfn.XLOOKUP(A83,'SJR LIST (2024)'!A85:A475,'SJR LIST (2024)'!B85:B475,,0,-1)</f>
        <v>ABENSON VENTURES INC.</v>
      </c>
      <c r="C83" s="7" t="str">
        <f>_xlfn.XLOOKUP(A83,'SJR LIST (2024)'!A85:A475,'SJR LIST (2024)'!E85:E475,,0,-1)</f>
        <v>PO</v>
      </c>
      <c r="D83" s="391">
        <f>_xlfn.XLOOKUP(A83,'SJR LIST (2024)'!A32:A475,'SJR LIST (2024)'!L32:L475,,0,-1)</f>
        <v>45365</v>
      </c>
      <c r="E83" s="379">
        <f>_xlfn.XLOOKUP(A83,'SJR LIST (2024)'!A83:A475,'SJR LIST (2024)'!N83:N475,,0,-1)</f>
        <v>45377</v>
      </c>
    </row>
    <row r="84" spans="1:5">
      <c r="A84" s="7" t="s">
        <v>123</v>
      </c>
      <c r="B84" s="7" t="str">
        <f>_xlfn.XLOOKUP(A84,'SJR LIST (2024)'!A86:A475,'SJR LIST (2024)'!B86:B475,,0,-1)</f>
        <v>PUERTO PRIMERA INC.</v>
      </c>
      <c r="C84" s="7" t="str">
        <f>_xlfn.XLOOKUP(A84,'SJR LIST (2024)'!A86:A475,'SJR LIST (2024)'!E86:E475,,0,-1)</f>
        <v>PO</v>
      </c>
      <c r="D84" s="391">
        <f>_xlfn.XLOOKUP(A84,'SJR LIST (2024)'!A35:A475,'SJR LIST (2024)'!L35:L475,,0,-1)</f>
        <v>45365</v>
      </c>
      <c r="E84" s="379">
        <f>_xlfn.XLOOKUP(A84,'SJR LIST (2024)'!A84:A475,'SJR LIST (2024)'!N84:N475,,0,-1)</f>
        <v>45365</v>
      </c>
    </row>
    <row r="85" spans="1:5">
      <c r="A85" s="7" t="s">
        <v>124</v>
      </c>
      <c r="B85" s="7" t="str">
        <f>_xlfn.XLOOKUP(A85,'SJR LIST (2024)'!A87:A475,'SJR LIST (2024)'!B87:B475,,0,-1)</f>
        <v>PUA, DAVID</v>
      </c>
      <c r="C85" s="7" t="str">
        <f>_xlfn.XLOOKUP(A85,'SJR LIST (2024)'!A87:A475,'SJR LIST (2024)'!E87:E475,,0,-1)</f>
        <v>PO</v>
      </c>
      <c r="D85" s="391">
        <f>_xlfn.XLOOKUP(A85,'SJR LIST (2024)'!A34:A475,'SJR LIST (2024)'!L34:L475,,0,-1)</f>
        <v>45366</v>
      </c>
      <c r="E85" s="379">
        <f>_xlfn.XLOOKUP(A85,'SJR LIST (2024)'!A87:A475,'SJR LIST (2024)'!N87:N475,,0,-1)</f>
        <v>45369</v>
      </c>
    </row>
    <row r="86" spans="1:5">
      <c r="A86" s="7" t="s">
        <v>125</v>
      </c>
      <c r="B86" s="7" t="str">
        <f>_xlfn.XLOOKUP(A86,'SJR LIST (2024)'!A88:A475,'SJR LIST (2024)'!B88:B475,,0,-1)</f>
        <v>JAMORABON, JULIUS</v>
      </c>
      <c r="C86" s="7" t="str">
        <f>_xlfn.XLOOKUP(A86,'SJR LIST (2024)'!A88:A475,'SJR LIST (2024)'!E88:E475,,0,-1)</f>
        <v>BI</v>
      </c>
      <c r="D86" s="391">
        <f>_xlfn.XLOOKUP(A86,'SJR LIST (2024)'!A37:A475,'SJR LIST (2024)'!L37:L475,,0,-1)</f>
        <v>45366</v>
      </c>
      <c r="E86" s="379">
        <f>_xlfn.XLOOKUP(A86,'SJR LIST (2024)'!A88:A475,'SJR LIST (2024)'!N88:N475,,0,-1)</f>
        <v>45369</v>
      </c>
    </row>
    <row r="87" spans="1:5">
      <c r="A87" s="2" t="s">
        <v>126</v>
      </c>
      <c r="B87" s="7" t="str">
        <f>_xlfn.XLOOKUP(A87,'SJR LIST (2024)'!A89:A475,'SJR LIST (2024)'!B89:B475,,0,-1)</f>
        <v>QC HOLIDAY SPA</v>
      </c>
      <c r="C87" s="7" t="str">
        <f>_xlfn.XLOOKUP(A87,'SJR LIST (2024)'!A89:A475,'SJR LIST (2024)'!E89:E475,,0,-1)</f>
        <v>PO</v>
      </c>
      <c r="D87" s="379">
        <f>_xlfn.XLOOKUP(A87,'SJR LIST (2024)'!A38:A475,'SJR LIST (2024)'!L38:L475,,0,-1)</f>
        <v>45366</v>
      </c>
      <c r="E87" s="379">
        <f>_xlfn.XLOOKUP(A87,'SJR LIST (2024)'!A89:A475,'SJR LIST (2024)'!N89:N475,,0,-1)</f>
        <v>45370</v>
      </c>
    </row>
    <row r="88" spans="1:5">
      <c r="A88" s="2" t="s">
        <v>127</v>
      </c>
      <c r="B88" s="7" t="str">
        <f>_xlfn.XLOOKUP(A88,'SJR LIST (2024)'!A90:A475,'SJR LIST (2024)'!B90:B475,,0,-1)</f>
        <v>PUERTO PRIMERA INC.</v>
      </c>
      <c r="C88" s="7" t="str">
        <f>_xlfn.XLOOKUP(A88,'SJR LIST (2024)'!A90:A475,'SJR LIST (2024)'!E90:E475,,0,-1)</f>
        <v>PO</v>
      </c>
      <c r="D88" s="379">
        <f>_xlfn.XLOOKUP(A88,'SJR LIST (2024)'!A40:A475,'SJR LIST (2024)'!L40:L475,,0,-1)</f>
        <v>45366</v>
      </c>
      <c r="E88" s="379">
        <f>_xlfn.XLOOKUP(A88,'SJR LIST (2024)'!A90:A475,'SJR LIST (2024)'!N90:N475,,0,-1)</f>
        <v>45371</v>
      </c>
    </row>
    <row r="89" spans="1:5">
      <c r="A89" s="7" t="s">
        <v>128</v>
      </c>
      <c r="B89" s="7" t="str">
        <f>_xlfn.XLOOKUP(A89,'SJR LIST (2024)'!A83:A475,'SJR LIST (2024)'!B83:B475,,0,-1)</f>
        <v>DYNAMIC YOUTH OFFICE</v>
      </c>
      <c r="C89" s="7" t="str">
        <f>_xlfn.XLOOKUP(A89,'SJR LIST (2024)'!A83:A475,'SJR LIST (2024)'!E83:E475,,0,-1)</f>
        <v>PO</v>
      </c>
      <c r="D89" s="391">
        <f>_xlfn.XLOOKUP(A89,'SJR LIST (2024)'!A30:A475,'SJR LIST (2024)'!L30:L475,,0,-1)</f>
        <v>45370</v>
      </c>
      <c r="E89" s="379">
        <f>_xlfn.XLOOKUP(A89,'SJR LIST (2024)'!A83:A475,'SJR LIST (2024)'!N83:N475,,0,-1)</f>
        <v>45371</v>
      </c>
    </row>
    <row r="90" spans="1:5">
      <c r="A90" s="2" t="s">
        <v>129</v>
      </c>
      <c r="B90" s="2" t="str">
        <f>_xlfn.XLOOKUP(A90,'SJR LIST (2024)'!A92:A475,'SJR LIST (2024)'!B92:B475,,0,-1)</f>
        <v>FIGUEROA, JB</v>
      </c>
      <c r="C90" s="2" t="str">
        <f>_xlfn.XLOOKUP(A90,'SJR LIST (2024)'!A92:A475,'SJR LIST (2024)'!E92:E475,,0,-1)</f>
        <v>PO</v>
      </c>
      <c r="D90" s="379">
        <f>_xlfn.XLOOKUP(A90,'SJR LIST (2024)'!A39:A475,'SJR LIST (2024)'!L39:L475,,0,-1)</f>
        <v>45370</v>
      </c>
      <c r="E90" s="379">
        <f>_xlfn.XLOOKUP(A90,'SJR LIST (2024)'!A92:A475,'SJR LIST (2024)'!N92:N475,,0,-1)</f>
        <v>45371</v>
      </c>
    </row>
    <row r="91" spans="1:5">
      <c r="A91" s="2" t="s">
        <v>130</v>
      </c>
      <c r="B91" s="2" t="str">
        <f>_xlfn.XLOOKUP(A91,'SJR LIST (2024)'!A93:A475,'SJR LIST (2024)'!B93:B475,,0,-1)</f>
        <v>DELOS SANTOS, EDWIN</v>
      </c>
      <c r="C91" s="2" t="str">
        <f>_xlfn.XLOOKUP(A91,'SJR LIST (2024)'!A93:A475,'SJR LIST (2024)'!E93:E475,,0,-1)</f>
        <v>PO</v>
      </c>
      <c r="D91" s="379">
        <f>_xlfn.XLOOKUP(A91,'SJR LIST (2024)'!A41:A475,'SJR LIST (2024)'!L41:L475,,0,-1)</f>
        <v>45370</v>
      </c>
      <c r="E91" s="379">
        <f>_xlfn.XLOOKUP(A91,'SJR LIST (2024)'!A93:A475,'SJR LIST (2024)'!N93:N475,,0,-1)</f>
        <v>45372</v>
      </c>
    </row>
    <row r="92" spans="1:5">
      <c r="A92" s="2" t="s">
        <v>131</v>
      </c>
      <c r="B92" s="2" t="str">
        <f>_xlfn.XLOOKUP(A92,'SJR LIST (2024)'!A94:A475,'SJR LIST (2024)'!B94:B475,,0,-1)</f>
        <v>MURILLO, JEFF</v>
      </c>
      <c r="C92" s="2" t="str">
        <f>_xlfn.XLOOKUP(A92,'SJR LIST (2024)'!A94:A475,'SJR LIST (2024)'!E94:E475,,0,-1)</f>
        <v>PO</v>
      </c>
      <c r="D92" s="379">
        <f>_xlfn.XLOOKUP(A92,'SJR LIST (2024)'!A42:A475,'SJR LIST (2024)'!L42:L475,,0,-1)</f>
        <v>45370</v>
      </c>
      <c r="E92" s="379">
        <f>_xlfn.XLOOKUP(A92,'SJR LIST (2024)'!A94:A475,'SJR LIST (2024)'!N94:N475,,0,-1)</f>
        <v>45374</v>
      </c>
    </row>
    <row r="93" spans="1:5">
      <c r="A93" s="2" t="s">
        <v>132</v>
      </c>
      <c r="B93" s="2" t="str">
        <f>_xlfn.XLOOKUP(A93,'SJR LIST (2024)'!A95:A475,'SJR LIST (2024)'!B95:B475,,0,-1)</f>
        <v>TIU, MARGARET GAIL</v>
      </c>
      <c r="C93" s="2" t="str">
        <f>_xlfn.XLOOKUP(A93,'SJR LIST (2024)'!A95:A475,'SJR LIST (2024)'!E95:E475,,0,-1)</f>
        <v>PO</v>
      </c>
      <c r="D93" s="379">
        <f>_xlfn.XLOOKUP(A93,'SJR LIST (2024)'!A43:A475,'SJR LIST (2024)'!L43:L475,,0,-1)</f>
        <v>45370</v>
      </c>
      <c r="E93" s="379">
        <f>_xlfn.XLOOKUP(A93,'SJR LIST (2024)'!A95:A475,'SJR LIST (2024)'!N95:N475,,0,-1)</f>
        <v>45370</v>
      </c>
    </row>
    <row r="94" spans="1:5">
      <c r="A94" s="2" t="s">
        <v>133</v>
      </c>
      <c r="B94" s="2" t="str">
        <f>_xlfn.XLOOKUP(A94,'SJR LIST (2024)'!A96:A475,'SJR LIST (2024)'!B96:B475,,0,-1)</f>
        <v>KOLIN PHILIPPINES INTERNATIONAL INC.</v>
      </c>
      <c r="C94" s="2" t="str">
        <f>_xlfn.XLOOKUP(A94,'SJR LIST (2024)'!A96:A475,'SJR LIST (2024)'!E96:E475,,0,-1)</f>
        <v>RM</v>
      </c>
      <c r="D94" s="379">
        <f>_xlfn.XLOOKUP(A94,'SJR LIST (2024)'!A44:A475,'SJR LIST (2024)'!L44:L475,,0,-1)</f>
        <v>45370</v>
      </c>
      <c r="E94" s="379">
        <f>_xlfn.XLOOKUP(A94,'SJR LIST (2024)'!A96:A475,'SJR LIST (2024)'!N96:N475,,0,-1)</f>
        <v>45370</v>
      </c>
    </row>
    <row r="95" spans="1:5">
      <c r="A95" s="2" t="s">
        <v>134</v>
      </c>
      <c r="B95" s="2" t="str">
        <f>_xlfn.XLOOKUP(A95,'SJR LIST (2024)'!A97:A475,'SJR LIST (2024)'!B97:B475,,0,-1)</f>
        <v>TIU, MARGARET GAIL</v>
      </c>
      <c r="C95" s="2" t="str">
        <f>_xlfn.XLOOKUP(A95,'SJR LIST (2024)'!A97:A475,'SJR LIST (2024)'!E97:E475,,0,-1)</f>
        <v>PO</v>
      </c>
      <c r="D95" s="379">
        <f>_xlfn.XLOOKUP(A95,'SJR LIST (2024)'!A50:A475,'SJR LIST (2024)'!L50:L475,,0,-1)</f>
        <v>45371</v>
      </c>
      <c r="E95" s="379">
        <f>_xlfn.XLOOKUP(A95,'SJR LIST (2024)'!A97:A475,'SJR LIST (2024)'!N97:N475,,0,-1)</f>
        <v>45374</v>
      </c>
    </row>
    <row r="96" spans="1:5">
      <c r="A96" s="2" t="s">
        <v>135</v>
      </c>
      <c r="B96" s="2" t="str">
        <f>_xlfn.XLOOKUP(A96,'SJR LIST (2024)'!A98:A475,'SJR LIST (2024)'!B98:B475,,0,-1)</f>
        <v>SOLIS, MARK CHRISTIAN</v>
      </c>
      <c r="C96" s="2" t="str">
        <f>_xlfn.XLOOKUP(A96,'SJR LIST (2024)'!A98:A475,'SJR LIST (2024)'!E98:E475,,0,-1)</f>
        <v>BI</v>
      </c>
      <c r="D96" s="379">
        <f>_xlfn.XLOOKUP(A96,'SJR LIST (2024)'!A45:A475,'SJR LIST (2024)'!L45:L475,,0,-1)</f>
        <v>45372</v>
      </c>
      <c r="E96" s="379">
        <f>_xlfn.XLOOKUP(A96,'SJR LIST (2024)'!A98:A475,'SJR LIST (2024)'!N98:N475,,0,-1)</f>
        <v>45373</v>
      </c>
    </row>
    <row r="97" spans="1:5">
      <c r="A97" s="2" t="s">
        <v>136</v>
      </c>
      <c r="B97" s="2" t="str">
        <f>_xlfn.XLOOKUP(A97,'SJR LIST (2024)'!A99:A475,'SJR LIST (2024)'!B99:B475,,0,-1)</f>
        <v>SOLIS, MARK CHRISTIAN</v>
      </c>
      <c r="C97" s="2" t="str">
        <f>_xlfn.XLOOKUP(A97,'SJR LIST (2024)'!A99:A475,'SJR LIST (2024)'!E99:E475,,0,-1)</f>
        <v>BI</v>
      </c>
      <c r="D97" s="379">
        <f>_xlfn.XLOOKUP(A97,'SJR LIST (2024)'!A46:A475,'SJR LIST (2024)'!L46:L475,,0,-1)</f>
        <v>45372</v>
      </c>
      <c r="E97" s="379">
        <f>_xlfn.XLOOKUP(A97,'SJR LIST (2024)'!A99:A475,'SJR LIST (2024)'!N99:N475,,0,-1)</f>
        <v>45373</v>
      </c>
    </row>
    <row r="98" spans="1:5">
      <c r="A98" s="2" t="s">
        <v>137</v>
      </c>
      <c r="B98" s="2" t="str">
        <f>_xlfn.XLOOKUP(A98,'SJR LIST (2024)'!A101:A475,'SJR LIST (2024)'!B101:B475,,0,-1)</f>
        <v>CANTILLO, KRISTOFER</v>
      </c>
      <c r="C98" s="2" t="str">
        <f>_xlfn.XLOOKUP(A98,'SJR LIST (2024)'!A101:A475,'SJR LIST (2024)'!E101:E475,,0,-1)</f>
        <v>BI</v>
      </c>
      <c r="D98" s="379">
        <f>_xlfn.XLOOKUP(A98,'SJR LIST (2024)'!A48:A475,'SJR LIST (2024)'!L48:L475,,0,-1)</f>
        <v>45372</v>
      </c>
      <c r="E98" s="379">
        <f>_xlfn.XLOOKUP(A98,'SJR LIST (2024)'!A100:A475,'SJR LIST (2024)'!N100:N475,,0,-1)</f>
        <v>45372</v>
      </c>
    </row>
    <row r="99" spans="1:5">
      <c r="A99" s="2" t="s">
        <v>138</v>
      </c>
      <c r="B99" s="2" t="str">
        <f>_xlfn.XLOOKUP(A99,'SJR LIST (2024)'!A102:A475,'SJR LIST (2024)'!B102:B475,,0,-1)</f>
        <v>YU, JOJO</v>
      </c>
      <c r="C99" s="2" t="str">
        <f>_xlfn.XLOOKUP(A99,'SJR LIST (2024)'!A102:A475,'SJR LIST (2024)'!E102:E475,,0,-1)</f>
        <v>PO</v>
      </c>
      <c r="D99" s="379">
        <f>_xlfn.XLOOKUP(A99,'SJR LIST (2024)'!A49:A475,'SJR LIST (2024)'!L49:L475,,0,-1)</f>
        <v>45373</v>
      </c>
      <c r="E99" s="379">
        <f>_xlfn.XLOOKUP(A99,'SJR LIST (2024)'!A101:A475,'SJR LIST (2024)'!N101:N475,,0,-1)</f>
        <v>45378</v>
      </c>
    </row>
    <row r="100" spans="1:5">
      <c r="A100" s="2" t="s">
        <v>139</v>
      </c>
      <c r="B100" s="2" t="str">
        <f>_xlfn.XLOOKUP(A100,'SJR LIST (2024)'!A100:A475,'SJR LIST (2024)'!B100:B475,,0,-1)</f>
        <v>PADILLA, BEATRIZ D.</v>
      </c>
      <c r="C100" s="2" t="str">
        <f>_xlfn.XLOOKUP(A100,'SJR LIST (2024)'!A100:A475,'SJR LIST (2024)'!E100:E475,,0,-1)</f>
        <v>BI</v>
      </c>
      <c r="D100" s="379">
        <f>_xlfn.XLOOKUP(A100,'SJR LIST (2024)'!A47:A475,'SJR LIST (2024)'!L47:L475,,0,-1)</f>
        <v>45376</v>
      </c>
      <c r="E100" s="379">
        <f>_xlfn.XLOOKUP(A100,'SJR LIST (2024)'!A104:A475,'SJR LIST (2024)'!N104:N475,,0,-1)</f>
        <v>45377</v>
      </c>
    </row>
    <row r="101" spans="1:5">
      <c r="A101" s="2" t="s">
        <v>140</v>
      </c>
      <c r="B101" s="2" t="str">
        <f>_xlfn.XLOOKUP(A101,'SJR LIST (2024)'!A105:A475,'SJR LIST (2024)'!B105:B475,,0,-1)</f>
        <v>KOLIN PHILIPPINES INTERNATIONAL INC. (4TH FLOOR)</v>
      </c>
      <c r="C101" s="2" t="str">
        <f>_xlfn.XLOOKUP(A101,'SJR LIST (2024)'!A105:A475,'SJR LIST (2024)'!E105:E475,,0,-1)</f>
        <v>RM</v>
      </c>
      <c r="D101" s="379">
        <f>_xlfn.XLOOKUP(A101,'SJR LIST (2024)'!A52:A475,'SJR LIST (2024)'!L52:L475,,0,-1)</f>
        <v>45376</v>
      </c>
      <c r="E101" s="379">
        <f>_xlfn.XLOOKUP(A101,'SJR LIST (2024)'!A105:A475,'SJR LIST (2024)'!N105:N475,,0,-1)</f>
        <v>45376</v>
      </c>
    </row>
    <row r="102" spans="1:5">
      <c r="A102" s="7" t="s">
        <v>141</v>
      </c>
      <c r="B102" s="7" t="str">
        <f>_xlfn.XLOOKUP(A102,'SJR LIST (2024)'!A106:A475,'SJR LIST (2024)'!B106:B475,,0,-1)</f>
        <v>QC HOLIDAY SPA</v>
      </c>
      <c r="C102" s="7" t="str">
        <f>_xlfn.XLOOKUP(A102,'SJR LIST (2024)'!A106:A475,'SJR LIST (2024)'!E106:E475,,0,-1)</f>
        <v>PO</v>
      </c>
      <c r="D102" s="391">
        <f>_xlfn.XLOOKUP(A102,'SJR LIST (2024)'!A53:A475,'SJR LIST (2024)'!L53:L475,,0,-1)</f>
        <v>45378</v>
      </c>
      <c r="E102" s="391">
        <f>_xlfn.XLOOKUP(A102,'SJR LIST (2024)'!A106:A475,'SJR LIST (2024)'!N106:N475,,0,-1)</f>
        <v>45383</v>
      </c>
    </row>
    <row r="103" spans="1:5">
      <c r="A103" s="7" t="s">
        <v>142</v>
      </c>
      <c r="B103" s="7" t="str">
        <f>_xlfn.XLOOKUP(A103,'SJR LIST (2024)'!A107:A475,'SJR LIST (2024)'!B107:B475,,0,-1)</f>
        <v>QC HOLIDAY SPA</v>
      </c>
      <c r="C103" s="7" t="str">
        <f>_xlfn.XLOOKUP(A103,'SJR LIST (2024)'!A107:A475,'SJR LIST (2024)'!E107:E475,,0,-1)</f>
        <v>PO</v>
      </c>
      <c r="D103" s="391">
        <f>_xlfn.XLOOKUP(A103,'SJR LIST (2024)'!A54:A475,'SJR LIST (2024)'!L54:L475,,0,-1)</f>
        <v>45378</v>
      </c>
      <c r="E103" s="391">
        <f>_xlfn.XLOOKUP(A103,'SJR LIST (2024)'!A107:A475,'SJR LIST (2024)'!N107:N475,,0,-1)</f>
        <v>45383</v>
      </c>
    </row>
    <row r="104" spans="1:5">
      <c r="A104" s="7" t="s">
        <v>143</v>
      </c>
      <c r="B104" s="7" t="str">
        <f>_xlfn.XLOOKUP(A104,'SJR LIST (2024)'!A108:A475,'SJR LIST (2024)'!B108:B475,,0,-1)</f>
        <v>LU, MICHAEL</v>
      </c>
      <c r="C104" s="7" t="str">
        <f>_xlfn.XLOOKUP(A104,'SJR LIST (2024)'!A108:A475,'SJR LIST (2024)'!E108:E475,,0,-1)</f>
        <v>PO</v>
      </c>
      <c r="D104" s="391">
        <f>_xlfn.XLOOKUP(A104,'SJR LIST (2024)'!A55:A475,'SJR LIST (2024)'!L55:L475,,0,-1)</f>
        <v>45378</v>
      </c>
      <c r="E104" s="391">
        <f>_xlfn.XLOOKUP(A104,'SJR LIST (2024)'!A108:A475,'SJR LIST (2024)'!N108:N475,,0,-1)</f>
        <v>45383</v>
      </c>
    </row>
    <row r="105" spans="1:5">
      <c r="A105" s="7" t="s">
        <v>144</v>
      </c>
      <c r="B105" s="7" t="str">
        <f>_xlfn.XLOOKUP(A105,'SJR LIST (2024)'!A109:A475,'SJR LIST (2024)'!B109:B475,,0,-1)</f>
        <v>CHIONG, JEFFREY</v>
      </c>
      <c r="C105" s="7" t="str">
        <f>_xlfn.XLOOKUP(A105,'SJR LIST (2024)'!A109:A475,'SJR LIST (2024)'!E109:E475,,0,-1)</f>
        <v>PO</v>
      </c>
      <c r="D105" s="391">
        <f>_xlfn.XLOOKUP(A105,'SJR LIST (2024)'!A56:A475,'SJR LIST (2024)'!L56:L475,,0,-1)</f>
        <v>45386</v>
      </c>
      <c r="E105" s="391">
        <f>_xlfn.XLOOKUP(A105,'SJR LIST (2024)'!A109:A475,'SJR LIST (2024)'!N109:N475,,0,-1)</f>
        <v>45387</v>
      </c>
    </row>
    <row r="106" spans="1:5">
      <c r="A106" s="7" t="s">
        <v>145</v>
      </c>
      <c r="B106" s="7" t="str">
        <f>_xlfn.XLOOKUP(A106,'SJR LIST (2024)'!A110:A475,'SJR LIST (2024)'!B110:B475,,0,-1)</f>
        <v>COLLANTES, JHAMINE MAE</v>
      </c>
      <c r="C106" s="7" t="str">
        <f>_xlfn.XLOOKUP(A106,'SJR LIST (2024)'!A110:A475,'SJR LIST (2024)'!E110:E475,,0,-1)</f>
        <v>PO</v>
      </c>
      <c r="D106" s="391">
        <f>_xlfn.XLOOKUP(A106,'SJR LIST (2024)'!A57:A475,'SJR LIST (2024)'!L57:L475,,0,-1)</f>
        <v>45386</v>
      </c>
      <c r="E106" s="391">
        <f>_xlfn.XLOOKUP(A106,'SJR LIST (2024)'!A110:A475,'SJR LIST (2024)'!N110:N475,,0,-1)</f>
        <v>45388</v>
      </c>
    </row>
    <row r="107" spans="1:5">
      <c r="A107" s="7" t="s">
        <v>146</v>
      </c>
      <c r="B107" s="7" t="str">
        <f>_xlfn.XLOOKUP(A107,'SJR LIST (2024)'!A111:A475,'SJR LIST (2024)'!B111:B475,,0,-1)</f>
        <v>VALIDOR, LOUIE JOHN M.</v>
      </c>
      <c r="C107" s="7" t="str">
        <f>_xlfn.XLOOKUP(A107,'SJR LIST (2024)'!A111:A475,'SJR LIST (2024)'!E111:E475,,0,-1)</f>
        <v>BI</v>
      </c>
      <c r="D107" s="391">
        <f>_xlfn.XLOOKUP(A107,'SJR LIST (2024)'!A58:A475,'SJR LIST (2024)'!L58:L475,,0,-1)</f>
        <v>45387</v>
      </c>
      <c r="E107" s="391">
        <f>_xlfn.XLOOKUP(A107,'SJR LIST (2024)'!A111:A475,'SJR LIST (2024)'!N111:N475,,0,-1)</f>
        <v>45390</v>
      </c>
    </row>
    <row r="108" spans="1:5">
      <c r="A108" s="7" t="s">
        <v>147</v>
      </c>
      <c r="B108" s="7" t="str">
        <f>_xlfn.XLOOKUP(A108,'SJR LIST (2024)'!A112:A475,'SJR LIST (2024)'!B112:B475,,0,-1)</f>
        <v>GAMIAO, ALBERT CUZZAMO</v>
      </c>
      <c r="C108" s="7" t="str">
        <f>_xlfn.XLOOKUP(A108,'SJR LIST (2024)'!A112:A475,'SJR LIST (2024)'!E112:E475,,0,-1)</f>
        <v>PO</v>
      </c>
      <c r="D108" s="391">
        <f>_xlfn.XLOOKUP(A108,'SJR LIST (2024)'!A59:A475,'SJR LIST (2024)'!L59:L475,,0,-1)</f>
        <v>45387</v>
      </c>
      <c r="E108" s="391">
        <f>_xlfn.XLOOKUP(A108,'SJR LIST (2024)'!A112:A475,'SJR LIST (2024)'!N112:N475,,0,-1)</f>
        <v>45393</v>
      </c>
    </row>
    <row r="109" spans="1:5">
      <c r="A109" s="7" t="s">
        <v>148</v>
      </c>
      <c r="B109" s="7" t="str">
        <f>_xlfn.XLOOKUP(A109,'SJR LIST (2024)'!A113:A475,'SJR LIST (2024)'!B113:B475,,0,-1)</f>
        <v>KOLIN PHILIPPINES INTERNATIONAL INC.</v>
      </c>
      <c r="C109" s="7" t="str">
        <f>_xlfn.XLOOKUP(A109,'SJR LIST (2024)'!A113:A475,'SJR LIST (2024)'!E113:E475,,0,-1)</f>
        <v>RM</v>
      </c>
      <c r="D109" s="391">
        <f>_xlfn.XLOOKUP(A109,'SJR LIST (2024)'!A60:A475,'SJR LIST (2024)'!L60:L475,,0,-1)</f>
        <v>45387</v>
      </c>
      <c r="E109" s="391">
        <f>_xlfn.XLOOKUP(A109,'SJR LIST (2024)'!A113:A475,'SJR LIST (2024)'!N113:N475,,0,-1)</f>
        <v>45387</v>
      </c>
    </row>
    <row r="110" spans="1:5">
      <c r="A110" s="7" t="s">
        <v>149</v>
      </c>
      <c r="B110" s="7" t="str">
        <f>_xlfn.XLOOKUP(A110,'SJR LIST (2024)'!A114:A475,'SJR LIST (2024)'!B114:B475,,0,-1)</f>
        <v>KOLIN PHILIPPINES INTERNATIONAL INC.(T&amp;P)</v>
      </c>
      <c r="C110" s="7" t="str">
        <f>_xlfn.XLOOKUP(A110,'SJR LIST (2024)'!A114:A475,'SJR LIST (2024)'!E114:E475,,0,-1)</f>
        <v>RM</v>
      </c>
      <c r="D110" s="391">
        <f>_xlfn.XLOOKUP(A110,'SJR LIST (2024)'!A61:A475,'SJR LIST (2024)'!L61:L475,,0,-1)</f>
        <v>45387</v>
      </c>
      <c r="E110" s="391">
        <f>_xlfn.XLOOKUP(A110,'SJR LIST (2024)'!A114:A475,'SJR LIST (2024)'!N114:N475,,0,-1)</f>
        <v>45387</v>
      </c>
    </row>
    <row r="111" spans="1:5">
      <c r="A111" s="7" t="s">
        <v>150</v>
      </c>
      <c r="B111" s="7" t="str">
        <f>_xlfn.XLOOKUP(A111,'SJR LIST (2024)'!A115:A475,'SJR LIST (2024)'!B115:B475,,0,-1)</f>
        <v>CUATON, JERBY</v>
      </c>
      <c r="C111" s="7" t="str">
        <f>_xlfn.XLOOKUP(A111,'SJR LIST (2024)'!A115:A475,'SJR LIST (2024)'!E115:E475,,0,-1)</f>
        <v>PO</v>
      </c>
      <c r="D111" s="391">
        <f>_xlfn.XLOOKUP(A111,'SJR LIST (2024)'!A62:A475,'SJR LIST (2024)'!L62:L475,,0,-1)</f>
        <v>45390</v>
      </c>
      <c r="E111" s="391">
        <f>_xlfn.XLOOKUP(A111,'SJR LIST (2024)'!A115:A475,'SJR LIST (2024)'!N115:N475,,0,-1)</f>
        <v>45394</v>
      </c>
    </row>
    <row r="112" spans="1:5">
      <c r="A112" s="7" t="s">
        <v>151</v>
      </c>
      <c r="B112" s="7" t="str">
        <f>_xlfn.XLOOKUP(A112,'SJR LIST (2024)'!A116:A475,'SJR LIST (2024)'!B116:B475,,0,-1)</f>
        <v>VALDEZ, JOY</v>
      </c>
      <c r="C112" s="7" t="str">
        <f>_xlfn.XLOOKUP(A112,'SJR LIST (2024)'!A116:A475,'SJR LIST (2024)'!E116:E475,,0,-1)</f>
        <v>PO</v>
      </c>
      <c r="D112" s="391">
        <f>_xlfn.XLOOKUP(A112,'SJR LIST (2024)'!A63:A475,'SJR LIST (2024)'!L63:L475,,0,-1)</f>
        <v>45390</v>
      </c>
      <c r="E112" s="391">
        <f>_xlfn.XLOOKUP(A112,'SJR LIST (2024)'!A116:A475,'SJR LIST (2024)'!N116:N475,,0,-1)</f>
        <v>45399</v>
      </c>
    </row>
    <row r="113" spans="1:5">
      <c r="A113" s="7" t="s">
        <v>152</v>
      </c>
      <c r="B113" s="7" t="str">
        <f>_xlfn.XLOOKUP(A113,'SJR LIST (2024)'!A117:A475,'SJR LIST (2024)'!B117:B475,,0,-1)</f>
        <v>LEJARDE, MARICRIS</v>
      </c>
      <c r="C113" s="7" t="str">
        <f>_xlfn.XLOOKUP(A113,'SJR LIST (2024)'!A117:A475,'SJR LIST (2024)'!E117:E475,,0,-1)</f>
        <v>PO</v>
      </c>
      <c r="D113" s="391">
        <f>_xlfn.XLOOKUP(A113,'SJR LIST (2024)'!A64:A475,'SJR LIST (2024)'!L64:L475,,0,-1)</f>
        <v>45393</v>
      </c>
      <c r="E113" s="391">
        <f>_xlfn.XLOOKUP(A113,'SJR LIST (2024)'!A117:A475,'SJR LIST (2024)'!N117:N475,,0,-1)</f>
        <v>45397</v>
      </c>
    </row>
    <row r="114" spans="1:5">
      <c r="A114" s="7" t="s">
        <v>153</v>
      </c>
      <c r="B114" s="7" t="str">
        <f>_xlfn.XLOOKUP(A114,'SJR LIST (2024)'!A118:A475,'SJR LIST (2024)'!B118:B475,,0,-1)</f>
        <v>KOLIN PHILIPPINES INTERNATIONAL INC. (2ND FLOOR)</v>
      </c>
      <c r="C114" s="7" t="str">
        <f>_xlfn.XLOOKUP(A114,'SJR LIST (2024)'!A118:A475,'SJR LIST (2024)'!E118:E475,,0,-1)</f>
        <v>RM</v>
      </c>
      <c r="D114" s="391">
        <f>_xlfn.XLOOKUP(A114,'SJR LIST (2024)'!A65:A475,'SJR LIST (2024)'!L65:L475,,0,-1)</f>
        <v>45394</v>
      </c>
      <c r="E114" s="391">
        <f>_xlfn.XLOOKUP(A114,'SJR LIST (2024)'!A118:A475,'SJR LIST (2024)'!N118:N475,,0,-1)</f>
        <v>45394</v>
      </c>
    </row>
    <row r="115" spans="1:5">
      <c r="A115" s="7" t="s">
        <v>154</v>
      </c>
      <c r="B115" s="7" t="str">
        <f>_xlfn.XLOOKUP(A115,'SJR LIST (2024)'!A119:A475,'SJR LIST (2024)'!B119:B475,,0,-1)</f>
        <v>SABIDO, ROSS ANN</v>
      </c>
      <c r="C115" s="7" t="str">
        <f>_xlfn.XLOOKUP(A115,'SJR LIST (2024)'!A119:A475,'SJR LIST (2024)'!E119:E475,,0,-1)</f>
        <v>PO</v>
      </c>
      <c r="D115" s="391">
        <f>_xlfn.XLOOKUP(A115,'SJR LIST (2024)'!A66:A475,'SJR LIST (2024)'!L66:L475,,0,-1)</f>
        <v>45398</v>
      </c>
      <c r="E115" s="391">
        <f>_xlfn.XLOOKUP(A115,'SJR LIST (2024)'!A119:A475,'SJR LIST (2024)'!N119:N475,,0,-1)</f>
        <v>45401</v>
      </c>
    </row>
    <row r="116" spans="1:5">
      <c r="A116" s="7" t="s">
        <v>155</v>
      </c>
      <c r="B116" s="7" t="str">
        <f>_xlfn.XLOOKUP(A116,'SJR LIST (2024)'!A120:A475,'SJR LIST (2024)'!B120:B475,,0,-1)</f>
        <v>RESPALL, RENZEE</v>
      </c>
      <c r="C116" s="7" t="str">
        <f>_xlfn.XLOOKUP(A116,'SJR LIST (2024)'!A120:A475,'SJR LIST (2024)'!E120:E475,,0,-1)</f>
        <v>PO</v>
      </c>
      <c r="D116" s="391">
        <f>_xlfn.XLOOKUP(A116,'SJR LIST (2024)'!A67:A475,'SJR LIST (2024)'!L67:L475,,0,-1)</f>
        <v>45398</v>
      </c>
      <c r="E116" s="391">
        <f>_xlfn.XLOOKUP(A116,'SJR LIST (2024)'!A120:A475,'SJR LIST (2024)'!N120:N475,,0,-1)</f>
        <v>45400</v>
      </c>
    </row>
    <row r="117" spans="1:5">
      <c r="A117" s="7" t="s">
        <v>156</v>
      </c>
      <c r="B117" s="7" t="str">
        <f>_xlfn.XLOOKUP(A117,'SJR LIST (2024)'!A121:A475,'SJR LIST (2024)'!B121:B475,,0,-1)</f>
        <v>KOLIN PHILIPPINES INTERNATIONAL INC. (SHOP MACTAN)</v>
      </c>
      <c r="C117" s="7" t="str">
        <f>_xlfn.XLOOKUP(A117,'SJR LIST (2024)'!A121:A475,'SJR LIST (2024)'!E121:E475,,0,-1)</f>
        <v>RM</v>
      </c>
      <c r="D117" s="391">
        <f>_xlfn.XLOOKUP(A117,'SJR LIST (2024)'!A68:A475,'SJR LIST (2024)'!L68:L475,,0,-1)</f>
        <v>45399</v>
      </c>
      <c r="E117" s="391">
        <f>_xlfn.XLOOKUP(A117,'SJR LIST (2024)'!A121:A475,'SJR LIST (2024)'!N121:N475,,0,-1)</f>
        <v>45399</v>
      </c>
    </row>
    <row r="118" spans="1:5">
      <c r="A118" s="7" t="s">
        <v>157</v>
      </c>
      <c r="B118" s="7" t="str">
        <f>_xlfn.XLOOKUP(A118,'SJR LIST (2024)'!A122:A475,'SJR LIST (2024)'!B122:B475,,0,-1)</f>
        <v>ONG, ANTONIO</v>
      </c>
      <c r="C118" s="7" t="str">
        <f>_xlfn.XLOOKUP(A118,'SJR LIST (2024)'!A122:A475,'SJR LIST (2024)'!E122:E475,,0,-1)</f>
        <v>PO</v>
      </c>
      <c r="D118" s="391">
        <f>_xlfn.XLOOKUP(A118,'SJR LIST (2024)'!A69:A475,'SJR LIST (2024)'!L69:L475,,0,-1)</f>
        <v>45400</v>
      </c>
      <c r="E118" s="391">
        <f>_xlfn.XLOOKUP(A118,'SJR LIST (2024)'!A122:A475,'SJR LIST (2024)'!N122:N475,,0,-1)</f>
        <v>45404</v>
      </c>
    </row>
    <row r="119" spans="1:5">
      <c r="A119" s="7" t="s">
        <v>158</v>
      </c>
      <c r="B119" s="7" t="str">
        <f>_xlfn.XLOOKUP(A119,'SJR LIST (2024)'!A123:A475,'SJR LIST (2024)'!B123:B475,,0,-1)</f>
        <v>QC HOLIDAY SPA</v>
      </c>
      <c r="C119" s="7" t="str">
        <f>_xlfn.XLOOKUP(A119,'SJR LIST (2024)'!A123:A475,'SJR LIST (2024)'!E123:E475,,0,-1)</f>
        <v>PO</v>
      </c>
      <c r="D119" s="391">
        <f>_xlfn.XLOOKUP(A119,'SJR LIST (2024)'!A70:A475,'SJR LIST (2024)'!L70:L475,,0,-1)</f>
        <v>45401</v>
      </c>
      <c r="E119" s="391">
        <f>_xlfn.XLOOKUP(A119,'SJR LIST (2024)'!A123:A475,'SJR LIST (2024)'!N123:N475,,0,-1)</f>
        <v>45405</v>
      </c>
    </row>
    <row r="120" spans="1:5">
      <c r="A120" s="7" t="s">
        <v>159</v>
      </c>
      <c r="B120" s="7" t="str">
        <f>_xlfn.XLOOKUP(A120,'SJR LIST (2024)'!A124:A475,'SJR LIST (2024)'!B124:B475,,0,-1)</f>
        <v>CINCO, BEN</v>
      </c>
      <c r="C120" s="7" t="str">
        <f>_xlfn.XLOOKUP(A120,'SJR LIST (2024)'!A124:A475,'SJR LIST (2024)'!E124:E475,,0,-1)</f>
        <v>PO</v>
      </c>
      <c r="D120" s="391">
        <f>_xlfn.XLOOKUP(A120,'SJR LIST (2024)'!A71:A475,'SJR LIST (2024)'!L71:L475,,0,-1)</f>
        <v>45401</v>
      </c>
      <c r="E120" s="391">
        <f>_xlfn.XLOOKUP(A120,'SJR LIST (2024)'!A124:A475,'SJR LIST (2024)'!N124:N475,,0,-1)</f>
        <v>45402</v>
      </c>
    </row>
    <row r="121" spans="1:5">
      <c r="A121" s="7" t="s">
        <v>160</v>
      </c>
      <c r="B121" s="7" t="str">
        <f>_xlfn.XLOOKUP(A121,'SJR LIST (2024)'!A125:A475,'SJR LIST (2024)'!B125:B475,,0,-1)</f>
        <v>OFALSA, MA. DONNA</v>
      </c>
      <c r="C121" s="7" t="str">
        <f>_xlfn.XLOOKUP(A121,'SJR LIST (2024)'!A125:A475,'SJR LIST (2024)'!E125:E475,,0,-1)</f>
        <v>PO</v>
      </c>
      <c r="D121" s="391">
        <f>_xlfn.XLOOKUP(A121,'SJR LIST (2024)'!A72:A475,'SJR LIST (2024)'!L72:L475,,0,-1)</f>
        <v>45404</v>
      </c>
      <c r="E121" s="391">
        <f>_xlfn.XLOOKUP(A121,'SJR LIST (2024)'!A125:A475,'SJR LIST (2024)'!N125:N475,,0,-1)</f>
        <v>45406</v>
      </c>
    </row>
    <row r="122" spans="1:5">
      <c r="A122" s="7" t="s">
        <v>161</v>
      </c>
      <c r="B122" s="7" t="str">
        <f>_xlfn.XLOOKUP(A122,'SJR LIST (2024)'!A126:A475,'SJR LIST (2024)'!B126:B475,,0,-1)</f>
        <v>KOLIN PHILIPPINES INTERNATIONAL INC.</v>
      </c>
      <c r="C122" s="7" t="str">
        <f>_xlfn.XLOOKUP(A122,'SJR LIST (2024)'!A126:A475,'SJR LIST (2024)'!E126:E475,,0,-1)</f>
        <v>BI</v>
      </c>
      <c r="D122" s="391">
        <f>_xlfn.XLOOKUP(A122,'SJR LIST (2024)'!A73:A475,'SJR LIST (2024)'!L73:L475,,0,-1)</f>
        <v>45404</v>
      </c>
      <c r="E122" s="391">
        <f>_xlfn.XLOOKUP(A122,'SJR LIST (2024)'!A126:A475,'SJR LIST (2024)'!N126:N475,,0,-1)</f>
        <v>45404</v>
      </c>
    </row>
    <row r="123" spans="1:5">
      <c r="A123" s="7" t="s">
        <v>162</v>
      </c>
      <c r="B123" s="7" t="str">
        <f>_xlfn.XLOOKUP(A123,'SJR LIST (2024)'!A127:A475,'SJR LIST (2024)'!B127:B475,,0,-1)</f>
        <v>ONG, JAIME</v>
      </c>
      <c r="C123" s="7" t="str">
        <f>_xlfn.XLOOKUP(A123,'SJR LIST (2024)'!A127:A475,'SJR LIST (2024)'!E127:E475,,0,-1)</f>
        <v>PO</v>
      </c>
      <c r="D123" s="391">
        <f>_xlfn.XLOOKUP(A123,'SJR LIST (2024)'!A74:A475,'SJR LIST (2024)'!L74:L475,,0,-1)</f>
        <v>45406</v>
      </c>
      <c r="E123" s="391">
        <f>_xlfn.XLOOKUP(A123,'SJR LIST (2024)'!A127:A475,'SJR LIST (2024)'!N127:N475,,0,-1)</f>
        <v>45406</v>
      </c>
    </row>
    <row r="124" spans="1:5">
      <c r="A124" s="7" t="s">
        <v>163</v>
      </c>
      <c r="B124" s="7" t="str">
        <f>_xlfn.XLOOKUP(A124,'SJR LIST (2024)'!A128:A475,'SJR LIST (2024)'!B128:B475,,0,-1)</f>
        <v>BARRIOS, FLORIDA</v>
      </c>
      <c r="C124" s="7" t="str">
        <f>_xlfn.XLOOKUP(A124,'SJR LIST (2024)'!A128:A475,'SJR LIST (2024)'!E128:E475,,0,-1)</f>
        <v>PO</v>
      </c>
      <c r="D124" s="391">
        <f>_xlfn.XLOOKUP(A124,'SJR LIST (2024)'!A75:A475,'SJR LIST (2024)'!L75:L475,,0,-1)</f>
        <v>45406</v>
      </c>
      <c r="E124" s="391">
        <f>_xlfn.XLOOKUP(A124,'SJR LIST (2024)'!A128:A475,'SJR LIST (2024)'!N128:N475,,0,-1)</f>
        <v>45411</v>
      </c>
    </row>
    <row r="125" spans="1:5">
      <c r="A125" s="7" t="s">
        <v>164</v>
      </c>
      <c r="B125" s="7" t="str">
        <f>_xlfn.XLOOKUP(A125,'SJR LIST (2024)'!A129:A475,'SJR LIST (2024)'!B129:B475,,0,-1)</f>
        <v>ONG, JAIME</v>
      </c>
      <c r="C125" s="7" t="str">
        <f>_xlfn.XLOOKUP(A125,'SJR LIST (2024)'!A129:A475,'SJR LIST (2024)'!E129:E475,,0,-1)</f>
        <v>PO</v>
      </c>
      <c r="D125" s="391">
        <f>_xlfn.XLOOKUP(A125,'SJR LIST (2024)'!A76:A475,'SJR LIST (2024)'!L76:L475,,0,-1)</f>
        <v>45406</v>
      </c>
      <c r="E125" s="391">
        <f>_xlfn.XLOOKUP(A125,'SJR LIST (2024)'!A129:A475,'SJR LIST (2024)'!N129:N475,,0,-1)</f>
        <v>45407</v>
      </c>
    </row>
    <row r="126" spans="1:5">
      <c r="A126" s="7" t="s">
        <v>165</v>
      </c>
      <c r="B126" s="7" t="str">
        <f>_xlfn.XLOOKUP(A126,'SJR LIST (2024)'!A130:A475,'SJR LIST (2024)'!B130:B475,,0,-1)</f>
        <v>SANTOS, AMY</v>
      </c>
      <c r="C126" s="7" t="str">
        <f>_xlfn.XLOOKUP(A126,'SJR LIST (2024)'!A130:A475,'SJR LIST (2024)'!E130:E475,,0,-1)</f>
        <v>PO</v>
      </c>
      <c r="D126" s="391">
        <f>_xlfn.XLOOKUP(A126,'SJR LIST (2024)'!A77:A475,'SJR LIST (2024)'!L77:L475,,0,-1)</f>
        <v>45406</v>
      </c>
      <c r="E126" s="391">
        <f>_xlfn.XLOOKUP(A126,'SJR LIST (2024)'!A130:A475,'SJR LIST (2024)'!N130:N475,,0,-1)</f>
        <v>45411</v>
      </c>
    </row>
    <row r="127" spans="1:5">
      <c r="A127" s="7" t="s">
        <v>166</v>
      </c>
      <c r="B127" s="7" t="str">
        <f>_xlfn.XLOOKUP(A127,'SJR LIST (2024)'!A131:A475,'SJR LIST (2024)'!B131:B475,,0,-1)</f>
        <v>BARRIOS, FLORIDA</v>
      </c>
      <c r="C127" s="7" t="str">
        <f>_xlfn.XLOOKUP(A127,'SJR LIST (2024)'!A131:A475,'SJR LIST (2024)'!E131:E475,,0,-1)</f>
        <v>PO</v>
      </c>
      <c r="D127" s="391">
        <f>_xlfn.XLOOKUP(A127,'SJR LIST (2024)'!A78:A475,'SJR LIST (2024)'!L78:L475,,0,-1)</f>
        <v>45406</v>
      </c>
      <c r="E127" s="391">
        <f>_xlfn.XLOOKUP(A127,'SJR LIST (2024)'!A131:A475,'SJR LIST (2024)'!N131:N475,,0,-1)</f>
        <v>45411</v>
      </c>
    </row>
    <row r="128" spans="1:5">
      <c r="A128" s="7" t="s">
        <v>167</v>
      </c>
      <c r="B128" s="7" t="str">
        <f>_xlfn.XLOOKUP(A128,'SJR LIST (2024)'!A132:A475,'SJR LIST (2024)'!B132:B475,,0,-1)</f>
        <v>CATOLICO, SONIA C.</v>
      </c>
      <c r="C128" s="7" t="str">
        <f>_xlfn.XLOOKUP(A128,'SJR LIST (2024)'!A132:A475,'SJR LIST (2024)'!E132:E475,,0,-1)</f>
        <v>BI</v>
      </c>
      <c r="D128" s="391">
        <f>_xlfn.XLOOKUP(A128,'SJR LIST (2024)'!A79:A475,'SJR LIST (2024)'!L79:L475,,0,-1)</f>
        <v>45406</v>
      </c>
      <c r="E128" s="391">
        <f>_xlfn.XLOOKUP(A128,'SJR LIST (2024)'!A132:A475,'SJR LIST (2024)'!N132:N475,,0,-1)</f>
        <v>45407</v>
      </c>
    </row>
    <row r="129" spans="1:5">
      <c r="A129" s="7" t="s">
        <v>168</v>
      </c>
      <c r="B129" s="7" t="str">
        <f>_xlfn.XLOOKUP(A129,'SJR LIST (2024)'!A133:A475,'SJR LIST (2024)'!B133:B475,,0,-1)</f>
        <v>ANIBAN, NORA E.</v>
      </c>
      <c r="C129" s="7" t="str">
        <f>_xlfn.XLOOKUP(A129,'SJR LIST (2024)'!A133:A475,'SJR LIST (2024)'!E133:E475,,0,-1)</f>
        <v>BI</v>
      </c>
      <c r="D129" s="391">
        <f>_xlfn.XLOOKUP(A129,'SJR LIST (2024)'!A80:A475,'SJR LIST (2024)'!L80:L475,,0,-1)</f>
        <v>45406</v>
      </c>
      <c r="E129" s="391">
        <f>_xlfn.XLOOKUP(A129,'SJR LIST (2024)'!A133:A475,'SJR LIST (2024)'!N133:N475,,0,-1)</f>
        <v>45406</v>
      </c>
    </row>
    <row r="130" spans="1:5">
      <c r="A130" s="7" t="s">
        <v>169</v>
      </c>
      <c r="B130" s="7" t="str">
        <f>_xlfn.XLOOKUP(A130,'SJR LIST (2024)'!A134:A475,'SJR LIST (2024)'!B134:B475,,0,-1)</f>
        <v>VIESCA, KEVIN</v>
      </c>
      <c r="C130" s="7" t="str">
        <f>_xlfn.XLOOKUP(A130,'SJR LIST (2024)'!A134:A475,'SJR LIST (2024)'!E134:E475,,0,-1)</f>
        <v>PO</v>
      </c>
      <c r="D130" s="391">
        <f>_xlfn.XLOOKUP(A130,'SJR LIST (2024)'!A81:A475,'SJR LIST (2024)'!L81:L475,,0,-1)</f>
        <v>45407</v>
      </c>
      <c r="E130" s="391">
        <f>_xlfn.XLOOKUP(A130,'SJR LIST (2024)'!A134:A475,'SJR LIST (2024)'!N134:N475,,0,-1)</f>
        <v>45412</v>
      </c>
    </row>
    <row r="131" spans="1:5">
      <c r="A131" s="7" t="s">
        <v>170</v>
      </c>
      <c r="B131" s="7" t="str">
        <f>_xlfn.XLOOKUP(A131,'SJR LIST (2024)'!A135:A475,'SJR LIST (2024)'!B135:B475,,0,-1)</f>
        <v>ANIBAN, NORA E.</v>
      </c>
      <c r="C131" s="7" t="str">
        <f>_xlfn.XLOOKUP(A131,'SJR LIST (2024)'!A135:A475,'SJR LIST (2024)'!E135:E475,,0,-1)</f>
        <v>BI</v>
      </c>
      <c r="D131" s="391">
        <f>_xlfn.XLOOKUP(A131,'SJR LIST (2024)'!A82:A475,'SJR LIST (2024)'!L82:L475,,0,-1)</f>
        <v>45407</v>
      </c>
      <c r="E131" s="391">
        <f>_xlfn.XLOOKUP(A131,'SJR LIST (2024)'!A135:A475,'SJR LIST (2024)'!N135:N475,,0,-1)</f>
        <v>45408</v>
      </c>
    </row>
    <row r="132" spans="1:5">
      <c r="A132" s="7" t="s">
        <v>171</v>
      </c>
      <c r="B132" s="7" t="str">
        <f>_xlfn.XLOOKUP(A132,'SJR LIST (2024)'!A136:A475,'SJR LIST (2024)'!B136:B475,,0,-1)</f>
        <v>RUMBAOA, GINA</v>
      </c>
      <c r="C132" s="7" t="str">
        <f>_xlfn.XLOOKUP(A132,'SJR LIST (2024)'!A136:A475,'SJR LIST (2024)'!E136:E475,,0,-1)</f>
        <v>PO</v>
      </c>
      <c r="D132" s="391">
        <f>_xlfn.XLOOKUP(A132,'SJR LIST (2024)'!A83:A475,'SJR LIST (2024)'!L83:L475,,0,-1)</f>
        <v>45408</v>
      </c>
      <c r="E132" s="391">
        <f>_xlfn.XLOOKUP(A132,'SJR LIST (2024)'!A136:A475,'SJR LIST (2024)'!N136:N475,,0,-1)</f>
        <v>45411</v>
      </c>
    </row>
    <row r="133" spans="1:5">
      <c r="A133" s="7" t="s">
        <v>172</v>
      </c>
      <c r="B133" s="7" t="str">
        <f>_xlfn.XLOOKUP(A133,'SJR LIST (2024)'!A137:A475,'SJR LIST (2024)'!B137:B475,,0,-1)</f>
        <v>TAN, ELIZABETH</v>
      </c>
      <c r="C133" s="7" t="str">
        <f>_xlfn.XLOOKUP(A133,'SJR LIST (2024)'!A137:A475,'SJR LIST (2024)'!E137:E475,,0,-1)</f>
        <v>BI</v>
      </c>
      <c r="D133" s="391">
        <f>_xlfn.XLOOKUP(A133,'SJR LIST (2024)'!A84:A475,'SJR LIST (2024)'!L84:L475,,0,-1)</f>
        <v>45408</v>
      </c>
      <c r="E133" s="391">
        <f>_xlfn.XLOOKUP(A133,'SJR LIST (2024)'!A137:A475,'SJR LIST (2024)'!N137:N475,,0,-1)</f>
        <v>45408</v>
      </c>
    </row>
    <row r="134" spans="1:5">
      <c r="A134" s="7" t="s">
        <v>173</v>
      </c>
      <c r="B134" s="7" t="str">
        <f>_xlfn.XLOOKUP(A134,'SJR LIST (2024)'!A138:A475,'SJR LIST (2024)'!B138:B475,,0,-1)</f>
        <v>MONACO PLANT 1</v>
      </c>
      <c r="C134" s="7" t="str">
        <f>_xlfn.XLOOKUP(A134,'SJR LIST (2024)'!A138:A475,'SJR LIST (2024)'!E138:E475,,0,-1)</f>
        <v>PO</v>
      </c>
      <c r="D134" s="391">
        <f>_xlfn.XLOOKUP(A134,'SJR LIST (2024)'!A85:A475,'SJR LIST (2024)'!L85:L475,,0,-1)</f>
        <v>45411</v>
      </c>
      <c r="E134" s="391">
        <f>_xlfn.XLOOKUP(A134,'SJR LIST (2024)'!A138:A475,'SJR LIST (2024)'!N138:N475,,0,-1)</f>
        <v>45425</v>
      </c>
    </row>
    <row r="135" spans="1:5">
      <c r="A135" s="7" t="s">
        <v>174</v>
      </c>
      <c r="B135" s="7" t="str">
        <f>_xlfn.XLOOKUP(A135,'SJR LIST (2024)'!A139:A475,'SJR LIST (2024)'!B139:B475,,0,-1)</f>
        <v>UMALIN, ESMERALDO</v>
      </c>
      <c r="C135" s="7" t="str">
        <f>_xlfn.XLOOKUP(A135,'SJR LIST (2024)'!A139:A475,'SJR LIST (2024)'!E139:E475,,0,-1)</f>
        <v>PO</v>
      </c>
      <c r="D135" s="391">
        <f>_xlfn.XLOOKUP(A135,'SJR LIST (2024)'!A86:A475,'SJR LIST (2024)'!L86:L475,,0,-1)</f>
        <v>45411</v>
      </c>
      <c r="E135" s="391">
        <f>_xlfn.XLOOKUP(A135,'SJR LIST (2024)'!A139:A475,'SJR LIST (2024)'!N139:N475,,0,-1)</f>
        <v>45414</v>
      </c>
    </row>
    <row r="136" spans="1:5">
      <c r="A136" s="7" t="s">
        <v>175</v>
      </c>
      <c r="B136" s="7" t="str">
        <f>_xlfn.XLOOKUP(A136,'SJR LIST (2024)'!A140:A475,'SJR LIST (2024)'!B140:B475,,0,-1)</f>
        <v>ACUERDA, REGINA</v>
      </c>
      <c r="C136" s="7" t="str">
        <f>_xlfn.XLOOKUP(A136,'SJR LIST (2024)'!A140:A475,'SJR LIST (2024)'!E140:E475,,0,-1)</f>
        <v>BI</v>
      </c>
      <c r="D136" s="391">
        <f>_xlfn.XLOOKUP(A136,'SJR LIST (2024)'!A87:A475,'SJR LIST (2024)'!L87:L475,,0,-1)</f>
        <v>45411</v>
      </c>
      <c r="E136" s="391">
        <f>_xlfn.XLOOKUP(A136,'SJR LIST (2024)'!A140:A475,'SJR LIST (2024)'!N140:N475,,0,-1)</f>
        <v>45414</v>
      </c>
    </row>
    <row r="137" spans="1:5">
      <c r="A137" s="7" t="s">
        <v>176</v>
      </c>
      <c r="B137" s="7" t="str">
        <f>_xlfn.XLOOKUP(A137,'SJR LIST (2024)'!A141:A475,'SJR LIST (2024)'!B141:B475,,0,-1)</f>
        <v>VERDE, VIRGILIO</v>
      </c>
      <c r="C137" s="7" t="str">
        <f>_xlfn.XLOOKUP(A137,'SJR LIST (2024)'!A141:A475,'SJR LIST (2024)'!E141:E475,,0,-1)</f>
        <v>PO</v>
      </c>
      <c r="D137" s="391">
        <f>_xlfn.XLOOKUP(A137,'SJR LIST (2024)'!A88:A475,'SJR LIST (2024)'!L88:L475,,0,-1)</f>
        <v>45414</v>
      </c>
      <c r="E137" s="391">
        <f>_xlfn.XLOOKUP(A137,'SJR LIST (2024)'!A141:A475,'SJR LIST (2024)'!N141:N475,,0,-1)</f>
        <v>45420</v>
      </c>
    </row>
    <row r="138" spans="1:5">
      <c r="A138" s="7" t="s">
        <v>177</v>
      </c>
      <c r="B138" s="7" t="str">
        <f>_xlfn.XLOOKUP(A138,'SJR LIST (2024)'!A142:A475,'SJR LIST (2024)'!B142:B475,,0,-1)</f>
        <v>DALOPE, NORMITA</v>
      </c>
      <c r="C138" s="7" t="str">
        <f>_xlfn.XLOOKUP(A138,'SJR LIST (2024)'!A142:A475,'SJR LIST (2024)'!E142:E475,,0,-1)</f>
        <v>PO</v>
      </c>
      <c r="D138" s="391">
        <f>_xlfn.XLOOKUP(A138,'SJR LIST (2024)'!A89:A475,'SJR LIST (2024)'!L89:L475,,0,-1)</f>
        <v>45414</v>
      </c>
      <c r="E138" s="391">
        <f>_xlfn.XLOOKUP(A138,'SJR LIST (2024)'!A142:A475,'SJR LIST (2024)'!N142:N475,,0,-1)</f>
        <v>45416</v>
      </c>
    </row>
    <row r="139" spans="1:5">
      <c r="A139" s="7" t="s">
        <v>178</v>
      </c>
      <c r="B139" s="7" t="str">
        <f>_xlfn.XLOOKUP(A139,'SJR LIST (2024)'!A143:A475,'SJR LIST (2024)'!B143:B475,,0,-1)</f>
        <v>DUMLAO, JAMES ALEXANDER SANTOS</v>
      </c>
      <c r="C139" s="7" t="str">
        <f>_xlfn.XLOOKUP(A139,'SJR LIST (2024)'!A143:A475,'SJR LIST (2024)'!E143:E475,,0,-1)</f>
        <v>PO</v>
      </c>
      <c r="D139" s="391">
        <f>_xlfn.XLOOKUP(A139,'SJR LIST (2024)'!A90:A475,'SJR LIST (2024)'!L90:L475,,0,-1)</f>
        <v>45414</v>
      </c>
      <c r="E139" s="391">
        <f>_xlfn.XLOOKUP(A139,'SJR LIST (2024)'!A143:A475,'SJR LIST (2024)'!N143:N475,,0,-1)</f>
        <v>45416</v>
      </c>
    </row>
    <row r="140" spans="1:5">
      <c r="A140" s="7" t="s">
        <v>179</v>
      </c>
      <c r="B140" s="7" t="str">
        <f>_xlfn.XLOOKUP(A140,'SJR LIST (2024)'!A144:A475,'SJR LIST (2024)'!B144:B475,,0,-1)</f>
        <v>SAMAN, JOMARIE</v>
      </c>
      <c r="C140" s="7" t="str">
        <f>_xlfn.XLOOKUP(A140,'SJR LIST (2024)'!A144:A475,'SJR LIST (2024)'!E144:E475,,0,-1)</f>
        <v>PO</v>
      </c>
      <c r="D140" s="391">
        <f>_xlfn.XLOOKUP(A140,'SJR LIST (2024)'!A91:A475,'SJR LIST (2024)'!L91:L475,,0,-1)</f>
        <v>45414</v>
      </c>
      <c r="E140" s="391">
        <f>_xlfn.XLOOKUP(A140,'SJR LIST (2024)'!A144:A475,'SJR LIST (2024)'!N144:N475,,0,-1)</f>
        <v>45416</v>
      </c>
    </row>
    <row r="141" spans="1:5">
      <c r="A141" s="7" t="s">
        <v>180</v>
      </c>
      <c r="B141" s="7" t="str">
        <f>_xlfn.XLOOKUP(A141,'SJR LIST (2024)'!A145:A475,'SJR LIST (2024)'!B145:B475,,0,-1)</f>
        <v>8 SONAKA INC.</v>
      </c>
      <c r="C141" s="7" t="str">
        <f>_xlfn.XLOOKUP(A141,'SJR LIST (2024)'!A145:A475,'SJR LIST (2024)'!E145:E475,,0,-1)</f>
        <v>BI</v>
      </c>
      <c r="D141" s="391">
        <f>_xlfn.XLOOKUP(A141,'SJR LIST (2024)'!A92:A475,'SJR LIST (2024)'!L92:L475,,0,-1)</f>
        <v>45414</v>
      </c>
      <c r="E141" s="391">
        <f>_xlfn.XLOOKUP(A141,'SJR LIST (2024)'!A145:A475,'SJR LIST (2024)'!N145:N475,,0,-1)</f>
        <v>45414</v>
      </c>
    </row>
    <row r="142" spans="1:5">
      <c r="A142" s="7" t="s">
        <v>181</v>
      </c>
      <c r="B142" s="7" t="str">
        <f>_xlfn.XLOOKUP(A142,'SJR LIST (2024)'!A146:A475,'SJR LIST (2024)'!B146:B475,,0,-1)</f>
        <v>GALLON, JONARD</v>
      </c>
      <c r="C142" s="7" t="str">
        <f>_xlfn.XLOOKUP(A142,'SJR LIST (2024)'!A146:A475,'SJR LIST (2024)'!E146:E475,,0,-1)</f>
        <v>BI</v>
      </c>
      <c r="D142" s="391">
        <f>_xlfn.XLOOKUP(A142,'SJR LIST (2024)'!A93:A475,'SJR LIST (2024)'!L93:L475,,0,-1)</f>
        <v>45414</v>
      </c>
      <c r="E142" s="391">
        <f>_xlfn.XLOOKUP(A142,'SJR LIST (2024)'!A146:A475,'SJR LIST (2024)'!N146:N475,,0,-1)</f>
        <v>45420</v>
      </c>
    </row>
    <row r="143" spans="1:5">
      <c r="A143" s="7" t="s">
        <v>182</v>
      </c>
      <c r="B143" s="7" t="str">
        <f>_xlfn.XLOOKUP(A143,'SJR LIST (2024)'!A147:A475,'SJR LIST (2024)'!B147:B475,,0,-1)</f>
        <v>KOLIN PHILIPPINES INTERNATIONAL INC.</v>
      </c>
      <c r="C143" s="7" t="str">
        <f>_xlfn.XLOOKUP(A143,'SJR LIST (2024)'!A147:A475,'SJR LIST (2024)'!E147:E475,,0,-1)</f>
        <v>RM</v>
      </c>
      <c r="D143" s="391">
        <f>_xlfn.XLOOKUP(A143,'SJR LIST (2024)'!A94:A475,'SJR LIST (2024)'!L94:L475,,0,-1)</f>
        <v>45414</v>
      </c>
      <c r="E143" s="391">
        <f>_xlfn.XLOOKUP(A143,'SJR LIST (2024)'!A147:A475,'SJR LIST (2024)'!N147:N475,,0,-1)</f>
        <v>45414</v>
      </c>
    </row>
    <row r="144" spans="1:5">
      <c r="A144" s="7" t="s">
        <v>183</v>
      </c>
      <c r="B144" s="7" t="str">
        <f>_xlfn.XLOOKUP(A144,'SJR LIST (2024)'!A148:A475,'SJR LIST (2024)'!B148:B475,,0,-1)</f>
        <v>ANDAL, DANILO</v>
      </c>
      <c r="C144" s="7" t="str">
        <f>_xlfn.XLOOKUP(A144,'SJR LIST (2024)'!A148:A475,'SJR LIST (2024)'!E148:E475,,0,-1)</f>
        <v>BI</v>
      </c>
      <c r="D144" s="391">
        <f>_xlfn.XLOOKUP(A144,'SJR LIST (2024)'!A95:A475,'SJR LIST (2024)'!L95:L475,,0,-1)</f>
        <v>45419</v>
      </c>
      <c r="E144" s="391">
        <f>_xlfn.XLOOKUP(A144,'SJR LIST (2024)'!A148:A475,'SJR LIST (2024)'!N148:N475,,0,-1)</f>
        <v>45437</v>
      </c>
    </row>
    <row r="145" spans="1:5">
      <c r="A145" s="7" t="s">
        <v>184</v>
      </c>
      <c r="B145" s="7" t="str">
        <f>_xlfn.XLOOKUP(A145,'SJR LIST (2024)'!A149:A475,'SJR LIST (2024)'!B149:B475,,0,-1)</f>
        <v>CANUTO, MARIO</v>
      </c>
      <c r="C145" s="7" t="str">
        <f>_xlfn.XLOOKUP(A145,'SJR LIST (2024)'!A149:A475,'SJR LIST (2024)'!E149:E475,,0,-1)</f>
        <v>BI</v>
      </c>
      <c r="D145" s="391">
        <f>_xlfn.XLOOKUP(A145,'SJR LIST (2024)'!A96:A475,'SJR LIST (2024)'!L96:L475,,0,-1)</f>
        <v>45419</v>
      </c>
      <c r="E145" s="391">
        <f>_xlfn.XLOOKUP(A145,'SJR LIST (2024)'!A149:A475,'SJR LIST (2024)'!N149:N475,,0,-1)</f>
        <v>45428</v>
      </c>
    </row>
    <row r="146" spans="1:5">
      <c r="A146" s="7" t="s">
        <v>185</v>
      </c>
      <c r="B146" s="7" t="str">
        <f>_xlfn.XLOOKUP(A146,'SJR LIST (2024)'!A150:A475,'SJR LIST (2024)'!B150:B475,,0,-1)</f>
        <v>ELLANA, DIVINE GRACE</v>
      </c>
      <c r="C146" s="7" t="str">
        <f>_xlfn.XLOOKUP(A146,'SJR LIST (2024)'!A150:A475,'SJR LIST (2024)'!E150:E475,,0,-1)</f>
        <v>PO</v>
      </c>
      <c r="D146" s="391">
        <f>_xlfn.XLOOKUP(A146,'SJR LIST (2024)'!A97:A475,'SJR LIST (2024)'!L97:L475,,0,-1)</f>
        <v>45419</v>
      </c>
      <c r="E146" s="391">
        <f>_xlfn.XLOOKUP(A146,'SJR LIST (2024)'!A150:A475,'SJR LIST (2024)'!N150:N475,,0,-1)</f>
        <v>45421</v>
      </c>
    </row>
    <row r="147" spans="1:5">
      <c r="A147" s="7" t="s">
        <v>186</v>
      </c>
      <c r="B147" s="7" t="str">
        <f>_xlfn.XLOOKUP(A147,'SJR LIST (2024)'!A151:A475,'SJR LIST (2024)'!B151:B475,,0,-1)</f>
        <v>LALWANI, NAVIN</v>
      </c>
      <c r="C147" s="7" t="str">
        <f>_xlfn.XLOOKUP(A147,'SJR LIST (2024)'!A151:A475,'SJR LIST (2024)'!E151:E475,,0,-1)</f>
        <v>BI</v>
      </c>
      <c r="D147" s="391">
        <f>_xlfn.XLOOKUP(A147,'SJR LIST (2024)'!A98:A475,'SJR LIST (2024)'!L98:L475,,0,-1)</f>
        <v>45420</v>
      </c>
      <c r="E147" s="391">
        <f>_xlfn.XLOOKUP(A147,'SJR LIST (2024)'!A151:A475,'SJR LIST (2024)'!N151:N475,,0,-1)</f>
        <v>45421</v>
      </c>
    </row>
    <row r="148" spans="1:5">
      <c r="A148" s="7" t="s">
        <v>187</v>
      </c>
      <c r="B148" s="7" t="str">
        <f>_xlfn.XLOOKUP(A148,'SJR LIST (2024)'!A152:A475,'SJR LIST (2024)'!B152:B475,,0,-1)</f>
        <v>PASCUAL, JHOLLYGHAR</v>
      </c>
      <c r="C148" s="7" t="str">
        <f>_xlfn.XLOOKUP(A148,'SJR LIST (2024)'!A152:A475,'SJR LIST (2024)'!E152:E475,,0,-1)</f>
        <v>PO</v>
      </c>
      <c r="D148" s="391">
        <f>_xlfn.XLOOKUP(A148,'SJR LIST (2024)'!A99:A475,'SJR LIST (2024)'!L99:L475,,0,-1)</f>
        <v>45421</v>
      </c>
      <c r="E148" s="391">
        <f>_xlfn.XLOOKUP(A148,'SJR LIST (2024)'!A152:A475,'SJR LIST (2024)'!N152:N475,,0,-1)</f>
        <v>45426</v>
      </c>
    </row>
    <row r="149" spans="1:5">
      <c r="A149" s="7" t="s">
        <v>188</v>
      </c>
      <c r="B149" s="7" t="str">
        <f>_xlfn.XLOOKUP(A149,'SJR LIST (2024)'!A153:A475,'SJR LIST (2024)'!B153:B475,,0,-1)</f>
        <v>ELORA'S AESTHETIC LOUNGE/TIEZO, AILEEN</v>
      </c>
      <c r="C149" s="7" t="str">
        <f>_xlfn.XLOOKUP(A149,'SJR LIST (2024)'!A153:A475,'SJR LIST (2024)'!E153:E475,,0,-1)</f>
        <v>PO</v>
      </c>
      <c r="D149" s="391">
        <f>_xlfn.XLOOKUP(A149,'SJR LIST (2024)'!A100:A475,'SJR LIST (2024)'!L100:L475,,0,-1)</f>
        <v>45422</v>
      </c>
      <c r="E149" s="391">
        <f>_xlfn.XLOOKUP(A149,'SJR LIST (2024)'!A153:A475,'SJR LIST (2024)'!N153:N475,,0,-1)</f>
        <v>45429</v>
      </c>
    </row>
    <row r="150" spans="1:5">
      <c r="A150" s="7" t="s">
        <v>189</v>
      </c>
      <c r="B150" s="7" t="str">
        <f>_xlfn.XLOOKUP(A150,'SJR LIST (2024)'!A154:A475,'SJR LIST (2024)'!B154:B475,,0,-1)</f>
        <v>KOLIN PHILIPPINES INTERNATIONAL INC. (2ND FLOOR)</v>
      </c>
      <c r="C150" s="7" t="str">
        <f>_xlfn.XLOOKUP(A150,'SJR LIST (2024)'!A154:A475,'SJR LIST (2024)'!E154:E475,,0,-1)</f>
        <v>RM</v>
      </c>
      <c r="D150" s="391">
        <f>_xlfn.XLOOKUP(A150,'SJR LIST (2024)'!A101:A475,'SJR LIST (2024)'!L101:L475,,0,-1)</f>
        <v>45422</v>
      </c>
      <c r="E150" s="391">
        <f>_xlfn.XLOOKUP(A150,'SJR LIST (2024)'!A154:A475,'SJR LIST (2024)'!N154:N475,,0,-1)</f>
        <v>45422</v>
      </c>
    </row>
    <row r="151" spans="1:5">
      <c r="A151" s="7" t="s">
        <v>190</v>
      </c>
      <c r="B151" s="7" t="str">
        <f>_xlfn.XLOOKUP(A151,'SJR LIST (2024)'!A155:A475,'SJR LIST (2024)'!B155:B475,,0,-1)</f>
        <v>KOLIN PHILIPPINES INTERNATIONAL INC.</v>
      </c>
      <c r="C151" s="7" t="str">
        <f>_xlfn.XLOOKUP(A151,'SJR LIST (2024)'!A155:A475,'SJR LIST (2024)'!E155:E475,,0,-1)</f>
        <v>BI</v>
      </c>
      <c r="D151" s="391">
        <f>_xlfn.XLOOKUP(A151,'SJR LIST (2024)'!A102:A475,'SJR LIST (2024)'!L102:L475,,0,-1)</f>
        <v>45422</v>
      </c>
      <c r="E151" s="391">
        <f>_xlfn.XLOOKUP(A151,'SJR LIST (2024)'!A155:A475,'SJR LIST (2024)'!N155:N475,,0,-1)</f>
        <v>45422</v>
      </c>
    </row>
    <row r="152" spans="1:5">
      <c r="A152" s="7" t="s">
        <v>191</v>
      </c>
      <c r="B152" s="7" t="str">
        <f>_xlfn.XLOOKUP(A152,'SJR LIST (2024)'!A156:A475,'SJR LIST (2024)'!B156:B475,,0,-1)</f>
        <v>QC HOLIDAY SPA</v>
      </c>
      <c r="C152" s="7" t="str">
        <f>_xlfn.XLOOKUP(A152,'SJR LIST (2024)'!A156:A475,'SJR LIST (2024)'!E156:E475,,0,-1)</f>
        <v>PO</v>
      </c>
      <c r="D152" s="391">
        <f>_xlfn.XLOOKUP(A152,'SJR LIST (2024)'!A103:A475,'SJR LIST (2024)'!L103:L475,,0,-1)</f>
        <v>45426</v>
      </c>
      <c r="E152" s="391">
        <f>_xlfn.XLOOKUP(A152,'SJR LIST (2024)'!A156:A475,'SJR LIST (2024)'!N156:N475,,0,-1)</f>
        <v>45428</v>
      </c>
    </row>
    <row r="153" spans="1:5">
      <c r="A153" s="7" t="s">
        <v>192</v>
      </c>
      <c r="B153" s="7" t="str">
        <f>_xlfn.XLOOKUP(A153,'SJR LIST (2024)'!A157:A475,'SJR LIST (2024)'!B157:B475,,0,-1)</f>
        <v>ONG, CAROL/WENDY</v>
      </c>
      <c r="C153" s="7" t="str">
        <f>_xlfn.XLOOKUP(A153,'SJR LIST (2024)'!A157:A475,'SJR LIST (2024)'!E157:E475,,0,-1)</f>
        <v>PO</v>
      </c>
      <c r="D153" s="391">
        <f>_xlfn.XLOOKUP(A153,'SJR LIST (2024)'!A104:A475,'SJR LIST (2024)'!L104:L475,,0,-1)</f>
        <v>45426</v>
      </c>
      <c r="E153" s="391">
        <f>_xlfn.XLOOKUP(A153,'SJR LIST (2024)'!A157:A475,'SJR LIST (2024)'!N157:N475,,0,-1)</f>
        <v>45427</v>
      </c>
    </row>
    <row r="154" spans="1:5">
      <c r="A154" s="7" t="s">
        <v>193</v>
      </c>
      <c r="B154" s="7" t="str">
        <f>_xlfn.XLOOKUP(A154,'SJR LIST (2024)'!A158:A475,'SJR LIST (2024)'!B158:B475,,0,-1)</f>
        <v>NASAYAO, NORLAN C.</v>
      </c>
      <c r="C154" s="7" t="str">
        <f>_xlfn.XLOOKUP(A154,'SJR LIST (2024)'!A158:A475,'SJR LIST (2024)'!E158:E475,,0,-1)</f>
        <v>BI</v>
      </c>
      <c r="D154" s="391">
        <f>_xlfn.XLOOKUP(A154,'SJR LIST (2024)'!A105:A475,'SJR LIST (2024)'!L105:L475,,0,-1)</f>
        <v>45426</v>
      </c>
      <c r="E154" s="391">
        <f>_xlfn.XLOOKUP(A154,'SJR LIST (2024)'!A158:A475,'SJR LIST (2024)'!N158:N475,,0,-1)</f>
        <v>45428</v>
      </c>
    </row>
    <row r="155" spans="1:5">
      <c r="A155" s="7" t="s">
        <v>194</v>
      </c>
      <c r="B155" s="7" t="str">
        <f>_xlfn.XLOOKUP(A155,'SJR LIST (2024)'!A159:A475,'SJR LIST (2024)'!B159:B475,,0,-1)</f>
        <v>TRINIDAD, JOSEPH</v>
      </c>
      <c r="C155" s="7" t="str">
        <f>_xlfn.XLOOKUP(A155,'SJR LIST (2024)'!A159:A475,'SJR LIST (2024)'!E159:E475,,0,-1)</f>
        <v>PO</v>
      </c>
      <c r="D155" s="391">
        <f>_xlfn.XLOOKUP(A155,'SJR LIST (2024)'!A106:A475,'SJR LIST (2024)'!L106:L475,,0,-1)</f>
        <v>45427</v>
      </c>
      <c r="E155" s="391">
        <f>_xlfn.XLOOKUP(A155,'SJR LIST (2024)'!A159:A475,'SJR LIST (2024)'!N159:N475,,0,-1)</f>
        <v>45434</v>
      </c>
    </row>
    <row r="156" spans="1:5">
      <c r="A156" s="7" t="s">
        <v>195</v>
      </c>
      <c r="B156" s="7" t="str">
        <f>_xlfn.XLOOKUP(A156,'SJR LIST (2024)'!A160:A475,'SJR LIST (2024)'!B160:B475,,0,-1)</f>
        <v>ANDALAHAW, JOHN</v>
      </c>
      <c r="C156" s="7" t="str">
        <f>_xlfn.XLOOKUP(A156,'SJR LIST (2024)'!A160:A475,'SJR LIST (2024)'!E160:E475,,0,-1)</f>
        <v>PO</v>
      </c>
      <c r="D156" s="391">
        <f>_xlfn.XLOOKUP(A156,'SJR LIST (2024)'!A107:A475,'SJR LIST (2024)'!L107:L475,,0,-1)</f>
        <v>45428</v>
      </c>
      <c r="E156" s="391">
        <f>_xlfn.XLOOKUP(A156,'SJR LIST (2024)'!A160:A475,'SJR LIST (2024)'!N160:N475,,0,-1)</f>
        <v>45434</v>
      </c>
    </row>
    <row r="157" spans="1:5">
      <c r="A157" s="7" t="s">
        <v>196</v>
      </c>
      <c r="B157" s="7" t="str">
        <f>_xlfn.XLOOKUP(A157,'SJR LIST (2024)'!A161:A475,'SJR LIST (2024)'!B161:B475,,0,-1)</f>
        <v>TAN, ALEXANDER</v>
      </c>
      <c r="C157" s="7" t="str">
        <f>_xlfn.XLOOKUP(A157,'SJR LIST (2024)'!A161:A475,'SJR LIST (2024)'!E161:E475,,0,-1)</f>
        <v>PO</v>
      </c>
      <c r="D157" s="391">
        <f>_xlfn.XLOOKUP(A157,'SJR LIST (2024)'!A108:A475,'SJR LIST (2024)'!L108:L475,,0,-1)</f>
        <v>45428</v>
      </c>
      <c r="E157" s="391">
        <f>_xlfn.XLOOKUP(A157,'SJR LIST (2024)'!A161:A475,'SJR LIST (2024)'!N161:N475,,0,-1)</f>
        <v>45432</v>
      </c>
    </row>
    <row r="158" spans="1:5">
      <c r="A158" s="7" t="s">
        <v>197</v>
      </c>
      <c r="B158" s="7" t="str">
        <f>_xlfn.XLOOKUP(A158,'SJR LIST (2024)'!A162:A475,'SJR LIST (2024)'!B162:B475,,0,-1)</f>
        <v>PATANAO, MARY ROSE</v>
      </c>
      <c r="C158" s="7" t="str">
        <f>_xlfn.XLOOKUP(A158,'SJR LIST (2024)'!A162:A475,'SJR LIST (2024)'!E162:E475,,0,-1)</f>
        <v>PO</v>
      </c>
      <c r="D158" s="391">
        <f>_xlfn.XLOOKUP(A158,'SJR LIST (2024)'!A109:A475,'SJR LIST (2024)'!L109:L475,,0,-1)</f>
        <v>45428</v>
      </c>
      <c r="E158" s="391">
        <f>_xlfn.XLOOKUP(A158,'SJR LIST (2024)'!A162:A475,'SJR LIST (2024)'!N162:N475,,0,-1)</f>
        <v>0</v>
      </c>
    </row>
    <row r="159" spans="1:5">
      <c r="A159" s="7" t="s">
        <v>198</v>
      </c>
      <c r="B159" s="7" t="str">
        <f>_xlfn.XLOOKUP(A159,'SJR LIST (2024)'!A163:A475,'SJR LIST (2024)'!B163:B475,,0,-1)</f>
        <v>OCTO ONE STOP TRADING</v>
      </c>
      <c r="C159" s="7" t="str">
        <f>_xlfn.XLOOKUP(A159,'SJR LIST (2024)'!A163:A475,'SJR LIST (2024)'!E163:E475,,0,-1)</f>
        <v>BI</v>
      </c>
      <c r="D159" s="391">
        <f>_xlfn.XLOOKUP(A159,'SJR LIST (2024)'!A110:A475,'SJR LIST (2024)'!L110:L475,,0,-1)</f>
        <v>45429</v>
      </c>
      <c r="E159" s="391">
        <f>_xlfn.XLOOKUP(A159,'SJR LIST (2024)'!A163:A475,'SJR LIST (2024)'!N163:N475,,0,-1)</f>
        <v>45442</v>
      </c>
    </row>
    <row r="160" spans="1:5">
      <c r="A160" s="7" t="s">
        <v>199</v>
      </c>
      <c r="B160" s="7" t="str">
        <f>_xlfn.XLOOKUP(A160,'SJR LIST (2024)'!A164:A475,'SJR LIST (2024)'!B164:B475,,0,-1)</f>
        <v>LUMAG, MARLON CENAS</v>
      </c>
      <c r="C160" s="7" t="str">
        <f>_xlfn.XLOOKUP(A160,'SJR LIST (2024)'!A164:A475,'SJR LIST (2024)'!E164:E475,,0,-1)</f>
        <v>BI</v>
      </c>
      <c r="D160" s="391">
        <f>_xlfn.XLOOKUP(A160,'SJR LIST (2024)'!A111:A475,'SJR LIST (2024)'!L111:L475,,0,-1)</f>
        <v>45429</v>
      </c>
      <c r="E160" s="391">
        <f>_xlfn.XLOOKUP(A160,'SJR LIST (2024)'!A164:A475,'SJR LIST (2024)'!N164:N475,,0,-1)</f>
        <v>45443</v>
      </c>
    </row>
    <row r="161" spans="1:5">
      <c r="A161" s="7" t="s">
        <v>200</v>
      </c>
      <c r="B161" s="7" t="str">
        <f>_xlfn.XLOOKUP(A161,'SJR LIST (2024)'!A165:A475,'SJR LIST (2024)'!B165:B475,,0,-1)</f>
        <v>LEI, TUCK WENG</v>
      </c>
      <c r="C161" s="7" t="str">
        <f>_xlfn.XLOOKUP(A161,'SJR LIST (2024)'!A165:A475,'SJR LIST (2024)'!E165:E475,,0,-1)</f>
        <v>PO</v>
      </c>
      <c r="D161" s="391">
        <f>_xlfn.XLOOKUP(A161,'SJR LIST (2024)'!A112:A475,'SJR LIST (2024)'!L112:L475,,0,-1)</f>
        <v>45433</v>
      </c>
      <c r="E161" s="391">
        <f>_xlfn.XLOOKUP(A161,'SJR LIST (2024)'!A165:A475,'SJR LIST (2024)'!N165:N475,,0,-1)</f>
        <v>45441</v>
      </c>
    </row>
    <row r="162" spans="1:5">
      <c r="A162" s="7" t="s">
        <v>201</v>
      </c>
      <c r="B162" s="7" t="str">
        <f>_xlfn.XLOOKUP(A162,'SJR LIST (2024)'!A166:A475,'SJR LIST (2024)'!B166:B475,,0,-1)</f>
        <v>LEI, TUCK WENG</v>
      </c>
      <c r="C162" s="7" t="str">
        <f>_xlfn.XLOOKUP(A162,'SJR LIST (2024)'!A166:A475,'SJR LIST (2024)'!E166:E475,,0,-1)</f>
        <v>PO</v>
      </c>
      <c r="D162" s="391">
        <f>_xlfn.XLOOKUP(A162,'SJR LIST (2024)'!A113:A475,'SJR LIST (2024)'!L113:L475,,0,-1)</f>
        <v>45433</v>
      </c>
      <c r="E162" s="391">
        <f>_xlfn.XLOOKUP(A162,'SJR LIST (2024)'!A166:A475,'SJR LIST (2024)'!N166:N475,,0,-1)</f>
        <v>45441</v>
      </c>
    </row>
    <row r="163" spans="1:5">
      <c r="A163" s="7" t="s">
        <v>202</v>
      </c>
      <c r="B163" s="7" t="str">
        <f>_xlfn.XLOOKUP(A163,'SJR LIST (2024)'!A167:A475,'SJR LIST (2024)'!B167:B475,,0,-1)</f>
        <v>MACALINTAL, DR. CORINA</v>
      </c>
      <c r="C163" s="7" t="str">
        <f>_xlfn.XLOOKUP(A163,'SJR LIST (2024)'!A167:A475,'SJR LIST (2024)'!E167:E475,,0,-1)</f>
        <v>BI</v>
      </c>
      <c r="D163" s="391">
        <f>_xlfn.XLOOKUP(A163,'SJR LIST (2024)'!A114:A475,'SJR LIST (2024)'!L114:L475,,0,-1)</f>
        <v>45433</v>
      </c>
      <c r="E163" s="391">
        <f>_xlfn.XLOOKUP(A163,'SJR LIST (2024)'!A167:A475,'SJR LIST (2024)'!N167:N475,,0,-1)</f>
        <v>45433</v>
      </c>
    </row>
    <row r="164" spans="1:5">
      <c r="A164" s="7" t="s">
        <v>203</v>
      </c>
      <c r="B164" s="7" t="str">
        <f>_xlfn.XLOOKUP(A164,'SJR LIST (2024)'!A168:A475,'SJR LIST (2024)'!B168:B475,,0,-1)</f>
        <v>BAESA ADVENTIST ACADEMY</v>
      </c>
      <c r="C164" s="7" t="str">
        <f>_xlfn.XLOOKUP(A164,'SJR LIST (2024)'!A168:A475,'SJR LIST (2024)'!E168:E475,,0,-1)</f>
        <v>PO</v>
      </c>
      <c r="D164" s="391">
        <f>_xlfn.XLOOKUP(A164,'SJR LIST (2024)'!A115:A475,'SJR LIST (2024)'!L115:L475,,0,-1)</f>
        <v>45434</v>
      </c>
      <c r="E164" s="391">
        <f>_xlfn.XLOOKUP(A164,'SJR LIST (2024)'!A168:A475,'SJR LIST (2024)'!N168:N475,,0,-1)</f>
        <v>45439</v>
      </c>
    </row>
    <row r="165" spans="1:5">
      <c r="A165" s="7" t="s">
        <v>204</v>
      </c>
      <c r="B165" s="7" t="str">
        <f>_xlfn.XLOOKUP(A165,'SJR LIST (2024)'!A169:A475,'SJR LIST (2024)'!B169:B475,,0,-1)</f>
        <v>CHANDIRAMANI, POONAM</v>
      </c>
      <c r="C165" s="7" t="str">
        <f>_xlfn.XLOOKUP(A165,'SJR LIST (2024)'!A169:A475,'SJR LIST (2024)'!E169:E475,,0,-1)</f>
        <v>PO</v>
      </c>
      <c r="D165" s="391">
        <f>_xlfn.XLOOKUP(A165,'SJR LIST (2024)'!A116:A475,'SJR LIST (2024)'!L116:L475,,0,-1)</f>
        <v>45434</v>
      </c>
      <c r="E165" s="391">
        <f>_xlfn.XLOOKUP(A165,'SJR LIST (2024)'!A169:A475,'SJR LIST (2024)'!N169:N475,,0,-1)</f>
        <v>45440</v>
      </c>
    </row>
    <row r="166" spans="1:5">
      <c r="A166" s="7" t="s">
        <v>205</v>
      </c>
      <c r="B166" s="7" t="str">
        <f>_xlfn.XLOOKUP(A166,'SJR LIST (2024)'!A170:A475,'SJR LIST (2024)'!B170:B475,,0,-1)</f>
        <v>VECINO, JHUNE/CHARITO DE GUZMAN</v>
      </c>
      <c r="C166" s="7" t="str">
        <f>_xlfn.XLOOKUP(A166,'SJR LIST (2024)'!A170:A475,'SJR LIST (2024)'!E170:E475,,0,-1)</f>
        <v>BI</v>
      </c>
      <c r="D166" s="391">
        <f>_xlfn.XLOOKUP(A166,'SJR LIST (2024)'!A117:A475,'SJR LIST (2024)'!L117:L475,,0,-1)</f>
        <v>45434</v>
      </c>
      <c r="E166" s="391">
        <f>_xlfn.XLOOKUP(A166,'SJR LIST (2024)'!A170:A475,'SJR LIST (2024)'!N170:N475,,0,-1)</f>
        <v>45436</v>
      </c>
    </row>
    <row r="167" spans="1:5">
      <c r="A167" s="7" t="s">
        <v>206</v>
      </c>
      <c r="B167" s="7" t="str">
        <f>_xlfn.XLOOKUP(A167,'SJR LIST (2024)'!A171:A475,'SJR LIST (2024)'!B171:B475,,0,-1)</f>
        <v>CHAN, MARVIN</v>
      </c>
      <c r="C167" s="7" t="str">
        <f>_xlfn.XLOOKUP(A167,'SJR LIST (2024)'!A171:A475,'SJR LIST (2024)'!E171:E475,,0,-1)</f>
        <v>PO</v>
      </c>
      <c r="D167" s="391">
        <f>_xlfn.XLOOKUP(A167,'SJR LIST (2024)'!A118:A475,'SJR LIST (2024)'!L118:L475,,0,-1)</f>
        <v>45436</v>
      </c>
      <c r="E167" s="391">
        <f>_xlfn.XLOOKUP(A167,'SJR LIST (2024)'!A171:A475,'SJR LIST (2024)'!N171:N475,,0,-1)</f>
        <v>45440</v>
      </c>
    </row>
    <row r="168" spans="1:5">
      <c r="A168" s="7" t="s">
        <v>207</v>
      </c>
      <c r="B168" s="7" t="str">
        <f>_xlfn.XLOOKUP(A168,'SJR LIST (2024)'!A172:A475,'SJR LIST (2024)'!B172:B475,,0,-1)</f>
        <v>LBBC LIGHT HOUSE BBC</v>
      </c>
      <c r="C168" s="7" t="str">
        <f>_xlfn.XLOOKUP(A168,'SJR LIST (2024)'!A172:A475,'SJR LIST (2024)'!E172:E475,,0,-1)</f>
        <v>BI</v>
      </c>
      <c r="D168" s="391">
        <f>_xlfn.XLOOKUP(A168,'SJR LIST (2024)'!A119:A475,'SJR LIST (2024)'!L119:L475,,0,-1)</f>
        <v>45436</v>
      </c>
      <c r="E168" s="391">
        <f>_xlfn.XLOOKUP(A168,'SJR LIST (2024)'!A172:A475,'SJR LIST (2024)'!N172:N475,,0,-1)</f>
        <v>45446</v>
      </c>
    </row>
    <row r="169" spans="1:5">
      <c r="A169" s="7" t="s">
        <v>208</v>
      </c>
      <c r="B169" s="7" t="str">
        <f>_xlfn.XLOOKUP(A169,'SJR LIST (2024)'!A173:A475,'SJR LIST (2024)'!B173:B475,,0,-1)</f>
        <v>POLYSEAL MFG. IND'S INC</v>
      </c>
      <c r="C169" s="7" t="str">
        <f>_xlfn.XLOOKUP(A169,'SJR LIST (2024)'!A173:A475,'SJR LIST (2024)'!E173:E475,,0,-1)</f>
        <v>BI</v>
      </c>
      <c r="D169" s="391">
        <f>_xlfn.XLOOKUP(A169,'SJR LIST (2024)'!A120:A475,'SJR LIST (2024)'!L120:L475,,0,-1)</f>
        <v>45436</v>
      </c>
      <c r="E169" s="391">
        <f>_xlfn.XLOOKUP(A169,'SJR LIST (2024)'!A173:A475,'SJR LIST (2024)'!N173:N475,,0,-1)</f>
        <v>45447</v>
      </c>
    </row>
    <row r="170" spans="1:5">
      <c r="A170" s="7" t="s">
        <v>209</v>
      </c>
      <c r="B170" s="7" t="str">
        <f>_xlfn.XLOOKUP(A170,'SJR LIST (2024)'!A174:A475,'SJR LIST (2024)'!B174:B475,,0,-1)</f>
        <v>KOLIN PHILIPPINES INTERNATIONAL INC.</v>
      </c>
      <c r="C170" s="7" t="str">
        <f>_xlfn.XLOOKUP(A170,'SJR LIST (2024)'!A174:A475,'SJR LIST (2024)'!E174:E475,,0,-1)</f>
        <v>BI</v>
      </c>
      <c r="D170" s="391">
        <f>_xlfn.XLOOKUP(A170,'SJR LIST (2024)'!A121:A475,'SJR LIST (2024)'!L121:L475,,0,-1)</f>
        <v>45436</v>
      </c>
      <c r="E170" s="391">
        <f>_xlfn.XLOOKUP(A170,'SJR LIST (2024)'!A174:A475,'SJR LIST (2024)'!N174:N475,,0,-1)</f>
        <v>45436</v>
      </c>
    </row>
    <row r="171" spans="1:5">
      <c r="A171" s="7" t="s">
        <v>210</v>
      </c>
      <c r="B171" s="7" t="str">
        <f>_xlfn.XLOOKUP(A171,'SJR LIST (2024)'!A175:A475,'SJR LIST (2024)'!B175:B475,,0,-1)</f>
        <v>KOLIN PHILIPPINES INTERNATIONAL INC.(T&amp;P)</v>
      </c>
      <c r="C171" s="7" t="str">
        <f>_xlfn.XLOOKUP(A171,'SJR LIST (2024)'!A175:A475,'SJR LIST (2024)'!E175:E475,,0,-1)</f>
        <v>RM</v>
      </c>
      <c r="D171" s="391">
        <f>_xlfn.XLOOKUP(A171,'SJR LIST (2024)'!A122:A475,'SJR LIST (2024)'!L122:L475,,0,-1)</f>
        <v>45436</v>
      </c>
      <c r="E171" s="391">
        <f>_xlfn.XLOOKUP(A171,'SJR LIST (2024)'!A175:A475,'SJR LIST (2024)'!N175:N475,,0,-1)</f>
        <v>45436</v>
      </c>
    </row>
    <row r="172" spans="1:5">
      <c r="A172" s="2" t="s">
        <v>211</v>
      </c>
      <c r="B172" s="2" t="e">
        <f>_xlfn.XLOOKUP(A172,'SJR LIST (2024)'!A198:A475,'SJR LIST (2024)'!B198:B475,,0,-1)</f>
        <v>#N/A</v>
      </c>
      <c r="C172" s="2" t="e">
        <f>_xlfn.XLOOKUP(A172,'SJR LIST (2024)'!A198:A475,'SJR LIST (2024)'!E198:E475,,0,-1)</f>
        <v>#N/A</v>
      </c>
      <c r="D172" s="379">
        <f>_xlfn.XLOOKUP(A172,'SJR LIST (2024)'!A145:A475,'SJR LIST (2024)'!L145:L475,,0,-1)</f>
        <v>45436</v>
      </c>
      <c r="E172" s="379">
        <f>_xlfn.XLOOKUP(A172,'SJR LIST (2024)'!A13:A475,'SJR LIST (2024)'!N13:N475,,0,-1)</f>
        <v>45436</v>
      </c>
    </row>
    <row r="173" spans="1:5">
      <c r="A173" s="2" t="s">
        <v>212</v>
      </c>
      <c r="B173" s="2" t="str">
        <f>_xlfn.XLOOKUP(A173,'SJR LIST (2024)'!A176:A475,'SJR LIST (2024)'!B176:B475,,0,-1)</f>
        <v>MOULD &amp; DYE IND. CORP</v>
      </c>
      <c r="C173" s="2" t="str">
        <f>_xlfn.XLOOKUP(A173,'SJR LIST (2024)'!A176:A475,'SJR LIST (2024)'!E176:E475,,0,-1)</f>
        <v>PO</v>
      </c>
      <c r="D173" s="379">
        <f>_xlfn.XLOOKUP(A173,'SJR LIST (2024)'!A123:A475,'SJR LIST (2024)'!L123:L475,,0,-1)</f>
        <v>45439</v>
      </c>
      <c r="E173" s="379">
        <f>_xlfn.XLOOKUP(A173,'SJR LIST (2024)'!A176:A475,'SJR LIST (2024)'!N176:N475,,0,-1)</f>
        <v>45441</v>
      </c>
    </row>
    <row r="174" spans="1:5">
      <c r="A174" s="2" t="s">
        <v>213</v>
      </c>
      <c r="B174" s="2" t="str">
        <f>_xlfn.XLOOKUP(A174,'SJR LIST (2024)'!A178:A475,'SJR LIST (2024)'!B178:B475,,0,-1)</f>
        <v>ALCHY ENTERPRISE</v>
      </c>
      <c r="C174" s="2" t="str">
        <f>_xlfn.XLOOKUP(A174,'SJR LIST (2024)'!A178:A475,'SJR LIST (2024)'!E178:E475,,0,-1)</f>
        <v>PO</v>
      </c>
      <c r="D174" s="379">
        <f>_xlfn.XLOOKUP(A174,'SJR LIST (2024)'!A125:A475,'SJR LIST (2024)'!L125:L475,,0,-1)</f>
        <v>45439</v>
      </c>
      <c r="E174" s="379">
        <f>_xlfn.XLOOKUP(A174,'SJR LIST (2024)'!A178:A475,'SJR LIST (2024)'!N178:N475,,0,-1)</f>
        <v>45442</v>
      </c>
    </row>
    <row r="175" spans="1:5">
      <c r="A175" s="2" t="s">
        <v>214</v>
      </c>
      <c r="B175" s="2" t="str">
        <f>_xlfn.XLOOKUP(A175,'SJR LIST (2024)'!A5:A475,'SJR LIST (2024)'!B5:B475,,0,-1)</f>
        <v>FERNANDEZ, DINO</v>
      </c>
      <c r="C175" s="2" t="str">
        <f>_xlfn.XLOOKUP(A175,'SJR LIST (2024)'!A5:A475,'SJR LIST (2024)'!E5:E475,,0,-1)</f>
        <v>PO</v>
      </c>
      <c r="D175" s="379">
        <f>_xlfn.XLOOKUP(A175,'SJR LIST (2024)'!A147:A475,'SJR LIST (2024)'!L147:L475,,0,-1)</f>
        <v>45439</v>
      </c>
      <c r="E175" s="379">
        <f>_xlfn.XLOOKUP(A175,'SJR LIST (2024)'!A15:A475,'SJR LIST (2024)'!N15:N475,,0,-1)</f>
        <v>45443</v>
      </c>
    </row>
    <row r="176" spans="1:5">
      <c r="A176" s="2" t="s">
        <v>215</v>
      </c>
      <c r="B176" s="2" t="str">
        <f>_xlfn.XLOOKUP(A176,'SJR LIST (2024)'!A7:A475,'SJR LIST (2024)'!B7:B475,,0,-1)</f>
        <v>MOULD &amp; DYE IND. CORP</v>
      </c>
      <c r="C176" s="2" t="str">
        <f>_xlfn.XLOOKUP(A176,'SJR LIST (2024)'!A7:A475,'SJR LIST (2024)'!E7:E475,,0,-1)</f>
        <v>PO</v>
      </c>
      <c r="D176" s="379">
        <f>_xlfn.XLOOKUP(A176,'SJR LIST (2024)'!A149:A475,'SJR LIST (2024)'!L149:L475,,0,-1)</f>
        <v>45439</v>
      </c>
      <c r="E176" s="379">
        <f>_xlfn.XLOOKUP(A176,'SJR LIST (2024)'!A17:A475,'SJR LIST (2024)'!N17:N475,,0,-1)</f>
        <v>45441</v>
      </c>
    </row>
    <row r="177" spans="1:5">
      <c r="A177" s="2" t="s">
        <v>216</v>
      </c>
      <c r="B177" s="2" t="str">
        <f>_xlfn.XLOOKUP(A177,'SJR LIST (2024)'!A180:A475,'SJR LIST (2024)'!B180:B475,,0,-1)</f>
        <v>WESTERN APPLIANCES TRINOMA</v>
      </c>
      <c r="C177" s="2" t="str">
        <f>_xlfn.XLOOKUP(A177,'SJR LIST (2024)'!A180:A475,'SJR LIST (2024)'!E180:E475,,0,-1)</f>
        <v>PO</v>
      </c>
      <c r="D177" s="379">
        <f>_xlfn.XLOOKUP(A177,'SJR LIST (2024)'!A127:A475,'SJR LIST (2024)'!L127:L475,,0,-1)</f>
        <v>45440</v>
      </c>
      <c r="E177" s="379">
        <f>_xlfn.XLOOKUP(A177,'SJR LIST (2024)'!A180:A475,'SJR LIST (2024)'!N180:N475,,0,-1)</f>
        <v>45443</v>
      </c>
    </row>
    <row r="178" spans="1:5">
      <c r="A178" s="2" t="s">
        <v>217</v>
      </c>
      <c r="B178" s="2" t="str">
        <f>_xlfn.XLOOKUP(A178,'SJR LIST (2024)'!A181:A475,'SJR LIST (2024)'!B181:B475,,0,-1)</f>
        <v>MONACO MANUFACTURING CORPORATION</v>
      </c>
      <c r="C178" s="2" t="str">
        <f>_xlfn.XLOOKUP(A178,'SJR LIST (2024)'!A181:A475,'SJR LIST (2024)'!E181:E475,,0,-1)</f>
        <v>BI</v>
      </c>
      <c r="D178" s="379">
        <f>_xlfn.XLOOKUP(A178,'SJR LIST (2024)'!A128:A475,'SJR LIST (2024)'!L128:L475,,0,-1)</f>
        <v>45440</v>
      </c>
      <c r="E178" s="379">
        <f>_xlfn.XLOOKUP(A178,'SJR LIST (2024)'!A181:A475,'SJR LIST (2024)'!N181:N475,,0,-1)</f>
        <v>45442</v>
      </c>
    </row>
    <row r="179" spans="1:5">
      <c r="A179" s="2" t="s">
        <v>218</v>
      </c>
      <c r="B179" s="2" t="str">
        <f>_xlfn.XLOOKUP(A179,'SJR LIST (2024)'!A182:A475,'SJR LIST (2024)'!B182:B475,,0,-1)</f>
        <v>KOLIN PHILIPPINES INTERNATIONAL INC. (2ND FLOOR)</v>
      </c>
      <c r="C179" s="2" t="str">
        <f>_xlfn.XLOOKUP(A179,'SJR LIST (2024)'!A182:A475,'SJR LIST (2024)'!E182:E475,,0,-1)</f>
        <v>RM</v>
      </c>
      <c r="D179" s="379">
        <f>_xlfn.XLOOKUP(A179,'SJR LIST (2024)'!A129:A475,'SJR LIST (2024)'!L129:L475,,0,-1)</f>
        <v>45440</v>
      </c>
      <c r="E179" s="379">
        <f>_xlfn.XLOOKUP(A179,'SJR LIST (2024)'!A182:A475,'SJR LIST (2024)'!N182:N475,,0,-1)</f>
        <v>45440</v>
      </c>
    </row>
    <row r="180" spans="1:5">
      <c r="A180" s="2" t="s">
        <v>219</v>
      </c>
      <c r="B180" s="2" t="str">
        <f>_xlfn.XLOOKUP(A180,'SJR LIST (2024)'!A183:A475,'SJR LIST (2024)'!B183:B475,,0,-1)</f>
        <v>TOM BOC, CHRISTIAN SUDARIO</v>
      </c>
      <c r="C180" s="2" t="str">
        <f>_xlfn.XLOOKUP(A180,'SJR LIST (2024)'!A183:A475,'SJR LIST (2024)'!E183:E475,,0,-1)</f>
        <v>PO</v>
      </c>
      <c r="D180" s="379">
        <f>_xlfn.XLOOKUP(A180,'SJR LIST (2024)'!A130:A475,'SJR LIST (2024)'!L130:L475,,0,-1)</f>
        <v>45443</v>
      </c>
      <c r="E180" s="379">
        <f>_xlfn.XLOOKUP(A180,'SJR LIST (2024)'!A183:A475,'SJR LIST (2024)'!N183:N475,,0,-1)</f>
        <v>45450</v>
      </c>
    </row>
    <row r="181" spans="1:5">
      <c r="A181" s="2" t="s">
        <v>220</v>
      </c>
      <c r="B181" s="2" t="str">
        <f>_xlfn.XLOOKUP(A181,'SJR LIST (2024)'!A184:A475,'SJR LIST (2024)'!B184:B475,,0,-1)</f>
        <v>IMPERIAL APPLIANCE PLAZA CALOOCAN</v>
      </c>
      <c r="C181" s="2" t="str">
        <f>_xlfn.XLOOKUP(A181,'SJR LIST (2024)'!A184:A475,'SJR LIST (2024)'!E184:E475,,0,-1)</f>
        <v>BI</v>
      </c>
      <c r="D181" s="379">
        <f>_xlfn.XLOOKUP(A181,'SJR LIST (2024)'!A131:A475,'SJR LIST (2024)'!L131:L475,,0,-1)</f>
        <v>45443</v>
      </c>
      <c r="E181" s="379">
        <f>_xlfn.XLOOKUP(A181,'SJR LIST (2024)'!A184:A475,'SJR LIST (2024)'!N184:N475,,0,-1)</f>
        <v>45454</v>
      </c>
    </row>
    <row r="182" spans="1:5">
      <c r="A182" s="2" t="s">
        <v>221</v>
      </c>
      <c r="B182" s="2" t="str">
        <f>_xlfn.XLOOKUP(A182,'SJR LIST (2024)'!A185:A475,'SJR LIST (2024)'!B185:B475,,0,-1)</f>
        <v>IMPERIAL APPLIANCE PLAZA CALOOCAN</v>
      </c>
      <c r="C182" s="2" t="str">
        <f>_xlfn.XLOOKUP(A182,'SJR LIST (2024)'!A185:A475,'SJR LIST (2024)'!E185:E475,,0,-1)</f>
        <v>BI</v>
      </c>
      <c r="D182" s="379">
        <f>_xlfn.XLOOKUP(A182,'SJR LIST (2024)'!A132:A475,'SJR LIST (2024)'!L132:L475,,0,-1)</f>
        <v>45443</v>
      </c>
      <c r="E182" s="379">
        <f>_xlfn.XLOOKUP(A182,'SJR LIST (2024)'!A185:A475,'SJR LIST (2024)'!N185:N475,,0,-1)</f>
        <v>45454</v>
      </c>
    </row>
    <row r="183" spans="1:5">
      <c r="A183" s="2" t="s">
        <v>222</v>
      </c>
      <c r="B183" s="2" t="str">
        <f>_xlfn.XLOOKUP(A183,'SJR LIST (2024)'!A14:A475,'SJR LIST (2024)'!B14:B475,,0,-1)</f>
        <v>SECO, ARVIN JAY</v>
      </c>
      <c r="C183" s="2" t="str">
        <f>_xlfn.XLOOKUP(A183,'SJR LIST (2024)'!A14:A475,'SJR LIST (2024)'!E14:E475,,0,-1)</f>
        <v>PO</v>
      </c>
      <c r="D183" s="379">
        <f>_xlfn.XLOOKUP(A183,'SJR LIST (2024)'!A156:A475,'SJR LIST (2024)'!L156:L475,,0,-1)</f>
        <v>45446</v>
      </c>
      <c r="E183" s="379">
        <f>_xlfn.XLOOKUP(A183,'SJR LIST (2024)'!A24:A475,'SJR LIST (2024)'!N24:N475,,0,-1)</f>
        <v>45447</v>
      </c>
    </row>
    <row r="184" spans="1:5">
      <c r="A184" s="2" t="s">
        <v>223</v>
      </c>
      <c r="B184" s="2" t="str">
        <f>_xlfn.XLOOKUP(A184,'SJR LIST (2024)'!A15:A475,'SJR LIST (2024)'!B15:B475,,0,-1)</f>
        <v>PRIME FLOORCOVERINGS</v>
      </c>
      <c r="C184" s="2" t="str">
        <f>_xlfn.XLOOKUP(A184,'SJR LIST (2024)'!A15:A475,'SJR LIST (2024)'!E15:E475,,0,-1)</f>
        <v>PO</v>
      </c>
      <c r="D184" s="379">
        <f>_xlfn.XLOOKUP(A184,'SJR LIST (2024)'!A157:A475,'SJR LIST (2024)'!L157:L475,,0,-1)</f>
        <v>45446</v>
      </c>
      <c r="E184" s="379">
        <f>_xlfn.XLOOKUP(A184,'SJR LIST (2024)'!A25:A475,'SJR LIST (2024)'!N25:N475,,0,-1)</f>
        <v>45447</v>
      </c>
    </row>
    <row r="185" spans="1:5">
      <c r="A185" s="2" t="s">
        <v>224</v>
      </c>
      <c r="B185" s="2" t="str">
        <f>_xlfn.XLOOKUP(A185,'SJR LIST (2024)'!A16:A475,'SJR LIST (2024)'!B16:B475,,0,-1)</f>
        <v>ABLAZA, DEXTER</v>
      </c>
      <c r="C185" s="2" t="str">
        <f>_xlfn.XLOOKUP(A185,'SJR LIST (2024)'!A16:A475,'SJR LIST (2024)'!E16:E475,,0,-1)</f>
        <v>PO</v>
      </c>
      <c r="D185" s="379">
        <f>_xlfn.XLOOKUP(A185,'SJR LIST (2024)'!A158:A475,'SJR LIST (2024)'!L158:L475,,0,-1)</f>
        <v>45446</v>
      </c>
      <c r="E185" s="379">
        <f>_xlfn.XLOOKUP(A185,'SJR LIST (2024)'!A26:A475,'SJR LIST (2024)'!N26:N475,,0,-1)</f>
        <v>45448</v>
      </c>
    </row>
    <row r="186" spans="1:5">
      <c r="A186" s="2" t="s">
        <v>225</v>
      </c>
      <c r="B186" s="2" t="str">
        <f>_xlfn.XLOOKUP(A186,'SJR LIST (2024)'!A17:A475,'SJR LIST (2024)'!B17:B475,,0,-1)</f>
        <v>RODRIGO, ERICSON</v>
      </c>
      <c r="C186" s="2" t="str">
        <f>_xlfn.XLOOKUP(A186,'SJR LIST (2024)'!A17:A475,'SJR LIST (2024)'!E17:E475,,0,-1)</f>
        <v>BI</v>
      </c>
      <c r="D186" s="379">
        <f>_xlfn.XLOOKUP(A186,'SJR LIST (2024)'!A159:A475,'SJR LIST (2024)'!L159:L475,,0,-1)</f>
        <v>45446</v>
      </c>
      <c r="E186" s="379">
        <f>_xlfn.XLOOKUP(A186,'SJR LIST (2024)'!A27:A475,'SJR LIST (2024)'!N27:N475,,0,-1)</f>
        <v>45464</v>
      </c>
    </row>
    <row r="187" spans="1:5">
      <c r="A187" s="2" t="s">
        <v>226</v>
      </c>
      <c r="B187" s="2" t="str">
        <f>_xlfn.XLOOKUP(A187,'SJR LIST (2024)'!A190:A475,'SJR LIST (2024)'!B190:B475,,0,-1)</f>
        <v>LBBC LIGHT HOUSE BBC</v>
      </c>
      <c r="C187" s="2" t="str">
        <f>_xlfn.XLOOKUP(A187,'SJR LIST (2024)'!A190:A475,'SJR LIST (2024)'!E190:E475,,0,-1)</f>
        <v>BI</v>
      </c>
      <c r="D187" s="379">
        <f>_xlfn.XLOOKUP(A187,'SJR LIST (2024)'!A137:A475,'SJR LIST (2024)'!L137:L475,,0,-1)</f>
        <v>45449</v>
      </c>
      <c r="E187" s="379">
        <f>_xlfn.XLOOKUP(A187,'SJR LIST (2024)'!A5:A475,'SJR LIST (2024)'!N5:N475,,0,-1)</f>
        <v>45467</v>
      </c>
    </row>
    <row r="188" spans="1:5">
      <c r="A188" s="2" t="s">
        <v>227</v>
      </c>
      <c r="B188" s="2" t="str">
        <f>_xlfn.XLOOKUP(A188,'SJR LIST (2024)'!A191:A475,'SJR LIST (2024)'!B191:B475,,0,-1)</f>
        <v>GO, KARMEN</v>
      </c>
      <c r="C188" s="2" t="str">
        <f>_xlfn.XLOOKUP(A188,'SJR LIST (2024)'!A191:A475,'SJR LIST (2024)'!E191:E475,,0,-1)</f>
        <v>PO</v>
      </c>
      <c r="D188" s="379">
        <f>_xlfn.XLOOKUP(A188,'SJR LIST (2024)'!A138:A475,'SJR LIST (2024)'!L138:L475,,0,-1)</f>
        <v>45449</v>
      </c>
      <c r="E188" s="379">
        <f>_xlfn.XLOOKUP(A188,'SJR LIST (2024)'!A6:A475,'SJR LIST (2024)'!N6:N475,,0,-1)</f>
        <v>45456</v>
      </c>
    </row>
    <row r="189" spans="1:5">
      <c r="A189" s="2" t="s">
        <v>228</v>
      </c>
      <c r="B189" s="2" t="str">
        <f>_xlfn.XLOOKUP(A189,'SJR LIST (2024)'!A193:A475,'SJR LIST (2024)'!B193:B475,,0,-1)</f>
        <v>CRISOSTOMO, JAYCEE</v>
      </c>
      <c r="C189" s="2" t="str">
        <f>_xlfn.XLOOKUP(A189,'SJR LIST (2024)'!A193:A475,'SJR LIST (2024)'!E193:E475,,0,-1)</f>
        <v>BI</v>
      </c>
      <c r="D189" s="379">
        <f>_xlfn.XLOOKUP(A189,'SJR LIST (2024)'!A140:A475,'SJR LIST (2024)'!L140:L475,,0,-1)</f>
        <v>45449</v>
      </c>
      <c r="E189" s="379">
        <f>_xlfn.XLOOKUP(A189,'SJR LIST (2024)'!A8:A475,'SJR LIST (2024)'!N8:N475,,0,-1)</f>
        <v>45450</v>
      </c>
    </row>
    <row r="190" spans="1:5">
      <c r="A190" s="2" t="s">
        <v>229</v>
      </c>
      <c r="B190" s="2" t="str">
        <f>_xlfn.XLOOKUP(A190,'SJR LIST (2024)'!A20:A475,'SJR LIST (2024)'!B20:B475,,0,-1)</f>
        <v>YOUNG, JEFF P.</v>
      </c>
      <c r="C190" s="2" t="str">
        <f>_xlfn.XLOOKUP(A190,'SJR LIST (2024)'!A20:A475,'SJR LIST (2024)'!E20:E475,,0,-1)</f>
        <v>PO</v>
      </c>
      <c r="D190" s="379">
        <f>_xlfn.XLOOKUP(A190,'SJR LIST (2024)'!A162:A475,'SJR LIST (2024)'!L162:L475,,0,-1)</f>
        <v>45449</v>
      </c>
      <c r="E190" s="379">
        <f>_xlfn.XLOOKUP(A190,'SJR LIST (2024)'!A30:A475,'SJR LIST (2024)'!N30:N475,,0,-1)</f>
        <v>45449</v>
      </c>
    </row>
    <row r="191" spans="1:5">
      <c r="A191" s="2" t="s">
        <v>230</v>
      </c>
      <c r="B191" s="2" t="str">
        <f>_xlfn.XLOOKUP(A191,'SJR LIST (2024)'!A22:A475,'SJR LIST (2024)'!B22:B475,,0,-1)</f>
        <v>CRISOSTOMO, JAYCEE</v>
      </c>
      <c r="C191" s="2" t="str">
        <f>_xlfn.XLOOKUP(A191,'SJR LIST (2024)'!A22:A475,'SJR LIST (2024)'!E22:E475,,0,-1)</f>
        <v>BI</v>
      </c>
      <c r="D191" s="379">
        <f>_xlfn.XLOOKUP(A191,'SJR LIST (2024)'!A164:A475,'SJR LIST (2024)'!L164:L475,,0,-1)</f>
        <v>45449</v>
      </c>
      <c r="E191" s="379">
        <f>_xlfn.XLOOKUP(A191,'SJR LIST (2024)'!A32:A475,'SJR LIST (2024)'!N32:N475,,0,-1)</f>
        <v>45450</v>
      </c>
    </row>
    <row r="192" spans="1:5">
      <c r="A192" s="2" t="s">
        <v>231</v>
      </c>
      <c r="B192" s="2" t="str">
        <f>_xlfn.XLOOKUP(A192,'SJR LIST (2024)'!A23:A475,'SJR LIST (2024)'!B23:B475,,0,-1)</f>
        <v>EMPERADOR DISTILLERS INC.</v>
      </c>
      <c r="C192" s="2" t="str">
        <f>_xlfn.XLOOKUP(A192,'SJR LIST (2024)'!A23:A475,'SJR LIST (2024)'!E23:E475,,0,-1)</f>
        <v>BI</v>
      </c>
      <c r="D192" s="379">
        <f>_xlfn.XLOOKUP(A192,'SJR LIST (2024)'!A165:A475,'SJR LIST (2024)'!L165:L475,,0,-1)</f>
        <v>45449</v>
      </c>
      <c r="E192" s="379">
        <f>_xlfn.XLOOKUP(A192,'SJR LIST (2024)'!A33:A475,'SJR LIST (2024)'!N33:N475,,0,-1)</f>
        <v>45450</v>
      </c>
    </row>
    <row r="193" spans="1:5">
      <c r="A193" s="2" t="s">
        <v>232</v>
      </c>
      <c r="B193" s="2" t="str">
        <f>_xlfn.XLOOKUP(A193,'SJR LIST (2024)'!A24:A475,'SJR LIST (2024)'!B24:B475,,0,-1)</f>
        <v>RUBICA JR., DANILO N.</v>
      </c>
      <c r="C193" s="2" t="str">
        <f>_xlfn.XLOOKUP(A193,'SJR LIST (2024)'!A24:A475,'SJR LIST (2024)'!E24:E475,,0,-1)</f>
        <v>BI</v>
      </c>
      <c r="D193" s="379">
        <f>_xlfn.XLOOKUP(A193,'SJR LIST (2024)'!A166:A475,'SJR LIST (2024)'!L166:L475,,0,-1)</f>
        <v>45449</v>
      </c>
      <c r="E193" s="379">
        <f>_xlfn.XLOOKUP(A193,'SJR LIST (2024)'!A34:A475,'SJR LIST (2024)'!N34:N475,,0,-1)</f>
        <v>45449</v>
      </c>
    </row>
    <row r="194" spans="1:5">
      <c r="A194" s="2" t="s">
        <v>233</v>
      </c>
      <c r="B194" s="2" t="str">
        <f>_xlfn.XLOOKUP(A194,'SJR LIST (2024)'!A25:A475,'SJR LIST (2024)'!B25:B475,,0,-1)</f>
        <v>ZULUETA, CHRISTOPHER</v>
      </c>
      <c r="C194" s="2" t="str">
        <f>_xlfn.XLOOKUP(A194,'SJR LIST (2024)'!A25:A475,'SJR LIST (2024)'!E25:E475,,0,-1)</f>
        <v>PO</v>
      </c>
      <c r="D194" s="379">
        <f>_xlfn.XLOOKUP(A194,'SJR LIST (2024)'!A167:A475,'SJR LIST (2024)'!L167:L475,,0,-1)</f>
        <v>45453</v>
      </c>
      <c r="E194" s="379">
        <f>_xlfn.XLOOKUP(A194,'SJR LIST (2024)'!A35:A475,'SJR LIST (2024)'!N35:N475,,0,-1)</f>
        <v>45454</v>
      </c>
    </row>
    <row r="195" spans="1:5">
      <c r="A195" s="2" t="s">
        <v>234</v>
      </c>
      <c r="B195" s="2" t="str">
        <f>_xlfn.XLOOKUP(A195,'SJR LIST (2024)'!A26:A475,'SJR LIST (2024)'!B26:B475,,0,-1)</f>
        <v>KOLIN PHILIPPINES INTERNATIONAL INC.</v>
      </c>
      <c r="C195" s="2" t="str">
        <f>_xlfn.XLOOKUP(A195,'SJR LIST (2024)'!A26:A475,'SJR LIST (2024)'!E26:E475,,0,-1)</f>
        <v>BI</v>
      </c>
      <c r="D195" s="379">
        <f>_xlfn.XLOOKUP(A195,'SJR LIST (2024)'!A168:A475,'SJR LIST (2024)'!L168:L475,,0,-1)</f>
        <v>45453</v>
      </c>
      <c r="E195" s="379">
        <f>_xlfn.XLOOKUP(A195,'SJR LIST (2024)'!A36:A475,'SJR LIST (2024)'!N36:N475,,0,-1)</f>
        <v>45453</v>
      </c>
    </row>
    <row r="196" spans="1:5">
      <c r="A196" s="2" t="s">
        <v>235</v>
      </c>
      <c r="B196" s="2" t="str">
        <f>_xlfn.XLOOKUP(A196,'SJR LIST (2024)'!A27:A475,'SJR LIST (2024)'!B27:B475,,0,-1)</f>
        <v>JESUS, DAVID C/O REBECCA JESUS</v>
      </c>
      <c r="C196" s="2" t="str">
        <f>_xlfn.XLOOKUP(A196,'SJR LIST (2024)'!A27:A475,'SJR LIST (2024)'!E27:E475,,0,-1)</f>
        <v>PO</v>
      </c>
      <c r="D196" s="379">
        <f>_xlfn.XLOOKUP(A196,'SJR LIST (2024)'!A169:A475,'SJR LIST (2024)'!L169:L475,,0,-1)</f>
        <v>45454</v>
      </c>
      <c r="E196" s="379">
        <f>_xlfn.XLOOKUP(A196,'SJR LIST (2024)'!A37:A475,'SJR LIST (2024)'!N37:N475,,0,-1)</f>
        <v>45461</v>
      </c>
    </row>
    <row r="197" spans="1:5">
      <c r="A197" s="2" t="s">
        <v>236</v>
      </c>
      <c r="B197" s="2" t="str">
        <f>_xlfn.XLOOKUP(A197,'SJR LIST (2024)'!A28:A475,'SJR LIST (2024)'!B28:B475,,0,-1)</f>
        <v>UNITEC RESOURCES INC.</v>
      </c>
      <c r="C197" s="2" t="str">
        <f>_xlfn.XLOOKUP(A197,'SJR LIST (2024)'!A28:A475,'SJR LIST (2024)'!E28:E475,,0,-1)</f>
        <v>PO</v>
      </c>
      <c r="D197" s="379">
        <f>_xlfn.XLOOKUP(A197,'SJR LIST (2024)'!A170:A475,'SJR LIST (2024)'!L170:L475,,0,-1)</f>
        <v>45456</v>
      </c>
      <c r="E197" s="379">
        <f>_xlfn.XLOOKUP(A197,'SJR LIST (2024)'!A38:A475,'SJR LIST (2024)'!N38:N475,,0,-1)</f>
        <v>45457</v>
      </c>
    </row>
    <row r="198" spans="1:5">
      <c r="A198" s="2" t="s">
        <v>237</v>
      </c>
      <c r="B198" s="2" t="str">
        <f>_xlfn.XLOOKUP(A198,'SJR LIST (2024)'!A29:A475,'SJR LIST (2024)'!B29:B475,,0,-1)</f>
        <v>UNITEC RESOURCES INC.</v>
      </c>
      <c r="C198" s="2" t="str">
        <f>_xlfn.XLOOKUP(A198,'SJR LIST (2024)'!A29:A475,'SJR LIST (2024)'!E29:E475,,0,-1)</f>
        <v>PO</v>
      </c>
      <c r="D198" s="379">
        <f>_xlfn.XLOOKUP(A198,'SJR LIST (2024)'!A171:A475,'SJR LIST (2024)'!L171:L475,,0,-1)</f>
        <v>45456</v>
      </c>
      <c r="E198" s="379">
        <f>_xlfn.XLOOKUP(A198,'SJR LIST (2024)'!A39:A475,'SJR LIST (2024)'!N39:N475,,0,-1)</f>
        <v>45457</v>
      </c>
    </row>
    <row r="199" spans="1:5">
      <c r="A199" s="2" t="s">
        <v>238</v>
      </c>
      <c r="B199" s="2" t="str">
        <f>_xlfn.XLOOKUP(A199,'SJR LIST (2024)'!A30:A475,'SJR LIST (2024)'!B30:B475,,0,-1)</f>
        <v>DE VILLENA, ROMMEL S.</v>
      </c>
      <c r="C199" s="2" t="str">
        <f>_xlfn.XLOOKUP(A199,'SJR LIST (2024)'!A30:A475,'SJR LIST (2024)'!E30:E475,,0,-1)</f>
        <v>BI</v>
      </c>
      <c r="D199" s="379">
        <f>_xlfn.XLOOKUP(A199,'SJR LIST (2024)'!A172:A475,'SJR LIST (2024)'!L172:L475,,0,-1)</f>
        <v>45456</v>
      </c>
      <c r="E199" s="379">
        <f>_xlfn.XLOOKUP(A199,'SJR LIST (2024)'!A40:A475,'SJR LIST (2024)'!N40:N475,,0,-1)</f>
        <v>45457</v>
      </c>
    </row>
    <row r="200" spans="1:5">
      <c r="A200" s="2" t="s">
        <v>239</v>
      </c>
      <c r="B200" s="2" t="str">
        <f>_xlfn.XLOOKUP(A200,'SJR LIST (2024)'!A197:A475,'SJR LIST (2024)'!B197:B475,,0,-1)</f>
        <v>PALERACIO, ALVIN</v>
      </c>
      <c r="C200" s="2" t="str">
        <f>_xlfn.XLOOKUP(A200,'SJR LIST (2024)'!A197:A475,'SJR LIST (2024)'!E197:E475,,0,-1)</f>
        <v>PO</v>
      </c>
      <c r="D200" s="379">
        <f>_xlfn.XLOOKUP(A200,'SJR LIST (2024)'!A144:A475,'SJR LIST (2024)'!L144:L475,,0,-1)</f>
        <v>45457</v>
      </c>
      <c r="E200" s="379">
        <f>_xlfn.XLOOKUP(A200,'SJR LIST (2024)'!A12:A475,'SJR LIST (2024)'!N12:N475,,0,-1)</f>
        <v>45458</v>
      </c>
    </row>
    <row r="201" spans="1:5">
      <c r="A201" s="2" t="s">
        <v>240</v>
      </c>
      <c r="B201" s="2" t="str">
        <f>_xlfn.XLOOKUP(A201,'SJR LIST (2024)'!A31:A475,'SJR LIST (2024)'!B31:B475,,0,-1)</f>
        <v>BANZIL, EDMART</v>
      </c>
      <c r="C201" s="2" t="str">
        <f>_xlfn.XLOOKUP(A201,'SJR LIST (2024)'!A31:A475,'SJR LIST (2024)'!E31:E475,,0,-1)</f>
        <v>PO</v>
      </c>
      <c r="D201" s="379">
        <f>_xlfn.XLOOKUP(A201,'SJR LIST (2024)'!A173:A475,'SJR LIST (2024)'!L173:L475,,0,-1)</f>
        <v>45457</v>
      </c>
      <c r="E201" s="379">
        <f>_xlfn.XLOOKUP(A201,'SJR LIST (2024)'!A41:A475,'SJR LIST (2024)'!N41:N475,,0,-1)</f>
        <v>45461</v>
      </c>
    </row>
    <row r="202" spans="1:5">
      <c r="A202" s="2" t="s">
        <v>241</v>
      </c>
      <c r="B202" s="2" t="str">
        <f>_xlfn.XLOOKUP(A202,'SJR LIST (2024)'!A32:A475,'SJR LIST (2024)'!B32:B475,,0,-1)</f>
        <v>SANGGALANG, NICK LORENZ</v>
      </c>
      <c r="C202" s="2" t="str">
        <f>_xlfn.XLOOKUP(A202,'SJR LIST (2024)'!A32:A475,'SJR LIST (2024)'!E32:E475,,0,-1)</f>
        <v>PO</v>
      </c>
      <c r="D202" s="379">
        <f>_xlfn.XLOOKUP(A202,'SJR LIST (2024)'!A174:A475,'SJR LIST (2024)'!L174:L475,,0,-1)</f>
        <v>45457</v>
      </c>
      <c r="E202" s="379">
        <f>_xlfn.XLOOKUP(A202,'SJR LIST (2024)'!A42:A475,'SJR LIST (2024)'!N42:N475,,0,-1)</f>
        <v>45462</v>
      </c>
    </row>
    <row r="203" spans="1:5">
      <c r="A203" s="2" t="s">
        <v>242</v>
      </c>
      <c r="B203" s="2" t="str">
        <f>_xlfn.XLOOKUP(A203,'SJR LIST (2024)'!A33:A475,'SJR LIST (2024)'!B33:B475,,0,-1)</f>
        <v>LALWANI, NAVIN</v>
      </c>
      <c r="C203" s="2" t="str">
        <f>_xlfn.XLOOKUP(A203,'SJR LIST (2024)'!A33:A475,'SJR LIST (2024)'!E33:E475,,0,-1)</f>
        <v>BI</v>
      </c>
      <c r="D203" s="379">
        <f>_xlfn.XLOOKUP(A203,'SJR LIST (2024)'!A175:A475,'SJR LIST (2024)'!L175:L475,,0,-1)</f>
        <v>45461</v>
      </c>
      <c r="E203" s="379">
        <f>_xlfn.XLOOKUP(A203,'SJR LIST (2024)'!A43:A475,'SJR LIST (2024)'!N43:N475,,0,-1)</f>
        <v>45505</v>
      </c>
    </row>
    <row r="204" spans="1:5">
      <c r="A204" s="2" t="s">
        <v>243</v>
      </c>
      <c r="B204" s="2" t="str">
        <f>_xlfn.XLOOKUP(A204,'SJR LIST (2024)'!A34:A475,'SJR LIST (2024)'!B34:B475,,0,-1)</f>
        <v>KOLIN PHILIPPINES INTERNATIONAL INC.</v>
      </c>
      <c r="C204" s="2" t="str">
        <f>_xlfn.XLOOKUP(A204,'SJR LIST (2024)'!A34:A475,'SJR LIST (2024)'!E34:E475,,0,-1)</f>
        <v>BI</v>
      </c>
      <c r="D204" s="379">
        <f>_xlfn.XLOOKUP(A204,'SJR LIST (2024)'!A176:A475,'SJR LIST (2024)'!L176:L475,,0,-1)</f>
        <v>45461</v>
      </c>
      <c r="E204" s="379">
        <f>_xlfn.XLOOKUP(A204,'SJR LIST (2024)'!A44:A475,'SJR LIST (2024)'!N44:N475,,0,-1)</f>
        <v>45461</v>
      </c>
    </row>
    <row r="205" spans="1:5">
      <c r="A205" s="2" t="s">
        <v>244</v>
      </c>
      <c r="B205" s="2" t="str">
        <f>_xlfn.XLOOKUP(A205,'SJR LIST (2024)'!A35:A475,'SJR LIST (2024)'!B35:B475,,0,-1)</f>
        <v>PINEDA, VIRGILIO</v>
      </c>
      <c r="C205" s="2" t="str">
        <f>_xlfn.XLOOKUP(A205,'SJR LIST (2024)'!A35:A475,'SJR LIST (2024)'!E35:E475,,0,-1)</f>
        <v>PO</v>
      </c>
      <c r="D205" s="379">
        <f>_xlfn.XLOOKUP(A205,'SJR LIST (2024)'!A177:A475,'SJR LIST (2024)'!L177:L475,,0,-1)</f>
        <v>45462</v>
      </c>
      <c r="E205" s="379">
        <f>_xlfn.XLOOKUP(A205,'SJR LIST (2024)'!A45:A475,'SJR LIST (2024)'!N45:N475,,0,-1)</f>
        <v>45465</v>
      </c>
    </row>
    <row r="206" spans="1:5">
      <c r="A206" s="398" t="s">
        <v>245</v>
      </c>
      <c r="B206" s="2" t="str">
        <f>_xlfn.XLOOKUP(A206,'SJR LIST (2024)'!A36:A475,'SJR LIST (2024)'!B36:B475,,0,-1)</f>
        <v>PINEDA, VIRGILIO</v>
      </c>
      <c r="C206" s="2" t="str">
        <f>_xlfn.XLOOKUP(A206,'SJR LIST (2024)'!A36:A475,'SJR LIST (2024)'!E36:E475,,0,-1)</f>
        <v>PO</v>
      </c>
      <c r="D206" s="379">
        <f>_xlfn.XLOOKUP(A206,'SJR LIST (2024)'!A178:A475,'SJR LIST (2024)'!L178:L475,,0,-1)</f>
        <v>45462</v>
      </c>
      <c r="E206" s="379">
        <f>_xlfn.XLOOKUP(A206,'SJR LIST (2024)'!A46:A475,'SJR LIST (2024)'!N46:N475,,0,-1)</f>
        <v>45465</v>
      </c>
    </row>
    <row r="207" spans="1:5">
      <c r="A207" s="276" t="s">
        <v>246</v>
      </c>
      <c r="B207" s="2" t="str">
        <f>_xlfn.XLOOKUP(A207,'SJR LIST (2024)'!A37:A475,'SJR LIST (2024)'!B37:B475,,0,-1)</f>
        <v>RACCA, KRISELLE</v>
      </c>
      <c r="C207" s="2" t="str">
        <f>_xlfn.XLOOKUP(A207,'SJR LIST (2024)'!A37:A475,'SJR LIST (2024)'!E37:E475,,0,-1)</f>
        <v>BI</v>
      </c>
      <c r="D207" s="379">
        <f>_xlfn.XLOOKUP(A207,'SJR LIST (2024)'!A179:A475,'SJR LIST (2024)'!L179:L475,,0,-1)</f>
        <v>45463</v>
      </c>
      <c r="E207" s="379">
        <f>_xlfn.XLOOKUP(A207,'SJR LIST (2024)'!A47:A475,'SJR LIST (2024)'!N47:N475,,0,-1)</f>
        <v>45467</v>
      </c>
    </row>
    <row r="208" spans="1:5">
      <c r="A208" s="399" t="s">
        <v>247</v>
      </c>
      <c r="B208" s="2" t="str">
        <f>_xlfn.XLOOKUP(A208,'SJR LIST (2024)'!A38:A475,'SJR LIST (2024)'!B38:B475,,0,-1)</f>
        <v>GOPOK, ALLEN</v>
      </c>
      <c r="C208" s="2" t="str">
        <f>_xlfn.XLOOKUP(A208,'SJR LIST (2024)'!A38:A475,'SJR LIST (2024)'!E38:E475,,0,-1)</f>
        <v>BI</v>
      </c>
      <c r="D208" s="379">
        <f>_xlfn.XLOOKUP(A208,'SJR LIST (2024)'!A180:A475,'SJR LIST (2024)'!L180:L475,,0,-1)</f>
        <v>45467</v>
      </c>
      <c r="E208" s="379">
        <f>_xlfn.XLOOKUP(A208,'SJR LIST (2024)'!A48:A475,'SJR LIST (2024)'!N48:N475,,0,-1)</f>
        <v>45468</v>
      </c>
    </row>
    <row r="209" spans="1:5">
      <c r="A209" s="399" t="s">
        <v>248</v>
      </c>
      <c r="B209" s="2" t="str">
        <f>_xlfn.XLOOKUP(A209,'SJR LIST (2024)'!A39:A475,'SJR LIST (2024)'!B39:B475,,0,-1)</f>
        <v>GOPOK, ALLEN</v>
      </c>
      <c r="C209" s="2" t="str">
        <f>_xlfn.XLOOKUP(A209,'SJR LIST (2024)'!A39:A475,'SJR LIST (2024)'!E39:E475,,0,-1)</f>
        <v>BI</v>
      </c>
      <c r="D209" s="379">
        <f>_xlfn.XLOOKUP(A209,'SJR LIST (2024)'!A181:A475,'SJR LIST (2024)'!L181:L475,,0,-1)</f>
        <v>45467</v>
      </c>
      <c r="E209" s="379">
        <f>_xlfn.XLOOKUP(A209,'SJR LIST (2024)'!A49:A475,'SJR LIST (2024)'!N49:N475,,0,-1)</f>
        <v>45468</v>
      </c>
    </row>
    <row r="210" spans="1:5">
      <c r="A210" s="399" t="s">
        <v>249</v>
      </c>
      <c r="B210" s="2" t="str">
        <f>_xlfn.XLOOKUP(A210,'SJR LIST (2024)'!A40:A475,'SJR LIST (2024)'!B40:B475,,0,-1)</f>
        <v>EDUAVE, GRACIELLA</v>
      </c>
      <c r="C210" s="2" t="str">
        <f>_xlfn.XLOOKUP(A210,'SJR LIST (2024)'!A40:A475,'SJR LIST (2024)'!E40:E475,,0,-1)</f>
        <v>BI</v>
      </c>
      <c r="D210" s="379">
        <f>_xlfn.XLOOKUP(A210,'SJR LIST (2024)'!A182:A475,'SJR LIST (2024)'!L182:L475,,0,-1)</f>
        <v>45467</v>
      </c>
      <c r="E210" s="379">
        <f>_xlfn.XLOOKUP(A210,'SJR LIST (2024)'!A50:A475,'SJR LIST (2024)'!N50:N475,,0,-1)</f>
        <v>45467</v>
      </c>
    </row>
    <row r="211" spans="1:5">
      <c r="A211" s="399" t="s">
        <v>250</v>
      </c>
      <c r="B211" s="2" t="str">
        <f>_xlfn.XLOOKUP(A211,'SJR LIST (2024)'!A41:A475,'SJR LIST (2024)'!B41:B475,,0,-1)</f>
        <v>VIRGINIA, CATABIAN P.</v>
      </c>
      <c r="C211" s="2" t="str">
        <f>_xlfn.XLOOKUP(A211,'SJR LIST (2024)'!A41:A475,'SJR LIST (2024)'!E41:E475,,0,-1)</f>
        <v>BI</v>
      </c>
      <c r="D211" s="379">
        <f>_xlfn.XLOOKUP(A211,'SJR LIST (2024)'!A183:A475,'SJR LIST (2024)'!L183:L475,,0,-1)</f>
        <v>45467</v>
      </c>
      <c r="E211" s="379">
        <f>_xlfn.XLOOKUP(A211,'SJR LIST (2024)'!A51:A475,'SJR LIST (2024)'!N51:N475,,0,-1)</f>
        <v>45483</v>
      </c>
    </row>
    <row r="212" spans="1:5">
      <c r="A212" s="399" t="s">
        <v>251</v>
      </c>
      <c r="B212" s="2" t="str">
        <f>_xlfn.XLOOKUP(A212,'SJR LIST (2024)'!A42:A475,'SJR LIST (2024)'!B42:B475,,0,-1)</f>
        <v>ESPIRITU, ADRIAN</v>
      </c>
      <c r="C212" s="2" t="str">
        <f>_xlfn.XLOOKUP(A212,'SJR LIST (2024)'!A42:A475,'SJR LIST (2024)'!E42:E475,,0,-1)</f>
        <v>PO</v>
      </c>
      <c r="D212" s="379">
        <f>_xlfn.XLOOKUP(A212,'SJR LIST (2024)'!A184:A475,'SJR LIST (2024)'!L184:L475,,0,-1)</f>
        <v>45468</v>
      </c>
      <c r="E212" s="379">
        <f>_xlfn.XLOOKUP(A212,'SJR LIST (2024)'!A52:A475,'SJR LIST (2024)'!N52:N475,,0,-1)</f>
        <v>45471</v>
      </c>
    </row>
    <row r="213" spans="1:5">
      <c r="A213" s="399" t="s">
        <v>252</v>
      </c>
      <c r="B213" s="2" t="str">
        <f>_xlfn.XLOOKUP(A213,'SJR LIST (2024)'!A43:A475,'SJR LIST (2024)'!B43:B475,,0,-1)</f>
        <v>DE VERA, SHERRY ANNE</v>
      </c>
      <c r="C213" s="2" t="str">
        <f>_xlfn.XLOOKUP(A213,'SJR LIST (2024)'!A43:A475,'SJR LIST (2024)'!E43:E475,,0,-1)</f>
        <v>BI</v>
      </c>
      <c r="D213" s="379">
        <f>_xlfn.XLOOKUP(A213,'SJR LIST (2024)'!A185:A475,'SJR LIST (2024)'!L185:L475,,0,-1)</f>
        <v>45468</v>
      </c>
      <c r="E213" s="379">
        <f>_xlfn.XLOOKUP(A213,'SJR LIST (2024)'!A53:A475,'SJR LIST (2024)'!N53:N475,,0,-1)</f>
        <v>45468</v>
      </c>
    </row>
    <row r="214" spans="1:5">
      <c r="A214" s="399" t="s">
        <v>253</v>
      </c>
      <c r="B214" s="2" t="str">
        <f>_xlfn.XLOOKUP(A214,'SJR LIST (2024)'!A44:A475,'SJR LIST (2024)'!B44:B475,,0,-1)</f>
        <v>KOLIN PHILIPPINES INTERNATIONAL INC. (SHOP MACTAN)</v>
      </c>
      <c r="C214" s="2" t="str">
        <f>_xlfn.XLOOKUP(A214,'SJR LIST (2024)'!A44:A475,'SJR LIST (2024)'!E44:E475,,0,-1)</f>
        <v>RM</v>
      </c>
      <c r="D214" s="379">
        <f>_xlfn.XLOOKUP(A214,'SJR LIST (2024)'!A186:A475,'SJR LIST (2024)'!L186:L475,,0,-1)</f>
        <v>45470</v>
      </c>
      <c r="E214" s="379">
        <f>_xlfn.XLOOKUP(A214,'SJR LIST (2024)'!A54:A475,'SJR LIST (2024)'!N54:N475,,0,-1)</f>
        <v>45470</v>
      </c>
    </row>
    <row r="215" spans="1:5">
      <c r="A215" s="276" t="s">
        <v>254</v>
      </c>
      <c r="B215" s="2" t="str">
        <f>_xlfn.XLOOKUP(A215,'SJR LIST (2024)'!A45:A475,'SJR LIST (2024)'!B45:B475,,0,-1)</f>
        <v>LAYGO, DARIUS</v>
      </c>
      <c r="C215" s="2" t="str">
        <f>_xlfn.XLOOKUP(A215,'SJR LIST (2024)'!A45:A475,'SJR LIST (2024)'!E45:E475,,0,-1)</f>
        <v>BI</v>
      </c>
      <c r="D215" s="379">
        <f>_xlfn.XLOOKUP(A215,'SJR LIST (2024)'!A187:A475,'SJR LIST (2024)'!L187:L475,,0,-1)</f>
        <v>45470</v>
      </c>
      <c r="E215" s="379">
        <f>_xlfn.XLOOKUP(A215,'SJR LIST (2024)'!A55:A475,'SJR LIST (2024)'!N55:N475,,0,-1)</f>
        <v>45471</v>
      </c>
    </row>
    <row r="216" spans="1:5">
      <c r="A216" s="295" t="s">
        <v>255</v>
      </c>
      <c r="B216" s="2" t="str">
        <f>_xlfn.XLOOKUP(A216,'SJR LIST (2024)'!A46:A475,'SJR LIST (2024)'!B46:B475,,0,-1)</f>
        <v>KOLIN PHILIPPINES INTERNATIONAL INC. (2ND FLOOR)</v>
      </c>
      <c r="C216" s="2" t="str">
        <f>_xlfn.XLOOKUP(A216,'SJR LIST (2024)'!A46:A475,'SJR LIST (2024)'!E46:E475,,0,-1)</f>
        <v>RM</v>
      </c>
      <c r="D216" s="379">
        <f>_xlfn.XLOOKUP(A216,'SJR LIST (2024)'!A188:A475,'SJR LIST (2024)'!L188:L475,,0,-1)</f>
        <v>45470</v>
      </c>
      <c r="E216" s="379">
        <f>_xlfn.XLOOKUP(A216,'SJR LIST (2024)'!A56:A475,'SJR LIST (2024)'!N56:N475,,0,-1)</f>
        <v>45470</v>
      </c>
    </row>
    <row r="217" spans="1:5">
      <c r="A217" s="295" t="s">
        <v>256</v>
      </c>
      <c r="B217" s="2" t="str">
        <f>_xlfn.XLOOKUP(A217,'SJR LIST (2024)'!A47:A475,'SJR LIST (2024)'!B47:B475,,0,-1)</f>
        <v>PUMARADA, JHERAMY</v>
      </c>
      <c r="C217" s="2" t="str">
        <f>_xlfn.XLOOKUP(A217,'SJR LIST (2024)'!A47:A475,'SJR LIST (2024)'!E47:E475,,0,-1)</f>
        <v>BI</v>
      </c>
      <c r="D217" s="379">
        <f>_xlfn.XLOOKUP(A217,'SJR LIST (2024)'!A189:A475,'SJR LIST (2024)'!L189:L475,,0,-1)</f>
        <v>45471</v>
      </c>
      <c r="E217" s="379">
        <f>_xlfn.XLOOKUP(A217,'SJR LIST (2024)'!A57:A475,'SJR LIST (2024)'!N57:N475,,0,-1)</f>
        <v>45472</v>
      </c>
    </row>
    <row r="218" spans="1:5">
      <c r="A218" s="295" t="s">
        <v>257</v>
      </c>
      <c r="B218" s="2" t="str">
        <f>_xlfn.XLOOKUP(A218,'SJR LIST (2024)'!A48:A475,'SJR LIST (2024)'!B48:B475,,0,-1)</f>
        <v>KOLIN PHILIPPINES INTERNATIONAL INC. (SHOP MACTAN)</v>
      </c>
      <c r="C218" s="2" t="str">
        <f>_xlfn.XLOOKUP(A218,'SJR LIST (2024)'!A48:A475,'SJR LIST (2024)'!E48:E475,,0,-1)</f>
        <v>RM</v>
      </c>
      <c r="D218" s="379">
        <f>_xlfn.XLOOKUP(A218,'SJR LIST (2024)'!A190:A475,'SJR LIST (2024)'!L190:L475,,0,-1)</f>
        <v>45471</v>
      </c>
      <c r="E218" s="379">
        <f>_xlfn.XLOOKUP(A218,'SJR LIST (2024)'!A58:A475,'SJR LIST (2024)'!N58:N475,,0,-1)</f>
        <v>45471</v>
      </c>
    </row>
    <row r="219" spans="1:5">
      <c r="A219" s="276" t="s">
        <v>258</v>
      </c>
      <c r="B219" s="2" t="str">
        <f>_xlfn.XLOOKUP(A219,'SJR LIST (2024)'!A49:A475,'SJR LIST (2024)'!B49:B475,,0,-1)</f>
        <v>FARILLAS, EILEEN</v>
      </c>
      <c r="C219" s="2" t="str">
        <f>_xlfn.XLOOKUP(A219,'SJR LIST (2024)'!A49:A475,'SJR LIST (2024)'!E49:E475,,0,-1)</f>
        <v>PO</v>
      </c>
      <c r="D219" s="379">
        <f>_xlfn.XLOOKUP(A219,'SJR LIST (2024)'!A191:A475,'SJR LIST (2024)'!L191:L475,,0,-1)</f>
        <v>45471</v>
      </c>
      <c r="E219" s="379">
        <f>_xlfn.XLOOKUP(A219,'SJR LIST (2024)'!A59:A475,'SJR LIST (2024)'!N59:N475,,0,-1)</f>
        <v>45488</v>
      </c>
    </row>
    <row r="220" spans="1:5">
      <c r="A220" s="399" t="s">
        <v>259</v>
      </c>
      <c r="B220" s="2" t="str">
        <f>_xlfn.XLOOKUP(A220,'SJR LIST (2024)'!A50:A475,'SJR LIST (2024)'!B50:B475,,0,-1)</f>
        <v>ROSAS, RIXON</v>
      </c>
      <c r="C220" s="2" t="str">
        <f>_xlfn.XLOOKUP(A220,'SJR LIST (2024)'!A50:A475,'SJR LIST (2024)'!E50:E475,,0,-1)</f>
        <v>BI</v>
      </c>
      <c r="D220" s="379">
        <f>_xlfn.XLOOKUP(A220,'SJR LIST (2024)'!A192:A475,'SJR LIST (2024)'!L192:L475,,0,-1)</f>
        <v>45474</v>
      </c>
      <c r="E220" s="379">
        <f>_xlfn.XLOOKUP(A220,'SJR LIST (2024)'!A60:A475,'SJR LIST (2024)'!N60:N475,,0,-1)</f>
        <v>45475</v>
      </c>
    </row>
    <row r="221" spans="1:5">
      <c r="A221" s="399" t="s">
        <v>260</v>
      </c>
      <c r="B221" s="2" t="str">
        <f>_xlfn.XLOOKUP(A221,'SJR LIST (2024)'!A51:A475,'SJR LIST (2024)'!B51:B475,,0,-1)</f>
        <v>CARVIMA FARMS CORP</v>
      </c>
      <c r="C221" s="2" t="str">
        <f>_xlfn.XLOOKUP(A221,'SJR LIST (2024)'!A51:A475,'SJR LIST (2024)'!E51:E475,,0,-1)</f>
        <v>BI</v>
      </c>
      <c r="D221" s="379">
        <f>_xlfn.XLOOKUP(A221,'SJR LIST (2024)'!A193:A475,'SJR LIST (2024)'!L193:L475,,0,-1)</f>
        <v>45474</v>
      </c>
      <c r="E221" s="379">
        <f>_xlfn.XLOOKUP(A221,'SJR LIST (2024)'!A61:A475,'SJR LIST (2024)'!N61:N475,,0,-1)</f>
        <v>45483</v>
      </c>
    </row>
    <row r="222" spans="1:5">
      <c r="A222" s="399" t="s">
        <v>261</v>
      </c>
      <c r="B222" s="2" t="str">
        <f>_xlfn.XLOOKUP(A222,'SJR LIST (2024)'!A52:A475,'SJR LIST (2024)'!B52:B475,,0,-1)</f>
        <v>URRUTIA, JERIC</v>
      </c>
      <c r="C222" s="2" t="str">
        <f>_xlfn.XLOOKUP(A222,'SJR LIST (2024)'!A52:A475,'SJR LIST (2024)'!E52:E475,,0,-1)</f>
        <v>BI</v>
      </c>
      <c r="D222" s="379">
        <f>_xlfn.XLOOKUP(A222,'SJR LIST (2024)'!A194:A475,'SJR LIST (2024)'!L194:L475,,0,-1)</f>
        <v>45475</v>
      </c>
      <c r="E222" s="379">
        <f>_xlfn.XLOOKUP(A222,'SJR LIST (2024)'!A62:A475,'SJR LIST (2024)'!N62:N475,,0,-1)</f>
        <v>45476</v>
      </c>
    </row>
    <row r="223" spans="1:5">
      <c r="A223" s="2" t="s">
        <v>262</v>
      </c>
      <c r="B223" s="2" t="str">
        <f>_xlfn.XLOOKUP(A223,'SJR LIST (2024)'!A53:A475,'SJR LIST (2024)'!B53:B475,,0,-1)</f>
        <v>8 SONAKA INC.</v>
      </c>
      <c r="C223" s="2" t="str">
        <f>_xlfn.XLOOKUP(A223,'SJR LIST (2024)'!A53:A475,'SJR LIST (2024)'!E53:E475,,0,-1)</f>
        <v>BI</v>
      </c>
      <c r="D223" s="379">
        <f>_xlfn.XLOOKUP(A223,'SJR LIST (2024)'!A195:A475,'SJR LIST (2024)'!L195:L475,,0,-1)</f>
        <v>45476</v>
      </c>
      <c r="E223" s="379">
        <f>_xlfn.XLOOKUP(A223,'SJR LIST (2024)'!A63:A475,'SJR LIST (2024)'!N63:N475,,0,-1)</f>
        <v>45482</v>
      </c>
    </row>
    <row r="224" spans="1:5">
      <c r="A224" s="2" t="s">
        <v>263</v>
      </c>
      <c r="B224" s="2" t="str">
        <f>_xlfn.XLOOKUP(A224,'SJR LIST (2024)'!A54:A475,'SJR LIST (2024)'!B54:B475,,0,-1)</f>
        <v>DE CASTRO, MELISSA</v>
      </c>
      <c r="C224" s="2" t="str">
        <f>_xlfn.XLOOKUP(A224,'SJR LIST (2024)'!A54:A475,'SJR LIST (2024)'!E54:E475,,0,-1)</f>
        <v>BI</v>
      </c>
      <c r="D224" s="379">
        <f>_xlfn.XLOOKUP(A224,'SJR LIST (2024)'!A196:A475,'SJR LIST (2024)'!L196:L475,,0,-1)</f>
        <v>45476</v>
      </c>
      <c r="E224" s="379">
        <f>_xlfn.XLOOKUP(A224,'SJR LIST (2024)'!A64:A475,'SJR LIST (2024)'!N64:N475,,0,-1)</f>
        <v>45476</v>
      </c>
    </row>
    <row r="225" spans="1:5">
      <c r="A225" s="2" t="s">
        <v>264</v>
      </c>
      <c r="B225" s="2" t="str">
        <f>_xlfn.XLOOKUP(A225,'SJR LIST (2024)'!A55:A475,'SJR LIST (2024)'!B55:B475,,0,-1)</f>
        <v>KOLIN PHILIPPINES INTERNATIONAL INC. (2ND FLOOR)</v>
      </c>
      <c r="C225" s="2" t="str">
        <f>_xlfn.XLOOKUP(A225,'SJR LIST (2024)'!A55:A475,'SJR LIST (2024)'!E55:E475,,0,-1)</f>
        <v>RM</v>
      </c>
      <c r="D225" s="379">
        <f>_xlfn.XLOOKUP(A225,'SJR LIST (2024)'!A197:A475,'SJR LIST (2024)'!L197:L475,,0,-1)</f>
        <v>45476</v>
      </c>
      <c r="E225" s="379">
        <f>_xlfn.XLOOKUP(A225,'SJR LIST (2024)'!A65:A475,'SJR LIST (2024)'!N65:N475,,0,-1)</f>
        <v>0</v>
      </c>
    </row>
    <row r="226" spans="1:5">
      <c r="A226" s="2" t="s">
        <v>265</v>
      </c>
      <c r="B226" s="2" t="str">
        <f>_xlfn.XLOOKUP(A226,'SJR LIST (2024)'!A56:A475,'SJR LIST (2024)'!B56:B475,,0,-1)</f>
        <v>SUPER ICE INC.</v>
      </c>
      <c r="C226" s="2" t="str">
        <f>_xlfn.XLOOKUP(A226,'SJR LIST (2024)'!A56:A475,'SJR LIST (2024)'!E56:E475,,0,-1)</f>
        <v>PO</v>
      </c>
      <c r="D226" s="379">
        <f>_xlfn.XLOOKUP(A226,'SJR LIST (2024)'!A198:A475,'SJR LIST (2024)'!L198:L475,,0,-1)</f>
        <v>45477</v>
      </c>
      <c r="E226" s="379">
        <f>_xlfn.XLOOKUP(A226,'SJR LIST (2024)'!A66:A475,'SJR LIST (2024)'!N66:N475,,0,-1)</f>
        <v>45478</v>
      </c>
    </row>
    <row r="227" spans="1:5">
      <c r="A227" s="2" t="s">
        <v>266</v>
      </c>
      <c r="B227" s="2" t="str">
        <f>_xlfn.XLOOKUP(A227,'SJR LIST (2024)'!A57:A475,'SJR LIST (2024)'!B57:B475,,0,-1)</f>
        <v>ALVAREZ, LYRA MAE</v>
      </c>
      <c r="C227" s="2" t="str">
        <f>_xlfn.XLOOKUP(A227,'SJR LIST (2024)'!A57:A475,'SJR LIST (2024)'!E57:E475,,0,-1)</f>
        <v>PO</v>
      </c>
      <c r="D227" s="379">
        <f>_xlfn.XLOOKUP(A227,'SJR LIST (2024)'!A199:A475,'SJR LIST (2024)'!L199:L475,,0,-1)</f>
        <v>45477</v>
      </c>
      <c r="E227" s="379">
        <f>_xlfn.XLOOKUP(A227,'SJR LIST (2024)'!A67:A475,'SJR LIST (2024)'!N67:N475,,0,-1)</f>
        <v>45481</v>
      </c>
    </row>
    <row r="228" spans="1:5">
      <c r="A228" s="2" t="s">
        <v>267</v>
      </c>
      <c r="B228" s="2" t="str">
        <f>_xlfn.XLOOKUP(A228,'SJR LIST (2024)'!A58:A475,'SJR LIST (2024)'!B58:B475,,0,-1)</f>
        <v>SOMBILO, JAYBIE</v>
      </c>
      <c r="C228" s="2" t="str">
        <f>_xlfn.XLOOKUP(A228,'SJR LIST (2024)'!A58:A475,'SJR LIST (2024)'!E58:E475,,0,-1)</f>
        <v>PO</v>
      </c>
      <c r="D228" s="379">
        <f>_xlfn.XLOOKUP(A228,'SJR LIST (2024)'!A200:A475,'SJR LIST (2024)'!L200:L475,,0,-1)</f>
        <v>45477</v>
      </c>
      <c r="E228" s="379">
        <f>_xlfn.XLOOKUP(A228,'SJR LIST (2024)'!A68:A475,'SJR LIST (2024)'!N68:N475,,0,-1)</f>
        <v>45481</v>
      </c>
    </row>
    <row r="229" spans="1:5">
      <c r="A229" s="2" t="s">
        <v>268</v>
      </c>
      <c r="B229" s="2" t="str">
        <f>_xlfn.XLOOKUP(A229,'SJR LIST (2024)'!A59:A475,'SJR LIST (2024)'!B59:B475,,0,-1)</f>
        <v>TEKNIPAK SOLUTIONS INC. C/O HUNG LIONEZ</v>
      </c>
      <c r="C229" s="2" t="str">
        <f>_xlfn.XLOOKUP(A229,'SJR LIST (2024)'!A59:A475,'SJR LIST (2024)'!E59:E475,,0,-1)</f>
        <v>BI</v>
      </c>
      <c r="D229" s="379">
        <f>_xlfn.XLOOKUP(A229,'SJR LIST (2024)'!A201:A475,'SJR LIST (2024)'!L201:L475,,0,-1)</f>
        <v>45478</v>
      </c>
      <c r="E229" s="379">
        <f>_xlfn.XLOOKUP(A229,'SJR LIST (2024)'!A69:A475,'SJR LIST (2024)'!N69:N475,,0,-1)</f>
        <v>45481</v>
      </c>
    </row>
    <row r="230" spans="1:5">
      <c r="A230" s="2" t="s">
        <v>269</v>
      </c>
      <c r="B230" s="2" t="str">
        <f>_xlfn.XLOOKUP(A230,'SJR LIST (2024)'!A60:A475,'SJR LIST (2024)'!B60:B475,,0,-1)</f>
        <v>TEKNIPAKSOLUTIONS INC. C/O HUNG LIONEZ</v>
      </c>
      <c r="C230" s="2" t="str">
        <f>_xlfn.XLOOKUP(A230,'SJR LIST (2024)'!A60:A475,'SJR LIST (2024)'!E60:E475,,0,-1)</f>
        <v>BI</v>
      </c>
      <c r="D230" s="379">
        <f>_xlfn.XLOOKUP(A230,'SJR LIST (2024)'!A202:A475,'SJR LIST (2024)'!L202:L475,,0,-1)</f>
        <v>45478</v>
      </c>
      <c r="E230" s="379">
        <f>_xlfn.XLOOKUP(A230,'SJR LIST (2024)'!A70:A475,'SJR LIST (2024)'!N70:N475,,0,-1)</f>
        <v>45481</v>
      </c>
    </row>
    <row r="231" spans="1:5">
      <c r="A231" s="2" t="s">
        <v>270</v>
      </c>
      <c r="B231" s="2" t="str">
        <f>_xlfn.XLOOKUP(A231,'SJR LIST (2024)'!A61:A475,'SJR LIST (2024)'!B61:B475,,0,-1)</f>
        <v>HARDWORKERS MANPOWER AGENCY C/O SAMMY D.C</v>
      </c>
      <c r="C231" s="2" t="str">
        <f>_xlfn.XLOOKUP(A231,'SJR LIST (2024)'!A61:A475,'SJR LIST (2024)'!E61:E475,,0,-1)</f>
        <v>PO</v>
      </c>
      <c r="D231" s="379">
        <f>_xlfn.XLOOKUP(A231,'SJR LIST (2024)'!A203:A475,'SJR LIST (2024)'!L203:L475,,0,-1)</f>
        <v>45481</v>
      </c>
      <c r="E231" s="379">
        <f>_xlfn.XLOOKUP(A231,'SJR LIST (2024)'!A71:A475,'SJR LIST (2024)'!N71:N475,,0,-1)</f>
        <v>45482</v>
      </c>
    </row>
    <row r="232" spans="1:5">
      <c r="A232" s="2" t="s">
        <v>271</v>
      </c>
      <c r="B232" s="2" t="str">
        <f>_xlfn.XLOOKUP(A232,'SJR LIST (2024)'!A62:A475,'SJR LIST (2024)'!B62:B475,,0,-1)</f>
        <v>KONBINI CORP.</v>
      </c>
      <c r="C232" s="2" t="str">
        <f>_xlfn.XLOOKUP(A232,'SJR LIST (2024)'!A62:A475,'SJR LIST (2024)'!E62:E475,,0,-1)</f>
        <v>PO</v>
      </c>
      <c r="D232" s="379">
        <f>_xlfn.XLOOKUP(A232,'SJR LIST (2024)'!A204:A475,'SJR LIST (2024)'!L204:L475,,0,-1)</f>
        <v>45481</v>
      </c>
      <c r="E232" s="379">
        <f>_xlfn.XLOOKUP(A232,'SJR LIST (2024)'!A72:A475,'SJR LIST (2024)'!N72:N475,,0,-1)</f>
        <v>45482</v>
      </c>
    </row>
    <row r="233" spans="1:5">
      <c r="A233" s="2" t="s">
        <v>272</v>
      </c>
      <c r="B233" s="2" t="str">
        <f>_xlfn.XLOOKUP(A233,'SJR LIST (2024)'!A63:A475,'SJR LIST (2024)'!B63:B475,,0,-1)</f>
        <v>LU, MICHAEL</v>
      </c>
      <c r="C233" s="2" t="str">
        <f>_xlfn.XLOOKUP(A233,'SJR LIST (2024)'!A63:A475,'SJR LIST (2024)'!E63:E475,,0,-1)</f>
        <v>BI</v>
      </c>
      <c r="D233" s="379">
        <f>_xlfn.XLOOKUP(A233,'SJR LIST (2024)'!A205:A475,'SJR LIST (2024)'!L205:L475,,0,-1)</f>
        <v>45481</v>
      </c>
      <c r="E233" s="379">
        <f>_xlfn.XLOOKUP(A233,'SJR LIST (2024)'!A73:A475,'SJR LIST (2024)'!N73:N475,,0,-1)</f>
        <v>45490</v>
      </c>
    </row>
    <row r="234" spans="1:5">
      <c r="A234" s="2" t="s">
        <v>273</v>
      </c>
      <c r="B234" s="2" t="str">
        <f>_xlfn.XLOOKUP(A234,'SJR LIST (2024)'!A64:A475,'SJR LIST (2024)'!B64:B475,,0,-1)</f>
        <v>KOLIN PHILIPPINES INTERNATIONAL INC. (RND)</v>
      </c>
      <c r="C234" s="2" t="str">
        <f>_xlfn.XLOOKUP(A234,'SJR LIST (2024)'!A64:A475,'SJR LIST (2024)'!E64:E475,,0,-1)</f>
        <v>RM</v>
      </c>
      <c r="D234" s="379">
        <f>_xlfn.XLOOKUP(A234,'SJR LIST (2024)'!A206:A475,'SJR LIST (2024)'!L206:L475,,0,-1)</f>
        <v>45482</v>
      </c>
      <c r="E234" s="379">
        <f>_xlfn.XLOOKUP(A234,'SJR LIST (2024)'!A74:A475,'SJR LIST (2024)'!N74:N475,,0,-1)</f>
        <v>0</v>
      </c>
    </row>
    <row r="235" spans="1:5">
      <c r="A235" s="2" t="s">
        <v>274</v>
      </c>
      <c r="B235" s="2" t="str">
        <f>_xlfn.XLOOKUP(A235,'SJR LIST (2024)'!A65:A475,'SJR LIST (2024)'!B65:B475,,0,-1)</f>
        <v>VECINO, JHUNE/CHARITO DE GUZMAN</v>
      </c>
      <c r="C235" s="2" t="str">
        <f>_xlfn.XLOOKUP(A235,'SJR LIST (2024)'!A65:A475,'SJR LIST (2024)'!E65:E475,,0,-1)</f>
        <v>BI</v>
      </c>
      <c r="D235" s="379">
        <f>_xlfn.XLOOKUP(A235,'SJR LIST (2024)'!A207:A475,'SJR LIST (2024)'!L207:L475,,0,-1)</f>
        <v>45483</v>
      </c>
      <c r="E235" s="379">
        <f>_xlfn.XLOOKUP(A235,'SJR LIST (2024)'!A75:A475,'SJR LIST (2024)'!N75:N475,,0,-1)</f>
        <v>45483</v>
      </c>
    </row>
    <row r="236" spans="1:5">
      <c r="A236" s="2" t="s">
        <v>275</v>
      </c>
      <c r="B236" s="2" t="str">
        <f>_xlfn.XLOOKUP(A236,'SJR LIST (2024)'!A66:A475,'SJR LIST (2024)'!B66:B475,,0,-1)</f>
        <v>SANTOS, RUARY</v>
      </c>
      <c r="C236" s="2" t="str">
        <f>_xlfn.XLOOKUP(A236,'SJR LIST (2024)'!A66:A475,'SJR LIST (2024)'!E66:E475,,0,-1)</f>
        <v>PO</v>
      </c>
      <c r="D236" s="379">
        <f>_xlfn.XLOOKUP(A236,'SJR LIST (2024)'!A208:A475,'SJR LIST (2024)'!L208:L475,,0,-1)</f>
        <v>45483</v>
      </c>
      <c r="E236" s="379">
        <f>_xlfn.XLOOKUP(A236,'SJR LIST (2024)'!A76:A475,'SJR LIST (2024)'!N76:N475,,0,-1)</f>
        <v>45486</v>
      </c>
    </row>
    <row r="237" spans="1:5">
      <c r="A237" s="2" t="s">
        <v>276</v>
      </c>
      <c r="B237" s="2" t="str">
        <f>_xlfn.XLOOKUP(A237,'SJR LIST (2024)'!A67:A475,'SJR LIST (2024)'!B67:B475,,0,-1)</f>
        <v>SURGIKLLEEN INCORPORATED</v>
      </c>
      <c r="C237" s="2" t="str">
        <f>_xlfn.XLOOKUP(A237,'SJR LIST (2024)'!A67:A475,'SJR LIST (2024)'!E67:E475,,0,-1)</f>
        <v>BI</v>
      </c>
      <c r="D237" s="379">
        <f>_xlfn.XLOOKUP(A237,'SJR LIST (2024)'!A209:A475,'SJR LIST (2024)'!L209:L475,,0,-1)</f>
        <v>45483</v>
      </c>
      <c r="E237" s="379">
        <f>_xlfn.XLOOKUP(A237,'SJR LIST (2024)'!A77:A475,'SJR LIST (2024)'!N77:N475,,0,-1)</f>
        <v>45485</v>
      </c>
    </row>
    <row r="238" spans="1:5">
      <c r="A238" s="2" t="s">
        <v>277</v>
      </c>
      <c r="B238" s="2" t="str">
        <f>_xlfn.XLOOKUP(A238,'SJR LIST (2024)'!A68:A475,'SJR LIST (2024)'!B68:B475,,0,-1)</f>
        <v>PABON, ROMMEL</v>
      </c>
      <c r="C238" s="2" t="str">
        <f>_xlfn.XLOOKUP(A238,'SJR LIST (2024)'!A68:A475,'SJR LIST (2024)'!E68:E475,,0,-1)</f>
        <v>BI</v>
      </c>
      <c r="D238" s="379">
        <f>_xlfn.XLOOKUP(A238,'SJR LIST (2024)'!A210:A475,'SJR LIST (2024)'!L210:L475,,0,-1)</f>
        <v>45485</v>
      </c>
      <c r="E238" s="379">
        <f>_xlfn.XLOOKUP(A238,'SJR LIST (2024)'!A78:A475,'SJR LIST (2024)'!N78:N475,,0,-1)</f>
        <v>45488</v>
      </c>
    </row>
    <row r="239" spans="1:5">
      <c r="A239" s="2" t="s">
        <v>278</v>
      </c>
      <c r="B239" s="2" t="str">
        <f>_xlfn.XLOOKUP(A239,'SJR LIST (2024)'!A69:A475,'SJR LIST (2024)'!B69:B475,,0,-1)</f>
        <v>ALVAREZ, LYRA MAE</v>
      </c>
      <c r="C239" s="2" t="str">
        <f>_xlfn.XLOOKUP(A239,'SJR LIST (2024)'!A69:A475,'SJR LIST (2024)'!E69:E475,,0,-1)</f>
        <v>PO</v>
      </c>
      <c r="D239" s="379">
        <f>_xlfn.XLOOKUP(A239,'SJR LIST (2024)'!A211:A475,'SJR LIST (2024)'!L211:L475,,0,-1)</f>
        <v>45485</v>
      </c>
      <c r="E239" s="379">
        <f>_xlfn.XLOOKUP(A239,'SJR LIST (2024)'!A79:A475,'SJR LIST (2024)'!N79:N475,,0,-1)</f>
        <v>45490</v>
      </c>
    </row>
    <row r="240" spans="1:5">
      <c r="A240" s="2" t="s">
        <v>279</v>
      </c>
      <c r="B240" s="2" t="str">
        <f>_xlfn.XLOOKUP(A240,'SJR LIST (2024)'!A70:A475,'SJR LIST (2024)'!B70:B475,,0,-1)</f>
        <v>SOMBILO, JAYBIE</v>
      </c>
      <c r="C240" s="2" t="str">
        <f>_xlfn.XLOOKUP(A240,'SJR LIST (2024)'!A70:A475,'SJR LIST (2024)'!E70:E475,,0,-1)</f>
        <v>PO</v>
      </c>
      <c r="D240" s="379">
        <f>_xlfn.XLOOKUP(A240,'SJR LIST (2024)'!A212:A475,'SJR LIST (2024)'!L212:L475,,0,-1)</f>
        <v>45485</v>
      </c>
      <c r="E240" s="379">
        <f>_xlfn.XLOOKUP(A240,'SJR LIST (2024)'!A80:A475,'SJR LIST (2024)'!N80:N475,,0,-1)</f>
        <v>45490</v>
      </c>
    </row>
    <row r="241" spans="1:5">
      <c r="A241" s="2" t="s">
        <v>280</v>
      </c>
      <c r="B241" s="2" t="str">
        <f>_xlfn.XLOOKUP(A241,'SJR LIST (2024)'!A71:A475,'SJR LIST (2024)'!B71:B475,,0,-1)</f>
        <v>MONACO PLANT 1</v>
      </c>
      <c r="C241" s="2" t="str">
        <f>_xlfn.XLOOKUP(A241,'SJR LIST (2024)'!A71:A475,'SJR LIST (2024)'!E71:E475,,0,-1)</f>
        <v>PO</v>
      </c>
      <c r="D241" s="379">
        <f>_xlfn.XLOOKUP(A241,'SJR LIST (2024)'!A213:A475,'SJR LIST (2024)'!L213:L475,,0,-1)</f>
        <v>45489</v>
      </c>
      <c r="E241" s="379">
        <f>_xlfn.XLOOKUP(A241,'SJR LIST (2024)'!A81:A475,'SJR LIST (2024)'!N81:N475,,0,-1)</f>
        <v>45490</v>
      </c>
    </row>
    <row r="242" spans="1:5">
      <c r="A242" s="2" t="s">
        <v>281</v>
      </c>
      <c r="B242" s="2" t="str">
        <f>_xlfn.XLOOKUP(A242,'SJR LIST (2024)'!A72:A475,'SJR LIST (2024)'!B72:B475,,0,-1)</f>
        <v>SUNGA, DANIEL/ ELIZABETH DAAG</v>
      </c>
      <c r="C242" s="2" t="str">
        <f>_xlfn.XLOOKUP(A242,'SJR LIST (2024)'!A72:A475,'SJR LIST (2024)'!E72:E475,,0,-1)</f>
        <v>PO</v>
      </c>
      <c r="D242" s="379">
        <f>_xlfn.XLOOKUP(A242,'SJR LIST (2024)'!A214:A475,'SJR LIST (2024)'!L214:L475,,0,-1)</f>
        <v>45489</v>
      </c>
      <c r="E242" s="379">
        <f>_xlfn.XLOOKUP(A242,'SJR LIST (2024)'!A82:A475,'SJR LIST (2024)'!N82:N475,,0,-1)</f>
        <v>45490</v>
      </c>
    </row>
    <row r="243" spans="1:5">
      <c r="A243" s="2" t="s">
        <v>282</v>
      </c>
      <c r="B243" s="2" t="str">
        <f>_xlfn.XLOOKUP(A243,'SJR LIST (2024)'!A73:A475,'SJR LIST (2024)'!B73:B475,,0,-1)</f>
        <v>FERRERAS, ALLYSSA JOANNE</v>
      </c>
      <c r="C243" s="2" t="str">
        <f>_xlfn.XLOOKUP(A243,'SJR LIST (2024)'!A73:A475,'SJR LIST (2024)'!E73:E475,,0,-1)</f>
        <v>BI</v>
      </c>
      <c r="D243" s="379">
        <f>_xlfn.XLOOKUP(A243,'SJR LIST (2024)'!A215:A475,'SJR LIST (2024)'!L215:L475,,0,-1)</f>
        <v>45489</v>
      </c>
      <c r="E243" s="379">
        <f>_xlfn.XLOOKUP(A243,'SJR LIST (2024)'!A83:A475,'SJR LIST (2024)'!N83:N475,,0,-1)</f>
        <v>45490</v>
      </c>
    </row>
    <row r="244" spans="1:5">
      <c r="A244" s="2" t="s">
        <v>283</v>
      </c>
      <c r="B244" s="2" t="str">
        <f>_xlfn.XLOOKUP(A244,'SJR LIST (2024)'!A74:A475,'SJR LIST (2024)'!B74:B475,,0,-1)</f>
        <v>TAN, ROS</v>
      </c>
      <c r="C244" s="2" t="str">
        <f>_xlfn.XLOOKUP(A244,'SJR LIST (2024)'!A74:A475,'SJR LIST (2024)'!E74:E475,,0,-1)</f>
        <v>BI</v>
      </c>
      <c r="D244" s="379">
        <f>_xlfn.XLOOKUP(A244,'SJR LIST (2024)'!A216:A475,'SJR LIST (2024)'!L216:L475,,0,-1)</f>
        <v>45489</v>
      </c>
      <c r="E244" s="379">
        <f>_xlfn.XLOOKUP(A244,'SJR LIST (2024)'!A84:A475,'SJR LIST (2024)'!N84:N475,,0,-1)</f>
        <v>45490</v>
      </c>
    </row>
    <row r="245" spans="1:5">
      <c r="A245" s="2" t="s">
        <v>284</v>
      </c>
      <c r="B245" s="2" t="str">
        <f>_xlfn.XLOOKUP(A245,'SJR LIST (2024)'!A75:A475,'SJR LIST (2024)'!B75:B475,,0,-1)</f>
        <v>ESTINOR AIRCONDITIONING SERVICES</v>
      </c>
      <c r="C245" s="2" t="str">
        <f>_xlfn.XLOOKUP(A245,'SJR LIST (2024)'!A75:A475,'SJR LIST (2024)'!E75:E475,,0,-1)</f>
        <v>BI</v>
      </c>
      <c r="D245" s="379">
        <f>_xlfn.XLOOKUP(A245,'SJR LIST (2024)'!A217:A475,'SJR LIST (2024)'!L217:L475,,0,-1)</f>
        <v>45492</v>
      </c>
      <c r="E245" s="379">
        <f>_xlfn.XLOOKUP(A245,'SJR LIST (2024)'!A85:A475,'SJR LIST (2024)'!N85:N475,,0,-1)</f>
        <v>45496</v>
      </c>
    </row>
    <row r="246" spans="1:5">
      <c r="A246" s="2" t="s">
        <v>285</v>
      </c>
      <c r="B246" s="2" t="str">
        <f>_xlfn.XLOOKUP(A246,'SJR LIST (2024)'!A76:A475,'SJR LIST (2024)'!B76:B475,,0,-1)</f>
        <v>RIEL, JUSTIN</v>
      </c>
      <c r="C246" s="2" t="str">
        <f>_xlfn.XLOOKUP(A246,'SJR LIST (2024)'!A76:A475,'SJR LIST (2024)'!E76:E475,,0,-1)</f>
        <v>PO</v>
      </c>
      <c r="D246" s="379">
        <f>_xlfn.XLOOKUP(A246,'SJR LIST (2024)'!A218:A475,'SJR LIST (2024)'!L218:L475,,0,-1)</f>
        <v>45492</v>
      </c>
      <c r="E246" s="379">
        <f>_xlfn.XLOOKUP(A246,'SJR LIST (2024)'!A86:A475,'SJR LIST (2024)'!N86:N475,,0,-1)</f>
        <v>45495</v>
      </c>
    </row>
    <row r="247" spans="1:5">
      <c r="A247" s="2" t="s">
        <v>286</v>
      </c>
      <c r="B247" s="2" t="str">
        <f>_xlfn.XLOOKUP(A247,'SJR LIST (2024)'!A77:A475,'SJR LIST (2024)'!B77:B475,,0,-1)</f>
        <v>BELO, TONY / HELGA</v>
      </c>
      <c r="C247" s="2" t="str">
        <f>_xlfn.XLOOKUP(A247,'SJR LIST (2024)'!A77:A475,'SJR LIST (2024)'!E77:E475,,0,-1)</f>
        <v>BI</v>
      </c>
      <c r="D247" s="379">
        <f>_xlfn.XLOOKUP(A247,'SJR LIST (2024)'!A219:A475,'SJR LIST (2024)'!L219:L475,,0,-1)</f>
        <v>45495</v>
      </c>
      <c r="E247" s="379">
        <f>_xlfn.XLOOKUP(A247,'SJR LIST (2024)'!A87:A475,'SJR LIST (2024)'!N87:N475,,0,-1)</f>
        <v>45496</v>
      </c>
    </row>
    <row r="248" spans="1:5">
      <c r="A248" s="2" t="s">
        <v>287</v>
      </c>
      <c r="B248" s="2" t="str">
        <f>_xlfn.XLOOKUP(A248,'SJR LIST (2024)'!A78:A475,'SJR LIST (2024)'!B78:B475,,0,-1)</f>
        <v>KOLIN PHILIPPINES INTERNATIONAL INC. (SHOP MACTAN)</v>
      </c>
      <c r="C248" s="2" t="str">
        <f>_xlfn.XLOOKUP(A248,'SJR LIST (2024)'!A78:A475,'SJR LIST (2024)'!E78:E475,,0,-1)</f>
        <v>RM</v>
      </c>
      <c r="D248" s="379">
        <f>_xlfn.XLOOKUP(A248,'SJR LIST (2024)'!A220:A475,'SJR LIST (2024)'!L220:L475,,0,-1)</f>
        <v>45495</v>
      </c>
      <c r="E248" s="379">
        <f>_xlfn.XLOOKUP(A248,'SJR LIST (2024)'!A88:A475,'SJR LIST (2024)'!N88:N475,,0,-1)</f>
        <v>45495</v>
      </c>
    </row>
    <row r="249" spans="1:5">
      <c r="A249" s="2" t="s">
        <v>288</v>
      </c>
      <c r="B249" s="2" t="str">
        <f>_xlfn.XLOOKUP(A249,'SJR LIST (2024)'!A79:A475,'SJR LIST (2024)'!B79:B475,,0,-1)</f>
        <v>KOLIN PHILIPPINES INTERNATIONAL INC. (SHOP MACTAN)</v>
      </c>
      <c r="C249" s="2" t="str">
        <f>_xlfn.XLOOKUP(A249,'SJR LIST (2024)'!A79:A475,'SJR LIST (2024)'!E79:E475,,0,-1)</f>
        <v>RM</v>
      </c>
      <c r="D249" s="379">
        <f>_xlfn.XLOOKUP(A249,'SJR LIST (2024)'!A221:A475,'SJR LIST (2024)'!L221:L475,,0,-1)</f>
        <v>45495</v>
      </c>
      <c r="E249" s="379">
        <f>_xlfn.XLOOKUP(A249,'SJR LIST (2024)'!A89:A475,'SJR LIST (2024)'!N89:N475,,0,-1)</f>
        <v>45495</v>
      </c>
    </row>
    <row r="250" spans="1:5">
      <c r="A250" s="2" t="s">
        <v>289</v>
      </c>
      <c r="B250" s="2" t="str">
        <f>_xlfn.XLOOKUP(A250,'SJR LIST (2024)'!A80:A475,'SJR LIST (2024)'!B80:B475,,0,-1)</f>
        <v>KOLIN PHILIPPINES INTERNATIONAL INC. (SHOP MACTAN)</v>
      </c>
      <c r="C250" s="2" t="str">
        <f>_xlfn.XLOOKUP(A250,'SJR LIST (2024)'!A80:A475,'SJR LIST (2024)'!E80:E475,,0,-1)</f>
        <v>RM</v>
      </c>
      <c r="D250" s="379">
        <f>_xlfn.XLOOKUP(A250,'SJR LIST (2024)'!A222:A475,'SJR LIST (2024)'!L222:L475,,0,-1)</f>
        <v>45495</v>
      </c>
      <c r="E250" s="379">
        <f>_xlfn.XLOOKUP(A250,'SJR LIST (2024)'!A90:A475,'SJR LIST (2024)'!N90:N475,,0,-1)</f>
        <v>45495</v>
      </c>
    </row>
    <row r="251" spans="1:5">
      <c r="A251" s="2" t="s">
        <v>290</v>
      </c>
      <c r="B251" s="2" t="str">
        <f>_xlfn.XLOOKUP(A251,'SJR LIST (2024)'!A81:A475,'SJR LIST (2024)'!B81:B475,,0,-1)</f>
        <v>KOLIN PHILIPPINES INTERNATIONAL INC. (SHOP MACTAN)</v>
      </c>
      <c r="C251" s="2" t="str">
        <f>_xlfn.XLOOKUP(A251,'SJR LIST (2024)'!A81:A475,'SJR LIST (2024)'!E81:E475,,0,-1)</f>
        <v>RM</v>
      </c>
      <c r="D251" s="379">
        <f>_xlfn.XLOOKUP(A251,'SJR LIST (2024)'!A223:A475,'SJR LIST (2024)'!L223:L475,,0,-1)</f>
        <v>45495</v>
      </c>
      <c r="E251" s="379">
        <f>_xlfn.XLOOKUP(A251,'SJR LIST (2024)'!A91:A475,'SJR LIST (2024)'!N91:N475,,0,-1)</f>
        <v>45495</v>
      </c>
    </row>
    <row r="252" spans="1:5">
      <c r="A252" s="2" t="s">
        <v>291</v>
      </c>
      <c r="B252" s="2" t="str">
        <f>_xlfn.XLOOKUP(A252,'SJR LIST (2024)'!A82:A475,'SJR LIST (2024)'!B82:B475,,0,-1)</f>
        <v>KOLIN PHILIPPINES INTERNATIONAL INC. (SHOP MACTAN)</v>
      </c>
      <c r="C252" s="2" t="str">
        <f>_xlfn.XLOOKUP(A252,'SJR LIST (2024)'!A82:A475,'SJR LIST (2024)'!E82:E475,,0,-1)</f>
        <v>RM</v>
      </c>
      <c r="D252" s="379">
        <f>_xlfn.XLOOKUP(A252,'SJR LIST (2024)'!A224:A475,'SJR LIST (2024)'!L224:L475,,0,-1)</f>
        <v>45495</v>
      </c>
      <c r="E252" s="379">
        <f>_xlfn.XLOOKUP(A252,'SJR LIST (2024)'!A92:A475,'SJR LIST (2024)'!N92:N475,,0,-1)</f>
        <v>45495</v>
      </c>
    </row>
    <row r="253" spans="1:5">
      <c r="A253" s="2" t="s">
        <v>292</v>
      </c>
      <c r="B253" s="2" t="str">
        <f>_xlfn.XLOOKUP(A253,'SJR LIST (2024)'!A83:A475,'SJR LIST (2024)'!B83:B475,,0,-1)</f>
        <v>CARMONA, MARIBEL</v>
      </c>
      <c r="C253" s="2" t="str">
        <f>_xlfn.XLOOKUP(A253,'SJR LIST (2024)'!A83:A475,'SJR LIST (2024)'!E83:E475,,0,-1)</f>
        <v>PO</v>
      </c>
      <c r="D253" s="379">
        <f>_xlfn.XLOOKUP(A253,'SJR LIST (2024)'!A225:A475,'SJR LIST (2024)'!L225:L475,,0,-1)</f>
        <v>45496</v>
      </c>
      <c r="E253" s="379">
        <f>_xlfn.XLOOKUP(A253,'SJR LIST (2024)'!A93:A475,'SJR LIST (2024)'!N93:N475,,0,-1)</f>
        <v>45498</v>
      </c>
    </row>
    <row r="254" spans="1:5">
      <c r="A254" s="2" t="s">
        <v>293</v>
      </c>
      <c r="B254" s="2" t="str">
        <f>_xlfn.XLOOKUP(A254,'SJR LIST (2024)'!A84:A475,'SJR LIST (2024)'!B84:B475,,0,-1)</f>
        <v>MONACO PLANT 1</v>
      </c>
      <c r="C254" s="2" t="str">
        <f>_xlfn.XLOOKUP(A254,'SJR LIST (2024)'!A84:A475,'SJR LIST (2024)'!E84:E475,,0,-1)</f>
        <v>PO</v>
      </c>
      <c r="D254" s="379">
        <f>_xlfn.XLOOKUP(A254,'SJR LIST (2024)'!A226:A475,'SJR LIST (2024)'!L226:L475,,0,-1)</f>
        <v>45498</v>
      </c>
      <c r="E254" s="379">
        <f>_xlfn.XLOOKUP(A254,'SJR LIST (2024)'!A94:A475,'SJR LIST (2024)'!N94:N475,,0,-1)</f>
        <v>45499</v>
      </c>
    </row>
    <row r="255" spans="1:5">
      <c r="A255" s="2" t="s">
        <v>293</v>
      </c>
      <c r="B255" s="2" t="str">
        <f>_xlfn.XLOOKUP(A255,'SJR LIST (2024)'!A85:A475,'SJR LIST (2024)'!B85:B475,,0,-1)</f>
        <v>MONACO PLANT 1</v>
      </c>
      <c r="C255" s="2" t="str">
        <f>_xlfn.XLOOKUP(A255,'SJR LIST (2024)'!A85:A475,'SJR LIST (2024)'!E85:E475,,0,-1)</f>
        <v>PO</v>
      </c>
      <c r="D255" s="379">
        <f>_xlfn.XLOOKUP(A255,'SJR LIST (2024)'!A227:A475,'SJR LIST (2024)'!L227:L475,,0,-1)</f>
        <v>45498</v>
      </c>
      <c r="E255" s="379">
        <f>_xlfn.XLOOKUP(A255,'SJR LIST (2024)'!A95:A475,'SJR LIST (2024)'!N95:N475,,0,-1)</f>
        <v>45499</v>
      </c>
    </row>
    <row r="256" spans="1:5">
      <c r="A256" s="2" t="s">
        <v>294</v>
      </c>
      <c r="B256" s="2" t="str">
        <f>_xlfn.XLOOKUP(A256,'SJR LIST (2024)'!A86:A475,'SJR LIST (2024)'!B86:B475,,0,-1)</f>
        <v>LUPINA, VICTORIO Z.</v>
      </c>
      <c r="C256" s="2" t="str">
        <f>_xlfn.XLOOKUP(A256,'SJR LIST (2024)'!A86:A475,'SJR LIST (2024)'!E86:E475,,0,-1)</f>
        <v>BI</v>
      </c>
      <c r="D256" s="379">
        <f>_xlfn.XLOOKUP(A256,'SJR LIST (2024)'!A228:A475,'SJR LIST (2024)'!L228:L475,,0,-1)</f>
        <v>45499</v>
      </c>
      <c r="E256" s="379">
        <f>_xlfn.XLOOKUP(A256,'SJR LIST (2024)'!A96:A475,'SJR LIST (2024)'!N96:N475,,0,-1)</f>
        <v>45499</v>
      </c>
    </row>
    <row r="257" spans="1:5">
      <c r="A257" s="2" t="s">
        <v>295</v>
      </c>
      <c r="B257" s="2" t="str">
        <f>_xlfn.XLOOKUP(A257,'SJR LIST (2024)'!A87:A475,'SJR LIST (2024)'!B87:B475,,0,-1)</f>
        <v>MENDOZA, MERIAH</v>
      </c>
      <c r="C257" s="2" t="str">
        <f>_xlfn.XLOOKUP(A257,'SJR LIST (2024)'!A87:A475,'SJR LIST (2024)'!E87:E475,,0,-1)</f>
        <v>PO</v>
      </c>
      <c r="D257" s="379">
        <f>_xlfn.XLOOKUP(A257,'SJR LIST (2024)'!A229:A475,'SJR LIST (2024)'!L229:L475,,0,-1)</f>
        <v>45502</v>
      </c>
      <c r="E257" s="379">
        <f>_xlfn.XLOOKUP(A257,'SJR LIST (2024)'!A97:A475,'SJR LIST (2024)'!N97:N475,,0,-1)</f>
        <v>45503</v>
      </c>
    </row>
    <row r="258" spans="1:5">
      <c r="A258" s="2" t="s">
        <v>296</v>
      </c>
      <c r="B258" s="2" t="str">
        <f>_xlfn.XLOOKUP(A258,'SJR LIST (2024)'!A88:A475,'SJR LIST (2024)'!B88:B475,,0,-1)</f>
        <v>MENDOZA, MERIAH</v>
      </c>
      <c r="C258" s="2" t="str">
        <f>_xlfn.XLOOKUP(A258,'SJR LIST (2024)'!A88:A475,'SJR LIST (2024)'!E88:E475,,0,-1)</f>
        <v>PO</v>
      </c>
      <c r="D258" s="379">
        <f>_xlfn.XLOOKUP(A258,'SJR LIST (2024)'!A230:A475,'SJR LIST (2024)'!L230:L475,,0,-1)</f>
        <v>45502</v>
      </c>
      <c r="E258" s="379">
        <f>_xlfn.XLOOKUP(A258,'SJR LIST (2024)'!A98:A475,'SJR LIST (2024)'!N98:N475,,0,-1)</f>
        <v>45503</v>
      </c>
    </row>
    <row r="259" spans="1:5">
      <c r="A259" s="2" t="s">
        <v>297</v>
      </c>
      <c r="B259" s="2" t="str">
        <f>_xlfn.XLOOKUP(A259,'SJR LIST (2024)'!A89:A475,'SJR LIST (2024)'!B89:B475,,0,-1)</f>
        <v>SOMBILO, JAYBIE</v>
      </c>
      <c r="C259" s="2" t="str">
        <f>_xlfn.XLOOKUP(A259,'SJR LIST (2024)'!A89:A475,'SJR LIST (2024)'!E89:E475,,0,-1)</f>
        <v>PO</v>
      </c>
      <c r="D259" s="379">
        <f>_xlfn.XLOOKUP(A259,'SJR LIST (2024)'!A231:A475,'SJR LIST (2024)'!L231:L475,,0,-1)</f>
        <v>45502</v>
      </c>
      <c r="E259" s="379">
        <f>_xlfn.XLOOKUP(A259,'SJR LIST (2024)'!A99:A475,'SJR LIST (2024)'!N99:N475,,0,-1)</f>
        <v>45506</v>
      </c>
    </row>
    <row r="260" spans="1:5">
      <c r="A260" s="2" t="s">
        <v>298</v>
      </c>
      <c r="B260" s="2" t="str">
        <f>_xlfn.XLOOKUP(A260,'SJR LIST (2024)'!A90:A475,'SJR LIST (2024)'!B90:B475,,0,-1)</f>
        <v>RIVERA, SELDRINA</v>
      </c>
      <c r="C260" s="2" t="str">
        <f>_xlfn.XLOOKUP(A260,'SJR LIST (2024)'!A90:A475,'SJR LIST (2024)'!E90:E475,,0,-1)</f>
        <v>BI</v>
      </c>
      <c r="D260" s="379">
        <f>_xlfn.XLOOKUP(A260,'SJR LIST (2024)'!A232:A475,'SJR LIST (2024)'!L232:L475,,0,-1)</f>
        <v>45502</v>
      </c>
      <c r="E260" s="379">
        <f>_xlfn.XLOOKUP(A260,'SJR LIST (2024)'!A100:A475,'SJR LIST (2024)'!N100:N475,,0,-1)</f>
        <v>45499</v>
      </c>
    </row>
    <row r="261" spans="1:5">
      <c r="A261" s="2" t="s">
        <v>299</v>
      </c>
      <c r="B261" s="2" t="str">
        <f>_xlfn.XLOOKUP(A261,'SJR LIST (2024)'!A91:A475,'SJR LIST (2024)'!B91:B475,,0,-1)</f>
        <v>KOLIN PHILIPPINES INC. (R&amp;D)</v>
      </c>
      <c r="C261" s="2" t="str">
        <f>_xlfn.XLOOKUP(A261,'SJR LIST (2024)'!A91:A475,'SJR LIST (2024)'!E91:E475,,0,-1)</f>
        <v>RM</v>
      </c>
      <c r="D261" s="379">
        <f>_xlfn.XLOOKUP(A261,'SJR LIST (2024)'!A233:A475,'SJR LIST (2024)'!L233:L475,,0,-1)</f>
        <v>45502</v>
      </c>
      <c r="E261" s="379">
        <f>_xlfn.XLOOKUP(A261,'SJR LIST (2024)'!A101:A475,'SJR LIST (2024)'!N101:N475,,0,-1)</f>
        <v>0</v>
      </c>
    </row>
    <row r="262" spans="1:5">
      <c r="A262" s="2" t="s">
        <v>300</v>
      </c>
      <c r="B262" s="2" t="str">
        <f>_xlfn.XLOOKUP(A262,'SJR LIST (2024)'!A92:A475,'SJR LIST (2024)'!B92:B475,,0,-1)</f>
        <v>TAGLE, AMY</v>
      </c>
      <c r="C262" s="2" t="str">
        <f>_xlfn.XLOOKUP(A262,'SJR LIST (2024)'!A92:A475,'SJR LIST (2024)'!E92:E475,,0,-1)</f>
        <v>BI</v>
      </c>
      <c r="D262" s="379">
        <f>_xlfn.XLOOKUP(A262,'SJR LIST (2024)'!A234:A475,'SJR LIST (2024)'!L234:L475,,0,-1)</f>
        <v>45502</v>
      </c>
      <c r="E262" s="379">
        <f>_xlfn.XLOOKUP(A262,'SJR LIST (2024)'!A102:A475,'SJR LIST (2024)'!N102:N475,,0,-1)</f>
        <v>45502</v>
      </c>
    </row>
    <row r="263" spans="1:5">
      <c r="A263" s="2" t="s">
        <v>301</v>
      </c>
      <c r="B263" s="2" t="str">
        <f>_xlfn.XLOOKUP(A263,'SJR LIST (2024)'!A93:A475,'SJR LIST (2024)'!B93:B475,,0,-1)</f>
        <v>LEE, REDMOND</v>
      </c>
      <c r="C263" s="2" t="str">
        <f>_xlfn.XLOOKUP(A263,'SJR LIST (2024)'!A93:A475,'SJR LIST (2024)'!E93:E475,,0,-1)</f>
        <v>PO</v>
      </c>
      <c r="D263" s="379">
        <f>_xlfn.XLOOKUP(A263,'SJR LIST (2024)'!A235:A475,'SJR LIST (2024)'!L235:L475,,0,-1)</f>
        <v>45502</v>
      </c>
      <c r="E263" s="379">
        <f>_xlfn.XLOOKUP(A263,'SJR LIST (2024)'!A103:A475,'SJR LIST (2024)'!N103:N475,,0,-1)</f>
        <v>0</v>
      </c>
    </row>
    <row r="264" spans="1:5">
      <c r="A264" s="2" t="s">
        <v>302</v>
      </c>
      <c r="B264" s="2" t="str">
        <f>_xlfn.XLOOKUP(A264,'SJR LIST (2024)'!A94:A475,'SJR LIST (2024)'!B94:B475,,0,-1)</f>
        <v>RAMIREZ, RICH AMOR</v>
      </c>
      <c r="C264" s="2" t="str">
        <f>_xlfn.XLOOKUP(A264,'SJR LIST (2024)'!A94:A475,'SJR LIST (2024)'!E94:E475,,0,-1)</f>
        <v>PO</v>
      </c>
      <c r="D264" s="379">
        <f>_xlfn.XLOOKUP(A264,'SJR LIST (2024)'!A236:A475,'SJR LIST (2024)'!L236:L475,,0,-1)</f>
        <v>45502</v>
      </c>
      <c r="E264" s="379">
        <f>_xlfn.XLOOKUP(A264,'SJR LIST (2024)'!A104:A475,'SJR LIST (2024)'!N104:N475,,0,-1)</f>
        <v>45521</v>
      </c>
    </row>
    <row r="265" spans="1:5">
      <c r="A265" s="2" t="s">
        <v>303</v>
      </c>
      <c r="B265" s="2" t="str">
        <f>_xlfn.XLOOKUP(A265,'SJR LIST (2024)'!A95:A475,'SJR LIST (2024)'!B95:B475,,0,-1)</f>
        <v>CHEF'S SECRET</v>
      </c>
      <c r="C265" s="2" t="str">
        <f>_xlfn.XLOOKUP(A265,'SJR LIST (2024)'!A95:A475,'SJR LIST (2024)'!E95:E475,,0,-1)</f>
        <v>BI</v>
      </c>
      <c r="D265" s="379">
        <f>_xlfn.XLOOKUP(A265,'SJR LIST (2024)'!A237:A475,'SJR LIST (2024)'!L237:L475,,0,-1)</f>
        <v>45502</v>
      </c>
      <c r="E265" s="379">
        <f>_xlfn.XLOOKUP(A265,'SJR LIST (2024)'!A105:A475,'SJR LIST (2024)'!N105:N475,,0,-1)</f>
        <v>45504</v>
      </c>
    </row>
    <row r="266" spans="1:5">
      <c r="A266" s="2" t="s">
        <v>304</v>
      </c>
      <c r="B266" s="2" t="str">
        <f>_xlfn.XLOOKUP(A266,'SJR LIST (2024)'!A96:A475,'SJR LIST (2024)'!B96:B475,,0,-1)</f>
        <v>CHEF'S SECRET</v>
      </c>
      <c r="C266" s="2" t="str">
        <f>_xlfn.XLOOKUP(A266,'SJR LIST (2024)'!A96:A475,'SJR LIST (2024)'!E96:E475,,0,-1)</f>
        <v>BI</v>
      </c>
      <c r="D266" s="379">
        <f>_xlfn.XLOOKUP(A266,'SJR LIST (2024)'!A238:A475,'SJR LIST (2024)'!L238:L475,,0,-1)</f>
        <v>45502</v>
      </c>
      <c r="E266" s="379">
        <f>_xlfn.XLOOKUP(A266,'SJR LIST (2024)'!A106:A475,'SJR LIST (2024)'!N106:N475,,0,-1)</f>
        <v>45504</v>
      </c>
    </row>
    <row r="267" spans="1:5">
      <c r="A267" s="2" t="s">
        <v>305</v>
      </c>
      <c r="B267" s="2" t="str">
        <f>_xlfn.XLOOKUP(A267,'SJR LIST (2024)'!A97:A475,'SJR LIST (2024)'!B97:B475,,0,-1)</f>
        <v>MANGAHAS, ALYANNA</v>
      </c>
      <c r="C267" s="2" t="str">
        <f>_xlfn.XLOOKUP(A267,'SJR LIST (2024)'!A97:A475,'SJR LIST (2024)'!E97:E475,,0,-1)</f>
        <v>BI</v>
      </c>
      <c r="D267" s="379">
        <f>_xlfn.XLOOKUP(A267,'SJR LIST (2024)'!A239:A475,'SJR LIST (2024)'!L239:L475,,0,-1)</f>
        <v>45502</v>
      </c>
      <c r="E267" s="379">
        <f>_xlfn.XLOOKUP(A267,'SJR LIST (2024)'!A107:A475,'SJR LIST (2024)'!N107:N475,,0,-1)</f>
        <v>45502</v>
      </c>
    </row>
    <row r="268" spans="1:5">
      <c r="A268" s="2" t="s">
        <v>306</v>
      </c>
      <c r="B268" s="2" t="str">
        <f>_xlfn.XLOOKUP(A268,'SJR LIST (2024)'!A98:A475,'SJR LIST (2024)'!B98:B475,,0,-1)</f>
        <v>KOLIN PHILIPPINES INTERNATIONAL INC. (SHOP MACTAN)</v>
      </c>
      <c r="C268" s="2" t="str">
        <f>_xlfn.XLOOKUP(A268,'SJR LIST (2024)'!A98:A475,'SJR LIST (2024)'!E98:E475,,0,-1)</f>
        <v>RM</v>
      </c>
      <c r="D268" s="379">
        <f>_xlfn.XLOOKUP(A268,'SJR LIST (2024)'!A240:A475,'SJR LIST (2024)'!L240:L475,,0,-1)</f>
        <v>45503</v>
      </c>
      <c r="E268" s="379">
        <f>_xlfn.XLOOKUP(A268,'SJR LIST (2024)'!A108:A475,'SJR LIST (2024)'!N108:N475,,0,-1)</f>
        <v>45503</v>
      </c>
    </row>
    <row r="269" spans="1:5">
      <c r="A269" s="2" t="s">
        <v>307</v>
      </c>
      <c r="B269" s="2" t="str">
        <f>_xlfn.XLOOKUP(A269,'SJR LIST (2024)'!A99:A475,'SJR LIST (2024)'!B99:B475,,0,-1)</f>
        <v>CLAUDIO, RANDYLON</v>
      </c>
      <c r="C269" s="2" t="str">
        <f>_xlfn.XLOOKUP(A269,'SJR LIST (2024)'!A99:A475,'SJR LIST (2024)'!E99:E475,,0,-1)</f>
        <v>BI</v>
      </c>
      <c r="D269" s="379">
        <f>_xlfn.XLOOKUP(A269,'SJR LIST (2024)'!A241:A475,'SJR LIST (2024)'!L241:L475,,0,-1)</f>
        <v>45503</v>
      </c>
      <c r="E269" s="379">
        <f>_xlfn.XLOOKUP(A269,'SJR LIST (2024)'!A109:A475,'SJR LIST (2024)'!N109:N475,,0,-1)</f>
        <v>45509</v>
      </c>
    </row>
    <row r="270" spans="1:5">
      <c r="A270" s="2" t="s">
        <v>308</v>
      </c>
      <c r="B270" s="2" t="str">
        <f>_xlfn.XLOOKUP(A270,'SJR LIST (2024)'!A100:A475,'SJR LIST (2024)'!B100:B475,,0,-1)</f>
        <v>ALIX, CATHY</v>
      </c>
      <c r="C270" s="2" t="str">
        <f>_xlfn.XLOOKUP(A270,'SJR LIST (2024)'!A100:A475,'SJR LIST (2024)'!E100:E475,,0,-1)</f>
        <v>PO</v>
      </c>
      <c r="D270" s="379">
        <f>_xlfn.XLOOKUP(A270,'SJR LIST (2024)'!A242:A475,'SJR LIST (2024)'!L242:L475,,0,-1)</f>
        <v>45503</v>
      </c>
      <c r="E270" s="379">
        <f>_xlfn.XLOOKUP(A270,'SJR LIST (2024)'!A110:A475,'SJR LIST (2024)'!N110:N475,,0,-1)</f>
        <v>45504</v>
      </c>
    </row>
    <row r="271" spans="1:5">
      <c r="A271" s="2" t="s">
        <v>309</v>
      </c>
      <c r="B271" s="2" t="str">
        <f>_xlfn.XLOOKUP(A271,'SJR LIST (2024)'!A101:A475,'SJR LIST (2024)'!B101:B475,,0,-1)</f>
        <v>SPRING PALACE RESTAURANT INC.</v>
      </c>
      <c r="C271" s="2" t="str">
        <f>_xlfn.XLOOKUP(A271,'SJR LIST (2024)'!A101:A475,'SJR LIST (2024)'!E101:E475,,0,-1)</f>
        <v>PO</v>
      </c>
      <c r="D271" s="379">
        <f>_xlfn.XLOOKUP(A271,'SJR LIST (2024)'!A243:A475,'SJR LIST (2024)'!L243:L475,,0,-1)</f>
        <v>45504</v>
      </c>
      <c r="E271" s="379">
        <f>_xlfn.XLOOKUP(A271,'SJR LIST (2024)'!A111:A475,'SJR LIST (2024)'!N111:N475,,0,-1)</f>
        <v>45510</v>
      </c>
    </row>
    <row r="272" spans="1:5">
      <c r="A272" s="2" t="s">
        <v>310</v>
      </c>
      <c r="B272" s="2" t="str">
        <f>_xlfn.XLOOKUP(A272,'SJR LIST (2024)'!A102:A475,'SJR LIST (2024)'!B102:B475,,0,-1)</f>
        <v>SPRING PALACE RESTAURANT INC.</v>
      </c>
      <c r="C272" s="2" t="str">
        <f>_xlfn.XLOOKUP(A272,'SJR LIST (2024)'!A102:A475,'SJR LIST (2024)'!E102:E475,,0,-1)</f>
        <v>PO</v>
      </c>
      <c r="D272" s="379">
        <f>_xlfn.XLOOKUP(A272,'SJR LIST (2024)'!A244:A475,'SJR LIST (2024)'!L244:L475,,0,-1)</f>
        <v>45504</v>
      </c>
      <c r="E272" s="379">
        <f>_xlfn.XLOOKUP(A272,'SJR LIST (2024)'!A112:A475,'SJR LIST (2024)'!N112:N475,,0,-1)</f>
        <v>45510</v>
      </c>
    </row>
    <row r="273" spans="1:5">
      <c r="A273" s="2" t="s">
        <v>311</v>
      </c>
      <c r="B273" s="2" t="str">
        <f>_xlfn.XLOOKUP(A273,'SJR LIST (2024)'!A103:A475,'SJR LIST (2024)'!B103:B475,,0,-1)</f>
        <v>ORIAS, ALFREDO</v>
      </c>
      <c r="C273" s="2" t="str">
        <f>_xlfn.XLOOKUP(A273,'SJR LIST (2024)'!A103:A475,'SJR LIST (2024)'!E103:E475,,0,-1)</f>
        <v>PO</v>
      </c>
      <c r="D273" s="379">
        <f>_xlfn.XLOOKUP(A273,'SJR LIST (2024)'!A245:A475,'SJR LIST (2024)'!L245:L475,,0,-1)</f>
        <v>45504</v>
      </c>
      <c r="E273" s="379">
        <f>_xlfn.XLOOKUP(A273,'SJR LIST (2024)'!A113:A475,'SJR LIST (2024)'!N113:N475,,0,-1)</f>
        <v>45505</v>
      </c>
    </row>
    <row r="274" spans="1:5">
      <c r="A274" s="2" t="s">
        <v>312</v>
      </c>
      <c r="B274" s="2" t="str">
        <f>_xlfn.XLOOKUP(A274,'SJR LIST (2024)'!A104:A475,'SJR LIST (2024)'!B104:B475,,0,-1)</f>
        <v>RIBAY, MERCY</v>
      </c>
      <c r="C274" s="2" t="str">
        <f>_xlfn.XLOOKUP(A274,'SJR LIST (2024)'!A104:A475,'SJR LIST (2024)'!E104:E475,,0,-1)</f>
        <v>PO</v>
      </c>
      <c r="D274" s="379">
        <f>_xlfn.XLOOKUP(A274,'SJR LIST (2024)'!A246:A475,'SJR LIST (2024)'!L246:L475,,0,-1)</f>
        <v>45504</v>
      </c>
      <c r="E274" s="379">
        <f>_xlfn.XLOOKUP(A274,'SJR LIST (2024)'!A114:A475,'SJR LIST (2024)'!N114:N475,,0,-1)</f>
        <v>45510</v>
      </c>
    </row>
    <row r="275" spans="1:5">
      <c r="A275" s="2" t="s">
        <v>313</v>
      </c>
      <c r="B275" s="2" t="str">
        <f>_xlfn.XLOOKUP(A275,'SJR LIST (2024)'!A105:A475,'SJR LIST (2024)'!B105:B475,,0,-1)</f>
        <v>CBF DOCUMENTATION AND FACILITATION SERVICE</v>
      </c>
      <c r="C275" s="2" t="str">
        <f>_xlfn.XLOOKUP(A275,'SJR LIST (2024)'!A105:A475,'SJR LIST (2024)'!E105:E475,,0,-1)</f>
        <v>BI</v>
      </c>
      <c r="D275" s="379">
        <f>_xlfn.XLOOKUP(A275,'SJR LIST (2024)'!A247:A475,'SJR LIST (2024)'!L247:L475,,0,-1)</f>
        <v>45505</v>
      </c>
      <c r="E275" s="379">
        <f>_xlfn.XLOOKUP(A275,'SJR LIST (2024)'!A115:A475,'SJR LIST (2024)'!N115:N475,,0,-1)</f>
        <v>45510</v>
      </c>
    </row>
    <row r="276" spans="1:5">
      <c r="A276" s="2" t="s">
        <v>314</v>
      </c>
      <c r="B276" s="2" t="str">
        <f>_xlfn.XLOOKUP(A276,'SJR LIST (2024)'!A106:A475,'SJR LIST (2024)'!B106:B475,,0,-1)</f>
        <v>DIAZ, REPHAEL GIO</v>
      </c>
      <c r="C276" s="2" t="str">
        <f>_xlfn.XLOOKUP(A276,'SJR LIST (2024)'!A106:A475,'SJR LIST (2024)'!E106:E475,,0,-1)</f>
        <v>BI</v>
      </c>
      <c r="D276" s="379">
        <f>_xlfn.XLOOKUP(A276,'SJR LIST (2024)'!A248:A475,'SJR LIST (2024)'!L248:L475,,0,-1)</f>
        <v>45505</v>
      </c>
      <c r="E276" s="379">
        <f>_xlfn.XLOOKUP(A276,'SJR LIST (2024)'!A116:A475,'SJR LIST (2024)'!N116:N475,,0,-1)</f>
        <v>45506</v>
      </c>
    </row>
    <row r="277" spans="1:5">
      <c r="A277" s="2" t="s">
        <v>315</v>
      </c>
      <c r="B277" s="2" t="str">
        <f>_xlfn.XLOOKUP(A277,'SJR LIST (2024)'!A107:A475,'SJR LIST (2024)'!B107:B475,,0,-1)</f>
        <v>UY, JON CARLO</v>
      </c>
      <c r="C277" s="2" t="str">
        <f>_xlfn.XLOOKUP(A277,'SJR LIST (2024)'!A107:A475,'SJR LIST (2024)'!E107:E475,,0,-1)</f>
        <v>BI</v>
      </c>
      <c r="D277" s="379">
        <f>_xlfn.XLOOKUP(A277,'SJR LIST (2024)'!A249:A475,'SJR LIST (2024)'!L249:L475,,0,-1)</f>
        <v>45506</v>
      </c>
      <c r="E277" s="379">
        <f>_xlfn.XLOOKUP(A277,'SJR LIST (2024)'!A117:A475,'SJR LIST (2024)'!N117:N475,,0,-1)</f>
        <v>45506</v>
      </c>
    </row>
    <row r="278" spans="1:5">
      <c r="A278" s="2" t="s">
        <v>316</v>
      </c>
      <c r="B278" s="2" t="str">
        <f>_xlfn.XLOOKUP(A278,'SJR LIST (2024)'!A108:A475,'SJR LIST (2024)'!B108:B475,,0,-1)</f>
        <v>CAMUTIN, MICHELLE</v>
      </c>
      <c r="C278" s="2" t="str">
        <f>_xlfn.XLOOKUP(A278,'SJR LIST (2024)'!A108:A475,'SJR LIST (2024)'!E108:E475,,0,-1)</f>
        <v>BI</v>
      </c>
      <c r="D278" s="379">
        <f>_xlfn.XLOOKUP(A278,'SJR LIST (2024)'!A250:A475,'SJR LIST (2024)'!L250:L475,,0,-1)</f>
        <v>45506</v>
      </c>
      <c r="E278" s="379">
        <f>_xlfn.XLOOKUP(A278,'SJR LIST (2024)'!A118:A475,'SJR LIST (2024)'!N118:N475,,0,-1)</f>
        <v>45475</v>
      </c>
    </row>
    <row r="279" spans="1:5">
      <c r="A279" s="2" t="s">
        <v>317</v>
      </c>
      <c r="B279" s="2" t="str">
        <f>_xlfn.XLOOKUP(A279,'SJR LIST (2024)'!A109:A475,'SJR LIST (2024)'!B109:B475,,0,-1)</f>
        <v>TAN, ELIZABETH</v>
      </c>
      <c r="C279" s="2" t="str">
        <f>_xlfn.XLOOKUP(A279,'SJR LIST (2024)'!A109:A475,'SJR LIST (2024)'!E109:E475,,0,-1)</f>
        <v>BI</v>
      </c>
      <c r="D279" s="379">
        <f>_xlfn.XLOOKUP(A279,'SJR LIST (2024)'!A251:A475,'SJR LIST (2024)'!L251:L475,,0,-1)</f>
        <v>45506</v>
      </c>
      <c r="E279" s="379">
        <f>_xlfn.XLOOKUP(A279,'SJR LIST (2024)'!A119:A475,'SJR LIST (2024)'!N119:N475,,0,-1)</f>
        <v>45509</v>
      </c>
    </row>
    <row r="280" spans="1:5">
      <c r="A280" s="2" t="s">
        <v>318</v>
      </c>
      <c r="B280" s="2" t="str">
        <f>_xlfn.XLOOKUP(A280,'SJR LIST (2024)'!A110:A475,'SJR LIST (2024)'!B110:B475,,0,-1)</f>
        <v>TAGLE, AMY</v>
      </c>
      <c r="C280" s="2" t="str">
        <f>_xlfn.XLOOKUP(A280,'SJR LIST (2024)'!A110:A475,'SJR LIST (2024)'!E110:E475,,0,-1)</f>
        <v>BI</v>
      </c>
      <c r="D280" s="379">
        <f>_xlfn.XLOOKUP(A280,'SJR LIST (2024)'!A252:A475,'SJR LIST (2024)'!L252:L475,,0,-1)</f>
        <v>45509</v>
      </c>
      <c r="E280" s="379">
        <f>_xlfn.XLOOKUP(A280,'SJR LIST (2024)'!A120:A475,'SJR LIST (2024)'!N120:N475,,0,-1)</f>
        <v>45509</v>
      </c>
    </row>
    <row r="281" spans="1:5">
      <c r="A281" s="2" t="s">
        <v>319</v>
      </c>
      <c r="B281" s="2" t="str">
        <f>_xlfn.XLOOKUP(A281,'SJR LIST (2024)'!A111:A475,'SJR LIST (2024)'!B111:B475,,0,-1)</f>
        <v>SELODIO, ERWIN</v>
      </c>
      <c r="C281" s="2" t="str">
        <f>_xlfn.XLOOKUP(A281,'SJR LIST (2024)'!A111:A475,'SJR LIST (2024)'!E111:E475,,0,-1)</f>
        <v>BI</v>
      </c>
      <c r="D281" s="379">
        <f>_xlfn.XLOOKUP(A281,'SJR LIST (2024)'!A253:A475,'SJR LIST (2024)'!L253:L475,,0,-1)</f>
        <v>45510</v>
      </c>
      <c r="E281" s="379">
        <f>_xlfn.XLOOKUP(A281,'SJR LIST (2024)'!A121:A475,'SJR LIST (2024)'!N121:N475,,0,-1)</f>
        <v>45511</v>
      </c>
    </row>
    <row r="282" spans="1:5">
      <c r="A282" s="2" t="s">
        <v>320</v>
      </c>
      <c r="B282" s="2" t="str">
        <f>_xlfn.XLOOKUP(A282,'SJR LIST (2024)'!A112:A475,'SJR LIST (2024)'!B112:B475,,0,-1)</f>
        <v>BERMUDEZ, ARCHIE</v>
      </c>
      <c r="C282" s="2" t="str">
        <f>_xlfn.XLOOKUP(A282,'SJR LIST (2024)'!A112:A475,'SJR LIST (2024)'!E112:E475,,0,-1)</f>
        <v>PO</v>
      </c>
      <c r="D282" s="379">
        <f>_xlfn.XLOOKUP(A282,'SJR LIST (2024)'!A254:A475,'SJR LIST (2024)'!L254:L475,,0,-1)</f>
        <v>45510</v>
      </c>
      <c r="E282" s="379">
        <f>_xlfn.XLOOKUP(A282,'SJR LIST (2024)'!A122:A475,'SJR LIST (2024)'!N122:N475,,0,-1)</f>
        <v>45514</v>
      </c>
    </row>
    <row r="283" spans="1:5">
      <c r="A283" s="2" t="s">
        <v>321</v>
      </c>
      <c r="B283" s="2" t="str">
        <f>_xlfn.XLOOKUP(A283,'SJR LIST (2024)'!A113:A475,'SJR LIST (2024)'!B113:B475,,0,-1)</f>
        <v>VELASCO, ARMANDO</v>
      </c>
      <c r="C283" s="2" t="str">
        <f>_xlfn.XLOOKUP(A283,'SJR LIST (2024)'!A113:A475,'SJR LIST (2024)'!E113:E475,,0,-1)</f>
        <v>PO</v>
      </c>
      <c r="D283" s="379">
        <f>_xlfn.XLOOKUP(A283,'SJR LIST (2024)'!A255:A475,'SJR LIST (2024)'!L255:L475,,0,-1)</f>
        <v>45512</v>
      </c>
      <c r="E283" s="379">
        <f>_xlfn.XLOOKUP(A283,'SJR LIST (2024)'!A123:A475,'SJR LIST (2024)'!N123:N475,,0,-1)</f>
        <v>45521</v>
      </c>
    </row>
    <row r="284" spans="1:5">
      <c r="A284" s="2" t="s">
        <v>322</v>
      </c>
      <c r="B284" s="2" t="str">
        <f>_xlfn.XLOOKUP(A284,'SJR LIST (2024)'!A114:A475,'SJR LIST (2024)'!B114:B475,,0,-1)</f>
        <v>VELASCO, ARMANDO</v>
      </c>
      <c r="C284" s="2" t="str">
        <f>_xlfn.XLOOKUP(A284,'SJR LIST (2024)'!A114:A475,'SJR LIST (2024)'!E114:E475,,0,-1)</f>
        <v>PO</v>
      </c>
      <c r="D284" s="379">
        <f>_xlfn.XLOOKUP(A284,'SJR LIST (2024)'!A256:A475,'SJR LIST (2024)'!L256:L475,,0,-1)</f>
        <v>45512</v>
      </c>
      <c r="E284" s="379">
        <f>_xlfn.XLOOKUP(A284,'SJR LIST (2024)'!A124:A475,'SJR LIST (2024)'!N124:N475,,0,-1)</f>
        <v>45521</v>
      </c>
    </row>
    <row r="285" spans="1:5">
      <c r="A285" s="2" t="s">
        <v>323</v>
      </c>
      <c r="B285" s="2" t="str">
        <f>_xlfn.XLOOKUP(A285,'SJR LIST (2024)'!A115:A475,'SJR LIST (2024)'!B115:B475,,0,-1)</f>
        <v>VELASCO, ARMANDO</v>
      </c>
      <c r="C285" s="2" t="str">
        <f>_xlfn.XLOOKUP(A285,'SJR LIST (2024)'!A115:A475,'SJR LIST (2024)'!E115:E475,,0,-1)</f>
        <v>PO</v>
      </c>
      <c r="D285" s="379">
        <f>_xlfn.XLOOKUP(A285,'SJR LIST (2024)'!A257:A475,'SJR LIST (2024)'!L257:L475,,0,-1)</f>
        <v>45512</v>
      </c>
      <c r="E285" s="379">
        <f>_xlfn.XLOOKUP(A285,'SJR LIST (2024)'!A125:A475,'SJR LIST (2024)'!N125:N475,,0,-1)</f>
        <v>45521</v>
      </c>
    </row>
    <row r="286" spans="1:5">
      <c r="A286" s="2" t="s">
        <v>324</v>
      </c>
      <c r="B286" s="2" t="str">
        <f>_xlfn.XLOOKUP(A286,'SJR LIST (2024)'!A116:A475,'SJR LIST (2024)'!B116:B475,,0,-1)</f>
        <v>PABON, ROMMEL</v>
      </c>
      <c r="C286" s="2" t="str">
        <f>_xlfn.XLOOKUP(A286,'SJR LIST (2024)'!A116:A475,'SJR LIST (2024)'!E116:E475,,0,-1)</f>
        <v>BI</v>
      </c>
      <c r="D286" s="379">
        <f>_xlfn.XLOOKUP(A286,'SJR LIST (2024)'!A258:A475,'SJR LIST (2024)'!L258:L475,,0,-1)</f>
        <v>45512</v>
      </c>
      <c r="E286" s="379">
        <f>_xlfn.XLOOKUP(A286,'SJR LIST (2024)'!A126:A475,'SJR LIST (2024)'!N126:N475,,0,-1)</f>
        <v>45512</v>
      </c>
    </row>
    <row r="287" spans="1:5">
      <c r="A287" s="2" t="s">
        <v>325</v>
      </c>
      <c r="B287" s="2" t="str">
        <f>_xlfn.XLOOKUP(A287,'SJR LIST (2024)'!A117:A475,'SJR LIST (2024)'!B117:B475,,0,-1)</f>
        <v>LARGA, ANGELYN</v>
      </c>
      <c r="C287" s="2" t="str">
        <f>_xlfn.XLOOKUP(A287,'SJR LIST (2024)'!A117:A475,'SJR LIST (2024)'!E117:E475,,0,-1)</f>
        <v>BI</v>
      </c>
      <c r="D287" s="379">
        <f>_xlfn.XLOOKUP(A287,'SJR LIST (2024)'!A259:A475,'SJR LIST (2024)'!L259:L475,,0,-1)</f>
        <v>45512</v>
      </c>
      <c r="E287" s="379">
        <f>_xlfn.XLOOKUP(A287,'SJR LIST (2024)'!A127:A475,'SJR LIST (2024)'!N127:N475,,0,-1)</f>
        <v>45510</v>
      </c>
    </row>
    <row r="288" spans="1:5">
      <c r="A288" s="2" t="s">
        <v>326</v>
      </c>
      <c r="B288" s="2" t="str">
        <f>_xlfn.XLOOKUP(A288,'SJR LIST (2024)'!A118:A475,'SJR LIST (2024)'!B118:B475,,0,-1)</f>
        <v>GREFALDO, JOSE M.</v>
      </c>
      <c r="C288" s="2" t="str">
        <f>_xlfn.XLOOKUP(A288,'SJR LIST (2024)'!A118:A475,'SJR LIST (2024)'!E118:E475,,0,-1)</f>
        <v>BI</v>
      </c>
      <c r="D288" s="379">
        <f>_xlfn.XLOOKUP(A288,'SJR LIST (2024)'!A260:A475,'SJR LIST (2024)'!L260:L475,,0,-1)</f>
        <v>45512</v>
      </c>
      <c r="E288" s="379">
        <f>_xlfn.XLOOKUP(A288,'SJR LIST (2024)'!A128:A475,'SJR LIST (2024)'!N128:N475,,0,-1)</f>
        <v>45513</v>
      </c>
    </row>
    <row r="289" spans="1:5">
      <c r="A289" s="2" t="s">
        <v>327</v>
      </c>
      <c r="B289" s="2" t="str">
        <f>_xlfn.XLOOKUP(A289,'SJR LIST (2024)'!A119:A475,'SJR LIST (2024)'!B119:B475,,0,-1)</f>
        <v>REBISCO</v>
      </c>
      <c r="C289" s="2" t="str">
        <f>_xlfn.XLOOKUP(A289,'SJR LIST (2024)'!A119:A475,'SJR LIST (2024)'!E119:E475,,0,-1)</f>
        <v>BI</v>
      </c>
      <c r="D289" s="379">
        <f>_xlfn.XLOOKUP(A289,'SJR LIST (2024)'!A261:A475,'SJR LIST (2024)'!L261:L475,,0,-1)</f>
        <v>45512</v>
      </c>
      <c r="E289" s="379">
        <f>_xlfn.XLOOKUP(A289,'SJR LIST (2024)'!A129:A475,'SJR LIST (2024)'!N129:N475,,0,-1)</f>
        <v>45516</v>
      </c>
    </row>
    <row r="290" spans="1:5">
      <c r="A290" s="2" t="s">
        <v>328</v>
      </c>
      <c r="B290" s="2" t="str">
        <f>_xlfn.XLOOKUP(A290,'SJR LIST (2024)'!A120:A475,'SJR LIST (2024)'!B120:B475,,0,-1)</f>
        <v>REBISCO</v>
      </c>
      <c r="C290" s="2" t="str">
        <f>_xlfn.XLOOKUP(A290,'SJR LIST (2024)'!A120:A475,'SJR LIST (2024)'!E120:E475,,0,-1)</f>
        <v>BI</v>
      </c>
      <c r="D290" s="379">
        <f>_xlfn.XLOOKUP(A290,'SJR LIST (2024)'!A262:A475,'SJR LIST (2024)'!L262:L475,,0,-1)</f>
        <v>45512</v>
      </c>
      <c r="E290" s="379">
        <f>_xlfn.XLOOKUP(A290,'SJR LIST (2024)'!A130:A475,'SJR LIST (2024)'!N130:N475,,0,-1)</f>
        <v>45516</v>
      </c>
    </row>
    <row r="291" spans="1:5">
      <c r="A291" s="2" t="s">
        <v>329</v>
      </c>
      <c r="B291" s="2" t="str">
        <f>_xlfn.XLOOKUP(A291,'SJR LIST (2024)'!A121:A475,'SJR LIST (2024)'!B121:B475,,0,-1)</f>
        <v>ARCILLA, BRYAN JED</v>
      </c>
      <c r="C291" s="2" t="str">
        <f>_xlfn.XLOOKUP(A291,'SJR LIST (2024)'!A121:A475,'SJR LIST (2024)'!E121:E475,,0,-1)</f>
        <v>PO</v>
      </c>
      <c r="D291" s="379">
        <f>_xlfn.XLOOKUP(A291,'SJR LIST (2024)'!A263:A475,'SJR LIST (2024)'!L263:L475,,0,-1)</f>
        <v>45512</v>
      </c>
      <c r="E291" s="379">
        <f>_xlfn.XLOOKUP(A291,'SJR LIST (2024)'!A131:A475,'SJR LIST (2024)'!N131:N475,,0,-1)</f>
        <v>45514</v>
      </c>
    </row>
    <row r="292" spans="1:5">
      <c r="A292" s="2" t="s">
        <v>330</v>
      </c>
      <c r="B292" s="2" t="str">
        <f>_xlfn.XLOOKUP(A292,'SJR LIST (2024)'!A122:A475,'SJR LIST (2024)'!B122:B475,,0,-1)</f>
        <v>BALBA, VERNADINE</v>
      </c>
      <c r="C292" s="2" t="str">
        <f>_xlfn.XLOOKUP(A292,'SJR LIST (2024)'!A122:A475,'SJR LIST (2024)'!E122:E475,,0,-1)</f>
        <v>PO</v>
      </c>
      <c r="D292" s="379">
        <f>_xlfn.XLOOKUP(A292,'SJR LIST (2024)'!A264:A475,'SJR LIST (2024)'!L264:L475,,0,-1)</f>
        <v>45513</v>
      </c>
      <c r="E292" s="379">
        <f>_xlfn.XLOOKUP(A292,'SJR LIST (2024)'!A132:A475,'SJR LIST (2024)'!N132:N475,,0,-1)</f>
        <v>45518</v>
      </c>
    </row>
    <row r="293" spans="1:5">
      <c r="A293" s="2" t="s">
        <v>331</v>
      </c>
      <c r="B293" s="2" t="str">
        <f>_xlfn.XLOOKUP(A293,'SJR LIST (2024)'!A123:A475,'SJR LIST (2024)'!B123:B475,,0,-1)</f>
        <v>SURALVO, MARK IRVING</v>
      </c>
      <c r="C293" s="2" t="str">
        <f>_xlfn.XLOOKUP(A293,'SJR LIST (2024)'!A123:A475,'SJR LIST (2024)'!E123:E475,,0,-1)</f>
        <v>BI</v>
      </c>
      <c r="D293" s="379">
        <f>_xlfn.XLOOKUP(A293,'SJR LIST (2024)'!A265:A475,'SJR LIST (2024)'!L265:L475,,0,-1)</f>
        <v>45513</v>
      </c>
      <c r="E293" s="379">
        <f>_xlfn.XLOOKUP(A293,'SJR LIST (2024)'!A133:A475,'SJR LIST (2024)'!N133:N475,,0,-1)</f>
        <v>45519</v>
      </c>
    </row>
    <row r="294" spans="1:5">
      <c r="A294" s="2" t="s">
        <v>332</v>
      </c>
      <c r="B294" s="2" t="str">
        <f>_xlfn.XLOOKUP(A294,'SJR LIST (2024)'!A124:A475,'SJR LIST (2024)'!B124:B475,,0,-1)</f>
        <v>CATHAY PACIFIC AIRWAYS LTD</v>
      </c>
      <c r="C294" s="2" t="str">
        <f>_xlfn.XLOOKUP(A294,'SJR LIST (2024)'!A124:A475,'SJR LIST (2024)'!E124:E475,,0,-1)</f>
        <v>BI</v>
      </c>
      <c r="D294" s="379">
        <f>_xlfn.XLOOKUP(A294,'SJR LIST (2024)'!A266:A475,'SJR LIST (2024)'!L266:L475,,0,-1)</f>
        <v>45513</v>
      </c>
      <c r="E294" s="379">
        <f>_xlfn.XLOOKUP(A294,'SJR LIST (2024)'!A134:A475,'SJR LIST (2024)'!N134:N475,,0,-1)</f>
        <v>45517</v>
      </c>
    </row>
    <row r="295" spans="1:5">
      <c r="A295" s="2" t="s">
        <v>333</v>
      </c>
      <c r="B295" s="2" t="str">
        <f>_xlfn.XLOOKUP(A295,'SJR LIST (2024)'!A125:A475,'SJR LIST (2024)'!B125:B475,,0,-1)</f>
        <v>WESTERN APPLIANCES KAWIT</v>
      </c>
      <c r="C295" s="2" t="str">
        <f>_xlfn.XLOOKUP(A295,'SJR LIST (2024)'!A125:A475,'SJR LIST (2024)'!E125:E475,,0,-1)</f>
        <v>PO</v>
      </c>
      <c r="D295" s="379">
        <f>_xlfn.XLOOKUP(A295,'SJR LIST (2024)'!A267:A475,'SJR LIST (2024)'!L267:L475,,0,-1)</f>
        <v>45516</v>
      </c>
      <c r="E295" s="379">
        <f>_xlfn.XLOOKUP(A295,'SJR LIST (2024)'!A135:A475,'SJR LIST (2024)'!N135:N475,,0,-1)</f>
        <v>45519</v>
      </c>
    </row>
    <row r="296" spans="1:5">
      <c r="A296" s="2" t="s">
        <v>334</v>
      </c>
      <c r="B296" s="2" t="str">
        <f>_xlfn.XLOOKUP(A296,'SJR LIST (2024)'!A126:A475,'SJR LIST (2024)'!B126:B475,,0,-1)</f>
        <v>KOLIN PHILIPPINES INTERNATIONAL INC. (2ND FLOOR)</v>
      </c>
      <c r="C296" s="2" t="str">
        <f>_xlfn.XLOOKUP(A296,'SJR LIST (2024)'!A126:A475,'SJR LIST (2024)'!E126:E475,,0,-1)</f>
        <v>RM</v>
      </c>
      <c r="D296" s="379">
        <f>_xlfn.XLOOKUP(A296,'SJR LIST (2024)'!A268:A475,'SJR LIST (2024)'!L268:L475,,0,-1)</f>
        <v>45516</v>
      </c>
      <c r="E296" s="379">
        <f>_xlfn.XLOOKUP(A296,'SJR LIST (2024)'!A136:A475,'SJR LIST (2024)'!N136:N475,,0,-1)</f>
        <v>45516</v>
      </c>
    </row>
    <row r="297" spans="1:5">
      <c r="A297" s="2" t="s">
        <v>335</v>
      </c>
      <c r="B297" s="2" t="str">
        <f>_xlfn.XLOOKUP(A297,'SJR LIST (2024)'!A127:A475,'SJR LIST (2024)'!B127:B475,,0,-1)</f>
        <v>ZSCHALIG, GEORGE</v>
      </c>
      <c r="C297" s="2" t="str">
        <f>_xlfn.XLOOKUP(A297,'SJR LIST (2024)'!A127:A475,'SJR LIST (2024)'!E127:E475,,0,-1)</f>
        <v>PO</v>
      </c>
      <c r="D297" s="379">
        <f>_xlfn.XLOOKUP(A297,'SJR LIST (2024)'!A269:A475,'SJR LIST (2024)'!L269:L475,,0,-1)</f>
        <v>45519</v>
      </c>
      <c r="E297" s="379">
        <f>_xlfn.XLOOKUP(A297,'SJR LIST (2024)'!A137:A475,'SJR LIST (2024)'!N137:N475,,0,-1)</f>
        <v>45521</v>
      </c>
    </row>
    <row r="298" spans="1:5">
      <c r="A298" s="2" t="s">
        <v>336</v>
      </c>
      <c r="B298" s="2" t="str">
        <f>_xlfn.XLOOKUP(A298,'SJR LIST (2024)'!A128:A475,'SJR LIST (2024)'!B128:B475,,0,-1)</f>
        <v>CASTANEDA, VIOLETA</v>
      </c>
      <c r="C298" s="2" t="str">
        <f>_xlfn.XLOOKUP(A298,'SJR LIST (2024)'!A128:A475,'SJR LIST (2024)'!E128:E475,,0,-1)</f>
        <v>PO</v>
      </c>
      <c r="D298" s="379">
        <f>_xlfn.XLOOKUP(A298,'SJR LIST (2024)'!A270:A475,'SJR LIST (2024)'!L270:L475,,0,-1)</f>
        <v>45520</v>
      </c>
      <c r="E298" s="379">
        <f>_xlfn.XLOOKUP(A298,'SJR LIST (2024)'!A138:A475,'SJR LIST (2024)'!N138:N475,,0,-1)</f>
        <v>45531</v>
      </c>
    </row>
    <row r="299" spans="1:5">
      <c r="A299" s="2" t="s">
        <v>337</v>
      </c>
      <c r="B299" s="2" t="str">
        <f>_xlfn.XLOOKUP(A299,'SJR LIST (2024)'!A129:A475,'SJR LIST (2024)'!B129:B475,,0,-1)</f>
        <v>BORITZER, MARIA</v>
      </c>
      <c r="C299" s="2" t="str">
        <f>_xlfn.XLOOKUP(A299,'SJR LIST (2024)'!A129:A475,'SJR LIST (2024)'!E129:E475,,0,-1)</f>
        <v>BI</v>
      </c>
      <c r="D299" s="379">
        <f>_xlfn.XLOOKUP(A299,'SJR LIST (2024)'!A271:A475,'SJR LIST (2024)'!L271:L475,,0,-1)</f>
        <v>45520</v>
      </c>
      <c r="E299" s="379">
        <f>_xlfn.XLOOKUP(A299,'SJR LIST (2024)'!A139:A475,'SJR LIST (2024)'!N139:N475,,0,-1)</f>
        <v>45520</v>
      </c>
    </row>
    <row r="300" spans="1:5">
      <c r="A300" s="2" t="s">
        <v>338</v>
      </c>
      <c r="B300" s="2" t="str">
        <f>_xlfn.XLOOKUP(A300,'SJR LIST (2024)'!A130:A475,'SJR LIST (2024)'!B130:B475,,0,-1)</f>
        <v>REY, RAMON</v>
      </c>
      <c r="C300" s="2" t="str">
        <f>_xlfn.XLOOKUP(A300,'SJR LIST (2024)'!A130:A475,'SJR LIST (2024)'!E130:E475,,0,-1)</f>
        <v>PO</v>
      </c>
      <c r="D300" s="379">
        <f>_xlfn.XLOOKUP(A300,'SJR LIST (2024)'!A272:A475,'SJR LIST (2024)'!L272:L475,,0,-1)</f>
        <v>45520</v>
      </c>
      <c r="E300" s="379">
        <f>_xlfn.XLOOKUP(A300,'SJR LIST (2024)'!A140:A475,'SJR LIST (2024)'!N140:N475,,0,-1)</f>
        <v>45521</v>
      </c>
    </row>
    <row r="301" spans="1:5">
      <c r="A301" s="2" t="s">
        <v>339</v>
      </c>
      <c r="B301" s="2" t="str">
        <f>_xlfn.XLOOKUP(A301,'SJR LIST (2024)'!A131:A475,'SJR LIST (2024)'!B131:B475,,0,-1)</f>
        <v>KOLIN PHILIPPINES INTERNATIONAL INC.</v>
      </c>
      <c r="C301" s="2" t="str">
        <f>_xlfn.XLOOKUP(A301,'SJR LIST (2024)'!A131:A475,'SJR LIST (2024)'!E131:E475,,0,-1)</f>
        <v>RM</v>
      </c>
      <c r="D301" s="379">
        <f>_xlfn.XLOOKUP(A301,'SJR LIST (2024)'!A273:A475,'SJR LIST (2024)'!L273:L475,,0,-1)</f>
        <v>45520</v>
      </c>
      <c r="E301" s="379">
        <f>_xlfn.XLOOKUP(A301,'SJR LIST (2024)'!A141:A475,'SJR LIST (2024)'!N141:N475,,0,-1)</f>
        <v>45520</v>
      </c>
    </row>
    <row r="302" spans="1:5">
      <c r="A302" s="2" t="s">
        <v>340</v>
      </c>
      <c r="B302" s="2" t="str">
        <f>_xlfn.XLOOKUP(A302,'SJR LIST (2024)'!A132:A475,'SJR LIST (2024)'!B132:B475,,0,-1)</f>
        <v>SUCHIANCO, ATTY. PETER</v>
      </c>
      <c r="C302" s="2" t="str">
        <f>_xlfn.XLOOKUP(A302,'SJR LIST (2024)'!A132:A475,'SJR LIST (2024)'!E132:E475,,0,-1)</f>
        <v>PO</v>
      </c>
      <c r="D302" s="379">
        <f>_xlfn.XLOOKUP(A302,'SJR LIST (2024)'!A274:A475,'SJR LIST (2024)'!L274:L475,,0,-1)</f>
        <v>45523</v>
      </c>
      <c r="E302" s="379">
        <f>_xlfn.XLOOKUP(A302,'SJR LIST (2024)'!A142:A475,'SJR LIST (2024)'!N142:N475,,0,-1)</f>
        <v>45547</v>
      </c>
    </row>
    <row r="303" spans="1:5">
      <c r="A303" s="2" t="s">
        <v>341</v>
      </c>
      <c r="B303" s="2" t="str">
        <f>_xlfn.XLOOKUP(A303,'SJR LIST (2024)'!A133:A475,'SJR LIST (2024)'!B133:B475,,0,-1)</f>
        <v>SUCHIANCO, ATTY. PETER</v>
      </c>
      <c r="C303" s="2" t="str">
        <f>_xlfn.XLOOKUP(A303,'SJR LIST (2024)'!A133:A475,'SJR LIST (2024)'!E133:E475,,0,-1)</f>
        <v>PO</v>
      </c>
      <c r="D303" s="379">
        <f>_xlfn.XLOOKUP(A303,'SJR LIST (2024)'!A275:A475,'SJR LIST (2024)'!L275:L475,,0,-1)</f>
        <v>45523</v>
      </c>
      <c r="E303" s="379">
        <f>_xlfn.XLOOKUP(A303,'SJR LIST (2024)'!A143:A475,'SJR LIST (2024)'!N143:N475,,0,-1)</f>
        <v>45547</v>
      </c>
    </row>
    <row r="304" spans="1:5">
      <c r="A304" s="2" t="s">
        <v>342</v>
      </c>
      <c r="B304" s="2" t="str">
        <f>_xlfn.XLOOKUP(A304,'SJR LIST (2024)'!A134:A475,'SJR LIST (2024)'!B134:B475,,0,-1)</f>
        <v>SUCHIANCO, ATTY. PETER</v>
      </c>
      <c r="C304" s="2" t="str">
        <f>_xlfn.XLOOKUP(A304,'SJR LIST (2024)'!A134:A475,'SJR LIST (2024)'!E134:E475,,0,-1)</f>
        <v>PO</v>
      </c>
      <c r="D304" s="379">
        <f>_xlfn.XLOOKUP(A304,'SJR LIST (2024)'!A276:A475,'SJR LIST (2024)'!L276:L475,,0,-1)</f>
        <v>45523</v>
      </c>
      <c r="E304" s="379">
        <f>_xlfn.XLOOKUP(A304,'SJR LIST (2024)'!A144:A475,'SJR LIST (2024)'!N144:N475,,0,-1)</f>
        <v>45547</v>
      </c>
    </row>
    <row r="305" spans="1:5">
      <c r="A305" s="2" t="s">
        <v>343</v>
      </c>
      <c r="B305" s="2" t="str">
        <f>_xlfn.XLOOKUP(A305,'SJR LIST (2024)'!A135:A475,'SJR LIST (2024)'!B135:B475,,0,-1)</f>
        <v>REPOLLEDO, MELCHORA</v>
      </c>
      <c r="C305" s="2" t="str">
        <f>_xlfn.XLOOKUP(A305,'SJR LIST (2024)'!A135:A475,'SJR LIST (2024)'!E135:E475,,0,-1)</f>
        <v>PO</v>
      </c>
      <c r="D305" s="379">
        <f>_xlfn.XLOOKUP(A305,'SJR LIST (2024)'!A277:A475,'SJR LIST (2024)'!L277:L475,,0,-1)</f>
        <v>45525</v>
      </c>
      <c r="E305" s="379">
        <f>_xlfn.XLOOKUP(A305,'SJR LIST (2024)'!A145:A475,'SJR LIST (2024)'!N145:N475,,0,-1)</f>
        <v>45528</v>
      </c>
    </row>
    <row r="306" spans="1:5">
      <c r="A306" s="2" t="s">
        <v>344</v>
      </c>
      <c r="B306" s="2" t="str">
        <f>_xlfn.XLOOKUP(A306,'SJR LIST (2024)'!A136:A475,'SJR LIST (2024)'!B136:B475,,0,-1)</f>
        <v>CLARAVALL, JO</v>
      </c>
      <c r="C306" s="2" t="str">
        <f>_xlfn.XLOOKUP(A306,'SJR LIST (2024)'!A136:A475,'SJR LIST (2024)'!E136:E475,,0,-1)</f>
        <v>BI</v>
      </c>
      <c r="D306" s="379">
        <f>_xlfn.XLOOKUP(A306,'SJR LIST (2024)'!A278:A475,'SJR LIST (2024)'!L278:L475,,0,-1)</f>
        <v>45525</v>
      </c>
      <c r="E306" s="379">
        <f>_xlfn.XLOOKUP(A306,'SJR LIST (2024)'!A146:A475,'SJR LIST (2024)'!N146:N475,,0,-1)</f>
        <v>45551</v>
      </c>
    </row>
    <row r="307" spans="1:5">
      <c r="A307" s="2" t="s">
        <v>345</v>
      </c>
      <c r="B307" s="2" t="str">
        <f>_xlfn.XLOOKUP(A307,'SJR LIST (2024)'!A137:A475,'SJR LIST (2024)'!B137:B475,,0,-1)</f>
        <v>DY, GERALDINE</v>
      </c>
      <c r="C307" s="2" t="str">
        <f>_xlfn.XLOOKUP(A307,'SJR LIST (2024)'!A137:A475,'SJR LIST (2024)'!E137:E475,,0,-1)</f>
        <v>BI</v>
      </c>
      <c r="D307" s="379">
        <f>_xlfn.XLOOKUP(A307,'SJR LIST (2024)'!A279:A475,'SJR LIST (2024)'!L279:L475,,0,-1)</f>
        <v>45525</v>
      </c>
      <c r="E307" s="379">
        <f>_xlfn.XLOOKUP(A307,'SJR LIST (2024)'!A147:A475,'SJR LIST (2024)'!N147:N475,,0,-1)</f>
        <v>45531</v>
      </c>
    </row>
    <row r="308" spans="1:5">
      <c r="A308" s="2" t="s">
        <v>346</v>
      </c>
      <c r="B308" s="2" t="str">
        <f>_xlfn.XLOOKUP(A308,'SJR LIST (2024)'!A138:A475,'SJR LIST (2024)'!B138:B475,,0,-1)</f>
        <v>TAN, ELIZABETH</v>
      </c>
      <c r="C308" s="2" t="str">
        <f>_xlfn.XLOOKUP(A308,'SJR LIST (2024)'!A138:A475,'SJR LIST (2024)'!E138:E475,,0,-1)</f>
        <v>BI</v>
      </c>
      <c r="D308" s="379">
        <f>_xlfn.XLOOKUP(A308,'SJR LIST (2024)'!A280:A475,'SJR LIST (2024)'!L280:L475,,0,-1)</f>
        <v>45525</v>
      </c>
      <c r="E308" s="379">
        <f>_xlfn.XLOOKUP(A308,'SJR LIST (2024)'!A148:A475,'SJR LIST (2024)'!N148:N475,,0,-1)</f>
        <v>45531</v>
      </c>
    </row>
    <row r="309" spans="1:5">
      <c r="A309" s="2" t="s">
        <v>347</v>
      </c>
      <c r="B309" s="2" t="str">
        <f>_xlfn.XLOOKUP(A309,'SJR LIST (2024)'!A139:A475,'SJR LIST (2024)'!B139:B475,,0,-1)</f>
        <v>KOLIN PHILIPPINES INTERNATIONAL INC.</v>
      </c>
      <c r="C309" s="2" t="str">
        <f>_xlfn.XLOOKUP(A309,'SJR LIST (2024)'!A139:A475,'SJR LIST (2024)'!E139:E475,,0,-1)</f>
        <v>RM</v>
      </c>
      <c r="D309" s="379">
        <f>_xlfn.XLOOKUP(A309,'SJR LIST (2024)'!A281:A475,'SJR LIST (2024)'!L281:L475,,0,-1)</f>
        <v>45525</v>
      </c>
      <c r="E309" s="379">
        <f>_xlfn.XLOOKUP(A309,'SJR LIST (2024)'!A149:A475,'SJR LIST (2024)'!N149:N475,,0,-1)</f>
        <v>45525</v>
      </c>
    </row>
    <row r="310" spans="1:5">
      <c r="A310" s="2" t="s">
        <v>348</v>
      </c>
      <c r="B310" s="2" t="str">
        <f>_xlfn.XLOOKUP(A310,'SJR LIST (2024)'!A140:A475,'SJR LIST (2024)'!B140:B475,,0,-1)</f>
        <v>KOLIN PHILIPPINES INTERNATIONAL INC.</v>
      </c>
      <c r="C310" s="2" t="str">
        <f>_xlfn.XLOOKUP(A310,'SJR LIST (2024)'!A140:A475,'SJR LIST (2024)'!E140:E475,,0,-1)</f>
        <v>RM</v>
      </c>
      <c r="D310" s="379">
        <f>_xlfn.XLOOKUP(A310,'SJR LIST (2024)'!A282:A475,'SJR LIST (2024)'!L282:L475,,0,-1)</f>
        <v>45525</v>
      </c>
      <c r="E310" s="379">
        <f>_xlfn.XLOOKUP(A310,'SJR LIST (2024)'!A150:A475,'SJR LIST (2024)'!N150:N475,,0,-1)</f>
        <v>45525</v>
      </c>
    </row>
    <row r="311" ht="15" spans="1:5">
      <c r="A311" s="370" t="s">
        <v>349</v>
      </c>
      <c r="B311" s="2" t="str">
        <f>_xlfn.XLOOKUP(A311,'SJR LIST (2024)'!A141:A476,'SJR LIST (2024)'!B141:B476,,0,-1)</f>
        <v>COLICO, JANE</v>
      </c>
      <c r="C311" s="2" t="str">
        <f>_xlfn.XLOOKUP(A311,'SJR LIST (2024)'!A141:A476,'SJR LIST (2024)'!E141:E476,,0,-1)</f>
        <v>PO</v>
      </c>
      <c r="D311" s="379">
        <f>_xlfn.XLOOKUP(A311,'SJR LIST (2024)'!A283:A476,'SJR LIST (2024)'!L283:L476,,0,-1)</f>
        <v>45531</v>
      </c>
      <c r="E311" s="379">
        <f>_xlfn.XLOOKUP(A311,'SJR LIST (2024)'!A151:A476,'SJR LIST (2024)'!N151:N476,,0,-1)</f>
        <v>45533</v>
      </c>
    </row>
    <row r="312" ht="15" spans="1:5">
      <c r="A312" s="370" t="s">
        <v>350</v>
      </c>
      <c r="B312" s="2" t="str">
        <f>_xlfn.XLOOKUP(A312,'SJR LIST (2024)'!A142:A477,'SJR LIST (2024)'!B142:B477,,0,-1)</f>
        <v>REBUYAS, LUISITO MARIANO</v>
      </c>
      <c r="C312" s="2" t="str">
        <f>_xlfn.XLOOKUP(A312,'SJR LIST (2024)'!A142:A477,'SJR LIST (2024)'!E142:E477,,0,-1)</f>
        <v>PO</v>
      </c>
      <c r="D312" s="379">
        <f>_xlfn.XLOOKUP(A312,'SJR LIST (2024)'!A284:A477,'SJR LIST (2024)'!L284:L477,,0,-1)</f>
        <v>45531</v>
      </c>
      <c r="E312" s="379">
        <f>_xlfn.XLOOKUP(A312,'SJR LIST (2024)'!A152:A477,'SJR LIST (2024)'!N152:N477,,0,-1)</f>
        <v>45533</v>
      </c>
    </row>
    <row r="313" ht="15" spans="1:5">
      <c r="A313" s="370" t="s">
        <v>351</v>
      </c>
      <c r="B313" s="2" t="str">
        <f>_xlfn.XLOOKUP(A313,'SJR LIST (2024)'!A143:A478,'SJR LIST (2024)'!B143:B478,,0,-1)</f>
        <v>ILUSTRE, ROMA</v>
      </c>
      <c r="C313" s="2" t="str">
        <f>_xlfn.XLOOKUP(A313,'SJR LIST (2024)'!A143:A478,'SJR LIST (2024)'!E143:E478,,0,-1)</f>
        <v>PO</v>
      </c>
      <c r="D313" s="379">
        <f>_xlfn.XLOOKUP(A313,'SJR LIST (2024)'!A285:A478,'SJR LIST (2024)'!L285:L478,,0,-1)</f>
        <v>45532</v>
      </c>
      <c r="E313" s="379">
        <f>_xlfn.XLOOKUP(A313,'SJR LIST (2024)'!A153:A478,'SJR LIST (2024)'!N153:N478,,0,-1)</f>
        <v>45533</v>
      </c>
    </row>
    <row r="314" ht="15" spans="1:5">
      <c r="A314" s="370" t="s">
        <v>352</v>
      </c>
      <c r="B314" s="2" t="str">
        <f>_xlfn.XLOOKUP(A314,'SJR LIST (2024)'!A144:A479,'SJR LIST (2024)'!B144:B479,,0,-1)</f>
        <v>OSIO, LIEZEL</v>
      </c>
      <c r="C314" s="2" t="str">
        <f>_xlfn.XLOOKUP(A314,'SJR LIST (2024)'!A144:A479,'SJR LIST (2024)'!E144:E479,,0,-1)</f>
        <v>PO</v>
      </c>
      <c r="D314" s="379">
        <f>_xlfn.XLOOKUP(A314,'SJR LIST (2024)'!A286:A479,'SJR LIST (2024)'!L286:L479,,0,-1)</f>
        <v>45532</v>
      </c>
      <c r="E314" s="379">
        <f>_xlfn.XLOOKUP(A314,'SJR LIST (2024)'!A154:A479,'SJR LIST (2024)'!N154:N479,,0,-1)</f>
        <v>45533</v>
      </c>
    </row>
    <row r="315" ht="15" spans="1:5">
      <c r="A315" s="370" t="s">
        <v>353</v>
      </c>
      <c r="B315" s="2" t="str">
        <f>_xlfn.XLOOKUP(A315,'SJR LIST (2024)'!A145:A480,'SJR LIST (2024)'!B145:B480,,0,-1)</f>
        <v>MARINA SEAVIEW DEVELOPMENT CORP.</v>
      </c>
      <c r="C315" s="2" t="str">
        <f>_xlfn.XLOOKUP(A315,'SJR LIST (2024)'!A145:A480,'SJR LIST (2024)'!E145:E480,,0,-1)</f>
        <v>PO</v>
      </c>
      <c r="D315" s="379">
        <f>_xlfn.XLOOKUP(A315,'SJR LIST (2024)'!A287:A480,'SJR LIST (2024)'!L287:L480,,0,-1)</f>
        <v>45533</v>
      </c>
      <c r="E315" s="379">
        <f>_xlfn.XLOOKUP(A315,'SJR LIST (2024)'!A155:A480,'SJR LIST (2024)'!N155:N480,,0,-1)</f>
        <v>45533</v>
      </c>
    </row>
    <row r="316" ht="15" spans="1:5">
      <c r="A316" s="370" t="s">
        <v>354</v>
      </c>
      <c r="B316" s="2" t="str">
        <f>_xlfn.XLOOKUP(A316,'SJR LIST (2024)'!A146:A481,'SJR LIST (2024)'!B146:B481,,0,-1)</f>
        <v>ABENSON VENTURES INC.</v>
      </c>
      <c r="C316" s="2" t="str">
        <f>_xlfn.XLOOKUP(A316,'SJR LIST (2024)'!A146:A481,'SJR LIST (2024)'!E146:E481,,0,-1)</f>
        <v>PO</v>
      </c>
      <c r="D316" s="379">
        <f>_xlfn.XLOOKUP(A316,'SJR LIST (2024)'!A288:A481,'SJR LIST (2024)'!L288:L481,,0,-1)</f>
        <v>45533</v>
      </c>
      <c r="E316" s="379">
        <f>_xlfn.XLOOKUP(A316,'SJR LIST (2024)'!A156:A481,'SJR LIST (2024)'!N156:N481,,0,-1)</f>
        <v>45622</v>
      </c>
    </row>
    <row r="317" ht="15" spans="1:5">
      <c r="A317" s="370" t="s">
        <v>355</v>
      </c>
      <c r="B317" s="2" t="str">
        <f>_xlfn.XLOOKUP(A317,'SJR LIST (2024)'!A147:A482,'SJR LIST (2024)'!B147:B482,,0,-1)</f>
        <v>ABENSON VENTURES INC.</v>
      </c>
      <c r="C317" s="2" t="str">
        <f>_xlfn.XLOOKUP(A317,'SJR LIST (2024)'!A147:A482,'SJR LIST (2024)'!E147:E482,,0,-1)</f>
        <v>PO</v>
      </c>
      <c r="D317" s="379">
        <f>_xlfn.XLOOKUP(A317,'SJR LIST (2024)'!A289:A482,'SJR LIST (2024)'!L289:L482,,0,-1)</f>
        <v>45533</v>
      </c>
      <c r="E317" s="379">
        <f>_xlfn.XLOOKUP(A317,'SJR LIST (2024)'!A157:A482,'SJR LIST (2024)'!N157:N482,,0,-1)</f>
        <v>45622</v>
      </c>
    </row>
    <row r="318" ht="15" spans="1:5">
      <c r="A318" s="370" t="s">
        <v>356</v>
      </c>
      <c r="B318" s="2" t="str">
        <f>_xlfn.XLOOKUP(A318,'SJR LIST (2024)'!A148:A483,'SJR LIST (2024)'!B148:B483,,0,-1)</f>
        <v>ABENSON VENTURES INC.</v>
      </c>
      <c r="C318" s="2" t="str">
        <f>_xlfn.XLOOKUP(A318,'SJR LIST (2024)'!A148:A483,'SJR LIST (2024)'!E148:E483,,0,-1)</f>
        <v>PO</v>
      </c>
      <c r="D318" s="379">
        <f>_xlfn.XLOOKUP(A318,'SJR LIST (2024)'!A290:A483,'SJR LIST (2024)'!L290:L483,,0,-1)</f>
        <v>45533</v>
      </c>
      <c r="E318" s="379">
        <f>_xlfn.XLOOKUP(A318,'SJR LIST (2024)'!A158:A483,'SJR LIST (2024)'!N158:N483,,0,-1)</f>
        <v>45622</v>
      </c>
    </row>
    <row r="319" ht="15" spans="1:5">
      <c r="A319" s="370" t="s">
        <v>357</v>
      </c>
      <c r="B319" s="2" t="str">
        <f>_xlfn.XLOOKUP(A319,'SJR LIST (2024)'!A149:A484,'SJR LIST (2024)'!B149:B484,,0,-1)</f>
        <v>RESPALL, RENZEE</v>
      </c>
      <c r="C319" s="2" t="str">
        <f>_xlfn.XLOOKUP(A319,'SJR LIST (2024)'!A149:A484,'SJR LIST (2024)'!E149:E484,,0,-1)</f>
        <v>PO</v>
      </c>
      <c r="D319" s="379">
        <f>_xlfn.XLOOKUP(A319,'SJR LIST (2024)'!A291:A484,'SJR LIST (2024)'!L291:L484,,0,-1)</f>
        <v>45533</v>
      </c>
      <c r="E319" s="379">
        <f>_xlfn.XLOOKUP(A319,'SJR LIST (2024)'!A159:A484,'SJR LIST (2024)'!N159:N484,,0,-1)</f>
        <v>45534</v>
      </c>
    </row>
    <row r="320" ht="15" spans="1:5">
      <c r="A320" s="370" t="s">
        <v>358</v>
      </c>
      <c r="B320" s="2" t="str">
        <f>_xlfn.XLOOKUP(A320,'SJR LIST (2024)'!A150:A485,'SJR LIST (2024)'!B150:B485,,0,-1)</f>
        <v>RESPALL, STEPHEN</v>
      </c>
      <c r="C320" s="2" t="str">
        <f>_xlfn.XLOOKUP(A320,'SJR LIST (2024)'!A150:A485,'SJR LIST (2024)'!E150:E485,,0,-1)</f>
        <v>BI</v>
      </c>
      <c r="D320" s="379">
        <f>_xlfn.XLOOKUP(A320,'SJR LIST (2024)'!A292:A485,'SJR LIST (2024)'!L292:L485,,0,-1)</f>
        <v>45533</v>
      </c>
      <c r="E320" s="379">
        <f>_xlfn.XLOOKUP(A320,'SJR LIST (2024)'!A160:A485,'SJR LIST (2024)'!N160:N485,,0,-1)</f>
        <v>0</v>
      </c>
    </row>
    <row r="321" ht="15" spans="1:5">
      <c r="A321" s="370" t="s">
        <v>359</v>
      </c>
      <c r="B321" s="2" t="str">
        <f>_xlfn.XLOOKUP(A321,'SJR LIST (2024)'!A151:A486,'SJR LIST (2024)'!B151:B486,,0,-1)</f>
        <v>QUE, PAULINO</v>
      </c>
      <c r="C321" s="2" t="str">
        <f>_xlfn.XLOOKUP(A321,'SJR LIST (2024)'!A151:A486,'SJR LIST (2024)'!E151:E486,,0,-1)</f>
        <v>BI</v>
      </c>
      <c r="D321" s="379">
        <f>_xlfn.XLOOKUP(A321,'SJR LIST (2024)'!A293:A486,'SJR LIST (2024)'!L293:L486,,0,-1)</f>
        <v>45533</v>
      </c>
      <c r="E321" s="379">
        <f>_xlfn.XLOOKUP(A321,'SJR LIST (2024)'!A161:A486,'SJR LIST (2024)'!N161:N486,,0,-1)</f>
        <v>45544</v>
      </c>
    </row>
    <row r="322" ht="15" spans="1:5">
      <c r="A322" s="370" t="s">
        <v>360</v>
      </c>
      <c r="B322" s="2" t="str">
        <f>_xlfn.XLOOKUP(A322,'SJR LIST (2024)'!A152:A487,'SJR LIST (2024)'!B152:B487,,0,-1)</f>
        <v>QUE, PAULINO</v>
      </c>
      <c r="C322" s="2" t="str">
        <f>_xlfn.XLOOKUP(A322,'SJR LIST (2024)'!A152:A487,'SJR LIST (2024)'!E152:E487,,0,-1)</f>
        <v>BI</v>
      </c>
      <c r="D322" s="379">
        <f>_xlfn.XLOOKUP(A322,'SJR LIST (2024)'!A294:A487,'SJR LIST (2024)'!L294:L487,,0,-1)</f>
        <v>45533</v>
      </c>
      <c r="E322" s="379">
        <f>_xlfn.XLOOKUP(A322,'SJR LIST (2024)'!A162:A487,'SJR LIST (2024)'!N162:N487,,0,-1)</f>
        <v>45544</v>
      </c>
    </row>
    <row r="323" ht="15" spans="1:5">
      <c r="A323" s="370" t="s">
        <v>361</v>
      </c>
      <c r="B323" s="2" t="str">
        <f>_xlfn.XLOOKUP(A323,'SJR LIST (2024)'!A153:A488,'SJR LIST (2024)'!B153:B488,,0,-1)</f>
        <v>BRONDIAL, SOPHIA</v>
      </c>
      <c r="C323" s="2" t="str">
        <f>_xlfn.XLOOKUP(A323,'SJR LIST (2024)'!A153:A488,'SJR LIST (2024)'!E153:E488,,0,-1)</f>
        <v>PO</v>
      </c>
      <c r="D323" s="379">
        <f>_xlfn.XLOOKUP(A323,'SJR LIST (2024)'!A295:A488,'SJR LIST (2024)'!L295:L488,,0,-1)</f>
        <v>45534</v>
      </c>
      <c r="E323" s="379">
        <f>_xlfn.XLOOKUP(A323,'SJR LIST (2024)'!A163:A488,'SJR LIST (2024)'!N163:N488,,0,-1)</f>
        <v>45541</v>
      </c>
    </row>
    <row r="324" ht="15" spans="1:5">
      <c r="A324" s="370" t="s">
        <v>362</v>
      </c>
      <c r="B324" s="2" t="str">
        <f>_xlfn.XLOOKUP(A324,'SJR LIST (2024)'!A154:A489,'SJR LIST (2024)'!B154:B489,,0,-1)</f>
        <v>DEL ROSARIO, MARCUS</v>
      </c>
      <c r="C324" s="2" t="str">
        <f>_xlfn.XLOOKUP(A324,'SJR LIST (2024)'!A154:A489,'SJR LIST (2024)'!E154:E489,,0,-1)</f>
        <v>BI</v>
      </c>
      <c r="D324" s="379">
        <f>_xlfn.XLOOKUP(A324,'SJR LIST (2024)'!A296:A489,'SJR LIST (2024)'!L296:L489,,0,-1)</f>
        <v>45537</v>
      </c>
      <c r="E324" s="379">
        <f>_xlfn.XLOOKUP(A324,'SJR LIST (2024)'!A164:A489,'SJR LIST (2024)'!N164:N489,,0,-1)</f>
        <v>45540</v>
      </c>
    </row>
    <row r="325" ht="15" spans="1:5">
      <c r="A325" s="370" t="s">
        <v>363</v>
      </c>
      <c r="B325" s="2" t="str">
        <f>_xlfn.XLOOKUP(A325,'SJR LIST (2024)'!A155:A490,'SJR LIST (2024)'!B155:B490,,0,-1)</f>
        <v>ALIX, CATHY</v>
      </c>
      <c r="C325" s="2" t="str">
        <f>_xlfn.XLOOKUP(A325,'SJR LIST (2024)'!A155:A490,'SJR LIST (2024)'!E155:E490,,0,-1)</f>
        <v>PO</v>
      </c>
      <c r="D325" s="379">
        <f>_xlfn.XLOOKUP(A325,'SJR LIST (2024)'!A297:A490,'SJR LIST (2024)'!L297:L490,,0,-1)</f>
        <v>45537</v>
      </c>
      <c r="E325" s="379">
        <f>_xlfn.XLOOKUP(A325,'SJR LIST (2024)'!A165:A490,'SJR LIST (2024)'!N165:N490,,0,-1)</f>
        <v>45540</v>
      </c>
    </row>
    <row r="326" ht="15" spans="1:5">
      <c r="A326" s="370" t="s">
        <v>364</v>
      </c>
      <c r="B326" s="2" t="str">
        <f>_xlfn.XLOOKUP(A326,'SJR LIST (2024)'!A156:A491,'SJR LIST (2024)'!B156:B491,,0,-1)</f>
        <v>GREAT WORD APPLIANCES CENTER</v>
      </c>
      <c r="C326" s="2" t="str">
        <f>_xlfn.XLOOKUP(A326,'SJR LIST (2024)'!A156:A491,'SJR LIST (2024)'!E156:E491,,0,-1)</f>
        <v>PO</v>
      </c>
      <c r="D326" s="379">
        <f>_xlfn.XLOOKUP(A326,'SJR LIST (2024)'!A298:A491,'SJR LIST (2024)'!L298:L491,,0,-1)</f>
        <v>45538</v>
      </c>
      <c r="E326" s="379">
        <f>_xlfn.XLOOKUP(A326,'SJR LIST (2024)'!A166:A491,'SJR LIST (2024)'!N166:N491,,0,-1)</f>
        <v>45546</v>
      </c>
    </row>
    <row r="327" ht="15" spans="1:5">
      <c r="A327" s="370" t="s">
        <v>365</v>
      </c>
      <c r="B327" s="2" t="str">
        <f>_xlfn.XLOOKUP(A327,'SJR LIST (2024)'!A157:A492,'SJR LIST (2024)'!B157:B492,,0,-1)</f>
        <v>OMANDAM, LINAFE</v>
      </c>
      <c r="C327" s="2" t="str">
        <f>_xlfn.XLOOKUP(A327,'SJR LIST (2024)'!A157:A492,'SJR LIST (2024)'!E157:E492,,0,-1)</f>
        <v>BI</v>
      </c>
      <c r="D327" s="379">
        <f>_xlfn.XLOOKUP(A327,'SJR LIST (2024)'!A299:A492,'SJR LIST (2024)'!L299:L492,,0,-1)</f>
        <v>45538</v>
      </c>
      <c r="E327" s="379">
        <f>_xlfn.XLOOKUP(A327,'SJR LIST (2024)'!A167:A492,'SJR LIST (2024)'!N167:N492,,0,-1)</f>
        <v>45538</v>
      </c>
    </row>
    <row r="328" ht="15" spans="1:5">
      <c r="A328" s="370" t="s">
        <v>366</v>
      </c>
      <c r="B328" s="2" t="str">
        <f>_xlfn.XLOOKUP(A328,'SJR LIST (2024)'!A158:A493,'SJR LIST (2024)'!B158:B493,,0,-1)</f>
        <v>GREAT WORD APPLIANCES CENTER</v>
      </c>
      <c r="C328" s="2" t="str">
        <f>_xlfn.XLOOKUP(A328,'SJR LIST (2024)'!A158:A493,'SJR LIST (2024)'!E158:E493,,0,-1)</f>
        <v>PO</v>
      </c>
      <c r="D328" s="379">
        <f>_xlfn.XLOOKUP(A328,'SJR LIST (2024)'!A300:A493,'SJR LIST (2024)'!L300:L493,,0,-1)</f>
        <v>45538</v>
      </c>
      <c r="E328" s="379">
        <f>_xlfn.XLOOKUP(A328,'SJR LIST (2024)'!A168:A493,'SJR LIST (2024)'!N168:N493,,0,-1)</f>
        <v>45546</v>
      </c>
    </row>
    <row r="329" ht="15" spans="1:5">
      <c r="A329" s="370" t="s">
        <v>367</v>
      </c>
      <c r="B329" s="2" t="str">
        <f>_xlfn.XLOOKUP(A329,'SJR LIST (2024)'!A159:A494,'SJR LIST (2024)'!B159:B494,,0,-1)</f>
        <v>SUCHIANCO, ATTY. PETER</v>
      </c>
      <c r="C329" s="2" t="str">
        <f>_xlfn.XLOOKUP(A329,'SJR LIST (2024)'!A159:A494,'SJR LIST (2024)'!E159:E494,,0,-1)</f>
        <v>PO</v>
      </c>
      <c r="D329" s="379">
        <f>_xlfn.XLOOKUP(A329,'SJR LIST (2024)'!A301:A494,'SJR LIST (2024)'!L301:L494,,0,-1)</f>
        <v>45539</v>
      </c>
      <c r="E329" s="379">
        <f>_xlfn.XLOOKUP(A329,'SJR LIST (2024)'!A169:A494,'SJR LIST (2024)'!N169:N494,,0,-1)</f>
        <v>45547</v>
      </c>
    </row>
    <row r="330" ht="15" spans="1:5">
      <c r="A330" s="370" t="s">
        <v>368</v>
      </c>
      <c r="B330" s="2" t="str">
        <f>_xlfn.XLOOKUP(A330,'SJR LIST (2024)'!A160:A495,'SJR LIST (2024)'!B160:B495,,0,-1)</f>
        <v>SUCHIANCO, ATTY. PETER</v>
      </c>
      <c r="C330" s="2" t="str">
        <f>_xlfn.XLOOKUP(A330,'SJR LIST (2024)'!A160:A495,'SJR LIST (2024)'!E160:E495,,0,-1)</f>
        <v>PO</v>
      </c>
      <c r="D330" s="379">
        <f>_xlfn.XLOOKUP(A330,'SJR LIST (2024)'!A302:A495,'SJR LIST (2024)'!L302:L495,,0,-1)</f>
        <v>45539</v>
      </c>
      <c r="E330" s="379">
        <f>_xlfn.XLOOKUP(A330,'SJR LIST (2024)'!A170:A495,'SJR LIST (2024)'!N170:N495,,0,-1)</f>
        <v>45547</v>
      </c>
    </row>
    <row r="331" ht="15" spans="1:5">
      <c r="A331" s="370" t="s">
        <v>369</v>
      </c>
      <c r="B331" s="2" t="str">
        <f>_xlfn.XLOOKUP(A331,'SJR LIST (2024)'!A161:A496,'SJR LIST (2024)'!B161:B496,,0,-1)</f>
        <v>VISCA, JULIE ANN</v>
      </c>
      <c r="C331" s="2" t="str">
        <f>_xlfn.XLOOKUP(A331,'SJR LIST (2024)'!A161:A496,'SJR LIST (2024)'!E161:E496,,0,-1)</f>
        <v>PO</v>
      </c>
      <c r="D331" s="379">
        <f>_xlfn.XLOOKUP(A331,'SJR LIST (2024)'!A303:A496,'SJR LIST (2024)'!L303:L496,,0,-1)</f>
        <v>45539</v>
      </c>
      <c r="E331" s="379">
        <f>_xlfn.XLOOKUP(A331,'SJR LIST (2024)'!A171:A496,'SJR LIST (2024)'!N171:N496,,0,-1)</f>
        <v>45542</v>
      </c>
    </row>
    <row r="332" ht="15" spans="1:5">
      <c r="A332" s="370" t="s">
        <v>370</v>
      </c>
      <c r="B332" s="2" t="str">
        <f>_xlfn.XLOOKUP(A332,'SJR LIST (2024)'!A162:A497,'SJR LIST (2024)'!B162:B497,,0,-1)</f>
        <v>LAYGO, DARIUS</v>
      </c>
      <c r="C332" s="2" t="str">
        <f>_xlfn.XLOOKUP(A332,'SJR LIST (2024)'!A162:A497,'SJR LIST (2024)'!E162:E497,,0,-1)</f>
        <v>BI</v>
      </c>
      <c r="D332" s="379">
        <f>_xlfn.XLOOKUP(A332,'SJR LIST (2024)'!A304:A497,'SJR LIST (2024)'!L304:L497,,0,-1)</f>
        <v>45539</v>
      </c>
      <c r="E332" s="379">
        <f>_xlfn.XLOOKUP(A332,'SJR LIST (2024)'!A172:A497,'SJR LIST (2024)'!N172:N497,,0,-1)</f>
        <v>45546</v>
      </c>
    </row>
    <row r="333" ht="15" spans="1:5">
      <c r="A333" s="370" t="s">
        <v>371</v>
      </c>
      <c r="B333" s="2" t="str">
        <f>_xlfn.XLOOKUP(A333,'SJR LIST (2024)'!A163:A498,'SJR LIST (2024)'!B163:B498,,0,-1)</f>
        <v>ARCILLA, BRYAN JED</v>
      </c>
      <c r="C333" s="2" t="str">
        <f>_xlfn.XLOOKUP(A333,'SJR LIST (2024)'!A163:A498,'SJR LIST (2024)'!E163:E498,,0,-1)</f>
        <v>PO</v>
      </c>
      <c r="D333" s="379">
        <f>_xlfn.XLOOKUP(A333,'SJR LIST (2024)'!A305:A498,'SJR LIST (2024)'!L305:L498,,0,-1)</f>
        <v>45539</v>
      </c>
      <c r="E333" s="379">
        <f>_xlfn.XLOOKUP(A333,'SJR LIST (2024)'!A173:A498,'SJR LIST (2024)'!N173:N498,,0,-1)</f>
        <v>45542</v>
      </c>
    </row>
    <row r="334" ht="15" spans="1:5">
      <c r="A334" s="370" t="s">
        <v>372</v>
      </c>
      <c r="B334" s="2" t="str">
        <f>_xlfn.XLOOKUP(A334,'SJR LIST (2024)'!A164:A499,'SJR LIST (2024)'!B164:B499,,0,-1)</f>
        <v>GREFALDO, JOSE M.</v>
      </c>
      <c r="C334" s="2" t="str">
        <f>_xlfn.XLOOKUP(A334,'SJR LIST (2024)'!A164:A499,'SJR LIST (2024)'!E164:E499,,0,-1)</f>
        <v>BI</v>
      </c>
      <c r="D334" s="379">
        <f>_xlfn.XLOOKUP(A334,'SJR LIST (2024)'!A306:A499,'SJR LIST (2024)'!L306:L499,,0,-1)</f>
        <v>45539</v>
      </c>
      <c r="E334" s="379">
        <f>_xlfn.XLOOKUP(A334,'SJR LIST (2024)'!A174:A499,'SJR LIST (2024)'!N174:N499,,0,-1)</f>
        <v>45541</v>
      </c>
    </row>
    <row r="335" ht="15" spans="1:5">
      <c r="A335" s="370" t="s">
        <v>373</v>
      </c>
      <c r="B335" s="2" t="str">
        <f>_xlfn.XLOOKUP(A335,'SJR LIST (2024)'!A165:A500,'SJR LIST (2024)'!B165:B500,,0,-1)</f>
        <v>OMANDAM, LINAFE</v>
      </c>
      <c r="C335" s="2" t="str">
        <f>_xlfn.XLOOKUP(A335,'SJR LIST (2024)'!A165:A500,'SJR LIST (2024)'!E165:E500,,0,-1)</f>
        <v>BI</v>
      </c>
      <c r="D335" s="379">
        <f>_xlfn.XLOOKUP(A335,'SJR LIST (2024)'!A307:A500,'SJR LIST (2024)'!L307:L500,,0,-1)</f>
        <v>45539</v>
      </c>
      <c r="E335" s="379">
        <f>_xlfn.XLOOKUP(A335,'SJR LIST (2024)'!A175:A500,'SJR LIST (2024)'!N175:N500,,0,-1)</f>
        <v>45541</v>
      </c>
    </row>
    <row r="336" ht="15" spans="1:5">
      <c r="A336" s="370" t="s">
        <v>374</v>
      </c>
      <c r="B336" s="2" t="str">
        <f>_xlfn.XLOOKUP(A336,'SJR LIST (2024)'!A166:A501,'SJR LIST (2024)'!B166:B501,,0,-1)</f>
        <v>CASTILLO, ELVIRA</v>
      </c>
      <c r="C336" s="2" t="str">
        <f>_xlfn.XLOOKUP(A336,'SJR LIST (2024)'!A166:A501,'SJR LIST (2024)'!E166:E501,,0,-1)</f>
        <v>BI</v>
      </c>
      <c r="D336" s="379">
        <f>_xlfn.XLOOKUP(A336,'SJR LIST (2024)'!A308:A501,'SJR LIST (2024)'!L308:L501,,0,-1)</f>
        <v>45541</v>
      </c>
      <c r="E336" s="379">
        <f>_xlfn.XLOOKUP(A336,'SJR LIST (2024)'!A176:A501,'SJR LIST (2024)'!N176:N501,,0,-1)</f>
        <v>45545</v>
      </c>
    </row>
    <row r="337" ht="15" spans="1:5">
      <c r="A337" s="370" t="s">
        <v>375</v>
      </c>
      <c r="B337" s="2" t="str">
        <f>_xlfn.XLOOKUP(A337,'SJR LIST (2024)'!A167:A502,'SJR LIST (2024)'!B167:B502,,0,-1)</f>
        <v>TIANO, JOHN RAYMOND N.</v>
      </c>
      <c r="C337" s="2" t="str">
        <f>_xlfn.XLOOKUP(A337,'SJR LIST (2024)'!A167:A502,'SJR LIST (2024)'!E167:E502,,0,-1)</f>
        <v>BI</v>
      </c>
      <c r="D337" s="379">
        <f>_xlfn.XLOOKUP(A337,'SJR LIST (2024)'!A309:A502,'SJR LIST (2024)'!L309:L502,,0,-1)</f>
        <v>45541</v>
      </c>
      <c r="E337" s="379">
        <f>_xlfn.XLOOKUP(A337,'SJR LIST (2024)'!A177:A502,'SJR LIST (2024)'!N177:N502,,0,-1)</f>
        <v>45544</v>
      </c>
    </row>
    <row r="338" ht="15" spans="1:5">
      <c r="A338" s="370" t="s">
        <v>376</v>
      </c>
      <c r="B338" s="2" t="str">
        <f>_xlfn.XLOOKUP(A338,'SJR LIST (2024)'!A168:A503,'SJR LIST (2024)'!B168:B503,,0,-1)</f>
        <v>ANZANO, RUBY</v>
      </c>
      <c r="C338" s="2" t="str">
        <f>_xlfn.XLOOKUP(A338,'SJR LIST (2024)'!A168:A503,'SJR LIST (2024)'!E168:E503,,0,-1)</f>
        <v>PO</v>
      </c>
      <c r="D338" s="379">
        <f>_xlfn.XLOOKUP(A338,'SJR LIST (2024)'!A310:A503,'SJR LIST (2024)'!L310:L503,,0,-1)</f>
        <v>45541</v>
      </c>
      <c r="E338" s="379">
        <f>_xlfn.XLOOKUP(A338,'SJR LIST (2024)'!A178:A503,'SJR LIST (2024)'!N178:N503,,0,-1)</f>
        <v>45544</v>
      </c>
    </row>
    <row r="339" ht="15" spans="1:5">
      <c r="A339" s="370" t="s">
        <v>377</v>
      </c>
      <c r="B339" s="2" t="str">
        <f>_xlfn.XLOOKUP(A339,'SJR LIST (2024)'!A169:A504,'SJR LIST (2024)'!B169:B504,,0,-1)</f>
        <v>LORENZO, JEREN</v>
      </c>
      <c r="C339" s="2" t="str">
        <f>_xlfn.XLOOKUP(A339,'SJR LIST (2024)'!A169:A504,'SJR LIST (2024)'!E169:E504,,0,-1)</f>
        <v>PO</v>
      </c>
      <c r="D339" s="379">
        <f>_xlfn.XLOOKUP(A339,'SJR LIST (2024)'!A311:A504,'SJR LIST (2024)'!L311:L504,,0,-1)</f>
        <v>45541</v>
      </c>
      <c r="E339" s="379">
        <f>_xlfn.XLOOKUP(A339,'SJR LIST (2024)'!A179:A504,'SJR LIST (2024)'!N179:N504,,0,-1)</f>
        <v>45542</v>
      </c>
    </row>
    <row r="340" ht="15" spans="1:5">
      <c r="A340" s="370" t="s">
        <v>378</v>
      </c>
      <c r="B340" s="2" t="str">
        <f>_xlfn.XLOOKUP(A340,'SJR LIST (2024)'!A170:A505,'SJR LIST (2024)'!B170:B505,,0,-1)</f>
        <v>ALARCON, KATE</v>
      </c>
      <c r="C340" s="2" t="str">
        <f>_xlfn.XLOOKUP(A340,'SJR LIST (2024)'!A170:A505,'SJR LIST (2024)'!E170:E505,,0,-1)</f>
        <v>PO</v>
      </c>
      <c r="D340" s="379">
        <f>_xlfn.XLOOKUP(A340,'SJR LIST (2024)'!A312:A505,'SJR LIST (2024)'!L312:L505,,0,-1)</f>
        <v>45541</v>
      </c>
      <c r="E340" s="379">
        <f>_xlfn.XLOOKUP(A340,'SJR LIST (2024)'!A180:A505,'SJR LIST (2024)'!N180:N505,,0,-1)</f>
        <v>45544</v>
      </c>
    </row>
    <row r="341" ht="15" spans="1:5">
      <c r="A341" s="370" t="s">
        <v>379</v>
      </c>
      <c r="B341" s="2" t="str">
        <f>_xlfn.XLOOKUP(A341,'SJR LIST (2024)'!A171:A506,'SJR LIST (2024)'!B171:B506,,0,-1)</f>
        <v>FLORES, EDITH</v>
      </c>
      <c r="C341" s="2" t="str">
        <f>_xlfn.XLOOKUP(A341,'SJR LIST (2024)'!A171:A506,'SJR LIST (2024)'!E171:E506,,0,-1)</f>
        <v>BI</v>
      </c>
      <c r="D341" s="379">
        <f>_xlfn.XLOOKUP(A341,'SJR LIST (2024)'!A313:A506,'SJR LIST (2024)'!L313:L506,,0,-1)</f>
        <v>45545</v>
      </c>
      <c r="E341" s="379">
        <f>_xlfn.XLOOKUP(A341,'SJR LIST (2024)'!A181:A506,'SJR LIST (2024)'!N181:N506,,0,-1)</f>
        <v>45545</v>
      </c>
    </row>
    <row r="342" ht="15" spans="1:5">
      <c r="A342" s="370" t="s">
        <v>380</v>
      </c>
      <c r="B342" s="2" t="str">
        <f>_xlfn.XLOOKUP(A342,'SJR LIST (2024)'!A172:A507,'SJR LIST (2024)'!B172:B507,,0,-1)</f>
        <v>WILSON, CLAUDIA</v>
      </c>
      <c r="C342" s="2" t="str">
        <f>_xlfn.XLOOKUP(A342,'SJR LIST (2024)'!A172:A507,'SJR LIST (2024)'!E172:E507,,0,-1)</f>
        <v>BI</v>
      </c>
      <c r="D342" s="379">
        <f>_xlfn.XLOOKUP(A342,'SJR LIST (2024)'!A314:A507,'SJR LIST (2024)'!L314:L507,,0,-1)</f>
        <v>45545</v>
      </c>
      <c r="E342" s="379">
        <f>_xlfn.XLOOKUP(A342,'SJR LIST (2024)'!A182:A507,'SJR LIST (2024)'!N182:N507,,0,-1)</f>
        <v>45545</v>
      </c>
    </row>
    <row r="343" ht="15" spans="1:5">
      <c r="A343" s="370" t="s">
        <v>381</v>
      </c>
      <c r="B343" s="2" t="str">
        <f>_xlfn.XLOOKUP(A343,'SJR LIST (2024)'!A173:A508,'SJR LIST (2024)'!B173:B508,,0,-1)</f>
        <v>DAMIAN, ROWENA</v>
      </c>
      <c r="C343" s="2" t="str">
        <f>_xlfn.XLOOKUP(A343,'SJR LIST (2024)'!A173:A508,'SJR LIST (2024)'!E173:E508,,0,-1)</f>
        <v>PO</v>
      </c>
      <c r="D343" s="379">
        <f>_xlfn.XLOOKUP(A343,'SJR LIST (2024)'!A315:A508,'SJR LIST (2024)'!L315:L508,,0,-1)</f>
        <v>45545</v>
      </c>
      <c r="E343" s="379">
        <f>_xlfn.XLOOKUP(A343,'SJR LIST (2024)'!A183:A508,'SJR LIST (2024)'!N183:N508,,0,-1)</f>
        <v>45546</v>
      </c>
    </row>
    <row r="344" ht="15" spans="1:5">
      <c r="A344" s="370" t="s">
        <v>382</v>
      </c>
      <c r="B344" s="2" t="str">
        <f>_xlfn.XLOOKUP(A344,'SJR LIST (2024)'!A174:A509,'SJR LIST (2024)'!B174:B509,,0,-1)</f>
        <v>KOLIN PHILIPPINES INTERNATIONAL INC. (2ND FLOOR)</v>
      </c>
      <c r="C344" s="2" t="str">
        <f>_xlfn.XLOOKUP(A344,'SJR LIST (2024)'!A174:A509,'SJR LIST (2024)'!E174:E509,,0,-1)</f>
        <v>RM</v>
      </c>
      <c r="D344" s="379">
        <f>_xlfn.XLOOKUP(A344,'SJR LIST (2024)'!A316:A509,'SJR LIST (2024)'!L316:L509,,0,-1)</f>
        <v>45545</v>
      </c>
      <c r="E344" s="379">
        <f>_xlfn.XLOOKUP(A344,'SJR LIST (2024)'!A184:A509,'SJR LIST (2024)'!N184:N509,,0,-1)</f>
        <v>45545</v>
      </c>
    </row>
    <row r="345" ht="15" spans="1:5">
      <c r="A345" s="370" t="s">
        <v>383</v>
      </c>
      <c r="B345" s="2" t="str">
        <f>_xlfn.XLOOKUP(A345,'SJR LIST (2024)'!A175:A510,'SJR LIST (2024)'!B175:B510,,0,-1)</f>
        <v>DEFIÑO, ANDRIE</v>
      </c>
      <c r="C345" s="2" t="str">
        <f>_xlfn.XLOOKUP(A345,'SJR LIST (2024)'!A175:A510,'SJR LIST (2024)'!E175:E510,,0,-1)</f>
        <v>PO</v>
      </c>
      <c r="D345" s="379">
        <f>_xlfn.XLOOKUP(A345,'SJR LIST (2024)'!A317:A510,'SJR LIST (2024)'!L317:L510,,0,-1)</f>
        <v>45546</v>
      </c>
      <c r="E345" s="379">
        <f>_xlfn.XLOOKUP(A345,'SJR LIST (2024)'!A185:A510,'SJR LIST (2024)'!N185:N510,,0,-1)</f>
        <v>45547</v>
      </c>
    </row>
    <row r="346" ht="15" spans="1:5">
      <c r="A346" s="370" t="s">
        <v>384</v>
      </c>
      <c r="B346" s="2" t="str">
        <f>_xlfn.XLOOKUP(A346,'SJR LIST (2024)'!A176:A511,'SJR LIST (2024)'!B176:B511,,0,-1)</f>
        <v>FRANCO, LEEMUELSAM</v>
      </c>
      <c r="C346" s="2" t="str">
        <f>_xlfn.XLOOKUP(A346,'SJR LIST (2024)'!A176:A511,'SJR LIST (2024)'!E176:E511,,0,-1)</f>
        <v>BI</v>
      </c>
      <c r="D346" s="379">
        <f>_xlfn.XLOOKUP(A346,'SJR LIST (2024)'!A318:A511,'SJR LIST (2024)'!L318:L511,,0,-1)</f>
        <v>45546</v>
      </c>
      <c r="E346" s="379">
        <f>_xlfn.XLOOKUP(A346,'SJR LIST (2024)'!A186:A511,'SJR LIST (2024)'!N186:N511,,0,-1)</f>
        <v>45548</v>
      </c>
    </row>
    <row r="347" ht="15" spans="1:5">
      <c r="A347" s="370" t="s">
        <v>385</v>
      </c>
      <c r="B347" s="2" t="str">
        <f>_xlfn.XLOOKUP(A347,'SJR LIST (2024)'!A177:A512,'SJR LIST (2024)'!B177:B512,,0,-1)</f>
        <v>KOLIN PHILIPPINES INTERNATIONAL INC.</v>
      </c>
      <c r="C347" s="2" t="str">
        <f>_xlfn.XLOOKUP(A347,'SJR LIST (2024)'!A177:A512,'SJR LIST (2024)'!E177:E512,,0,-1)</f>
        <v>RM</v>
      </c>
      <c r="D347" s="379">
        <f>_xlfn.XLOOKUP(A347,'SJR LIST (2024)'!A319:A512,'SJR LIST (2024)'!L319:L512,,0,-1)</f>
        <v>45546</v>
      </c>
      <c r="E347" s="379">
        <f>_xlfn.XLOOKUP(A347,'SJR LIST (2024)'!A187:A512,'SJR LIST (2024)'!N187:N512,,0,-1)</f>
        <v>45546</v>
      </c>
    </row>
    <row r="348" ht="15" spans="1:5">
      <c r="A348" s="370" t="s">
        <v>386</v>
      </c>
      <c r="B348" s="2" t="str">
        <f>_xlfn.XLOOKUP(A348,'SJR LIST (2024)'!A178:A513,'SJR LIST (2024)'!B178:B513,,0,-1)</f>
        <v>REYES, GINA</v>
      </c>
      <c r="C348" s="2" t="str">
        <f>_xlfn.XLOOKUP(A348,'SJR LIST (2024)'!A178:A513,'SJR LIST (2024)'!E178:E513,,0,-1)</f>
        <v>PO</v>
      </c>
      <c r="D348" s="379">
        <f>_xlfn.XLOOKUP(A348,'SJR LIST (2024)'!A320:A513,'SJR LIST (2024)'!L320:L513,,0,-1)</f>
        <v>45551</v>
      </c>
      <c r="E348" s="379">
        <f>_xlfn.XLOOKUP(A348,'SJR LIST (2024)'!A188:A513,'SJR LIST (2024)'!N188:N513,,0,-1)</f>
        <v>45552</v>
      </c>
    </row>
    <row r="349" ht="15" spans="1:5">
      <c r="A349" s="370" t="s">
        <v>387</v>
      </c>
      <c r="B349" s="2" t="str">
        <f>_xlfn.XLOOKUP(A349,'SJR LIST (2024)'!A179:A514,'SJR LIST (2024)'!B179:B514,,0,-1)</f>
        <v>MAITLAND, JEAN</v>
      </c>
      <c r="C349" s="2" t="str">
        <f>_xlfn.XLOOKUP(A349,'SJR LIST (2024)'!A179:A514,'SJR LIST (2024)'!E179:E514,,0,-1)</f>
        <v>PO</v>
      </c>
      <c r="D349" s="379">
        <f>_xlfn.XLOOKUP(A349,'SJR LIST (2024)'!A321:A514,'SJR LIST (2024)'!L321:L514,,0,-1)</f>
        <v>45551</v>
      </c>
      <c r="E349" s="379">
        <f>_xlfn.XLOOKUP(A349,'SJR LIST (2024)'!A189:A514,'SJR LIST (2024)'!N189:N514,,0,-1)</f>
        <v>45553</v>
      </c>
    </row>
    <row r="350" ht="15" spans="1:5">
      <c r="A350" s="370" t="s">
        <v>388</v>
      </c>
      <c r="B350" s="2" t="str">
        <f>_xlfn.XLOOKUP(A350,'SJR LIST (2024)'!A180:A515,'SJR LIST (2024)'!B180:B515,,0,-1)</f>
        <v>MAITLAND, JEAN</v>
      </c>
      <c r="C350" s="2" t="str">
        <f>_xlfn.XLOOKUP(A350,'SJR LIST (2024)'!A180:A515,'SJR LIST (2024)'!E180:E515,,0,-1)</f>
        <v>PO</v>
      </c>
      <c r="D350" s="379">
        <f>_xlfn.XLOOKUP(A350,'SJR LIST (2024)'!A322:A515,'SJR LIST (2024)'!L322:L515,,0,-1)</f>
        <v>45551</v>
      </c>
      <c r="E350" s="379">
        <f>_xlfn.XLOOKUP(A350,'SJR LIST (2024)'!A190:A515,'SJR LIST (2024)'!N190:N515,,0,-1)</f>
        <v>45553</v>
      </c>
    </row>
    <row r="351" ht="15" spans="1:5">
      <c r="A351" s="370" t="s">
        <v>389</v>
      </c>
      <c r="B351" s="2" t="str">
        <f>_xlfn.XLOOKUP(A351,'SJR LIST (2024)'!A181:A516,'SJR LIST (2024)'!B181:B516,,0,-1)</f>
        <v>BALTAO, INGRID</v>
      </c>
      <c r="C351" s="2" t="str">
        <f>_xlfn.XLOOKUP(A351,'SJR LIST (2024)'!A181:A516,'SJR LIST (2024)'!E181:E516,,0,-1)</f>
        <v>PO</v>
      </c>
      <c r="D351" s="379">
        <f>_xlfn.XLOOKUP(A351,'SJR LIST (2024)'!A323:A516,'SJR LIST (2024)'!L323:L516,,0,-1)</f>
        <v>45551</v>
      </c>
      <c r="E351" s="379">
        <f>_xlfn.XLOOKUP(A351,'SJR LIST (2024)'!A191:A516,'SJR LIST (2024)'!N191:N516,,0,-1)</f>
        <v>45553</v>
      </c>
    </row>
    <row r="352" ht="15" spans="1:5">
      <c r="A352" s="370" t="s">
        <v>390</v>
      </c>
      <c r="B352" s="2" t="str">
        <f>_xlfn.XLOOKUP(A352,'SJR LIST (2024)'!A182:A517,'SJR LIST (2024)'!B182:B517,,0,-1)</f>
        <v>LIM, RUBEN</v>
      </c>
      <c r="C352" s="2" t="str">
        <f>_xlfn.XLOOKUP(A352,'SJR LIST (2024)'!A182:A517,'SJR LIST (2024)'!E182:E517,,0,-1)</f>
        <v>PO</v>
      </c>
      <c r="D352" s="379">
        <f>_xlfn.XLOOKUP(A352,'SJR LIST (2024)'!A324:A517,'SJR LIST (2024)'!L324:L517,,0,-1)</f>
        <v>45551</v>
      </c>
      <c r="E352" s="379">
        <f>_xlfn.XLOOKUP(A352,'SJR LIST (2024)'!A192:A517,'SJR LIST (2024)'!N192:N517,,0,-1)</f>
        <v>45553</v>
      </c>
    </row>
    <row r="353" ht="15" spans="1:5">
      <c r="A353" s="370" t="s">
        <v>391</v>
      </c>
      <c r="B353" s="2" t="str">
        <f>_xlfn.XLOOKUP(A353,'SJR LIST (2024)'!A183:A518,'SJR LIST (2024)'!B183:B518,,0,-1)</f>
        <v>LIM, RUBEN</v>
      </c>
      <c r="C353" s="2" t="str">
        <f>_xlfn.XLOOKUP(A353,'SJR LIST (2024)'!A183:A518,'SJR LIST (2024)'!E183:E518,,0,-1)</f>
        <v>PO</v>
      </c>
      <c r="D353" s="379">
        <f>_xlfn.XLOOKUP(A353,'SJR LIST (2024)'!A325:A518,'SJR LIST (2024)'!L325:L518,,0,-1)</f>
        <v>45551</v>
      </c>
      <c r="E353" s="379">
        <f>_xlfn.XLOOKUP(A353,'SJR LIST (2024)'!A193:A518,'SJR LIST (2024)'!N193:N518,,0,-1)</f>
        <v>45553</v>
      </c>
    </row>
    <row r="354" ht="15" spans="1:5">
      <c r="A354" s="370" t="s">
        <v>392</v>
      </c>
      <c r="B354" s="2" t="str">
        <f>_xlfn.XLOOKUP(A354,'SJR LIST (2024)'!A184:A519,'SJR LIST (2024)'!B184:B519,,0,-1)</f>
        <v>YOUNG, CARRIE</v>
      </c>
      <c r="C354" s="2" t="str">
        <f>_xlfn.XLOOKUP(A354,'SJR LIST (2024)'!A184:A519,'SJR LIST (2024)'!E184:E519,,0,-1)</f>
        <v>PO</v>
      </c>
      <c r="D354" s="379">
        <f>_xlfn.XLOOKUP(A354,'SJR LIST (2024)'!A326:A519,'SJR LIST (2024)'!L326:L519,,0,-1)</f>
        <v>45551</v>
      </c>
      <c r="E354" s="379">
        <f>_xlfn.XLOOKUP(A354,'SJR LIST (2024)'!A194:A519,'SJR LIST (2024)'!N194:N519,,0,-1)</f>
        <v>45552</v>
      </c>
    </row>
    <row r="355" ht="15" spans="1:5">
      <c r="A355" s="370" t="s">
        <v>393</v>
      </c>
      <c r="B355" s="2" t="str">
        <f>_xlfn.XLOOKUP(A355,'SJR LIST (2024)'!A185:A520,'SJR LIST (2024)'!B185:B520,,0,-1)</f>
        <v>POLYSEAL MFG. IND'S INC</v>
      </c>
      <c r="C355" s="2" t="str">
        <f>_xlfn.XLOOKUP(A355,'SJR LIST (2024)'!A185:A520,'SJR LIST (2024)'!E185:E520,,0,-1)</f>
        <v>BI</v>
      </c>
      <c r="D355" s="379">
        <f>_xlfn.XLOOKUP(A355,'SJR LIST (2024)'!A327:A520,'SJR LIST (2024)'!L327:L520,,0,-1)</f>
        <v>45551</v>
      </c>
      <c r="E355" s="379">
        <f>_xlfn.XLOOKUP(A355,'SJR LIST (2024)'!A195:A520,'SJR LIST (2024)'!N195:N520,,0,-1)</f>
        <v>45555</v>
      </c>
    </row>
    <row r="356" ht="15" spans="1:5">
      <c r="A356" s="370" t="s">
        <v>394</v>
      </c>
      <c r="B356" s="2" t="str">
        <f>_xlfn.XLOOKUP(A356,'SJR LIST (2024)'!A186:A521,'SJR LIST (2024)'!B186:B521,,0,-1)</f>
        <v>CRUZ, RESTY / MARILOU</v>
      </c>
      <c r="C356" s="2" t="str">
        <f>_xlfn.XLOOKUP(A356,'SJR LIST (2024)'!A186:A521,'SJR LIST (2024)'!E186:E521,,0,-1)</f>
        <v>PO</v>
      </c>
      <c r="D356" s="379">
        <f>_xlfn.XLOOKUP(A356,'SJR LIST (2024)'!A328:A521,'SJR LIST (2024)'!L328:L521,,0,-1)</f>
        <v>45552</v>
      </c>
      <c r="E356" s="379">
        <f>_xlfn.XLOOKUP(A356,'SJR LIST (2024)'!A196:A521,'SJR LIST (2024)'!N196:N521,,0,-1)</f>
        <v>45553</v>
      </c>
    </row>
    <row r="357" ht="15" spans="1:5">
      <c r="A357" s="370" t="s">
        <v>395</v>
      </c>
      <c r="B357" s="2" t="str">
        <f>_xlfn.XLOOKUP(A357,'SJR LIST (2024)'!A187:A522,'SJR LIST (2024)'!B187:B522,,0,-1)</f>
        <v>IMPERIAL APPLIANCE PARANAQUE</v>
      </c>
      <c r="C357" s="2" t="str">
        <f>_xlfn.XLOOKUP(A357,'SJR LIST (2024)'!A187:A522,'SJR LIST (2024)'!E187:E522,,0,-1)</f>
        <v>PO</v>
      </c>
      <c r="D357" s="379">
        <f>_xlfn.XLOOKUP(A357,'SJR LIST (2024)'!A329:A522,'SJR LIST (2024)'!L329:L522,,0,-1)</f>
        <v>45552</v>
      </c>
      <c r="E357" s="379">
        <f>_xlfn.XLOOKUP(A357,'SJR LIST (2024)'!A197:A522,'SJR LIST (2024)'!N197:N522,,0,-1)</f>
        <v>45553</v>
      </c>
    </row>
    <row r="358" ht="15" spans="1:5">
      <c r="A358" s="370" t="s">
        <v>396</v>
      </c>
      <c r="B358" s="2" t="str">
        <f>_xlfn.XLOOKUP(A358,'SJR LIST (2024)'!A188:A523,'SJR LIST (2024)'!B188:B523,,0,-1)</f>
        <v>TY, JACKIE</v>
      </c>
      <c r="C358" s="2" t="str">
        <f>_xlfn.XLOOKUP(A358,'SJR LIST (2024)'!A188:A523,'SJR LIST (2024)'!E188:E523,,0,-1)</f>
        <v>PO</v>
      </c>
      <c r="D358" s="379">
        <f>_xlfn.XLOOKUP(A358,'SJR LIST (2024)'!A330:A523,'SJR LIST (2024)'!L330:L523,,0,-1)</f>
        <v>45554</v>
      </c>
      <c r="E358" s="379">
        <f>_xlfn.XLOOKUP(A358,'SJR LIST (2024)'!A198:A523,'SJR LIST (2024)'!N198:N523,,0,-1)</f>
        <v>45555</v>
      </c>
    </row>
    <row r="359" ht="15" spans="1:5">
      <c r="A359" s="370" t="s">
        <v>397</v>
      </c>
      <c r="B359" s="2" t="str">
        <f>_xlfn.XLOOKUP(A359,'SJR LIST (2024)'!A189:A524,'SJR LIST (2024)'!B189:B524,,0,-1)</f>
        <v>ERNI, ALICE</v>
      </c>
      <c r="C359" s="2" t="str">
        <f>_xlfn.XLOOKUP(A359,'SJR LIST (2024)'!A189:A524,'SJR LIST (2024)'!E189:E524,,0,-1)</f>
        <v>PO</v>
      </c>
      <c r="D359" s="379">
        <f>_xlfn.XLOOKUP(A359,'SJR LIST (2024)'!A331:A524,'SJR LIST (2024)'!L331:L524,,0,-1)</f>
        <v>45554</v>
      </c>
      <c r="E359" s="379">
        <f>_xlfn.XLOOKUP(A359,'SJR LIST (2024)'!A199:A524,'SJR LIST (2024)'!N199:N524,,0,-1)</f>
        <v>45555</v>
      </c>
    </row>
    <row r="360" ht="15" spans="1:5">
      <c r="A360" s="370" t="s">
        <v>398</v>
      </c>
      <c r="B360" s="2" t="str">
        <f>_xlfn.XLOOKUP(A360,'SJR LIST (2024)'!A190:A525,'SJR LIST (2024)'!B190:B525,,0,-1)</f>
        <v>KOLIN PHILIPPINES INTERNATIONAL INC.</v>
      </c>
      <c r="C360" s="2" t="str">
        <f>_xlfn.XLOOKUP(A360,'SJR LIST (2024)'!A190:A525,'SJR LIST (2024)'!E190:E525,,0,-1)</f>
        <v>RM</v>
      </c>
      <c r="D360" s="379">
        <f>_xlfn.XLOOKUP(A360,'SJR LIST (2024)'!A332:A525,'SJR LIST (2024)'!L332:L525,,0,-1)</f>
        <v>45554</v>
      </c>
      <c r="E360" s="379">
        <f>_xlfn.XLOOKUP(A360,'SJR LIST (2024)'!A200:A525,'SJR LIST (2024)'!N200:N525,,0,-1)</f>
        <v>0</v>
      </c>
    </row>
    <row r="361" ht="15" spans="1:5">
      <c r="A361" s="370" t="s">
        <v>399</v>
      </c>
      <c r="B361" s="2" t="str">
        <f>_xlfn.XLOOKUP(A361,'SJR LIST (2024)'!A191:A526,'SJR LIST (2024)'!B191:B526,,0,-1)</f>
        <v>OCHOA, EMMANUEL</v>
      </c>
      <c r="C361" s="2" t="str">
        <f>_xlfn.XLOOKUP(A361,'SJR LIST (2024)'!A191:A526,'SJR LIST (2024)'!E191:E526,,0,-1)</f>
        <v>PO</v>
      </c>
      <c r="D361" s="379">
        <f>_xlfn.XLOOKUP(A361,'SJR LIST (2024)'!A333:A526,'SJR LIST (2024)'!L333:L526,,0,-1)</f>
        <v>45555</v>
      </c>
      <c r="E361" s="379">
        <f>_xlfn.XLOOKUP(A361,'SJR LIST (2024)'!A201:A526,'SJR LIST (2024)'!N201:N526,,0,-1)</f>
        <v>45563</v>
      </c>
    </row>
    <row r="362" ht="15" spans="1:5">
      <c r="A362" s="370" t="s">
        <v>400</v>
      </c>
      <c r="B362" s="2" t="str">
        <f>_xlfn.XLOOKUP(A362,'SJR LIST (2024)'!A192:A527,'SJR LIST (2024)'!B192:B527,,0,-1)</f>
        <v>CURIOSO, DAVE JAMES</v>
      </c>
      <c r="C362" s="2" t="str">
        <f>_xlfn.XLOOKUP(A362,'SJR LIST (2024)'!A192:A527,'SJR LIST (2024)'!E192:E527,,0,-1)</f>
        <v>PO</v>
      </c>
      <c r="D362" s="379">
        <f>_xlfn.XLOOKUP(A362,'SJR LIST (2024)'!A334:A527,'SJR LIST (2024)'!L334:L527,,0,-1)</f>
        <v>45555</v>
      </c>
      <c r="E362" s="379">
        <f>_xlfn.XLOOKUP(A362,'SJR LIST (2024)'!A202:A527,'SJR LIST (2024)'!N202:N527,,0,-1)</f>
        <v>45556</v>
      </c>
    </row>
    <row r="363" ht="15" spans="1:5">
      <c r="A363" s="370" t="s">
        <v>401</v>
      </c>
      <c r="B363" s="2" t="str">
        <f>_xlfn.XLOOKUP(A363,'SJR LIST (2024)'!A193:A528,'SJR LIST (2024)'!B193:B528,,0,-1)</f>
        <v>FLORES, EDITH</v>
      </c>
      <c r="C363" s="2" t="str">
        <f>_xlfn.XLOOKUP(A363,'SJR LIST (2024)'!A193:A528,'SJR LIST (2024)'!E193:E528,,0,-1)</f>
        <v>BI</v>
      </c>
      <c r="D363" s="379">
        <f>_xlfn.XLOOKUP(A363,'SJR LIST (2024)'!A335:A528,'SJR LIST (2024)'!L335:L528,,0,-1)</f>
        <v>45555</v>
      </c>
      <c r="E363" s="379">
        <f>_xlfn.XLOOKUP(A363,'SJR LIST (2024)'!A203:A528,'SJR LIST (2024)'!N203:N528,,0,-1)</f>
        <v>45555</v>
      </c>
    </row>
    <row r="364" ht="15" spans="1:5">
      <c r="A364" s="370" t="s">
        <v>402</v>
      </c>
      <c r="B364" s="2" t="str">
        <f>_xlfn.XLOOKUP(A364,'SJR LIST (2024)'!A194:A529,'SJR LIST (2024)'!B194:B529,,0,-1)</f>
        <v>KOLIN PHILIPPINES INTERNATIONAL INC. (3RD FLOOR)</v>
      </c>
      <c r="C364" s="2" t="str">
        <f>_xlfn.XLOOKUP(A364,'SJR LIST (2024)'!A194:A529,'SJR LIST (2024)'!E194:E529,,0,-1)</f>
        <v>RM</v>
      </c>
      <c r="D364" s="379">
        <f>_xlfn.XLOOKUP(A364,'SJR LIST (2024)'!A336:A529,'SJR LIST (2024)'!L336:L529,,0,-1)</f>
        <v>45555</v>
      </c>
      <c r="E364" s="379">
        <f>_xlfn.XLOOKUP(A364,'SJR LIST (2024)'!A204:A529,'SJR LIST (2024)'!N204:N529,,0,-1)</f>
        <v>45555</v>
      </c>
    </row>
    <row r="365" ht="15" spans="1:5">
      <c r="A365" s="370" t="s">
        <v>403</v>
      </c>
      <c r="B365" s="2" t="str">
        <f>_xlfn.XLOOKUP(A365,'SJR LIST (2024)'!A195:A530,'SJR LIST (2024)'!B195:B530,,0,-1)</f>
        <v>BREADTALK PHILIPPINES</v>
      </c>
      <c r="C365" s="2" t="str">
        <f>_xlfn.XLOOKUP(A365,'SJR LIST (2024)'!A195:A530,'SJR LIST (2024)'!E195:E530,,0,-1)</f>
        <v>PO</v>
      </c>
      <c r="D365" s="379">
        <f>_xlfn.XLOOKUP(A365,'SJR LIST (2024)'!A337:A530,'SJR LIST (2024)'!L337:L530,,0,-1)</f>
        <v>45558</v>
      </c>
      <c r="E365" s="379">
        <f>_xlfn.XLOOKUP(A365,'SJR LIST (2024)'!A205:A530,'SJR LIST (2024)'!N205:N530,,0,-1)</f>
        <v>45559</v>
      </c>
    </row>
    <row r="366" ht="15" spans="1:5">
      <c r="A366" s="370" t="s">
        <v>404</v>
      </c>
      <c r="B366" s="2" t="str">
        <f>_xlfn.XLOOKUP(A366,'SJR LIST (2024)'!A196:A531,'SJR LIST (2024)'!B196:B531,,0,-1)</f>
        <v>BREADTALK PHILIPPINES</v>
      </c>
      <c r="C366" s="2" t="str">
        <f>_xlfn.XLOOKUP(A366,'SJR LIST (2024)'!A196:A531,'SJR LIST (2024)'!E196:E531,,0,-1)</f>
        <v>PO</v>
      </c>
      <c r="D366" s="379">
        <f>_xlfn.XLOOKUP(A366,'SJR LIST (2024)'!A338:A531,'SJR LIST (2024)'!L338:L531,,0,-1)</f>
        <v>45558</v>
      </c>
      <c r="E366" s="379">
        <f>_xlfn.XLOOKUP(A366,'SJR LIST (2024)'!A206:A531,'SJR LIST (2024)'!N206:N531,,0,-1)</f>
        <v>45559</v>
      </c>
    </row>
    <row r="367" ht="15" spans="1:5">
      <c r="A367" s="370" t="s">
        <v>405</v>
      </c>
      <c r="B367" s="2" t="str">
        <f>_xlfn.XLOOKUP(A367,'SJR LIST (2024)'!A197:A532,'SJR LIST (2024)'!B197:B532,,0,-1)</f>
        <v>BREADTALK PHILIPPINES</v>
      </c>
      <c r="C367" s="2" t="str">
        <f>_xlfn.XLOOKUP(A367,'SJR LIST (2024)'!A197:A532,'SJR LIST (2024)'!E197:E532,,0,-1)</f>
        <v>PO</v>
      </c>
      <c r="D367" s="379">
        <f>_xlfn.XLOOKUP(A367,'SJR LIST (2024)'!A339:A532,'SJR LIST (2024)'!L339:L532,,0,-1)</f>
        <v>45558</v>
      </c>
      <c r="E367" s="379">
        <f>_xlfn.XLOOKUP(A367,'SJR LIST (2024)'!A207:A532,'SJR LIST (2024)'!N207:N532,,0,-1)</f>
        <v>45559</v>
      </c>
    </row>
    <row r="368" ht="15" spans="1:5">
      <c r="A368" s="370" t="s">
        <v>406</v>
      </c>
      <c r="B368" s="2" t="str">
        <f>_xlfn.XLOOKUP(A368,'SJR LIST (2024)'!A198:A533,'SJR LIST (2024)'!B198:B533,,0,-1)</f>
        <v>BREADTALK PHILIPPINES</v>
      </c>
      <c r="C368" s="2" t="str">
        <f>_xlfn.XLOOKUP(A368,'SJR LIST (2024)'!A198:A533,'SJR LIST (2024)'!E198:E533,,0,-1)</f>
        <v>PO</v>
      </c>
      <c r="D368" s="379">
        <f>_xlfn.XLOOKUP(A368,'SJR LIST (2024)'!A340:A533,'SJR LIST (2024)'!L340:L533,,0,-1)</f>
        <v>45558</v>
      </c>
      <c r="E368" s="379">
        <f>_xlfn.XLOOKUP(A368,'SJR LIST (2024)'!A208:A533,'SJR LIST (2024)'!N208:N533,,0,-1)</f>
        <v>45559</v>
      </c>
    </row>
    <row r="369" ht="15" spans="1:5">
      <c r="A369" s="370" t="s">
        <v>407</v>
      </c>
      <c r="B369" s="2" t="str">
        <f>_xlfn.XLOOKUP(A369,'SJR LIST (2024)'!A199:A534,'SJR LIST (2024)'!B199:B534,,0,-1)</f>
        <v>BREADTALK PHILIPPINES</v>
      </c>
      <c r="C369" s="2" t="str">
        <f>_xlfn.XLOOKUP(A369,'SJR LIST (2024)'!A199:A534,'SJR LIST (2024)'!E199:E534,,0,-1)</f>
        <v>PO</v>
      </c>
      <c r="D369" s="379">
        <f>_xlfn.XLOOKUP(A369,'SJR LIST (2024)'!A341:A534,'SJR LIST (2024)'!L341:L534,,0,-1)</f>
        <v>45558</v>
      </c>
      <c r="E369" s="379">
        <f>_xlfn.XLOOKUP(A369,'SJR LIST (2024)'!A209:A534,'SJR LIST (2024)'!N209:N534,,0,-1)</f>
        <v>45559</v>
      </c>
    </row>
    <row r="370" ht="15" spans="1:5">
      <c r="A370" s="370" t="s">
        <v>408</v>
      </c>
      <c r="B370" s="2" t="str">
        <f>_xlfn.XLOOKUP(A370,'SJR LIST (2024)'!A200:A535,'SJR LIST (2024)'!B200:B535,,0,-1)</f>
        <v>PROXIMO, MIKE</v>
      </c>
      <c r="C370" s="2" t="str">
        <f>_xlfn.XLOOKUP(A370,'SJR LIST (2024)'!A200:A535,'SJR LIST (2024)'!E200:E535,,0,-1)</f>
        <v>PO</v>
      </c>
      <c r="D370" s="379">
        <f>_xlfn.XLOOKUP(A370,'SJR LIST (2024)'!A342:A535,'SJR LIST (2024)'!L342:L535,,0,-1)</f>
        <v>45558</v>
      </c>
      <c r="E370" s="379">
        <f>_xlfn.XLOOKUP(A370,'SJR LIST (2024)'!A210:A535,'SJR LIST (2024)'!N210:N535,,0,-1)</f>
        <v>45559</v>
      </c>
    </row>
    <row r="371" ht="15" spans="1:5">
      <c r="A371" s="370">
        <v>223205</v>
      </c>
      <c r="B371" s="2" t="str">
        <f>_xlfn.XLOOKUP(A371,'SJR LIST (2024)'!A201:A536,'SJR LIST (2024)'!B201:B536,,0,-1)</f>
        <v>SINGZON, MA. SOCORRO R.</v>
      </c>
      <c r="C371" s="2" t="str">
        <f>_xlfn.XLOOKUP(A371,'SJR LIST (2024)'!A201:A536,'SJR LIST (2024)'!E201:E536,,0,-1)</f>
        <v>BI</v>
      </c>
      <c r="D371" s="379">
        <f>_xlfn.XLOOKUP(A371,'SJR LIST (2024)'!A343:A536,'SJR LIST (2024)'!L343:L536,,0,-1)</f>
        <v>45558</v>
      </c>
      <c r="E371" s="379">
        <f>_xlfn.XLOOKUP(A371,'SJR LIST (2024)'!A211:A536,'SJR LIST (2024)'!N211:N536,,0,-1)</f>
        <v>45558</v>
      </c>
    </row>
    <row r="372" ht="15" spans="1:5">
      <c r="A372" s="370" t="s">
        <v>409</v>
      </c>
      <c r="B372" s="2" t="str">
        <f>_xlfn.XLOOKUP(A372,'SJR LIST (2024)'!A202:A537,'SJR LIST (2024)'!B202:B537,,0,-1)</f>
        <v>TAMAYO, RAYMOND</v>
      </c>
      <c r="C372" s="2" t="str">
        <f>_xlfn.XLOOKUP(A372,'SJR LIST (2024)'!A202:A537,'SJR LIST (2024)'!E202:E537,,0,-1)</f>
        <v>BI</v>
      </c>
      <c r="D372" s="379">
        <f>_xlfn.XLOOKUP(A372,'SJR LIST (2024)'!A344:A537,'SJR LIST (2024)'!L344:L537,,0,-1)</f>
        <v>45559</v>
      </c>
      <c r="E372" s="379">
        <f>_xlfn.XLOOKUP(A372,'SJR LIST (2024)'!A212:A537,'SJR LIST (2024)'!N212:N537,,0,-1)</f>
        <v>45574</v>
      </c>
    </row>
    <row r="373" ht="15" spans="1:5">
      <c r="A373" s="370">
        <v>223127</v>
      </c>
      <c r="B373" s="2" t="str">
        <f>_xlfn.XLOOKUP(A373,'SJR LIST (2024)'!A203:A538,'SJR LIST (2024)'!B203:B538,,0,-1)</f>
        <v>CONSTANTINO, LARRY</v>
      </c>
      <c r="C373" s="2" t="str">
        <f>_xlfn.XLOOKUP(A373,'SJR LIST (2024)'!A203:A538,'SJR LIST (2024)'!E203:E538,,0,-1)</f>
        <v>PO</v>
      </c>
      <c r="D373" s="379">
        <f>_xlfn.XLOOKUP(A373,'SJR LIST (2024)'!A345:A538,'SJR LIST (2024)'!L345:L538,,0,-1)</f>
        <v>45561</v>
      </c>
      <c r="E373" s="379">
        <f>_xlfn.XLOOKUP(A373,'SJR LIST (2024)'!A213:A538,'SJR LIST (2024)'!N213:N538,,0,-1)</f>
        <v>45562</v>
      </c>
    </row>
    <row r="374" ht="15" spans="1:5">
      <c r="A374" s="370" t="s">
        <v>410</v>
      </c>
      <c r="B374" s="2" t="str">
        <f>_xlfn.XLOOKUP(A374,'SJR LIST (2024)'!A204:A539,'SJR LIST (2024)'!B204:B539,,0,-1)</f>
        <v>LBBC LIGHT HOUSE BBC</v>
      </c>
      <c r="C374" s="2" t="str">
        <f>_xlfn.XLOOKUP(A374,'SJR LIST (2024)'!A204:A539,'SJR LIST (2024)'!E204:E539,,0,-1)</f>
        <v>BI</v>
      </c>
      <c r="D374" s="379">
        <f>_xlfn.XLOOKUP(A374,'SJR LIST (2024)'!A346:A539,'SJR LIST (2024)'!L346:L539,,0,-1)</f>
        <v>45562</v>
      </c>
      <c r="E374" s="379">
        <f>_xlfn.XLOOKUP(A374,'SJR LIST (2024)'!A214:A539,'SJR LIST (2024)'!N214:N539,,0,-1)</f>
        <v>45569</v>
      </c>
    </row>
    <row r="375" ht="15" spans="1:5">
      <c r="A375" s="370">
        <v>223224</v>
      </c>
      <c r="B375" s="2" t="str">
        <f>_xlfn.XLOOKUP(A375,'SJR LIST (2024)'!A205:A540,'SJR LIST (2024)'!B205:B540,,0,-1)</f>
        <v>MANZANO, DAN</v>
      </c>
      <c r="C375" s="2" t="str">
        <f>_xlfn.XLOOKUP(A375,'SJR LIST (2024)'!A205:A540,'SJR LIST (2024)'!E205:E540,,0,-1)</f>
        <v>BI</v>
      </c>
      <c r="D375" s="379">
        <f>_xlfn.XLOOKUP(A375,'SJR LIST (2024)'!A347:A540,'SJR LIST (2024)'!L347:L540,,0,-1)</f>
        <v>45562</v>
      </c>
      <c r="E375" s="379">
        <f>_xlfn.XLOOKUP(A375,'SJR LIST (2024)'!A215:A540,'SJR LIST (2024)'!N215:N540,,0,-1)</f>
        <v>45562</v>
      </c>
    </row>
    <row r="376" ht="15" spans="1:5">
      <c r="A376" s="370">
        <v>223252</v>
      </c>
      <c r="B376" s="2" t="str">
        <f>_xlfn.XLOOKUP(A376,'SJR LIST (2024)'!A206:A541,'SJR LIST (2024)'!B206:B541,,0,-1)</f>
        <v>LAWLL CONSTRUCTION INC.</v>
      </c>
      <c r="C376" s="2" t="str">
        <f>_xlfn.XLOOKUP(A376,'SJR LIST (2024)'!A206:A541,'SJR LIST (2024)'!E206:E541,,0,-1)</f>
        <v>BI</v>
      </c>
      <c r="D376" s="379">
        <f>_xlfn.XLOOKUP(A376,'SJR LIST (2024)'!A348:A541,'SJR LIST (2024)'!L348:L541,,0,-1)</f>
        <v>45562</v>
      </c>
      <c r="E376" s="379">
        <f>_xlfn.XLOOKUP(A376,'SJR LIST (2024)'!A216:A541,'SJR LIST (2024)'!N216:N541,,0,-1)</f>
        <v>45567</v>
      </c>
    </row>
    <row r="377" ht="15" spans="1:5">
      <c r="A377" s="370" t="s">
        <v>411</v>
      </c>
      <c r="B377" s="2" t="str">
        <f>_xlfn.XLOOKUP(A377,'SJR LIST (2024)'!A207:A542,'SJR LIST (2024)'!B207:B542,,0,-1)</f>
        <v>CANUTO, MARIO</v>
      </c>
      <c r="C377" s="2" t="str">
        <f>_xlfn.XLOOKUP(A377,'SJR LIST (2024)'!A207:A542,'SJR LIST (2024)'!E207:E542,,0,-1)</f>
        <v>BI</v>
      </c>
      <c r="D377" s="379">
        <f>_xlfn.XLOOKUP(A377,'SJR LIST (2024)'!A349:A542,'SJR LIST (2024)'!L349:L542,,0,-1)</f>
        <v>45565</v>
      </c>
      <c r="E377" s="379">
        <f>_xlfn.XLOOKUP(A377,'SJR LIST (2024)'!A217:A542,'SJR LIST (2024)'!N217:N542,,0,-1)</f>
        <v>45566</v>
      </c>
    </row>
    <row r="378" ht="15" spans="1:5">
      <c r="A378" s="370">
        <v>223003</v>
      </c>
      <c r="B378" s="2" t="str">
        <f>_xlfn.XLOOKUP(A378,'SJR LIST (2024)'!A208:A543,'SJR LIST (2024)'!B208:B543,,0,-1)</f>
        <v>CANUTO, MARIO</v>
      </c>
      <c r="C378" s="2" t="str">
        <f>_xlfn.XLOOKUP(A378,'SJR LIST (2024)'!A208:A543,'SJR LIST (2024)'!E208:E543,,0,-1)</f>
        <v>BI</v>
      </c>
      <c r="D378" s="379">
        <f>_xlfn.XLOOKUP(A378,'SJR LIST (2024)'!A350:A543,'SJR LIST (2024)'!L350:L543,,0,-1)</f>
        <v>45565</v>
      </c>
      <c r="E378" s="379">
        <f>_xlfn.XLOOKUP(A378,'SJR LIST (2024)'!A218:A543,'SJR LIST (2024)'!N218:N543,,0,-1)</f>
        <v>45566</v>
      </c>
    </row>
    <row r="379" ht="15" spans="1:5">
      <c r="A379" s="370">
        <v>223515</v>
      </c>
      <c r="B379" s="2" t="str">
        <f>_xlfn.XLOOKUP(A379,'SJR LIST (2024)'!A209:A544,'SJR LIST (2024)'!B209:B544,,0,-1)</f>
        <v>RUNYEARD HUNT, NORMA GO BONCAN</v>
      </c>
      <c r="C379" s="2" t="str">
        <f>_xlfn.XLOOKUP(A379,'SJR LIST (2024)'!A209:A544,'SJR LIST (2024)'!E209:E544,,0,-1)</f>
        <v>BI</v>
      </c>
      <c r="D379" s="379">
        <f>_xlfn.XLOOKUP(A379,'SJR LIST (2024)'!A351:A544,'SJR LIST (2024)'!L351:L544,,0,-1)</f>
        <v>45567</v>
      </c>
      <c r="E379" s="379">
        <f>_xlfn.XLOOKUP(A379,'SJR LIST (2024)'!A219:A544,'SJR LIST (2024)'!N219:N544,,0,-1)</f>
        <v>45572</v>
      </c>
    </row>
    <row r="380" ht="15" spans="1:5">
      <c r="A380" s="370">
        <v>223947</v>
      </c>
      <c r="B380" s="2" t="str">
        <f>_xlfn.XLOOKUP(A380,'SJR LIST (2024)'!A210:A545,'SJR LIST (2024)'!B210:B545,,0,-1)</f>
        <v>CHUA, ALEXIS</v>
      </c>
      <c r="C380" s="2" t="str">
        <f>_xlfn.XLOOKUP(A380,'SJR LIST (2024)'!A210:A545,'SJR LIST (2024)'!E210:E545,,0,-1)</f>
        <v>BI</v>
      </c>
      <c r="D380" s="379">
        <f>_xlfn.XLOOKUP(A380,'SJR LIST (2024)'!A352:A545,'SJR LIST (2024)'!L352:L545,,0,-1)</f>
        <v>45567</v>
      </c>
      <c r="E380" s="379">
        <f>_xlfn.XLOOKUP(A380,'SJR LIST (2024)'!A220:A545,'SJR LIST (2024)'!N220:N545,,0,-1)</f>
        <v>45569</v>
      </c>
    </row>
    <row r="381" ht="15" spans="1:5">
      <c r="A381" s="370" t="s">
        <v>412</v>
      </c>
      <c r="B381" s="2" t="str">
        <f>_xlfn.XLOOKUP(A381,'SJR LIST (2024)'!A211:A546,'SJR LIST (2024)'!B211:B546,,0,-1)</f>
        <v>EXCELL CONTRACTORS &amp; DEVELOPMENT INC.</v>
      </c>
      <c r="C381" s="2" t="str">
        <f>_xlfn.XLOOKUP(A381,'SJR LIST (2024)'!A211:A546,'SJR LIST (2024)'!E211:E546,,0,-1)</f>
        <v>BI</v>
      </c>
      <c r="D381" s="379">
        <f>_xlfn.XLOOKUP(A381,'SJR LIST (2024)'!A353:A546,'SJR LIST (2024)'!L353:L546,,0,-1)</f>
        <v>45568</v>
      </c>
      <c r="E381" s="379">
        <f>_xlfn.XLOOKUP(A381,'SJR LIST (2024)'!A221:A546,'SJR LIST (2024)'!N221:N546,,0,-1)</f>
        <v>45567</v>
      </c>
    </row>
    <row r="382" ht="15" spans="1:5">
      <c r="A382" s="370">
        <v>224198</v>
      </c>
      <c r="B382" s="2" t="str">
        <f>_xlfn.XLOOKUP(A382,'SJR LIST (2024)'!A212:A547,'SJR LIST (2024)'!B212:B547,,0,-1)</f>
        <v>CARMONA, MARIBEL</v>
      </c>
      <c r="C382" s="2" t="str">
        <f>_xlfn.XLOOKUP(A382,'SJR LIST (2024)'!A212:A547,'SJR LIST (2024)'!E212:E547,,0,-1)</f>
        <v>PO</v>
      </c>
      <c r="D382" s="379">
        <f>_xlfn.XLOOKUP(A382,'SJR LIST (2024)'!A354:A547,'SJR LIST (2024)'!L354:L547,,0,-1)</f>
        <v>45568</v>
      </c>
      <c r="E382" s="379">
        <f>_xlfn.XLOOKUP(A382,'SJR LIST (2024)'!A222:A547,'SJR LIST (2024)'!N222:N547,,0,-1)</f>
        <v>45570</v>
      </c>
    </row>
    <row r="383" ht="15" spans="1:5">
      <c r="A383" s="370" t="s">
        <v>413</v>
      </c>
      <c r="B383" s="2" t="str">
        <f>_xlfn.XLOOKUP(A383,'SJR LIST (2024)'!A213:A548,'SJR LIST (2024)'!B213:B548,,0,-1)</f>
        <v>KOLIN PHILIPPINES INTERNATIONAL INC.</v>
      </c>
      <c r="C383" s="2" t="str">
        <f>_xlfn.XLOOKUP(A383,'SJR LIST (2024)'!A213:A548,'SJR LIST (2024)'!E213:E548,,0,-1)</f>
        <v>RM</v>
      </c>
      <c r="D383" s="379">
        <f>_xlfn.XLOOKUP(A383,'SJR LIST (2024)'!A355:A548,'SJR LIST (2024)'!L355:L548,,0,-1)</f>
        <v>45568</v>
      </c>
      <c r="E383" s="379">
        <f>_xlfn.XLOOKUP(A383,'SJR LIST (2024)'!A223:A548,'SJR LIST (2024)'!N223:N548,,0,-1)</f>
        <v>45568</v>
      </c>
    </row>
    <row r="384" ht="15" spans="1:5">
      <c r="A384" s="370">
        <v>223951</v>
      </c>
      <c r="B384" s="2" t="str">
        <f>_xlfn.XLOOKUP(A384,'SJR LIST (2024)'!A214:A549,'SJR LIST (2024)'!B214:B549,,0,-1)</f>
        <v>CHUA, FINA</v>
      </c>
      <c r="C384" s="2" t="str">
        <f>_xlfn.XLOOKUP(A384,'SJR LIST (2024)'!A214:A549,'SJR LIST (2024)'!E214:E549,,0,-1)</f>
        <v>PO</v>
      </c>
      <c r="D384" s="379">
        <f>_xlfn.XLOOKUP(A384,'SJR LIST (2024)'!A356:A549,'SJR LIST (2024)'!L356:L549,,0,-1)</f>
        <v>45568</v>
      </c>
      <c r="E384" s="379">
        <f>_xlfn.XLOOKUP(A384,'SJR LIST (2024)'!A224:A549,'SJR LIST (2024)'!N224:N549,,0,-1)</f>
        <v>0</v>
      </c>
    </row>
    <row r="385" ht="15" spans="1:5">
      <c r="A385" s="370">
        <v>224382</v>
      </c>
      <c r="B385" s="2" t="str">
        <f>_xlfn.XLOOKUP(A385,'SJR LIST (2024)'!A215:A550,'SJR LIST (2024)'!B215:B550,,0,-1)</f>
        <v>BREADTALK PHILIPPINES (MOA)</v>
      </c>
      <c r="C385" s="2" t="str">
        <f>_xlfn.XLOOKUP(A385,'SJR LIST (2024)'!A215:A550,'SJR LIST (2024)'!E215:E550,,0,-1)</f>
        <v>PO</v>
      </c>
      <c r="D385" s="379">
        <f>_xlfn.XLOOKUP(A385,'SJR LIST (2024)'!A357:A550,'SJR LIST (2024)'!L357:L550,,0,-1)</f>
        <v>45569</v>
      </c>
      <c r="E385" s="379">
        <f>_xlfn.XLOOKUP(A385,'SJR LIST (2024)'!A225:A550,'SJR LIST (2024)'!N225:N550,,0,-1)</f>
        <v>45573</v>
      </c>
    </row>
    <row r="386" ht="15" spans="1:5">
      <c r="A386" s="370">
        <v>224922</v>
      </c>
      <c r="B386" s="2" t="str">
        <f>_xlfn.XLOOKUP(A386,'SJR LIST (2024)'!A216:A551,'SJR LIST (2024)'!B216:B551,,0,-1)</f>
        <v>BREADTALK PHILIPPINES (MOA)</v>
      </c>
      <c r="C386" s="2" t="str">
        <f>_xlfn.XLOOKUP(A386,'SJR LIST (2024)'!A216:A551,'SJR LIST (2024)'!E216:E551,,0,-1)</f>
        <v>PO</v>
      </c>
      <c r="D386" s="379">
        <f>_xlfn.XLOOKUP(A386,'SJR LIST (2024)'!A358:A551,'SJR LIST (2024)'!L358:L551,,0,-1)</f>
        <v>45569</v>
      </c>
      <c r="E386" s="379">
        <f>_xlfn.XLOOKUP(A386,'SJR LIST (2024)'!A226:A551,'SJR LIST (2024)'!N226:N551,,0,-1)</f>
        <v>45573</v>
      </c>
    </row>
    <row r="387" ht="15" spans="1:5">
      <c r="A387" s="370">
        <v>223953</v>
      </c>
      <c r="B387" s="2" t="str">
        <f>_xlfn.XLOOKUP(A387,'SJR LIST (2024)'!A217:A552,'SJR LIST (2024)'!B217:B552,,0,-1)</f>
        <v>BREADTALK PHILIPPINES (MARKET MARKET)</v>
      </c>
      <c r="C387" s="2" t="str">
        <f>_xlfn.XLOOKUP(A387,'SJR LIST (2024)'!A217:A552,'SJR LIST (2024)'!E217:E552,,0,-1)</f>
        <v>PO</v>
      </c>
      <c r="D387" s="379">
        <f>_xlfn.XLOOKUP(A387,'SJR LIST (2024)'!A359:A552,'SJR LIST (2024)'!L359:L552,,0,-1)</f>
        <v>45569</v>
      </c>
      <c r="E387" s="379">
        <f>_xlfn.XLOOKUP(A387,'SJR LIST (2024)'!A227:A552,'SJR LIST (2024)'!N227:N552,,0,-1)</f>
        <v>45573</v>
      </c>
    </row>
    <row r="388" ht="15" spans="1:5">
      <c r="A388" s="370">
        <v>224907</v>
      </c>
      <c r="B388" s="2" t="str">
        <f>_xlfn.XLOOKUP(A388,'SJR LIST (2024)'!A218:A553,'SJR LIST (2024)'!B218:B553,,0,-1)</f>
        <v>BREADTALK PHILIPPINES (MARKET-MARKET)</v>
      </c>
      <c r="C388" s="2" t="str">
        <f>_xlfn.XLOOKUP(A388,'SJR LIST (2024)'!A218:A553,'SJR LIST (2024)'!E218:E553,,0,-1)</f>
        <v>PO</v>
      </c>
      <c r="D388" s="379">
        <f>_xlfn.XLOOKUP(A388,'SJR LIST (2024)'!A360:A553,'SJR LIST (2024)'!L360:L553,,0,-1)</f>
        <v>45569</v>
      </c>
      <c r="E388" s="379">
        <f>_xlfn.XLOOKUP(A388,'SJR LIST (2024)'!A228:A553,'SJR LIST (2024)'!N228:N553,,0,-1)</f>
        <v>45573</v>
      </c>
    </row>
    <row r="389" ht="15" spans="1:5">
      <c r="A389" s="370">
        <v>223954</v>
      </c>
      <c r="B389" s="2" t="str">
        <f>_xlfn.XLOOKUP(A389,'SJR LIST (2024)'!A219:A554,'SJR LIST (2024)'!B219:B554,,0,-1)</f>
        <v>BREADTALK PHILIPPINES (MARKET MARKET)</v>
      </c>
      <c r="C389" s="2" t="str">
        <f>_xlfn.XLOOKUP(A389,'SJR LIST (2024)'!A219:A554,'SJR LIST (2024)'!E219:E554,,0,-1)</f>
        <v>PO</v>
      </c>
      <c r="D389" s="379">
        <f>_xlfn.XLOOKUP(A389,'SJR LIST (2024)'!A361:A554,'SJR LIST (2024)'!L361:L554,,0,-1)</f>
        <v>45569</v>
      </c>
      <c r="E389" s="379">
        <f>_xlfn.XLOOKUP(A389,'SJR LIST (2024)'!A229:A554,'SJR LIST (2024)'!N229:N554,,0,-1)</f>
        <v>45573</v>
      </c>
    </row>
    <row r="390" ht="15" spans="1:5">
      <c r="A390" s="370">
        <v>224910</v>
      </c>
      <c r="B390" s="2" t="str">
        <f>_xlfn.XLOOKUP(A390,'SJR LIST (2024)'!A220:A555,'SJR LIST (2024)'!B220:B555,,0,-1)</f>
        <v>BREADTALK PHILIPPINES (MARKET-MARKET)</v>
      </c>
      <c r="C390" s="2" t="str">
        <f>_xlfn.XLOOKUP(A390,'SJR LIST (2024)'!A220:A555,'SJR LIST (2024)'!E220:E555,,0,-1)</f>
        <v>PO</v>
      </c>
      <c r="D390" s="379">
        <f>_xlfn.XLOOKUP(A390,'SJR LIST (2024)'!A362:A555,'SJR LIST (2024)'!L362:L555,,0,-1)</f>
        <v>45569</v>
      </c>
      <c r="E390" s="379">
        <f>_xlfn.XLOOKUP(A390,'SJR LIST (2024)'!A230:A555,'SJR LIST (2024)'!N230:N555,,0,-1)</f>
        <v>45573</v>
      </c>
    </row>
    <row r="391" ht="15" spans="1:5">
      <c r="A391" s="370">
        <v>223956</v>
      </c>
      <c r="B391" s="2" t="str">
        <f>_xlfn.XLOOKUP(A391,'SJR LIST (2024)'!A221:A556,'SJR LIST (2024)'!B221:B556,,0,-1)</f>
        <v>BREADTALK PHILIPPINES (MARKET MARKET)</v>
      </c>
      <c r="C391" s="2" t="str">
        <f>_xlfn.XLOOKUP(A391,'SJR LIST (2024)'!A221:A556,'SJR LIST (2024)'!E221:E556,,0,-1)</f>
        <v>PO</v>
      </c>
      <c r="D391" s="379">
        <f>_xlfn.XLOOKUP(A391,'SJR LIST (2024)'!A363:A556,'SJR LIST (2024)'!L363:L556,,0,-1)</f>
        <v>45569</v>
      </c>
      <c r="E391" s="379">
        <f>_xlfn.XLOOKUP(A391,'SJR LIST (2024)'!A231:A556,'SJR LIST (2024)'!N231:N556,,0,-1)</f>
        <v>45573</v>
      </c>
    </row>
    <row r="392" ht="15" spans="1:5">
      <c r="A392" s="370">
        <v>224914</v>
      </c>
      <c r="B392" s="2" t="str">
        <f>_xlfn.XLOOKUP(A392,'SJR LIST (2024)'!A222:A557,'SJR LIST (2024)'!B222:B557,,0,-1)</f>
        <v>BREADTALK PHILIPPINES (MARKET-MARKET)</v>
      </c>
      <c r="C392" s="2" t="str">
        <f>_xlfn.XLOOKUP(A392,'SJR LIST (2024)'!A222:A557,'SJR LIST (2024)'!E222:E557,,0,-1)</f>
        <v>PO</v>
      </c>
      <c r="D392" s="379">
        <f>_xlfn.XLOOKUP(A392,'SJR LIST (2024)'!A364:A557,'SJR LIST (2024)'!L364:L557,,0,-1)</f>
        <v>45569</v>
      </c>
      <c r="E392" s="379">
        <f>_xlfn.XLOOKUP(A392,'SJR LIST (2024)'!A232:A557,'SJR LIST (2024)'!N232:N557,,0,-1)</f>
        <v>45573</v>
      </c>
    </row>
    <row r="393" ht="15" spans="1:5">
      <c r="A393" s="370">
        <v>223957</v>
      </c>
      <c r="B393" s="2" t="str">
        <f>_xlfn.XLOOKUP(A393,'SJR LIST (2024)'!A223:A558,'SJR LIST (2024)'!B223:B558,,0,-1)</f>
        <v>BREADTALK PHILIPPINES (MARKET-MARKET)</v>
      </c>
      <c r="C393" s="2" t="str">
        <f>_xlfn.XLOOKUP(A393,'SJR LIST (2024)'!A223:A558,'SJR LIST (2024)'!E223:E558,,0,-1)</f>
        <v>PO</v>
      </c>
      <c r="D393" s="379">
        <f>_xlfn.XLOOKUP(A393,'SJR LIST (2024)'!A365:A558,'SJR LIST (2024)'!L365:L558,,0,-1)</f>
        <v>45569</v>
      </c>
      <c r="E393" s="379">
        <f>_xlfn.XLOOKUP(A393,'SJR LIST (2024)'!A233:A558,'SJR LIST (2024)'!N233:N558,,0,-1)</f>
        <v>45573</v>
      </c>
    </row>
    <row r="394" ht="15" spans="1:5">
      <c r="A394" s="370">
        <v>224919</v>
      </c>
      <c r="B394" s="2" t="str">
        <f>_xlfn.XLOOKUP(A394,'SJR LIST (2024)'!A224:A559,'SJR LIST (2024)'!B224:B559,,0,-1)</f>
        <v>BREADTALK PHILIPPINES (MARKET-MARKET)</v>
      </c>
      <c r="C394" s="2" t="str">
        <f>_xlfn.XLOOKUP(A394,'SJR LIST (2024)'!A224:A559,'SJR LIST (2024)'!E224:E559,,0,-1)</f>
        <v>PO</v>
      </c>
      <c r="D394" s="379">
        <f>_xlfn.XLOOKUP(A394,'SJR LIST (2024)'!A366:A559,'SJR LIST (2024)'!L366:L559,,0,-1)</f>
        <v>45569</v>
      </c>
      <c r="E394" s="379">
        <f>_xlfn.XLOOKUP(A394,'SJR LIST (2024)'!A234:A559,'SJR LIST (2024)'!N234:N559,,0,-1)</f>
        <v>45573</v>
      </c>
    </row>
    <row r="395" ht="15" spans="1:5">
      <c r="A395" s="370">
        <v>223953</v>
      </c>
      <c r="B395" s="2" t="str">
        <f>_xlfn.XLOOKUP(A395,'SJR LIST (2024)'!A225:A560,'SJR LIST (2024)'!B225:B560,,0,-1)</f>
        <v>BREADTALK PHILIPPINES (MARKET MARKET)</v>
      </c>
      <c r="C395" s="2" t="str">
        <f>_xlfn.XLOOKUP(A395,'SJR LIST (2024)'!A225:A560,'SJR LIST (2024)'!E225:E560,,0,-1)</f>
        <v>PO</v>
      </c>
      <c r="D395" s="379">
        <f>_xlfn.XLOOKUP(A395,'SJR LIST (2024)'!A367:A560,'SJR LIST (2024)'!L367:L560,,0,-1)</f>
        <v>45569</v>
      </c>
      <c r="E395" s="379">
        <f>_xlfn.XLOOKUP(A395,'SJR LIST (2024)'!A235:A560,'SJR LIST (2024)'!N235:N560,,0,-1)</f>
        <v>45573</v>
      </c>
    </row>
    <row r="396" ht="15" spans="1:5">
      <c r="A396" s="370">
        <v>223954</v>
      </c>
      <c r="B396" s="2" t="str">
        <f>_xlfn.XLOOKUP(A396,'SJR LIST (2024)'!A226:A561,'SJR LIST (2024)'!B226:B561,,0,-1)</f>
        <v>BREADTALK PHILIPPINES (MARKET MARKET)</v>
      </c>
      <c r="C396" s="2" t="str">
        <f>_xlfn.XLOOKUP(A396,'SJR LIST (2024)'!A226:A561,'SJR LIST (2024)'!E226:E561,,0,-1)</f>
        <v>PO</v>
      </c>
      <c r="D396" s="379">
        <f>_xlfn.XLOOKUP(A396,'SJR LIST (2024)'!A368:A561,'SJR LIST (2024)'!L368:L561,,0,-1)</f>
        <v>45569</v>
      </c>
      <c r="E396" s="379">
        <f>_xlfn.XLOOKUP(A396,'SJR LIST (2024)'!A236:A561,'SJR LIST (2024)'!N236:N561,,0,-1)</f>
        <v>45573</v>
      </c>
    </row>
    <row r="397" ht="15" spans="1:5">
      <c r="A397" s="370">
        <v>223956</v>
      </c>
      <c r="B397" s="2" t="str">
        <f>_xlfn.XLOOKUP(A397,'SJR LIST (2024)'!A227:A562,'SJR LIST (2024)'!B227:B562,,0,-1)</f>
        <v>BREADTALK PHILIPPINES (MARKET MARKET)</v>
      </c>
      <c r="C397" s="2" t="str">
        <f>_xlfn.XLOOKUP(A397,'SJR LIST (2024)'!A227:A562,'SJR LIST (2024)'!E227:E562,,0,-1)</f>
        <v>PO</v>
      </c>
      <c r="D397" s="379">
        <f>_xlfn.XLOOKUP(A397,'SJR LIST (2024)'!A369:A562,'SJR LIST (2024)'!L369:L562,,0,-1)</f>
        <v>45569</v>
      </c>
      <c r="E397" s="379">
        <f>_xlfn.XLOOKUP(A397,'SJR LIST (2024)'!A237:A562,'SJR LIST (2024)'!N237:N562,,0,-1)</f>
        <v>45573</v>
      </c>
    </row>
    <row r="398" ht="15" spans="1:5">
      <c r="A398" s="370" t="s">
        <v>414</v>
      </c>
      <c r="B398" s="2" t="str">
        <f>_xlfn.XLOOKUP(A398,'SJR LIST (2024)'!A228:A563,'SJR LIST (2024)'!B228:B563,,0,-1)</f>
        <v>NIPES, MA. ELENA</v>
      </c>
      <c r="C398" s="2" t="str">
        <f>_xlfn.XLOOKUP(A398,'SJR LIST (2024)'!A228:A563,'SJR LIST (2024)'!E228:E563,,0,-1)</f>
        <v>PO</v>
      </c>
      <c r="D398" s="379">
        <f>_xlfn.XLOOKUP(A398,'SJR LIST (2024)'!A370:A563,'SJR LIST (2024)'!L370:L563,,0,-1)</f>
        <v>45572</v>
      </c>
      <c r="E398" s="379">
        <f>_xlfn.XLOOKUP(A398,'SJR LIST (2024)'!A238:A563,'SJR LIST (2024)'!N238:N563,,0,-1)</f>
        <v>45573</v>
      </c>
    </row>
    <row r="399" ht="15" spans="1:5">
      <c r="A399" s="370">
        <v>224676</v>
      </c>
      <c r="B399" s="2" t="str">
        <f>_xlfn.XLOOKUP(A399,'SJR LIST (2024)'!A229:A564,'SJR LIST (2024)'!B229:B564,,0,-1)</f>
        <v>ESPINA, ALEX</v>
      </c>
      <c r="C399" s="2" t="str">
        <f>_xlfn.XLOOKUP(A399,'SJR LIST (2024)'!A229:A564,'SJR LIST (2024)'!E229:E564,,0,-1)</f>
        <v>PO</v>
      </c>
      <c r="D399" s="379">
        <f>_xlfn.XLOOKUP(A399,'SJR LIST (2024)'!A371:A564,'SJR LIST (2024)'!L371:L564,,0,-1)</f>
        <v>45572</v>
      </c>
      <c r="E399" s="379">
        <f>_xlfn.XLOOKUP(A399,'SJR LIST (2024)'!A239:A564,'SJR LIST (2024)'!N239:N564,,0,-1)</f>
        <v>45572</v>
      </c>
    </row>
    <row r="400" ht="15" spans="1:5">
      <c r="A400" s="370">
        <v>224309</v>
      </c>
      <c r="B400" s="2" t="str">
        <f>_xlfn.XLOOKUP(A400,'SJR LIST (2024)'!A230:A565,'SJR LIST (2024)'!B230:B565,,0,-1)</f>
        <v>POLYSEAL MFG. IND'S INC</v>
      </c>
      <c r="C400" s="2" t="str">
        <f>_xlfn.XLOOKUP(A400,'SJR LIST (2024)'!A230:A565,'SJR LIST (2024)'!E230:E565,,0,-1)</f>
        <v>BI</v>
      </c>
      <c r="D400" s="379">
        <f>_xlfn.XLOOKUP(A400,'SJR LIST (2024)'!A372:A565,'SJR LIST (2024)'!L372:L565,,0,-1)</f>
        <v>45573</v>
      </c>
      <c r="E400" s="379">
        <f>_xlfn.XLOOKUP(A400,'SJR LIST (2024)'!A240:A565,'SJR LIST (2024)'!N240:N565,,0,-1)</f>
        <v>45580</v>
      </c>
    </row>
    <row r="401" ht="15" spans="1:5">
      <c r="A401" s="370">
        <v>224799</v>
      </c>
      <c r="B401" s="2" t="str">
        <f>_xlfn.XLOOKUP(A401,'SJR LIST (2024)'!A231:A566,'SJR LIST (2024)'!B231:B566,,0,-1)</f>
        <v>TAGLE, AMY</v>
      </c>
      <c r="C401" s="2" t="str">
        <f>_xlfn.XLOOKUP(A401,'SJR LIST (2024)'!A231:A566,'SJR LIST (2024)'!E231:E566,,0,-1)</f>
        <v>BI</v>
      </c>
      <c r="D401" s="379">
        <f>_xlfn.XLOOKUP(A401,'SJR LIST (2024)'!A373:A566,'SJR LIST (2024)'!L373:L566,,0,-1)</f>
        <v>45573</v>
      </c>
      <c r="E401" s="379">
        <f>_xlfn.XLOOKUP(A401,'SJR LIST (2024)'!A241:A566,'SJR LIST (2024)'!N241:N566,,0,-1)</f>
        <v>45575</v>
      </c>
    </row>
    <row r="402" ht="15" spans="1:5">
      <c r="A402" s="370">
        <v>224663</v>
      </c>
      <c r="B402" s="2" t="str">
        <f>_xlfn.XLOOKUP(A402,'SJR LIST (2024)'!A232:A567,'SJR LIST (2024)'!B232:B567,,0,-1)</f>
        <v>CHONG, DEBBIE</v>
      </c>
      <c r="C402" s="2" t="str">
        <f>_xlfn.XLOOKUP(A402,'SJR LIST (2024)'!A232:A567,'SJR LIST (2024)'!E232:E567,,0,-1)</f>
        <v>PO</v>
      </c>
      <c r="D402" s="379">
        <f>_xlfn.XLOOKUP(A402,'SJR LIST (2024)'!A374:A567,'SJR LIST (2024)'!L374:L567,,0,-1)</f>
        <v>45574</v>
      </c>
      <c r="E402" s="379">
        <f>_xlfn.XLOOKUP(A402,'SJR LIST (2024)'!A242:A567,'SJR LIST (2024)'!N242:N567,,0,-1)</f>
        <v>45575</v>
      </c>
    </row>
    <row r="403" ht="15" spans="1:5">
      <c r="A403" s="370">
        <v>225161</v>
      </c>
      <c r="B403" s="2" t="str">
        <f>_xlfn.XLOOKUP(A403,'SJR LIST (2024)'!A233:A568,'SJR LIST (2024)'!B233:B568,,0,-1)</f>
        <v>ONDILLO, HERYL MAE CORSAME</v>
      </c>
      <c r="C403" s="2" t="str">
        <f>_xlfn.XLOOKUP(A403,'SJR LIST (2024)'!A233:A568,'SJR LIST (2024)'!E233:E568,,0,-1)</f>
        <v>PO</v>
      </c>
      <c r="D403" s="379">
        <f>_xlfn.XLOOKUP(A403,'SJR LIST (2024)'!A375:A568,'SJR LIST (2024)'!L375:L568,,0,-1)</f>
        <v>45574</v>
      </c>
      <c r="E403" s="379">
        <f>_xlfn.XLOOKUP(A403,'SJR LIST (2024)'!A243:A568,'SJR LIST (2024)'!N243:N568,,0,-1)</f>
        <v>45575</v>
      </c>
    </row>
    <row r="404" ht="15" spans="1:5">
      <c r="A404" s="370">
        <v>225010</v>
      </c>
      <c r="B404" s="2" t="str">
        <f>_xlfn.XLOOKUP(A404,'SJR LIST (2024)'!A234:A569,'SJR LIST (2024)'!B234:B569,,0,-1)</f>
        <v>CHRISOSTOMO, EDGARDO</v>
      </c>
      <c r="C404" s="2" t="str">
        <f>_xlfn.XLOOKUP(A404,'SJR LIST (2024)'!A234:A569,'SJR LIST (2024)'!E234:E569,,0,-1)</f>
        <v>PO</v>
      </c>
      <c r="D404" s="379">
        <f>_xlfn.XLOOKUP(A404,'SJR LIST (2024)'!A376:A569,'SJR LIST (2024)'!L376:L569,,0,-1)</f>
        <v>45576</v>
      </c>
      <c r="E404" s="379">
        <f>_xlfn.XLOOKUP(A404,'SJR LIST (2024)'!A244:A569,'SJR LIST (2024)'!N244:N569,,0,-1)</f>
        <v>0</v>
      </c>
    </row>
    <row r="405" ht="15" spans="1:5">
      <c r="A405" s="370">
        <v>225546</v>
      </c>
      <c r="B405" s="2" t="str">
        <f>_xlfn.XLOOKUP(A405,'SJR LIST (2024)'!A235:A570,'SJR LIST (2024)'!B235:B570,,0,-1)</f>
        <v>TAN, ELIZABETH</v>
      </c>
      <c r="C405" s="2" t="str">
        <f>_xlfn.XLOOKUP(A405,'SJR LIST (2024)'!A235:A570,'SJR LIST (2024)'!E235:E570,,0,-1)</f>
        <v>BI</v>
      </c>
      <c r="D405" s="379">
        <f>_xlfn.XLOOKUP(A405,'SJR LIST (2024)'!A377:A570,'SJR LIST (2024)'!L377:L570,,0,-1)</f>
        <v>45576</v>
      </c>
      <c r="E405" s="379">
        <f>_xlfn.XLOOKUP(A405,'SJR LIST (2024)'!A245:A570,'SJR LIST (2024)'!N245:N570,,0,-1)</f>
        <v>45581</v>
      </c>
    </row>
    <row r="406" ht="15" spans="1:5">
      <c r="A406" s="370">
        <v>225710</v>
      </c>
      <c r="B406" s="2" t="str">
        <f>_xlfn.XLOOKUP(A406,'SJR LIST (2024)'!A236:A571,'SJR LIST (2024)'!B236:B571,,0,-1)</f>
        <v>MALICSI, ROCKY</v>
      </c>
      <c r="C406" s="2" t="str">
        <f>_xlfn.XLOOKUP(A406,'SJR LIST (2024)'!A236:A571,'SJR LIST (2024)'!E236:E571,,0,-1)</f>
        <v>PO</v>
      </c>
      <c r="D406" s="379">
        <f>_xlfn.XLOOKUP(A406,'SJR LIST (2024)'!A378:A571,'SJR LIST (2024)'!L378:L571,,0,-1)</f>
        <v>45579</v>
      </c>
      <c r="E406" s="379">
        <f>_xlfn.XLOOKUP(A406,'SJR LIST (2024)'!A246:A571,'SJR LIST (2024)'!N246:N571,,0,-1)</f>
        <v>45580</v>
      </c>
    </row>
    <row r="407" ht="15" spans="1:5">
      <c r="A407" s="370">
        <v>226019</v>
      </c>
      <c r="B407" s="2" t="str">
        <f>_xlfn.XLOOKUP(A407,'SJR LIST (2024)'!A237:A572,'SJR LIST (2024)'!B237:B572,,0,-1)</f>
        <v>DAVID, LEONARDO</v>
      </c>
      <c r="C407" s="2" t="str">
        <f>_xlfn.XLOOKUP(A407,'SJR LIST (2024)'!A237:A572,'SJR LIST (2024)'!E237:E572,,0,-1)</f>
        <v>PO</v>
      </c>
      <c r="D407" s="379">
        <f>_xlfn.XLOOKUP(A407,'SJR LIST (2024)'!A379:A572,'SJR LIST (2024)'!L379:L572,,0,-1)</f>
        <v>45581</v>
      </c>
      <c r="E407" s="379">
        <f>_xlfn.XLOOKUP(A407,'SJR LIST (2024)'!A247:A572,'SJR LIST (2024)'!N247:N572,,0,-1)</f>
        <v>45570</v>
      </c>
    </row>
    <row r="408" ht="15" spans="1:5">
      <c r="A408" s="370">
        <v>226418</v>
      </c>
      <c r="B408" s="2" t="str">
        <f>_xlfn.XLOOKUP(A408,'SJR LIST (2024)'!A238:A573,'SJR LIST (2024)'!B238:B573,,0,-1)</f>
        <v>KOLIN PHILIPPINES INTERNATIONAL INC. (SHOP MACTAN)</v>
      </c>
      <c r="C408" s="2" t="str">
        <f>_xlfn.XLOOKUP(A408,'SJR LIST (2024)'!A238:A573,'SJR LIST (2024)'!E238:E573,,0,-1)</f>
        <v>RM</v>
      </c>
      <c r="D408" s="379">
        <f>_xlfn.XLOOKUP(A408,'SJR LIST (2024)'!A380:A573,'SJR LIST (2024)'!L380:L573,,0,-1)</f>
        <v>45581</v>
      </c>
      <c r="E408" s="379">
        <f>_xlfn.XLOOKUP(A408,'SJR LIST (2024)'!A248:A573,'SJR LIST (2024)'!N248:N573,,0,-1)</f>
        <v>45581</v>
      </c>
    </row>
    <row r="409" ht="15" spans="1:5">
      <c r="A409" s="370">
        <v>226338</v>
      </c>
      <c r="B409" s="2" t="str">
        <f>_xlfn.XLOOKUP(A409,'SJR LIST (2024)'!A239:A574,'SJR LIST (2024)'!B239:B574,,0,-1)</f>
        <v>MUÑOZ, VEE-QUI C/O ENGR. MARK SOLIS</v>
      </c>
      <c r="C409" s="2" t="str">
        <f>_xlfn.XLOOKUP(A409,'SJR LIST (2024)'!A239:A574,'SJR LIST (2024)'!E239:E574,,0,-1)</f>
        <v>PO</v>
      </c>
      <c r="D409" s="379">
        <f>_xlfn.XLOOKUP(A409,'SJR LIST (2024)'!A381:A574,'SJR LIST (2024)'!L381:L574,,0,-1)</f>
        <v>45586</v>
      </c>
      <c r="E409" s="379">
        <f>_xlfn.XLOOKUP(A409,'SJR LIST (2024)'!A249:A574,'SJR LIST (2024)'!N249:N574,,0,-1)</f>
        <v>45588</v>
      </c>
    </row>
    <row r="410" ht="15" spans="1:5">
      <c r="A410" s="370">
        <v>226494</v>
      </c>
      <c r="B410" s="2" t="str">
        <f>_xlfn.XLOOKUP(A410,'SJR LIST (2024)'!A240:A575,'SJR LIST (2024)'!B240:B575,,0,-1)</f>
        <v>NICOLAS, TOBY</v>
      </c>
      <c r="C410" s="2" t="str">
        <f>_xlfn.XLOOKUP(A410,'SJR LIST (2024)'!A240:A575,'SJR LIST (2024)'!E240:E575,,0,-1)</f>
        <v>PO</v>
      </c>
      <c r="D410" s="379">
        <f>_xlfn.XLOOKUP(A410,'SJR LIST (2024)'!A382:A575,'SJR LIST (2024)'!L382:L575,,0,-1)</f>
        <v>45586</v>
      </c>
      <c r="E410" s="379">
        <f>_xlfn.XLOOKUP(A410,'SJR LIST (2024)'!A250:A575,'SJR LIST (2024)'!N250:N575,,0,-1)</f>
        <v>45588</v>
      </c>
    </row>
    <row r="411" ht="15" spans="1:5">
      <c r="A411" s="370">
        <v>227174</v>
      </c>
      <c r="B411" s="2" t="str">
        <f>_xlfn.XLOOKUP(A411,'SJR LIST (2024)'!A241:A576,'SJR LIST (2024)'!B241:B576,,0,-1)</f>
        <v>PUIG, GARIE</v>
      </c>
      <c r="C411" s="2" t="str">
        <f>_xlfn.XLOOKUP(A411,'SJR LIST (2024)'!A241:A576,'SJR LIST (2024)'!E241:E576,,0,-1)</f>
        <v>BI</v>
      </c>
      <c r="D411" s="379">
        <f>_xlfn.XLOOKUP(A411,'SJR LIST (2024)'!A383:A576,'SJR LIST (2024)'!L383:L576,,0,-1)</f>
        <v>45587</v>
      </c>
      <c r="E411" s="379">
        <f>_xlfn.XLOOKUP(A411,'SJR LIST (2024)'!A251:A576,'SJR LIST (2024)'!N251:N576,,0,-1)</f>
        <v>45587</v>
      </c>
    </row>
    <row r="412" ht="15" spans="1:5">
      <c r="A412" s="370">
        <v>227193</v>
      </c>
      <c r="B412" s="2" t="str">
        <f>_xlfn.XLOOKUP(A412,'SJR LIST (2024)'!A242:A577,'SJR LIST (2024)'!B242:B577,,0,-1)</f>
        <v>SANCHEZ, CAMILIA C/O RPMA</v>
      </c>
      <c r="C412" s="2" t="str">
        <f>_xlfn.XLOOKUP(A412,'SJR LIST (2024)'!A242:A577,'SJR LIST (2024)'!E242:E577,,0,-1)</f>
        <v>BI</v>
      </c>
      <c r="D412" s="379">
        <f>_xlfn.XLOOKUP(A412,'SJR LIST (2024)'!A384:A577,'SJR LIST (2024)'!L384:L577,,0,-1)</f>
        <v>45587</v>
      </c>
      <c r="E412" s="379">
        <f>_xlfn.XLOOKUP(A412,'SJR LIST (2024)'!A252:A577,'SJR LIST (2024)'!N252:N577,,0,-1)</f>
        <v>45588</v>
      </c>
    </row>
    <row r="413" ht="15" spans="1:5">
      <c r="A413" s="370">
        <v>226860</v>
      </c>
      <c r="B413" s="2" t="str">
        <f>_xlfn.XLOOKUP(A413,'SJR LIST (2024)'!A243:A578,'SJR LIST (2024)'!B243:B578,,0,-1)</f>
        <v>TEH, GILBERT</v>
      </c>
      <c r="C413" s="2" t="str">
        <f>_xlfn.XLOOKUP(A413,'SJR LIST (2024)'!A243:A578,'SJR LIST (2024)'!E243:E578,,0,-1)</f>
        <v>BI</v>
      </c>
      <c r="D413" s="379">
        <f>_xlfn.XLOOKUP(A413,'SJR LIST (2024)'!A385:A578,'SJR LIST (2024)'!L385:L578,,0,-1)</f>
        <v>45589</v>
      </c>
      <c r="E413" s="379">
        <f>_xlfn.XLOOKUP(A413,'SJR LIST (2024)'!A253:A578,'SJR LIST (2024)'!N253:N578,,0,-1)</f>
        <v>45593</v>
      </c>
    </row>
    <row r="414" ht="15" spans="1:5">
      <c r="A414" s="370">
        <v>227684</v>
      </c>
      <c r="B414" s="2" t="str">
        <f>_xlfn.XLOOKUP(A414,'SJR LIST (2024)'!A244:A579,'SJR LIST (2024)'!B244:B579,,0,-1)</f>
        <v>CATACUTAN, ZAI</v>
      </c>
      <c r="C414" s="2" t="str">
        <f>_xlfn.XLOOKUP(A414,'SJR LIST (2024)'!A244:A579,'SJR LIST (2024)'!E244:E579,,0,-1)</f>
        <v>PO</v>
      </c>
      <c r="D414" s="379">
        <f>_xlfn.XLOOKUP(A414,'SJR LIST (2024)'!A386:A579,'SJR LIST (2024)'!L386:L579,,0,-1)</f>
        <v>45590</v>
      </c>
      <c r="E414" s="379">
        <f>_xlfn.XLOOKUP(A414,'SJR LIST (2024)'!A254:A579,'SJR LIST (2024)'!N254:N579,,0,-1)</f>
        <v>45593</v>
      </c>
    </row>
    <row r="415" ht="15" spans="1:5">
      <c r="A415" s="370">
        <v>227890</v>
      </c>
      <c r="B415" s="2" t="str">
        <f>_xlfn.XLOOKUP(A415,'SJR LIST (2024)'!A245:A580,'SJR LIST (2024)'!B245:B580,,0,-1)</f>
        <v>YAP, EFREN CHUA</v>
      </c>
      <c r="C415" s="2" t="str">
        <f>_xlfn.XLOOKUP(A415,'SJR LIST (2024)'!A245:A580,'SJR LIST (2024)'!E245:E580,,0,-1)</f>
        <v>BI</v>
      </c>
      <c r="D415" s="379">
        <f>_xlfn.XLOOKUP(A415,'SJR LIST (2024)'!A387:A580,'SJR LIST (2024)'!L387:L580,,0,-1)</f>
        <v>45593</v>
      </c>
      <c r="E415" s="379">
        <f>_xlfn.XLOOKUP(A415,'SJR LIST (2024)'!A255:A580,'SJR LIST (2024)'!N255:N580,,0,-1)</f>
        <v>45593</v>
      </c>
    </row>
    <row r="416" ht="15" spans="1:5">
      <c r="A416" s="370">
        <v>203931</v>
      </c>
      <c r="B416" s="2" t="str">
        <f>_xlfn.XLOOKUP(A416,'SJR LIST (2024)'!A246:A581,'SJR LIST (2024)'!B246:B581,,0,-1)</f>
        <v>KOLIN PHILIPPINES INTERNATIONAL INC. (SHOP MACTAN)</v>
      </c>
      <c r="C416" s="2" t="str">
        <f>_xlfn.XLOOKUP(A416,'SJR LIST (2024)'!A246:A581,'SJR LIST (2024)'!E246:E581,,0,-1)</f>
        <v>RM</v>
      </c>
      <c r="D416" s="379">
        <f>_xlfn.XLOOKUP(A416,'SJR LIST (2024)'!A388:A581,'SJR LIST (2024)'!L388:L581,,0,-1)</f>
        <v>45593</v>
      </c>
      <c r="E416" s="379">
        <f>_xlfn.XLOOKUP(A416,'SJR LIST (2024)'!A256:A581,'SJR LIST (2024)'!N256:N581,,0,-1)</f>
        <v>0</v>
      </c>
    </row>
    <row r="417" ht="15" spans="1:5">
      <c r="A417" s="370">
        <v>228545</v>
      </c>
      <c r="B417" s="2" t="str">
        <f>_xlfn.XLOOKUP(A417,'SJR LIST (2024)'!A247:A582,'SJR LIST (2024)'!B247:B582,,0,-1)</f>
        <v>MACAROYO, DESIREE</v>
      </c>
      <c r="C417" s="2" t="str">
        <f>_xlfn.XLOOKUP(A417,'SJR LIST (2024)'!A247:A582,'SJR LIST (2024)'!E247:E582,,0,-1)</f>
        <v>BI</v>
      </c>
      <c r="D417" s="379">
        <f>_xlfn.XLOOKUP(A417,'SJR LIST (2024)'!A389:A582,'SJR LIST (2024)'!L389:L582,,0,-1)</f>
        <v>45600</v>
      </c>
      <c r="E417" s="379">
        <f>_xlfn.XLOOKUP(A417,'SJR LIST (2024)'!A257:A582,'SJR LIST (2024)'!N257:N582,,0,-1)</f>
        <v>45601</v>
      </c>
    </row>
    <row r="418" ht="15" spans="1:5">
      <c r="A418" s="370">
        <v>228705</v>
      </c>
      <c r="B418" s="2" t="str">
        <f>_xlfn.XLOOKUP(A418,'SJR LIST (2024)'!A248:A583,'SJR LIST (2024)'!B248:B583,,0,-1)</f>
        <v>WESTERN APPLIANCES TRINOMA</v>
      </c>
      <c r="C418" s="2" t="str">
        <f>_xlfn.XLOOKUP(A418,'SJR LIST (2024)'!A248:A583,'SJR LIST (2024)'!E248:E583,,0,-1)</f>
        <v>PO</v>
      </c>
      <c r="D418" s="379">
        <f>_xlfn.XLOOKUP(A418,'SJR LIST (2024)'!A390:A583,'SJR LIST (2024)'!L390:L583,,0,-1)</f>
        <v>45600</v>
      </c>
      <c r="E418" s="379">
        <f>_xlfn.XLOOKUP(A418,'SJR LIST (2024)'!A258:A583,'SJR LIST (2024)'!N258:N583,,0,-1)</f>
        <v>45600</v>
      </c>
    </row>
    <row r="419" ht="15" spans="1:5">
      <c r="A419" s="370">
        <v>228785</v>
      </c>
      <c r="B419" s="2" t="str">
        <f>_xlfn.XLOOKUP(A419,'SJR LIST (2024)'!A249:A584,'SJR LIST (2024)'!B249:B584,,0,-1)</f>
        <v>DE GUZMAN, BONNIE ANNE</v>
      </c>
      <c r="C419" s="2" t="str">
        <f>_xlfn.XLOOKUP(A419,'SJR LIST (2024)'!A249:A584,'SJR LIST (2024)'!E249:E584,,0,-1)</f>
        <v>PO</v>
      </c>
      <c r="D419" s="379">
        <f>_xlfn.XLOOKUP(A419,'SJR LIST (2024)'!A391:A584,'SJR LIST (2024)'!L391:L584,,0,-1)</f>
        <v>45600</v>
      </c>
      <c r="E419" s="379">
        <f>_xlfn.XLOOKUP(A419,'SJR LIST (2024)'!A259:A584,'SJR LIST (2024)'!N259:N584,,0,-1)</f>
        <v>45600</v>
      </c>
    </row>
    <row r="420" ht="15" spans="1:5">
      <c r="A420" s="370">
        <v>228918</v>
      </c>
      <c r="B420" s="2" t="str">
        <f>_xlfn.XLOOKUP(A420,'SJR LIST (2024)'!A250:A585,'SJR LIST (2024)'!B250:B585,,0,-1)</f>
        <v>DE GUZMAN, BONNIE ANNE</v>
      </c>
      <c r="C420" s="2" t="str">
        <f>_xlfn.XLOOKUP(A420,'SJR LIST (2024)'!A250:A585,'SJR LIST (2024)'!E250:E585,,0,-1)</f>
        <v>PO</v>
      </c>
      <c r="D420" s="379">
        <f>_xlfn.XLOOKUP(A420,'SJR LIST (2024)'!A392:A585,'SJR LIST (2024)'!L392:L585,,0,-1)</f>
        <v>45601</v>
      </c>
      <c r="E420" s="379">
        <f>_xlfn.XLOOKUP(A420,'SJR LIST (2024)'!A260:A585,'SJR LIST (2024)'!N260:N585,,0,-1)</f>
        <v>45603</v>
      </c>
    </row>
    <row r="421" ht="15" spans="1:5">
      <c r="A421" s="370">
        <v>228636</v>
      </c>
      <c r="B421" s="2" t="str">
        <f>_xlfn.XLOOKUP(A421,'SJR LIST (2024)'!A251:A586,'SJR LIST (2024)'!B251:B586,,0,-1)</f>
        <v>LOPEZ, ARTHUR M.</v>
      </c>
      <c r="C421" s="2" t="str">
        <f>_xlfn.XLOOKUP(A421,'SJR LIST (2024)'!A251:A586,'SJR LIST (2024)'!E251:E586,,0,-1)</f>
        <v>BI</v>
      </c>
      <c r="D421" s="379">
        <f>_xlfn.XLOOKUP(A421,'SJR LIST (2024)'!A393:A586,'SJR LIST (2024)'!L393:L586,,0,-1)</f>
        <v>45602</v>
      </c>
      <c r="E421" s="379">
        <f>_xlfn.XLOOKUP(A421,'SJR LIST (2024)'!A261:A586,'SJR LIST (2024)'!N261:N586,,0,-1)</f>
        <v>45602</v>
      </c>
    </row>
    <row r="422" ht="15" spans="1:5">
      <c r="A422" s="370">
        <v>228633</v>
      </c>
      <c r="B422" s="2" t="str">
        <f>_xlfn.XLOOKUP(A422,'SJR LIST (2024)'!A252:A587,'SJR LIST (2024)'!B252:B587,,0,-1)</f>
        <v>LOPEZ, ARTHUR M.</v>
      </c>
      <c r="C422" s="2" t="str">
        <f>_xlfn.XLOOKUP(A422,'SJR LIST (2024)'!A252:A587,'SJR LIST (2024)'!E252:E587,,0,-1)</f>
        <v>BI</v>
      </c>
      <c r="D422" s="379">
        <f>_xlfn.XLOOKUP(A422,'SJR LIST (2024)'!A394:A587,'SJR LIST (2024)'!L394:L587,,0,-1)</f>
        <v>45602</v>
      </c>
      <c r="E422" s="379">
        <f>_xlfn.XLOOKUP(A422,'SJR LIST (2024)'!A262:A587,'SJR LIST (2024)'!N262:N587,,0,-1)</f>
        <v>45602</v>
      </c>
    </row>
    <row r="423" ht="15" spans="1:5">
      <c r="A423" s="370">
        <v>228806</v>
      </c>
      <c r="B423" s="2" t="str">
        <f>_xlfn.XLOOKUP(A423,'SJR LIST (2024)'!A253:A588,'SJR LIST (2024)'!B253:B588,,0,-1)</f>
        <v>DELA CRUZ, WILLY</v>
      </c>
      <c r="C423" s="2" t="str">
        <f>_xlfn.XLOOKUP(A423,'SJR LIST (2024)'!A253:A588,'SJR LIST (2024)'!E253:E588,,0,-1)</f>
        <v>BI</v>
      </c>
      <c r="D423" s="379">
        <f>_xlfn.XLOOKUP(A423,'SJR LIST (2024)'!A395:A588,'SJR LIST (2024)'!L395:L588,,0,-1)</f>
        <v>45603</v>
      </c>
      <c r="E423" s="379">
        <f>_xlfn.XLOOKUP(A423,'SJR LIST (2024)'!A263:A588,'SJR LIST (2024)'!N263:N588,,0,-1)</f>
        <v>45604</v>
      </c>
    </row>
    <row r="424" ht="15" spans="1:5">
      <c r="A424" s="370">
        <v>228996</v>
      </c>
      <c r="B424" s="2" t="str">
        <f>_xlfn.XLOOKUP(A424,'SJR LIST (2024)'!A254:A589,'SJR LIST (2024)'!B254:B589,,0,-1)</f>
        <v>IMPERIAL, REIGENALHD</v>
      </c>
      <c r="C424" s="2" t="str">
        <f>_xlfn.XLOOKUP(A424,'SJR LIST (2024)'!A254:A589,'SJR LIST (2024)'!E254:E589,,0,-1)</f>
        <v>BI</v>
      </c>
      <c r="D424" s="379">
        <f>_xlfn.XLOOKUP(A424,'SJR LIST (2024)'!A396:A589,'SJR LIST (2024)'!L396:L589,,0,-1)</f>
        <v>45604</v>
      </c>
      <c r="E424" s="379">
        <f>_xlfn.XLOOKUP(A424,'SJR LIST (2024)'!A264:A589,'SJR LIST (2024)'!N264:N589,,0,-1)</f>
        <v>45604</v>
      </c>
    </row>
    <row r="425" ht="15" spans="1:5">
      <c r="A425" s="370">
        <v>229511</v>
      </c>
      <c r="B425" s="2" t="str">
        <f>_xlfn.XLOOKUP(A425,'SJR LIST (2024)'!A255:A590,'SJR LIST (2024)'!B255:B590,,0,-1)</f>
        <v>IMPERIAL, REIGENALHD</v>
      </c>
      <c r="C425" s="2" t="str">
        <f>_xlfn.XLOOKUP(A425,'SJR LIST (2024)'!A255:A590,'SJR LIST (2024)'!E255:E590,,0,-1)</f>
        <v>BI</v>
      </c>
      <c r="D425" s="379">
        <f>_xlfn.XLOOKUP(A425,'SJR LIST (2024)'!A397:A590,'SJR LIST (2024)'!L397:L590,,0,-1)</f>
        <v>45604</v>
      </c>
      <c r="E425" s="379">
        <f>_xlfn.XLOOKUP(A425,'SJR LIST (2024)'!A265:A590,'SJR LIST (2024)'!N265:N590,,0,-1)</f>
        <v>45604</v>
      </c>
    </row>
    <row r="426" ht="15" spans="1:5">
      <c r="A426" s="370">
        <v>228281</v>
      </c>
      <c r="B426" s="2" t="str">
        <f>_xlfn.XLOOKUP(A426,'SJR LIST (2024)'!A256:A591,'SJR LIST (2024)'!B256:B591,,0,-1)</f>
        <v>PASCUAL, AR VHON</v>
      </c>
      <c r="C426" s="2" t="str">
        <f>_xlfn.XLOOKUP(A426,'SJR LIST (2024)'!A256:A591,'SJR LIST (2024)'!E256:E591,,0,-1)</f>
        <v>PO</v>
      </c>
      <c r="D426" s="379">
        <f>_xlfn.XLOOKUP(A426,'SJR LIST (2024)'!A398:A591,'SJR LIST (2024)'!L398:L591,,0,-1)</f>
        <v>45607</v>
      </c>
      <c r="E426" s="379">
        <f>_xlfn.XLOOKUP(A426,'SJR LIST (2024)'!A266:A591,'SJR LIST (2024)'!N266:N591,,0,-1)</f>
        <v>45609</v>
      </c>
    </row>
    <row r="427" ht="15" spans="1:5">
      <c r="A427" s="370">
        <v>228204</v>
      </c>
      <c r="B427" s="2" t="str">
        <f>_xlfn.XLOOKUP(A427,'SJR LIST (2024)'!A257:A592,'SJR LIST (2024)'!B257:B592,,0,-1)</f>
        <v>KOLIN PHILIPPINES INTERNATIONAL INC. (SHOP MACTAN)</v>
      </c>
      <c r="C427" s="2" t="str">
        <f>_xlfn.XLOOKUP(A427,'SJR LIST (2024)'!A257:A592,'SJR LIST (2024)'!E257:E592,,0,-1)</f>
        <v>RM</v>
      </c>
      <c r="D427" s="379">
        <f>_xlfn.XLOOKUP(A427,'SJR LIST (2024)'!A399:A592,'SJR LIST (2024)'!L399:L592,,0,-1)</f>
        <v>45609</v>
      </c>
      <c r="E427" s="379">
        <f>_xlfn.XLOOKUP(A427,'SJR LIST (2024)'!A267:A592,'SJR LIST (2024)'!N267:N592,,0,-1)</f>
        <v>45609</v>
      </c>
    </row>
    <row r="428" ht="15" spans="1:5">
      <c r="A428" s="370">
        <v>230391</v>
      </c>
      <c r="B428" s="2" t="str">
        <f>_xlfn.XLOOKUP(A428,'SJR LIST (2024)'!A258:A593,'SJR LIST (2024)'!B258:B593,,0,-1)</f>
        <v>KOLIN PHILIPPINES INTERNATIONAL INC. (SHOP MACTAN)</v>
      </c>
      <c r="C428" s="2" t="str">
        <f>_xlfn.XLOOKUP(A428,'SJR LIST (2024)'!A258:A593,'SJR LIST (2024)'!E258:E593,,0,-1)</f>
        <v>RM</v>
      </c>
      <c r="D428" s="379">
        <f>_xlfn.XLOOKUP(A428,'SJR LIST (2024)'!A400:A593,'SJR LIST (2024)'!L400:L593,,0,-1)</f>
        <v>45609</v>
      </c>
      <c r="E428" s="379">
        <f>_xlfn.XLOOKUP(A428,'SJR LIST (2024)'!A268:A593,'SJR LIST (2024)'!N268:N593,,0,-1)</f>
        <v>45609</v>
      </c>
    </row>
    <row r="429" ht="15" spans="1:5">
      <c r="A429" s="370">
        <v>230394</v>
      </c>
      <c r="B429" s="2" t="str">
        <f>_xlfn.XLOOKUP(A429,'SJR LIST (2024)'!A259:A594,'SJR LIST (2024)'!B259:B594,,0,-1)</f>
        <v>KOLIN PHILIPPINES INTERNATIONAL INC. (SHOP MACTAN)</v>
      </c>
      <c r="C429" s="2" t="str">
        <f>_xlfn.XLOOKUP(A429,'SJR LIST (2024)'!A259:A594,'SJR LIST (2024)'!E259:E594,,0,-1)</f>
        <v>RM</v>
      </c>
      <c r="D429" s="379">
        <f>_xlfn.XLOOKUP(A429,'SJR LIST (2024)'!A401:A594,'SJR LIST (2024)'!L401:L594,,0,-1)</f>
        <v>45609</v>
      </c>
      <c r="E429" s="379">
        <f>_xlfn.XLOOKUP(A429,'SJR LIST (2024)'!A269:A594,'SJR LIST (2024)'!N269:N594,,0,-1)</f>
        <v>45609</v>
      </c>
    </row>
    <row r="430" ht="15" spans="1:5">
      <c r="A430" s="370">
        <v>230372</v>
      </c>
      <c r="B430" s="2" t="str">
        <f>_xlfn.XLOOKUP(A430,'SJR LIST (2024)'!A260:A595,'SJR LIST (2024)'!B260:B595,,0,-1)</f>
        <v>MUTYA, EUGENE</v>
      </c>
      <c r="C430" s="2" t="str">
        <f>_xlfn.XLOOKUP(A430,'SJR LIST (2024)'!A260:A595,'SJR LIST (2024)'!E260:E595,,0,-1)</f>
        <v>BI</v>
      </c>
      <c r="D430" s="379">
        <f>_xlfn.XLOOKUP(A430,'SJR LIST (2024)'!A402:A595,'SJR LIST (2024)'!L402:L595,,0,-1)</f>
        <v>45611</v>
      </c>
      <c r="E430" s="379">
        <f>_xlfn.XLOOKUP(A430,'SJR LIST (2024)'!A270:A595,'SJR LIST (2024)'!N270:N595,,0,-1)</f>
        <v>45614</v>
      </c>
    </row>
    <row r="431" ht="15" spans="1:5">
      <c r="A431" s="370">
        <v>231033</v>
      </c>
      <c r="B431" s="2" t="str">
        <f>_xlfn.XLOOKUP(A431,'SJR LIST (2024)'!A261:A596,'SJR LIST (2024)'!B261:B596,,0,-1)</f>
        <v>KOLIN PHILIPPINES INTERNATIONAL INC. (2ND FLOOR)</v>
      </c>
      <c r="C431" s="2" t="str">
        <f>_xlfn.XLOOKUP(A431,'SJR LIST (2024)'!A261:A596,'SJR LIST (2024)'!E261:E596,,0,-1)</f>
        <v>RM</v>
      </c>
      <c r="D431" s="379">
        <f>_xlfn.XLOOKUP(A431,'SJR LIST (2024)'!A403:A596,'SJR LIST (2024)'!L403:L596,,0,-1)</f>
        <v>45615</v>
      </c>
      <c r="E431" s="379">
        <f>_xlfn.XLOOKUP(A431,'SJR LIST (2024)'!A271:A596,'SJR LIST (2024)'!N271:N596,,0,-1)</f>
        <v>45615</v>
      </c>
    </row>
    <row r="432" ht="15" spans="1:5">
      <c r="A432" s="370">
        <v>231057</v>
      </c>
      <c r="B432" s="2" t="str">
        <f>_xlfn.XLOOKUP(A432,'SJR LIST (2024)'!A262:A597,'SJR LIST (2024)'!B262:B597,,0,-1)</f>
        <v>MACALINO, DANILO</v>
      </c>
      <c r="C432" s="2" t="str">
        <f>_xlfn.XLOOKUP(A432,'SJR LIST (2024)'!A262:A597,'SJR LIST (2024)'!E262:E597,,0,-1)</f>
        <v>BI</v>
      </c>
      <c r="D432" s="379">
        <f>_xlfn.XLOOKUP(A432,'SJR LIST (2024)'!A404:A597,'SJR LIST (2024)'!L404:L597,,0,-1)</f>
        <v>45616</v>
      </c>
      <c r="E432" s="379">
        <f>_xlfn.XLOOKUP(A432,'SJR LIST (2024)'!A272:A597,'SJR LIST (2024)'!N272:N597,,0,-1)</f>
        <v>45621</v>
      </c>
    </row>
    <row r="433" ht="15" spans="1:5">
      <c r="A433" s="370">
        <v>231045</v>
      </c>
      <c r="B433" s="2" t="str">
        <f>_xlfn.XLOOKUP(A433,'SJR LIST (2024)'!A263:A598,'SJR LIST (2024)'!B263:B598,,0,-1)</f>
        <v>SOLIS, MARK CHRISTIAN</v>
      </c>
      <c r="C433" s="2" t="str">
        <f>_xlfn.XLOOKUP(A433,'SJR LIST (2024)'!A263:A598,'SJR LIST (2024)'!E263:E598,,0,-1)</f>
        <v>BI</v>
      </c>
      <c r="D433" s="379">
        <f>_xlfn.XLOOKUP(A433,'SJR LIST (2024)'!A405:A598,'SJR LIST (2024)'!L405:L598,,0,-1)</f>
        <v>45616</v>
      </c>
      <c r="E433" s="379">
        <f>_xlfn.XLOOKUP(A433,'SJR LIST (2024)'!A273:A598,'SJR LIST (2024)'!N273:N598,,0,-1)</f>
        <v>45616</v>
      </c>
    </row>
    <row r="434" ht="15" spans="1:5">
      <c r="A434" s="370">
        <v>231238</v>
      </c>
      <c r="B434" s="2" t="str">
        <f>_xlfn.XLOOKUP(A434,'SJR LIST (2024)'!A264:A599,'SJR LIST (2024)'!B264:B599,,0,-1)</f>
        <v>VIERNES, JUDELL</v>
      </c>
      <c r="C434" s="2" t="str">
        <f>_xlfn.XLOOKUP(A434,'SJR LIST (2024)'!A264:A599,'SJR LIST (2024)'!E264:E599,,0,-1)</f>
        <v>BI</v>
      </c>
      <c r="D434" s="379">
        <f>_xlfn.XLOOKUP(A434,'SJR LIST (2024)'!A406:A599,'SJR LIST (2024)'!L406:L599,,0,-1)</f>
        <v>45616</v>
      </c>
      <c r="E434" s="379">
        <f>_xlfn.XLOOKUP(A434,'SJR LIST (2024)'!A274:A599,'SJR LIST (2024)'!N274:N599,,0,-1)</f>
        <v>45618</v>
      </c>
    </row>
    <row r="435" ht="15" spans="1:5">
      <c r="A435" s="370">
        <v>229471</v>
      </c>
      <c r="B435" s="2" t="str">
        <f>_xlfn.XLOOKUP(A435,'SJR LIST (2024)'!A265:A600,'SJR LIST (2024)'!B265:B600,,0,-1)</f>
        <v>GARCIA, REGINA</v>
      </c>
      <c r="C435" s="2" t="str">
        <f>_xlfn.XLOOKUP(A435,'SJR LIST (2024)'!A265:A600,'SJR LIST (2024)'!E265:E600,,0,-1)</f>
        <v>BI</v>
      </c>
      <c r="D435" s="379">
        <f>_xlfn.XLOOKUP(A435,'SJR LIST (2024)'!A407:A600,'SJR LIST (2024)'!L407:L600,,0,-1)</f>
        <v>45618</v>
      </c>
      <c r="E435" s="379">
        <f>_xlfn.XLOOKUP(A435,'SJR LIST (2024)'!A275:A600,'SJR LIST (2024)'!N275:N600,,0,-1)</f>
        <v>45625</v>
      </c>
    </row>
    <row r="436" ht="15" spans="1:5">
      <c r="A436" s="370">
        <v>230993</v>
      </c>
      <c r="B436" s="2" t="str">
        <f>_xlfn.XLOOKUP(A436,'SJR LIST (2024)'!A266:A601,'SJR LIST (2024)'!B266:B601,,0,-1)</f>
        <v>RODRIGO, TRISTAN JUDE</v>
      </c>
      <c r="C436" s="2" t="str">
        <f>_xlfn.XLOOKUP(A436,'SJR LIST (2024)'!A266:A601,'SJR LIST (2024)'!E266:E601,,0,-1)</f>
        <v>PO</v>
      </c>
      <c r="D436" s="379">
        <f>_xlfn.XLOOKUP(A436,'SJR LIST (2024)'!A408:A601,'SJR LIST (2024)'!L408:L601,,0,-1)</f>
        <v>45618</v>
      </c>
      <c r="E436" s="379">
        <f>_xlfn.XLOOKUP(A436,'SJR LIST (2024)'!A276:A601,'SJR LIST (2024)'!N276:N601,,0,-1)</f>
        <v>45621</v>
      </c>
    </row>
    <row r="437" ht="15" spans="1:5">
      <c r="A437" s="370">
        <v>230793</v>
      </c>
      <c r="B437" s="2" t="str">
        <f>_xlfn.XLOOKUP(A437,'SJR LIST (2024)'!A267:A602,'SJR LIST (2024)'!B267:B602,,0,-1)</f>
        <v>VALENCIA, JERICO CEA</v>
      </c>
      <c r="C437" s="2" t="str">
        <f>_xlfn.XLOOKUP(A437,'SJR LIST (2024)'!A267:A602,'SJR LIST (2024)'!E267:E602,,0,-1)</f>
        <v>BI</v>
      </c>
      <c r="D437" s="379">
        <f>_xlfn.XLOOKUP(A437,'SJR LIST (2024)'!A409:A602,'SJR LIST (2024)'!L409:L602,,0,-1)</f>
        <v>45621</v>
      </c>
      <c r="E437" s="379">
        <f>_xlfn.XLOOKUP(A437,'SJR LIST (2024)'!A277:A602,'SJR LIST (2024)'!N277:N602,,0,-1)</f>
        <v>45625</v>
      </c>
    </row>
    <row r="438" ht="15" spans="1:5">
      <c r="A438" s="370">
        <v>231240</v>
      </c>
      <c r="B438" s="2" t="str">
        <f>_xlfn.XLOOKUP(A438,'SJR LIST (2024)'!A268:A603,'SJR LIST (2024)'!B268:B603,,0,-1)</f>
        <v>ANANO, REGINE</v>
      </c>
      <c r="C438" s="2" t="str">
        <f>_xlfn.XLOOKUP(A438,'SJR LIST (2024)'!A268:A603,'SJR LIST (2024)'!E268:E603,,0,-1)</f>
        <v>PO</v>
      </c>
      <c r="D438" s="379">
        <f>_xlfn.XLOOKUP(A438,'SJR LIST (2024)'!A410:A603,'SJR LIST (2024)'!L410:L603,,0,-1)</f>
        <v>45621</v>
      </c>
      <c r="E438" s="379">
        <f>_xlfn.XLOOKUP(A438,'SJR LIST (2024)'!A278:A603,'SJR LIST (2024)'!N278:N603,,0,-1)</f>
        <v>45621</v>
      </c>
    </row>
    <row r="439" ht="15" spans="1:5">
      <c r="A439" s="370">
        <v>231585</v>
      </c>
      <c r="B439" s="2" t="str">
        <f>_xlfn.XLOOKUP(A439,'SJR LIST (2024)'!A269:A604,'SJR LIST (2024)'!B269:B604,,0,-1)</f>
        <v>SERRADA, ANGELA</v>
      </c>
      <c r="C439" s="2" t="str">
        <f>_xlfn.XLOOKUP(A439,'SJR LIST (2024)'!A269:A604,'SJR LIST (2024)'!E269:E604,,0,-1)</f>
        <v>PO</v>
      </c>
      <c r="D439" s="379">
        <f>_xlfn.XLOOKUP(A439,'SJR LIST (2024)'!A411:A604,'SJR LIST (2024)'!L411:L604,,0,-1)</f>
        <v>45622</v>
      </c>
      <c r="E439" s="379">
        <f>_xlfn.XLOOKUP(A439,'SJR LIST (2024)'!A279:A604,'SJR LIST (2024)'!N279:N604,,0,-1)</f>
        <v>45624</v>
      </c>
    </row>
    <row r="440" ht="15" spans="1:5">
      <c r="A440" s="370">
        <v>232005</v>
      </c>
      <c r="B440" s="2" t="str">
        <f>_xlfn.XLOOKUP(A440,'SJR LIST (2024)'!A270:A605,'SJR LIST (2024)'!B270:B605,,0,-1)</f>
        <v>MANALO, MARC CLEMENS</v>
      </c>
      <c r="C440" s="2" t="str">
        <f>_xlfn.XLOOKUP(A440,'SJR LIST (2024)'!A270:A605,'SJR LIST (2024)'!E270:E605,,0,-1)</f>
        <v>PO</v>
      </c>
      <c r="D440" s="379">
        <f>_xlfn.XLOOKUP(A440,'SJR LIST (2024)'!A412:A605,'SJR LIST (2024)'!L412:L605,,0,-1)</f>
        <v>45622</v>
      </c>
      <c r="E440" s="379">
        <f>_xlfn.XLOOKUP(A440,'SJR LIST (2024)'!A280:A605,'SJR LIST (2024)'!N280:N605,,0,-1)</f>
        <v>45624</v>
      </c>
    </row>
    <row r="441" ht="15" spans="1:5">
      <c r="A441" s="370">
        <v>231977</v>
      </c>
      <c r="B441" s="2" t="str">
        <f>_xlfn.XLOOKUP(A441,'SJR LIST (2024)'!A271:A606,'SJR LIST (2024)'!B271:B606,,0,-1)</f>
        <v>GAMBAN, MARIA CHERISH</v>
      </c>
      <c r="C441" s="2" t="str">
        <f>_xlfn.XLOOKUP(A441,'SJR LIST (2024)'!A271:A606,'SJR LIST (2024)'!E271:E606,,0,-1)</f>
        <v>PO</v>
      </c>
      <c r="D441" s="379">
        <f>_xlfn.XLOOKUP(A441,'SJR LIST (2024)'!A413:A606,'SJR LIST (2024)'!L413:L606,,0,-1)</f>
        <v>45622</v>
      </c>
      <c r="E441" s="379">
        <f>_xlfn.XLOOKUP(A441,'SJR LIST (2024)'!A281:A606,'SJR LIST (2024)'!N281:N606,,0,-1)</f>
        <v>45624</v>
      </c>
    </row>
    <row r="442" ht="15" spans="1:5">
      <c r="A442" s="370">
        <v>231756</v>
      </c>
      <c r="B442" s="2" t="str">
        <f>_xlfn.XLOOKUP(A442,'SJR LIST (2024)'!A272:A607,'SJR LIST (2024)'!B272:B607,,0,-1)</f>
        <v>KOLIN PHILIPPINES INTERNATIONAL INC.(T&amp;P)</v>
      </c>
      <c r="C442" s="2" t="str">
        <f>_xlfn.XLOOKUP(A442,'SJR LIST (2024)'!A272:A607,'SJR LIST (2024)'!E272:E607,,0,-1)</f>
        <v>RM</v>
      </c>
      <c r="D442" s="379">
        <f>_xlfn.XLOOKUP(A442,'SJR LIST (2024)'!A414:A607,'SJR LIST (2024)'!L414:L607,,0,-1)</f>
        <v>45622</v>
      </c>
      <c r="E442" s="379">
        <f>_xlfn.XLOOKUP(A442,'SJR LIST (2024)'!A282:A607,'SJR LIST (2024)'!N282:N607,,0,-1)</f>
        <v>45622</v>
      </c>
    </row>
    <row r="443" ht="15" spans="1:5">
      <c r="A443" s="370">
        <v>232081</v>
      </c>
      <c r="B443" s="2" t="str">
        <f>_xlfn.XLOOKUP(A443,'SJR LIST (2024)'!A273:A608,'SJR LIST (2024)'!B273:B608,,0,-1)</f>
        <v>VECINO, JHUNE/CHARITO DE GUZMAN</v>
      </c>
      <c r="C443" s="2" t="str">
        <f>_xlfn.XLOOKUP(A443,'SJR LIST (2024)'!A273:A608,'SJR LIST (2024)'!E273:E608,,0,-1)</f>
        <v>BI</v>
      </c>
      <c r="D443" s="379">
        <f>_xlfn.XLOOKUP(A443,'SJR LIST (2024)'!A415:A608,'SJR LIST (2024)'!L415:L608,,0,-1)</f>
        <v>45623</v>
      </c>
      <c r="E443" s="379">
        <f>_xlfn.XLOOKUP(A443,'SJR LIST (2024)'!A283:A608,'SJR LIST (2024)'!N283:N608,,0,-1)</f>
        <v>45624</v>
      </c>
    </row>
    <row r="444" ht="15" spans="1:5">
      <c r="A444" s="370">
        <v>230871</v>
      </c>
      <c r="B444" s="2" t="str">
        <f>_xlfn.XLOOKUP(A444,'SJR LIST (2024)'!A274:A609,'SJR LIST (2024)'!B274:B609,,0,-1)</f>
        <v>EUROLFAN, JAY</v>
      </c>
      <c r="C444" s="2" t="str">
        <f>_xlfn.XLOOKUP(A444,'SJR LIST (2024)'!A274:A609,'SJR LIST (2024)'!E274:E609,,0,-1)</f>
        <v>PO</v>
      </c>
      <c r="D444" s="379">
        <f>_xlfn.XLOOKUP(A444,'SJR LIST (2024)'!A416:A609,'SJR LIST (2024)'!L416:L609,,0,-1)</f>
        <v>45624</v>
      </c>
      <c r="E444" s="379">
        <f>_xlfn.XLOOKUP(A444,'SJR LIST (2024)'!A284:A609,'SJR LIST (2024)'!N284:N609,,0,-1)</f>
        <v>45628</v>
      </c>
    </row>
    <row r="445" ht="15" spans="1:5">
      <c r="A445" s="370">
        <v>231495</v>
      </c>
      <c r="B445" s="2" t="str">
        <f>_xlfn.XLOOKUP(A445,'SJR LIST (2024)'!A275:A610,'SJR LIST (2024)'!B275:B610,,0,-1)</f>
        <v>WESTERN MARKETING CORP. (HEAD OFFICE)</v>
      </c>
      <c r="C445" s="2" t="str">
        <f>_xlfn.XLOOKUP(A445,'SJR LIST (2024)'!A275:A610,'SJR LIST (2024)'!E275:E610,,0,-1)</f>
        <v>BI</v>
      </c>
      <c r="D445" s="379">
        <f>_xlfn.XLOOKUP(A445,'SJR LIST (2024)'!A417:A610,'SJR LIST (2024)'!L417:L610,,0,-1)</f>
        <v>45625</v>
      </c>
      <c r="E445" s="379">
        <f>_xlfn.XLOOKUP(A445,'SJR LIST (2024)'!A285:A610,'SJR LIST (2024)'!N285:N610,,0,-1)</f>
        <v>45643</v>
      </c>
    </row>
    <row r="446" ht="15" spans="1:5">
      <c r="A446" s="370">
        <v>232104</v>
      </c>
      <c r="B446" s="2" t="str">
        <f>_xlfn.XLOOKUP(A446,'SJR LIST (2024)'!A276:A611,'SJR LIST (2024)'!B276:B611,,0,-1)</f>
        <v>MANLARAN, CAROL</v>
      </c>
      <c r="C446" s="2" t="str">
        <f>_xlfn.XLOOKUP(A446,'SJR LIST (2024)'!A276:A611,'SJR LIST (2024)'!E276:E611,,0,-1)</f>
        <v>PO</v>
      </c>
      <c r="D446" s="379">
        <f>_xlfn.XLOOKUP(A446,'SJR LIST (2024)'!A418:A611,'SJR LIST (2024)'!L418:L611,,0,-1)</f>
        <v>45625</v>
      </c>
      <c r="E446" s="379">
        <f>_xlfn.XLOOKUP(A446,'SJR LIST (2024)'!A286:A611,'SJR LIST (2024)'!N286:N611,,0,-1)</f>
        <v>45628</v>
      </c>
    </row>
    <row r="447" ht="15" spans="1:5">
      <c r="A447" s="370">
        <v>232610</v>
      </c>
      <c r="B447" s="2" t="str">
        <f>_xlfn.XLOOKUP(A447,'SJR LIST (2024)'!A277:A612,'SJR LIST (2024)'!B277:B612,,0,-1)</f>
        <v>DE ASIS, DAISY RIE</v>
      </c>
      <c r="C447" s="2" t="str">
        <f>_xlfn.XLOOKUP(A447,'SJR LIST (2024)'!A277:A612,'SJR LIST (2024)'!E277:E612,,0,-1)</f>
        <v>PO</v>
      </c>
      <c r="D447" s="379">
        <f>_xlfn.XLOOKUP(A447,'SJR LIST (2024)'!A419:A612,'SJR LIST (2024)'!L419:L612,,0,-1)</f>
        <v>45628</v>
      </c>
      <c r="E447" s="379">
        <f>_xlfn.XLOOKUP(A447,'SJR LIST (2024)'!A287:A612,'SJR LIST (2024)'!N287:N612,,0,-1)</f>
        <v>45630</v>
      </c>
    </row>
    <row r="448" ht="15" spans="1:5">
      <c r="A448" s="370">
        <v>232650</v>
      </c>
      <c r="B448" s="2" t="str">
        <f>_xlfn.XLOOKUP(A448,'SJR LIST (2024)'!A278:A613,'SJR LIST (2024)'!B278:B613,,0,-1)</f>
        <v>VIERNES, JUDELL</v>
      </c>
      <c r="C448" s="2" t="str">
        <f>_xlfn.XLOOKUP(A448,'SJR LIST (2024)'!A278:A613,'SJR LIST (2024)'!E278:E613,,0,-1)</f>
        <v>BI</v>
      </c>
      <c r="D448" s="379">
        <f>_xlfn.XLOOKUP(A448,'SJR LIST (2024)'!A420:A613,'SJR LIST (2024)'!L420:L613,,0,-1)</f>
        <v>45628</v>
      </c>
      <c r="E448" s="379">
        <f>_xlfn.XLOOKUP(A448,'SJR LIST (2024)'!A288:A613,'SJR LIST (2024)'!N288:N613,,0,-1)</f>
        <v>45630</v>
      </c>
    </row>
    <row r="449" ht="15" spans="1:5">
      <c r="A449" s="370">
        <v>232717</v>
      </c>
      <c r="B449" s="2" t="str">
        <f>_xlfn.XLOOKUP(A449,'SJR LIST (2024)'!A279:A614,'SJR LIST (2024)'!B279:B614,,0,-1)</f>
        <v>GANOTICE, LADY JUDY</v>
      </c>
      <c r="C449" s="2" t="str">
        <f>_xlfn.XLOOKUP(A449,'SJR LIST (2024)'!A279:A614,'SJR LIST (2024)'!E279:E614,,0,-1)</f>
        <v>PO</v>
      </c>
      <c r="D449" s="379">
        <f>_xlfn.XLOOKUP(A449,'SJR LIST (2024)'!A421:A614,'SJR LIST (2024)'!L421:L614,,0,-1)</f>
        <v>45629</v>
      </c>
      <c r="E449" s="379">
        <f>_xlfn.XLOOKUP(A449,'SJR LIST (2024)'!A289:A614,'SJR LIST (2024)'!N289:N614,,0,-1)</f>
        <v>45633</v>
      </c>
    </row>
    <row r="450" ht="15" spans="1:5">
      <c r="A450" s="370">
        <v>232786</v>
      </c>
      <c r="B450" s="2" t="str">
        <f>_xlfn.XLOOKUP(A450,'SJR LIST (2024)'!A280:A615,'SJR LIST (2024)'!B280:B615,,0,-1)</f>
        <v>MASCARINAS, KENNAN</v>
      </c>
      <c r="C450" s="2" t="str">
        <f>_xlfn.XLOOKUP(A450,'SJR LIST (2024)'!A280:A615,'SJR LIST (2024)'!E280:E615,,0,-1)</f>
        <v>BI</v>
      </c>
      <c r="D450" s="379">
        <f>_xlfn.XLOOKUP(A450,'SJR LIST (2024)'!A422:A615,'SJR LIST (2024)'!L422:L615,,0,-1)</f>
        <v>45629</v>
      </c>
      <c r="E450" s="379">
        <f>_xlfn.XLOOKUP(A450,'SJR LIST (2024)'!A290:A615,'SJR LIST (2024)'!N290:N615,,0,-1)</f>
        <v>45636</v>
      </c>
    </row>
    <row r="451" ht="15" spans="1:5">
      <c r="A451" s="370">
        <v>232092</v>
      </c>
      <c r="B451" s="2" t="str">
        <f>_xlfn.XLOOKUP(A451,'SJR LIST (2024)'!A281:A616,'SJR LIST (2024)'!B281:B616,,0,-1)</f>
        <v>MACASIEB, IRISHMAE/ ALL DIRECTIONS TRAVEL AND TOURS INC.</v>
      </c>
      <c r="C451" s="2" t="str">
        <f>_xlfn.XLOOKUP(A451,'SJR LIST (2024)'!A281:A616,'SJR LIST (2024)'!E281:E616,,0,-1)</f>
        <v>BI</v>
      </c>
      <c r="D451" s="379">
        <f>_xlfn.XLOOKUP(A451,'SJR LIST (2024)'!A423:A616,'SJR LIST (2024)'!L423:L616,,0,-1)</f>
        <v>45631</v>
      </c>
      <c r="E451" s="379">
        <f>_xlfn.XLOOKUP(A451,'SJR LIST (2024)'!A291:A616,'SJR LIST (2024)'!N291:N616,,0,-1)</f>
        <v>45635</v>
      </c>
    </row>
    <row r="452" ht="15" spans="1:5">
      <c r="A452" s="370">
        <v>232819</v>
      </c>
      <c r="B452" s="2" t="str">
        <f>_xlfn.XLOOKUP(A452,'SJR LIST (2024)'!A282:A617,'SJR LIST (2024)'!B282:B617,,0,-1)</f>
        <v>BREADTALK PHILIPPINES (MARKET MARKET)</v>
      </c>
      <c r="C452" s="2" t="str">
        <f>_xlfn.XLOOKUP(A452,'SJR LIST (2024)'!A282:A617,'SJR LIST (2024)'!E282:E617,,0,-1)</f>
        <v>PO</v>
      </c>
      <c r="D452" s="379">
        <f>_xlfn.XLOOKUP(A452,'SJR LIST (2024)'!A424:A617,'SJR LIST (2024)'!L424:L617,,0,-1)</f>
        <v>45631</v>
      </c>
      <c r="E452" s="379">
        <f>_xlfn.XLOOKUP(A452,'SJR LIST (2024)'!A292:A617,'SJR LIST (2024)'!N292:N617,,0,-1)</f>
        <v>45635</v>
      </c>
    </row>
    <row r="453" ht="15" spans="1:5">
      <c r="A453" s="370">
        <v>232820</v>
      </c>
      <c r="B453" s="2" t="str">
        <f>_xlfn.XLOOKUP(A453,'SJR LIST (2024)'!A283:A618,'SJR LIST (2024)'!B283:B618,,0,-1)</f>
        <v>BREADTALK PHILIPPINES (MARKET MARKET)</v>
      </c>
      <c r="C453" s="2" t="str">
        <f>_xlfn.XLOOKUP(A453,'SJR LIST (2024)'!A283:A618,'SJR LIST (2024)'!E283:E618,,0,-1)</f>
        <v>PO</v>
      </c>
      <c r="D453" s="379">
        <f>_xlfn.XLOOKUP(A453,'SJR LIST (2024)'!A425:A618,'SJR LIST (2024)'!L425:L618,,0,-1)</f>
        <v>45631</v>
      </c>
      <c r="E453" s="379">
        <f>_xlfn.XLOOKUP(A453,'SJR LIST (2024)'!A293:A618,'SJR LIST (2024)'!N293:N618,,0,-1)</f>
        <v>45635</v>
      </c>
    </row>
    <row r="454" ht="15" spans="1:5">
      <c r="A454" s="370">
        <v>232989</v>
      </c>
      <c r="B454" s="2" t="str">
        <f>_xlfn.XLOOKUP(A454,'SJR LIST (2024)'!A284:A619,'SJR LIST (2024)'!B284:B619,,0,-1)</f>
        <v>VECINO, JHUNE/CHARITO DE GUZMAN</v>
      </c>
      <c r="C454" s="2" t="str">
        <f>_xlfn.XLOOKUP(A454,'SJR LIST (2024)'!A284:A619,'SJR LIST (2024)'!E284:E619,,0,-1)</f>
        <v>BI</v>
      </c>
      <c r="D454" s="379">
        <f>_xlfn.XLOOKUP(A454,'SJR LIST (2024)'!A426:A619,'SJR LIST (2024)'!L426:L619,,0,-1)</f>
        <v>45632</v>
      </c>
      <c r="E454" s="379">
        <f>_xlfn.XLOOKUP(A454,'SJR LIST (2024)'!A294:A619,'SJR LIST (2024)'!N294:N619,,0,-1)</f>
        <v>0</v>
      </c>
    </row>
    <row r="455" ht="15" spans="1:5">
      <c r="A455" s="370">
        <v>233395</v>
      </c>
      <c r="B455" s="2" t="str">
        <f>_xlfn.XLOOKUP(A455,'SJR LIST (2024)'!A285:A620,'SJR LIST (2024)'!B285:B620,,0,-1)</f>
        <v>VISCA, JULIE ANN</v>
      </c>
      <c r="C455" s="2" t="str">
        <f>_xlfn.XLOOKUP(A455,'SJR LIST (2024)'!A285:A620,'SJR LIST (2024)'!E285:E620,,0,-1)</f>
        <v>PO</v>
      </c>
      <c r="D455" s="379">
        <f>_xlfn.XLOOKUP(A455,'SJR LIST (2024)'!A427:A620,'SJR LIST (2024)'!L427:L620,,0,-1)</f>
        <v>45632</v>
      </c>
      <c r="E455" s="379">
        <f>_xlfn.XLOOKUP(A455,'SJR LIST (2024)'!A295:A620,'SJR LIST (2024)'!N295:N620,,0,-1)</f>
        <v>45633</v>
      </c>
    </row>
    <row r="456" ht="15" spans="1:5">
      <c r="A456" s="370">
        <v>233399</v>
      </c>
      <c r="B456" s="2" t="str">
        <f>_xlfn.XLOOKUP(A456,'SJR LIST (2024)'!A286:A621,'SJR LIST (2024)'!B286:B621,,0,-1)</f>
        <v>VISCA, JULIE ANN</v>
      </c>
      <c r="C456" s="2" t="str">
        <f>_xlfn.XLOOKUP(A456,'SJR LIST (2024)'!A286:A621,'SJR LIST (2024)'!E286:E621,,0,-1)</f>
        <v>PO</v>
      </c>
      <c r="D456" s="379">
        <f>_xlfn.XLOOKUP(A456,'SJR LIST (2024)'!A428:A621,'SJR LIST (2024)'!L428:L621,,0,-1)</f>
        <v>45632</v>
      </c>
      <c r="E456" s="379">
        <f>_xlfn.XLOOKUP(A456,'SJR LIST (2024)'!A296:A621,'SJR LIST (2024)'!N296:N621,,0,-1)</f>
        <v>45633</v>
      </c>
    </row>
    <row r="457" ht="15" spans="1:5">
      <c r="A457" s="370">
        <v>233782</v>
      </c>
      <c r="B457" s="2" t="str">
        <f>_xlfn.XLOOKUP(A457,'SJR LIST (2024)'!A287:A622,'SJR LIST (2024)'!B287:B622,,0,-1)</f>
        <v>LAYGO, DARIUS</v>
      </c>
      <c r="C457" s="2" t="str">
        <f>_xlfn.XLOOKUP(A457,'SJR LIST (2024)'!A287:A622,'SJR LIST (2024)'!E287:E622,,0,-1)</f>
        <v>BI</v>
      </c>
      <c r="D457" s="379">
        <f>_xlfn.XLOOKUP(A457,'SJR LIST (2024)'!A429:A622,'SJR LIST (2024)'!L429:L622,,0,-1)</f>
        <v>45636</v>
      </c>
      <c r="E457" s="379">
        <f>_xlfn.XLOOKUP(A457,'SJR LIST (2024)'!A297:A622,'SJR LIST (2024)'!N297:N622,,0,-1)</f>
        <v>45645</v>
      </c>
    </row>
    <row r="458" ht="15" spans="1:5">
      <c r="A458" s="370">
        <v>233557</v>
      </c>
      <c r="B458" s="2" t="str">
        <f>_xlfn.XLOOKUP(A458,'SJR LIST (2024)'!A288:A623,'SJR LIST (2024)'!B288:B623,,0,-1)</f>
        <v>KOLIN PHILIPPINES INTERNATIONAL INC.(T&amp;P)</v>
      </c>
      <c r="C458" s="2" t="str">
        <f>_xlfn.XLOOKUP(A458,'SJR LIST (2024)'!A288:A623,'SJR LIST (2024)'!E288:E623,,0,-1)</f>
        <v>RM</v>
      </c>
      <c r="D458" s="379">
        <f>_xlfn.XLOOKUP(A458,'SJR LIST (2024)'!A430:A623,'SJR LIST (2024)'!L430:L623,,0,-1)</f>
        <v>45636</v>
      </c>
      <c r="E458" s="379">
        <f>_xlfn.XLOOKUP(A458,'SJR LIST (2024)'!A298:A623,'SJR LIST (2024)'!N298:N623,,0,-1)</f>
        <v>45636</v>
      </c>
    </row>
    <row r="459" ht="15" spans="1:5">
      <c r="A459" s="370">
        <v>233558</v>
      </c>
      <c r="B459" s="2" t="str">
        <f>_xlfn.XLOOKUP(A459,'SJR LIST (2024)'!A289:A624,'SJR LIST (2024)'!B289:B624,,0,-1)</f>
        <v>KOLIN PHILIPPINES INTERNATIONAL INC.(T&amp;P)</v>
      </c>
      <c r="C459" s="2" t="str">
        <f>_xlfn.XLOOKUP(A459,'SJR LIST (2024)'!A289:A624,'SJR LIST (2024)'!E289:E624,,0,-1)</f>
        <v>RM</v>
      </c>
      <c r="D459" s="379">
        <f>_xlfn.XLOOKUP(A459,'SJR LIST (2024)'!A431:A624,'SJR LIST (2024)'!L431:L624,,0,-1)</f>
        <v>45636</v>
      </c>
      <c r="E459" s="379">
        <f>_xlfn.XLOOKUP(A459,'SJR LIST (2024)'!A299:A624,'SJR LIST (2024)'!N299:N624,,0,-1)</f>
        <v>45636</v>
      </c>
    </row>
    <row r="460" ht="15" spans="1:5">
      <c r="A460" s="370">
        <v>233054</v>
      </c>
      <c r="B460" s="2" t="str">
        <f>_xlfn.XLOOKUP(A460,'SJR LIST (2024)'!A290:A625,'SJR LIST (2024)'!B290:B625,,0,-1)</f>
        <v>EVANGELISTA, KIM</v>
      </c>
      <c r="C460" s="2" t="str">
        <f>_xlfn.XLOOKUP(A460,'SJR LIST (2024)'!A290:A625,'SJR LIST (2024)'!E290:E625,,0,-1)</f>
        <v>PO</v>
      </c>
      <c r="D460" s="379">
        <f>_xlfn.XLOOKUP(A460,'SJR LIST (2024)'!A432:A625,'SJR LIST (2024)'!L432:L625,,0,-1)</f>
        <v>45637</v>
      </c>
      <c r="E460" s="379">
        <f>_xlfn.XLOOKUP(A460,'SJR LIST (2024)'!A300:A625,'SJR LIST (2024)'!N300:N625,,0,-1)</f>
        <v>45646</v>
      </c>
    </row>
    <row r="461" ht="15" spans="1:5">
      <c r="A461" s="370">
        <v>233325</v>
      </c>
      <c r="B461" s="2" t="str">
        <f>_xlfn.XLOOKUP(A461,'SJR LIST (2024)'!A291:A626,'SJR LIST (2024)'!B291:B626,,0,-1)</f>
        <v>IBAY, FRANKLIN</v>
      </c>
      <c r="C461" s="2" t="str">
        <f>_xlfn.XLOOKUP(A461,'SJR LIST (2024)'!A291:A626,'SJR LIST (2024)'!E291:E626,,0,-1)</f>
        <v>PO</v>
      </c>
      <c r="D461" s="379">
        <f>_xlfn.XLOOKUP(A461,'SJR LIST (2024)'!A433:A626,'SJR LIST (2024)'!L433:L626,,0,-1)</f>
        <v>45637</v>
      </c>
      <c r="E461" s="379">
        <f>_xlfn.XLOOKUP(A461,'SJR LIST (2024)'!A301:A626,'SJR LIST (2024)'!N301:N626,,0,-1)</f>
        <v>45640</v>
      </c>
    </row>
    <row r="462" ht="15" spans="1:5">
      <c r="A462" s="370">
        <v>232128</v>
      </c>
      <c r="B462" s="2" t="str">
        <f>_xlfn.XLOOKUP(A462,'SJR LIST (2024)'!A292:A627,'SJR LIST (2024)'!B292:B627,,0,-1)</f>
        <v>MACAROYO, DESIREE</v>
      </c>
      <c r="C462" s="2" t="str">
        <f>_xlfn.XLOOKUP(A462,'SJR LIST (2024)'!A292:A627,'SJR LIST (2024)'!E292:E627,,0,-1)</f>
        <v>BI</v>
      </c>
      <c r="D462" s="379">
        <f>_xlfn.XLOOKUP(A462,'SJR LIST (2024)'!A434:A627,'SJR LIST (2024)'!L434:L627,,0,-1)</f>
        <v>45639</v>
      </c>
      <c r="E462" s="379">
        <f>_xlfn.XLOOKUP(A462,'SJR LIST (2024)'!A302:A627,'SJR LIST (2024)'!N302:N627,,0,-1)</f>
        <v>45638</v>
      </c>
    </row>
    <row r="463" ht="15" spans="1:5">
      <c r="A463" s="370">
        <v>234039</v>
      </c>
      <c r="B463" s="2" t="str">
        <f>_xlfn.XLOOKUP(A463,'SJR LIST (2024)'!A293:A628,'SJR LIST (2024)'!B293:B628,,0,-1)</f>
        <v>KOLIN PHILIPPINES INTERNATIONAL INC.(T&amp;P)</v>
      </c>
      <c r="C463" s="2" t="str">
        <f>_xlfn.XLOOKUP(A463,'SJR LIST (2024)'!A293:A628,'SJR LIST (2024)'!E293:E628,,0,-1)</f>
        <v>RM</v>
      </c>
      <c r="D463" s="379">
        <f>_xlfn.XLOOKUP(A463,'SJR LIST (2024)'!A435:A628,'SJR LIST (2024)'!L435:L628,,0,-1)</f>
        <v>45639</v>
      </c>
      <c r="E463" s="379">
        <f>_xlfn.XLOOKUP(A463,'SJR LIST (2024)'!A303:A628,'SJR LIST (2024)'!N303:N628,,0,-1)</f>
        <v>45639</v>
      </c>
    </row>
    <row r="464" ht="15" spans="1:5">
      <c r="A464" s="370">
        <v>233039</v>
      </c>
      <c r="B464" s="2" t="str">
        <f>_xlfn.XLOOKUP(A464,'SJR LIST (2024)'!A294:A629,'SJR LIST (2024)'!B294:B629,,0,-1)</f>
        <v>ESTILLERO, LUCENA RUIZ</v>
      </c>
      <c r="C464" s="2" t="str">
        <f>_xlfn.XLOOKUP(A464,'SJR LIST (2024)'!A294:A629,'SJR LIST (2024)'!E294:E629,,0,-1)</f>
        <v>PO</v>
      </c>
      <c r="D464" s="379">
        <f>_xlfn.XLOOKUP(A464,'SJR LIST (2024)'!A436:A629,'SJR LIST (2024)'!L436:L629,,0,-1)</f>
        <v>45642</v>
      </c>
      <c r="E464" s="379">
        <f>_xlfn.XLOOKUP(A464,'SJR LIST (2024)'!A304:A629,'SJR LIST (2024)'!N304:N629,,0,-1)</f>
        <v>45646</v>
      </c>
    </row>
    <row r="465" ht="15" spans="1:5">
      <c r="A465" s="370">
        <v>233948</v>
      </c>
      <c r="B465" s="2" t="str">
        <f>_xlfn.XLOOKUP(A465,'SJR LIST (2024)'!A295:A630,'SJR LIST (2024)'!B295:B630,,0,-1)</f>
        <v>BREADTALK PHILIPPINES (MOA)</v>
      </c>
      <c r="C465" s="2" t="str">
        <f>_xlfn.XLOOKUP(A465,'SJR LIST (2024)'!A295:A630,'SJR LIST (2024)'!E295:E630,,0,-1)</f>
        <v>PO</v>
      </c>
      <c r="D465" s="379">
        <f>_xlfn.XLOOKUP(A465,'SJR LIST (2024)'!A437:A630,'SJR LIST (2024)'!L437:L630,,0,-1)</f>
        <v>45642</v>
      </c>
      <c r="E465" s="379">
        <f>_xlfn.XLOOKUP(A465,'SJR LIST (2024)'!A305:A630,'SJR LIST (2024)'!N305:N630,,0,-1)</f>
        <v>0</v>
      </c>
    </row>
    <row r="466" ht="15" spans="1:5">
      <c r="A466" s="370">
        <v>234517</v>
      </c>
      <c r="B466" s="2" t="str">
        <f>_xlfn.XLOOKUP(A466,'SJR LIST (2024)'!A296:A631,'SJR LIST (2024)'!B296:B631,,0,-1)</f>
        <v>CALABRUSO, RECHEL</v>
      </c>
      <c r="C466" s="2" t="str">
        <f>_xlfn.XLOOKUP(A466,'SJR LIST (2024)'!A296:A631,'SJR LIST (2024)'!E296:E631,,0,-1)</f>
        <v>PO</v>
      </c>
      <c r="D466" s="379">
        <f>_xlfn.XLOOKUP(A466,'SJR LIST (2024)'!A438:A631,'SJR LIST (2024)'!L438:L631,,0,-1)</f>
        <v>45642</v>
      </c>
      <c r="E466" s="379">
        <f>_xlfn.XLOOKUP(A466,'SJR LIST (2024)'!A306:A631,'SJR LIST (2024)'!N306:N631,,0,-1)</f>
        <v>45644</v>
      </c>
    </row>
    <row r="467" ht="15" spans="1:5">
      <c r="A467" s="370">
        <v>234379</v>
      </c>
      <c r="B467" s="2" t="str">
        <f>_xlfn.XLOOKUP(A467,'SJR LIST (2024)'!A297:A632,'SJR LIST (2024)'!B297:B632,,0,-1)</f>
        <v>KOLIN PHILIPPINES INTERNATIONAL INC. (3RD FLOOR)</v>
      </c>
      <c r="C467" s="2" t="str">
        <f>_xlfn.XLOOKUP(A467,'SJR LIST (2024)'!A297:A632,'SJR LIST (2024)'!E297:E632,,0,-1)</f>
        <v>RM</v>
      </c>
      <c r="D467" s="379">
        <f>_xlfn.XLOOKUP(A467,'SJR LIST (2024)'!A439:A632,'SJR LIST (2024)'!L439:L632,,0,-1)</f>
        <v>45642</v>
      </c>
      <c r="E467" s="379">
        <f>_xlfn.XLOOKUP(A467,'SJR LIST (2024)'!A307:A632,'SJR LIST (2024)'!N307:N632,,0,-1)</f>
        <v>45643</v>
      </c>
    </row>
    <row r="468" ht="15" spans="1:5">
      <c r="A468" s="370">
        <v>234641</v>
      </c>
      <c r="B468" s="2" t="str">
        <f>_xlfn.XLOOKUP(A468,'SJR LIST (2024)'!A298:A633,'SJR LIST (2024)'!B298:B633,,0,-1)</f>
        <v>KOLIN PHILIPPINES INTERNATIONAL INC.(T&amp;P)</v>
      </c>
      <c r="C468" s="2" t="str">
        <f>_xlfn.XLOOKUP(A468,'SJR LIST (2024)'!A298:A633,'SJR LIST (2024)'!E298:E633,,0,-1)</f>
        <v>RM</v>
      </c>
      <c r="D468" s="379">
        <f>_xlfn.XLOOKUP(A468,'SJR LIST (2024)'!A440:A633,'SJR LIST (2024)'!L440:L633,,0,-1)</f>
        <v>45642</v>
      </c>
      <c r="E468" s="379">
        <f>_xlfn.XLOOKUP(A468,'SJR LIST (2024)'!A308:A633,'SJR LIST (2024)'!N308:N633,,0,-1)</f>
        <v>45643</v>
      </c>
    </row>
    <row r="469" ht="15" spans="1:5">
      <c r="A469" s="370">
        <v>234466</v>
      </c>
      <c r="B469" s="2" t="str">
        <f>_xlfn.XLOOKUP(A469,'SJR LIST (2024)'!A299:A634,'SJR LIST (2024)'!B299:B634,,0,-1)</f>
        <v>SAN JUAN, JOHN PAUL RAMOS</v>
      </c>
      <c r="C469" s="2" t="str">
        <f>_xlfn.XLOOKUP(A469,'SJR LIST (2024)'!A299:A634,'SJR LIST (2024)'!E299:E634,,0,-1)</f>
        <v>PO</v>
      </c>
      <c r="D469" s="379">
        <f>_xlfn.XLOOKUP(A469,'SJR LIST (2024)'!A441:A634,'SJR LIST (2024)'!L441:L634,,0,-1)</f>
        <v>45644</v>
      </c>
      <c r="E469" s="379">
        <f>_xlfn.XLOOKUP(A469,'SJR LIST (2024)'!A309:A634,'SJR LIST (2024)'!N309:N634,,0,-1)</f>
        <v>45645</v>
      </c>
    </row>
    <row r="470" ht="15" spans="1:5">
      <c r="A470" s="370">
        <v>234961</v>
      </c>
      <c r="B470" s="2" t="str">
        <f>_xlfn.XLOOKUP(A470,'SJR LIST (2024)'!A300:A635,'SJR LIST (2024)'!B300:B635,,0,-1)</f>
        <v>RACHO, BRIGITTE</v>
      </c>
      <c r="C470" s="2" t="str">
        <f>_xlfn.XLOOKUP(A470,'SJR LIST (2024)'!A300:A635,'SJR LIST (2024)'!E300:E635,,0,-1)</f>
        <v>PO</v>
      </c>
      <c r="D470" s="379">
        <f>_xlfn.XLOOKUP(A470,'SJR LIST (2024)'!A442:A635,'SJR LIST (2024)'!L442:L635,,0,-1)</f>
        <v>45644</v>
      </c>
      <c r="E470" s="379">
        <f>_xlfn.XLOOKUP(A470,'SJR LIST (2024)'!A310:A635,'SJR LIST (2024)'!N310:N635,,0,-1)</f>
        <v>45645</v>
      </c>
    </row>
  </sheetData>
  <mergeCells count="6">
    <mergeCell ref="A1:D1"/>
    <mergeCell ref="G1:P1"/>
    <mergeCell ref="G15:R15"/>
    <mergeCell ref="G20:H20"/>
    <mergeCell ref="G34:G35"/>
    <mergeCell ref="H34:H35"/>
  </mergeCells>
  <conditionalFormatting sqref="A173:A213">
    <cfRule type="duplicateValues" dxfId="0" priority="2"/>
  </conditionalFormatting>
  <conditionalFormatting sqref="A311:A374">
    <cfRule type="expression" dxfId="1" priority="1">
      <formula>$A311=$AS$5</formula>
    </cfRule>
  </conditionalFormatting>
  <dataValidations count="3">
    <dataValidation type="list" allowBlank="1" showInputMessage="1" showErrorMessage="1" sqref="G3">
      <formula1>'BROUGHT-IN'!$B$207:$B$222</formula1>
    </dataValidation>
    <dataValidation type="list" allowBlank="1" showInputMessage="1" showErrorMessage="1" sqref="G17">
      <formula1>'PULLED-OUT'!$B$270:$B$281</formula1>
    </dataValidation>
    <dataValidation allowBlank="1" showInputMessage="1" showErrorMessage="1" sqref="G21"/>
  </dataValidations>
  <pageMargins left="0.75" right="0.75" top="1" bottom="1" header="0.5" footer="0.5"/>
  <pageSetup paperSize="256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17"/>
  <sheetViews>
    <sheetView zoomScale="115" zoomScaleNormal="115" zoomScaleSheetLayoutView="60" topLeftCell="A3366" workbookViewId="0">
      <selection activeCell="C3366" sqref="C3366"/>
    </sheetView>
  </sheetViews>
  <sheetFormatPr defaultColWidth="9.14285714285714" defaultRowHeight="15"/>
  <cols>
    <col min="1" max="1" width="10.2857142857143" style="263" customWidth="1"/>
    <col min="2" max="2" width="10" style="263" customWidth="1"/>
    <col min="3" max="3" width="12.2857142857143" style="263" customWidth="1"/>
    <col min="4" max="4" width="34.7142857142857" style="263" customWidth="1"/>
    <col min="5" max="5" width="18.5714285714286" style="263" customWidth="1"/>
    <col min="6" max="7" width="9.14285714285714" style="263"/>
    <col min="8" max="8" width="11.2857142857143" style="263"/>
    <col min="9" max="9" width="10.4285714285714" style="263" customWidth="1"/>
    <col min="10" max="10" width="7.57142857142857" style="263" customWidth="1"/>
    <col min="11" max="11" width="13.4285714285714" style="263" customWidth="1"/>
    <col min="12" max="16384" width="9.14285714285714" style="263"/>
  </cols>
  <sheetData>
    <row r="1" ht="18.75" spans="1:11">
      <c r="A1" s="264" t="s">
        <v>415</v>
      </c>
      <c r="B1" s="265"/>
      <c r="C1" s="266"/>
      <c r="D1" s="266"/>
      <c r="E1" s="267"/>
      <c r="F1" s="267"/>
      <c r="G1" s="267"/>
      <c r="H1" s="267"/>
      <c r="I1" s="267"/>
      <c r="J1" s="267"/>
      <c r="K1" s="267"/>
    </row>
    <row r="2" ht="18.75" spans="1:11">
      <c r="A2" s="264" t="s">
        <v>416</v>
      </c>
      <c r="B2" s="265"/>
      <c r="C2" s="266"/>
      <c r="D2" s="266"/>
      <c r="E2" s="267"/>
      <c r="F2" s="267"/>
      <c r="G2" s="267"/>
      <c r="H2" s="267"/>
      <c r="I2" s="267"/>
      <c r="J2" s="66"/>
      <c r="K2" s="66"/>
    </row>
    <row r="3" ht="18.75" spans="1:11">
      <c r="A3" s="264" t="s">
        <v>417</v>
      </c>
      <c r="B3" s="265"/>
      <c r="C3" s="266"/>
      <c r="D3" s="266"/>
      <c r="E3" s="267"/>
      <c r="F3" s="267"/>
      <c r="G3" s="267"/>
      <c r="H3" s="267"/>
      <c r="I3" s="296"/>
      <c r="J3" s="296"/>
      <c r="K3" s="296"/>
    </row>
    <row r="4" ht="18.75" spans="1:11">
      <c r="A4" s="264"/>
      <c r="B4" s="265"/>
      <c r="C4" s="266"/>
      <c r="D4" s="266"/>
      <c r="E4" s="267"/>
      <c r="F4" s="267"/>
      <c r="G4" s="267"/>
      <c r="H4" s="267"/>
      <c r="I4" s="267"/>
      <c r="J4" s="267"/>
      <c r="K4" s="267"/>
    </row>
    <row r="5" ht="18.75" spans="1:11">
      <c r="A5" s="264" t="s">
        <v>418</v>
      </c>
      <c r="B5" s="265"/>
      <c r="C5" s="266"/>
      <c r="D5" s="266"/>
      <c r="E5" s="267"/>
      <c r="F5" s="267"/>
      <c r="G5" s="267"/>
      <c r="H5" s="267"/>
      <c r="I5" s="267"/>
      <c r="J5" s="61"/>
      <c r="K5" s="297"/>
    </row>
    <row r="6" ht="18" spans="1:11">
      <c r="A6" s="264" t="s">
        <v>419</v>
      </c>
      <c r="B6" s="268" t="s">
        <v>420</v>
      </c>
      <c r="C6" s="266"/>
      <c r="D6" s="266"/>
      <c r="E6" s="267"/>
      <c r="F6" s="267"/>
      <c r="G6" s="267"/>
      <c r="H6" s="267"/>
      <c r="I6" s="267"/>
      <c r="J6" s="61"/>
      <c r="K6" s="297"/>
    </row>
    <row r="7" ht="18.75" spans="1:11">
      <c r="A7" s="264"/>
      <c r="B7" s="268"/>
      <c r="C7" s="266"/>
      <c r="D7" s="266"/>
      <c r="E7" s="267"/>
      <c r="F7" s="267"/>
      <c r="G7" s="267"/>
      <c r="H7" s="267"/>
      <c r="I7" s="267"/>
      <c r="J7" s="66"/>
      <c r="K7" s="298"/>
    </row>
    <row r="8" ht="18.75" spans="1:11">
      <c r="A8" s="269"/>
      <c r="B8" s="269"/>
      <c r="C8" s="266"/>
      <c r="D8" s="266"/>
      <c r="E8" s="269"/>
      <c r="F8" s="270" t="s">
        <v>421</v>
      </c>
      <c r="G8" s="271"/>
      <c r="H8" s="271"/>
      <c r="I8" s="299"/>
      <c r="J8" s="66"/>
      <c r="K8" s="298"/>
    </row>
    <row r="9" ht="33" spans="1:11">
      <c r="A9" s="272" t="s">
        <v>422</v>
      </c>
      <c r="B9" s="273" t="s">
        <v>423</v>
      </c>
      <c r="C9" s="274" t="s">
        <v>424</v>
      </c>
      <c r="D9" s="275" t="s">
        <v>425</v>
      </c>
      <c r="E9" s="274" t="s">
        <v>426</v>
      </c>
      <c r="F9" s="274" t="s">
        <v>8</v>
      </c>
      <c r="G9" s="274" t="s">
        <v>9</v>
      </c>
      <c r="H9" s="274" t="s">
        <v>427</v>
      </c>
      <c r="I9" s="274" t="s">
        <v>428</v>
      </c>
      <c r="J9" s="274" t="s">
        <v>429</v>
      </c>
      <c r="K9" s="274" t="s">
        <v>430</v>
      </c>
    </row>
    <row r="10" spans="1:11">
      <c r="A10" s="276">
        <v>45287</v>
      </c>
      <c r="B10" s="276">
        <v>45295</v>
      </c>
      <c r="C10" s="276" t="s">
        <v>17</v>
      </c>
      <c r="D10" s="277" t="s">
        <v>431</v>
      </c>
      <c r="E10" s="278" t="s">
        <v>432</v>
      </c>
      <c r="F10" s="279">
        <v>0</v>
      </c>
      <c r="G10" s="279">
        <v>0</v>
      </c>
      <c r="H10" s="280">
        <v>0</v>
      </c>
      <c r="I10" s="280">
        <v>0</v>
      </c>
      <c r="J10" s="300" t="s">
        <v>433</v>
      </c>
      <c r="K10" s="301" t="s">
        <v>434</v>
      </c>
    </row>
    <row r="11" spans="1:11">
      <c r="A11" s="276">
        <v>45293</v>
      </c>
      <c r="B11" s="276">
        <v>45295</v>
      </c>
      <c r="C11" s="281" t="s">
        <v>19</v>
      </c>
      <c r="D11" s="282" t="s">
        <v>435</v>
      </c>
      <c r="E11" s="282" t="s">
        <v>432</v>
      </c>
      <c r="F11" s="279">
        <v>0</v>
      </c>
      <c r="G11" s="279">
        <v>0</v>
      </c>
      <c r="H11" s="280">
        <v>0</v>
      </c>
      <c r="I11" s="280">
        <v>0</v>
      </c>
      <c r="J11" s="300" t="s">
        <v>433</v>
      </c>
      <c r="K11" s="301" t="s">
        <v>434</v>
      </c>
    </row>
    <row r="12" spans="1:11">
      <c r="A12" s="283"/>
      <c r="B12" s="284"/>
      <c r="C12" s="285"/>
      <c r="D12" s="285"/>
      <c r="E12" s="285"/>
      <c r="F12" s="285"/>
      <c r="G12" s="285"/>
      <c r="H12" s="285"/>
      <c r="I12" s="285"/>
      <c r="J12" s="302"/>
      <c r="K12" s="289"/>
    </row>
    <row r="13" spans="1:11">
      <c r="A13" s="286" t="s">
        <v>436</v>
      </c>
      <c r="B13" s="66"/>
      <c r="C13" s="66"/>
      <c r="D13" s="286" t="s">
        <v>437</v>
      </c>
      <c r="E13" s="66"/>
      <c r="F13" s="286"/>
      <c r="G13" s="286"/>
      <c r="H13" s="66"/>
      <c r="I13" s="298" t="s">
        <v>438</v>
      </c>
      <c r="J13" s="66"/>
      <c r="K13" s="289"/>
    </row>
    <row r="14" spans="1:11">
      <c r="A14" s="286"/>
      <c r="B14" s="66"/>
      <c r="C14" s="66"/>
      <c r="D14" s="286"/>
      <c r="E14" s="66"/>
      <c r="F14" s="286"/>
      <c r="G14" s="286"/>
      <c r="H14" s="66"/>
      <c r="I14" s="66"/>
      <c r="J14" s="66"/>
      <c r="K14" s="289"/>
    </row>
    <row r="15" spans="1:11">
      <c r="A15" s="286"/>
      <c r="B15" s="66"/>
      <c r="C15" s="66"/>
      <c r="D15" s="286"/>
      <c r="E15" s="66"/>
      <c r="F15" s="286"/>
      <c r="G15" s="286"/>
      <c r="H15" s="66"/>
      <c r="I15" s="289"/>
      <c r="J15" s="66"/>
      <c r="K15" s="289"/>
    </row>
    <row r="16" spans="1:11">
      <c r="A16" s="287" t="s">
        <v>439</v>
      </c>
      <c r="B16" s="66"/>
      <c r="C16" s="66"/>
      <c r="D16" s="287" t="s">
        <v>440</v>
      </c>
      <c r="E16" s="66"/>
      <c r="F16" s="287"/>
      <c r="G16" s="287"/>
      <c r="H16" s="66"/>
      <c r="I16" s="287" t="s">
        <v>441</v>
      </c>
      <c r="J16" s="66"/>
      <c r="K16" s="303"/>
    </row>
    <row r="17" spans="1:11">
      <c r="A17" s="288" t="s">
        <v>442</v>
      </c>
      <c r="B17" s="66"/>
      <c r="C17" s="66"/>
      <c r="D17" s="288" t="s">
        <v>443</v>
      </c>
      <c r="E17" s="66"/>
      <c r="F17" s="288"/>
      <c r="G17" s="288"/>
      <c r="H17" s="66"/>
      <c r="I17" s="288" t="s">
        <v>444</v>
      </c>
      <c r="J17" s="304"/>
      <c r="K17" s="286"/>
    </row>
    <row r="18" spans="1:11">
      <c r="A18" s="287"/>
      <c r="B18" s="66"/>
      <c r="C18" s="66"/>
      <c r="D18" s="287"/>
      <c r="E18" s="66"/>
      <c r="F18" s="287"/>
      <c r="G18" s="287"/>
      <c r="H18" s="66"/>
      <c r="I18" s="287"/>
      <c r="J18" s="66"/>
      <c r="K18" s="303"/>
    </row>
    <row r="19" ht="18.75" spans="1:11">
      <c r="A19" s="264" t="s">
        <v>415</v>
      </c>
      <c r="B19" s="265"/>
      <c r="C19" s="266"/>
      <c r="D19" s="266"/>
      <c r="E19" s="267"/>
      <c r="F19" s="267"/>
      <c r="G19" s="267"/>
      <c r="H19" s="267"/>
      <c r="I19" s="267"/>
      <c r="J19" s="267"/>
      <c r="K19" s="267"/>
    </row>
    <row r="20" ht="18.75" spans="1:11">
      <c r="A20" s="264" t="s">
        <v>416</v>
      </c>
      <c r="B20" s="265"/>
      <c r="C20" s="266"/>
      <c r="D20" s="266"/>
      <c r="E20" s="267"/>
      <c r="F20" s="267"/>
      <c r="G20" s="267"/>
      <c r="H20" s="267"/>
      <c r="I20" s="267"/>
      <c r="J20" s="66"/>
      <c r="K20" s="66"/>
    </row>
    <row r="21" ht="18.75" spans="1:11">
      <c r="A21" s="264" t="s">
        <v>417</v>
      </c>
      <c r="B21" s="265"/>
      <c r="C21" s="266"/>
      <c r="D21" s="266"/>
      <c r="E21" s="267"/>
      <c r="F21" s="267"/>
      <c r="G21" s="267"/>
      <c r="H21" s="267"/>
      <c r="I21" s="296"/>
      <c r="J21" s="296"/>
      <c r="K21" s="296"/>
    </row>
    <row r="22" ht="18.75" spans="1:11">
      <c r="A22" s="264"/>
      <c r="B22" s="265"/>
      <c r="C22" s="266"/>
      <c r="D22" s="266"/>
      <c r="E22" s="267"/>
      <c r="F22" s="267"/>
      <c r="G22" s="267"/>
      <c r="H22" s="267"/>
      <c r="I22" s="267"/>
      <c r="J22" s="267"/>
      <c r="K22" s="267"/>
    </row>
    <row r="23" ht="18.75" spans="1:11">
      <c r="A23" s="264" t="s">
        <v>418</v>
      </c>
      <c r="B23" s="265"/>
      <c r="C23" s="266"/>
      <c r="D23" s="266"/>
      <c r="E23" s="267"/>
      <c r="F23" s="267"/>
      <c r="G23" s="267"/>
      <c r="H23" s="267"/>
      <c r="I23" s="267"/>
      <c r="J23" s="61"/>
      <c r="K23" s="297"/>
    </row>
    <row r="24" ht="18" spans="1:11">
      <c r="A24" s="264" t="s">
        <v>419</v>
      </c>
      <c r="B24" s="268" t="s">
        <v>445</v>
      </c>
      <c r="C24" s="266"/>
      <c r="D24" s="266"/>
      <c r="E24" s="267"/>
      <c r="F24" s="267"/>
      <c r="G24" s="267"/>
      <c r="H24" s="267"/>
      <c r="I24" s="267"/>
      <c r="J24" s="61"/>
      <c r="K24" s="297"/>
    </row>
    <row r="25" ht="18.75" spans="1:11">
      <c r="A25" s="264"/>
      <c r="B25" s="268"/>
      <c r="C25" s="266"/>
      <c r="D25" s="266"/>
      <c r="E25" s="267"/>
      <c r="F25" s="267"/>
      <c r="G25" s="267"/>
      <c r="H25" s="267"/>
      <c r="I25" s="267"/>
      <c r="J25" s="66"/>
      <c r="K25" s="298"/>
    </row>
    <row r="26" ht="18.75" spans="1:11">
      <c r="A26" s="269"/>
      <c r="B26" s="269"/>
      <c r="C26" s="266"/>
      <c r="D26" s="266"/>
      <c r="E26" s="269"/>
      <c r="F26" s="270" t="s">
        <v>421</v>
      </c>
      <c r="G26" s="271"/>
      <c r="H26" s="271"/>
      <c r="I26" s="299"/>
      <c r="J26" s="66"/>
      <c r="K26" s="298"/>
    </row>
    <row r="27" ht="33" spans="1:11">
      <c r="A27" s="272" t="s">
        <v>422</v>
      </c>
      <c r="B27" s="273" t="s">
        <v>423</v>
      </c>
      <c r="C27" s="274" t="s">
        <v>424</v>
      </c>
      <c r="D27" s="275" t="s">
        <v>425</v>
      </c>
      <c r="E27" s="274" t="s">
        <v>426</v>
      </c>
      <c r="F27" s="274" t="s">
        <v>8</v>
      </c>
      <c r="G27" s="274" t="s">
        <v>9</v>
      </c>
      <c r="H27" s="274" t="s">
        <v>427</v>
      </c>
      <c r="I27" s="274" t="s">
        <v>428</v>
      </c>
      <c r="J27" s="274" t="s">
        <v>429</v>
      </c>
      <c r="K27" s="274" t="s">
        <v>430</v>
      </c>
    </row>
    <row r="28" spans="1:11">
      <c r="A28" s="276">
        <v>45294</v>
      </c>
      <c r="B28" s="276">
        <v>45296</v>
      </c>
      <c r="C28" s="276" t="s">
        <v>20</v>
      </c>
      <c r="D28" s="277" t="s">
        <v>446</v>
      </c>
      <c r="E28" s="278" t="s">
        <v>447</v>
      </c>
      <c r="F28" s="279">
        <v>0</v>
      </c>
      <c r="G28" s="279">
        <v>0</v>
      </c>
      <c r="H28" s="280">
        <v>0</v>
      </c>
      <c r="I28" s="280">
        <v>0</v>
      </c>
      <c r="J28" s="300" t="s">
        <v>433</v>
      </c>
      <c r="K28" s="301" t="s">
        <v>434</v>
      </c>
    </row>
    <row r="29" spans="1:11">
      <c r="A29" s="276">
        <v>45295</v>
      </c>
      <c r="B29" s="276">
        <v>45296</v>
      </c>
      <c r="C29" s="281" t="s">
        <v>21</v>
      </c>
      <c r="D29" s="282" t="s">
        <v>448</v>
      </c>
      <c r="E29" s="282" t="s">
        <v>449</v>
      </c>
      <c r="F29" s="279">
        <v>0</v>
      </c>
      <c r="G29" s="279">
        <v>0</v>
      </c>
      <c r="H29" s="280">
        <v>0</v>
      </c>
      <c r="I29" s="280">
        <v>0</v>
      </c>
      <c r="J29" s="300" t="s">
        <v>433</v>
      </c>
      <c r="K29" s="301" t="s">
        <v>434</v>
      </c>
    </row>
    <row r="30" spans="1:11">
      <c r="A30" s="283"/>
      <c r="B30" s="284"/>
      <c r="C30" s="285"/>
      <c r="D30" s="285"/>
      <c r="E30" s="285"/>
      <c r="F30" s="285"/>
      <c r="G30" s="285"/>
      <c r="H30" s="285"/>
      <c r="I30" s="285"/>
      <c r="J30" s="302"/>
      <c r="K30" s="289"/>
    </row>
    <row r="31" spans="1:11">
      <c r="A31" s="286" t="s">
        <v>436</v>
      </c>
      <c r="B31" s="66"/>
      <c r="C31" s="66"/>
      <c r="D31" s="286" t="s">
        <v>437</v>
      </c>
      <c r="E31" s="66"/>
      <c r="F31" s="286"/>
      <c r="G31" s="286"/>
      <c r="H31" s="66"/>
      <c r="I31" s="298" t="s">
        <v>438</v>
      </c>
      <c r="J31" s="66"/>
      <c r="K31" s="289"/>
    </row>
    <row r="32" spans="1:11">
      <c r="A32" s="286"/>
      <c r="B32" s="66"/>
      <c r="C32" s="66"/>
      <c r="D32" s="286"/>
      <c r="E32" s="66"/>
      <c r="F32" s="286"/>
      <c r="G32" s="286"/>
      <c r="H32" s="66"/>
      <c r="I32" s="66"/>
      <c r="J32" s="66"/>
      <c r="K32" s="289"/>
    </row>
    <row r="33" spans="1:11">
      <c r="A33" s="286"/>
      <c r="B33" s="66"/>
      <c r="C33" s="66"/>
      <c r="D33" s="286"/>
      <c r="E33" s="66"/>
      <c r="F33" s="286"/>
      <c r="G33" s="286"/>
      <c r="H33" s="66"/>
      <c r="I33" s="289"/>
      <c r="J33" s="66"/>
      <c r="K33" s="289"/>
    </row>
    <row r="34" spans="1:11">
      <c r="A34" s="287" t="s">
        <v>439</v>
      </c>
      <c r="B34" s="66"/>
      <c r="C34" s="66"/>
      <c r="D34" s="287" t="s">
        <v>440</v>
      </c>
      <c r="E34" s="66"/>
      <c r="F34" s="287"/>
      <c r="G34" s="287"/>
      <c r="H34" s="66"/>
      <c r="I34" s="287" t="s">
        <v>441</v>
      </c>
      <c r="J34" s="66"/>
      <c r="K34" s="303"/>
    </row>
    <row r="35" spans="1:11">
      <c r="A35" s="288" t="s">
        <v>442</v>
      </c>
      <c r="B35" s="66"/>
      <c r="C35" s="66"/>
      <c r="D35" s="288" t="s">
        <v>443</v>
      </c>
      <c r="E35" s="66"/>
      <c r="F35" s="288"/>
      <c r="G35" s="288"/>
      <c r="H35" s="66"/>
      <c r="I35" s="288" t="s">
        <v>444</v>
      </c>
      <c r="J35" s="304"/>
      <c r="K35" s="286"/>
    </row>
    <row r="36" spans="1:11">
      <c r="A36" s="289"/>
      <c r="B36" s="289"/>
      <c r="C36" s="290"/>
      <c r="D36" s="291"/>
      <c r="E36" s="291"/>
      <c r="F36" s="292"/>
      <c r="G36" s="292"/>
      <c r="H36" s="293"/>
      <c r="I36" s="293"/>
      <c r="J36" s="305"/>
      <c r="K36" s="289"/>
    </row>
    <row r="37" ht="18.75" spans="1:11">
      <c r="A37" s="264" t="s">
        <v>415</v>
      </c>
      <c r="B37" s="265"/>
      <c r="C37" s="266"/>
      <c r="D37" s="266"/>
      <c r="E37" s="267"/>
      <c r="F37" s="267"/>
      <c r="G37" s="267"/>
      <c r="H37" s="267"/>
      <c r="I37" s="267"/>
      <c r="J37" s="267"/>
      <c r="K37" s="267"/>
    </row>
    <row r="38" ht="18.75" spans="1:11">
      <c r="A38" s="264" t="s">
        <v>416</v>
      </c>
      <c r="B38" s="265"/>
      <c r="C38" s="266"/>
      <c r="D38" s="266"/>
      <c r="E38" s="267"/>
      <c r="F38" s="267"/>
      <c r="G38" s="267"/>
      <c r="H38" s="267"/>
      <c r="I38" s="267"/>
      <c r="J38" s="66"/>
      <c r="K38" s="66"/>
    </row>
    <row r="39" ht="18.75" spans="1:11">
      <c r="A39" s="264" t="s">
        <v>417</v>
      </c>
      <c r="B39" s="265"/>
      <c r="C39" s="266"/>
      <c r="D39" s="266"/>
      <c r="E39" s="267"/>
      <c r="F39" s="267"/>
      <c r="G39" s="267"/>
      <c r="H39" s="267"/>
      <c r="I39" s="267"/>
      <c r="J39" s="66"/>
      <c r="K39" s="66"/>
    </row>
    <row r="40" ht="18.75" spans="1:11">
      <c r="A40" s="264"/>
      <c r="B40" s="265"/>
      <c r="C40" s="266"/>
      <c r="D40" s="266"/>
      <c r="E40" s="267"/>
      <c r="F40" s="267"/>
      <c r="G40" s="267"/>
      <c r="H40" s="294"/>
      <c r="I40" s="294"/>
      <c r="J40" s="294"/>
      <c r="K40" s="294"/>
    </row>
    <row r="41" ht="18.75" spans="1:11">
      <c r="A41" s="264" t="s">
        <v>450</v>
      </c>
      <c r="B41" s="265"/>
      <c r="C41" s="266"/>
      <c r="D41" s="266"/>
      <c r="E41" s="267"/>
      <c r="F41" s="267"/>
      <c r="G41" s="267"/>
      <c r="H41" s="267"/>
      <c r="I41" s="267"/>
      <c r="J41" s="61"/>
      <c r="K41" s="297"/>
    </row>
    <row r="42" ht="18" spans="1:11">
      <c r="A42" s="264" t="s">
        <v>419</v>
      </c>
      <c r="B42" s="268" t="s">
        <v>451</v>
      </c>
      <c r="C42" s="266"/>
      <c r="D42" s="266"/>
      <c r="E42" s="267"/>
      <c r="F42" s="267"/>
      <c r="G42" s="267"/>
      <c r="H42" s="267"/>
      <c r="I42" s="267"/>
      <c r="J42" s="61"/>
      <c r="K42" s="297"/>
    </row>
    <row r="43" ht="18.75" spans="1:11">
      <c r="A43" s="264"/>
      <c r="B43" s="268"/>
      <c r="C43" s="266"/>
      <c r="D43" s="266"/>
      <c r="E43" s="267"/>
      <c r="F43" s="267"/>
      <c r="G43" s="267"/>
      <c r="H43" s="267"/>
      <c r="I43" s="267"/>
      <c r="J43" s="66"/>
      <c r="K43" s="298"/>
    </row>
    <row r="44" ht="18.75" spans="1:11">
      <c r="A44" s="269"/>
      <c r="B44" s="269"/>
      <c r="C44" s="266"/>
      <c r="D44" s="266"/>
      <c r="E44" s="269"/>
      <c r="F44" s="270" t="s">
        <v>421</v>
      </c>
      <c r="G44" s="271"/>
      <c r="H44" s="271"/>
      <c r="I44" s="299"/>
      <c r="J44" s="66"/>
      <c r="K44" s="298"/>
    </row>
    <row r="45" ht="33" spans="1:11">
      <c r="A45" s="272" t="s">
        <v>422</v>
      </c>
      <c r="B45" s="273" t="s">
        <v>423</v>
      </c>
      <c r="C45" s="274" t="s">
        <v>424</v>
      </c>
      <c r="D45" s="275" t="s">
        <v>425</v>
      </c>
      <c r="E45" s="274" t="s">
        <v>426</v>
      </c>
      <c r="F45" s="274" t="s">
        <v>8</v>
      </c>
      <c r="G45" s="274" t="s">
        <v>9</v>
      </c>
      <c r="H45" s="274" t="s">
        <v>427</v>
      </c>
      <c r="I45" s="274" t="s">
        <v>428</v>
      </c>
      <c r="J45" s="274" t="s">
        <v>429</v>
      </c>
      <c r="K45" s="274" t="s">
        <v>430</v>
      </c>
    </row>
    <row r="46" spans="1:11">
      <c r="A46" s="276">
        <v>45295</v>
      </c>
      <c r="B46" s="276">
        <v>45300</v>
      </c>
      <c r="C46" s="295" t="s">
        <v>22</v>
      </c>
      <c r="D46" s="278" t="s">
        <v>452</v>
      </c>
      <c r="E46" s="282" t="s">
        <v>453</v>
      </c>
      <c r="F46" s="279">
        <v>1460</v>
      </c>
      <c r="G46" s="279">
        <v>800</v>
      </c>
      <c r="H46" s="280">
        <f>F46+G46</f>
        <v>2260</v>
      </c>
      <c r="I46" s="280">
        <v>1130</v>
      </c>
      <c r="J46" s="300" t="s">
        <v>454</v>
      </c>
      <c r="K46" s="301" t="s">
        <v>455</v>
      </c>
    </row>
    <row r="47" spans="1:11">
      <c r="A47" s="289"/>
      <c r="B47" s="289"/>
      <c r="C47" s="290"/>
      <c r="D47" s="291"/>
      <c r="E47" s="291"/>
      <c r="F47" s="292"/>
      <c r="G47" s="292"/>
      <c r="H47" s="293"/>
      <c r="I47" s="293"/>
      <c r="J47" s="305"/>
      <c r="K47" s="289"/>
    </row>
    <row r="48" spans="1:11">
      <c r="A48" s="289"/>
      <c r="B48" s="289"/>
      <c r="C48" s="290"/>
      <c r="D48" s="291"/>
      <c r="E48" s="291"/>
      <c r="F48" s="292"/>
      <c r="G48" s="292"/>
      <c r="H48" s="293"/>
      <c r="I48" s="293"/>
      <c r="J48" s="305"/>
      <c r="K48" s="289"/>
    </row>
    <row r="49" spans="1:11">
      <c r="A49" s="283"/>
      <c r="B49" s="284"/>
      <c r="C49" s="285"/>
      <c r="D49" s="285"/>
      <c r="E49" s="285"/>
      <c r="F49" s="285"/>
      <c r="G49" s="285"/>
      <c r="H49" s="285"/>
      <c r="I49" s="285"/>
      <c r="J49" s="302"/>
      <c r="K49" s="289"/>
    </row>
    <row r="50" spans="1:11">
      <c r="A50" s="286" t="s">
        <v>436</v>
      </c>
      <c r="B50" s="66"/>
      <c r="C50" s="66"/>
      <c r="D50" s="286" t="s">
        <v>437</v>
      </c>
      <c r="E50" s="66"/>
      <c r="F50" s="286"/>
      <c r="G50" s="286"/>
      <c r="H50" s="66"/>
      <c r="I50" s="298" t="s">
        <v>438</v>
      </c>
      <c r="J50" s="66"/>
      <c r="K50" s="289"/>
    </row>
    <row r="51" spans="1:11">
      <c r="A51" s="286"/>
      <c r="B51" s="66"/>
      <c r="C51" s="66"/>
      <c r="D51" s="286"/>
      <c r="E51" s="66"/>
      <c r="F51" s="286"/>
      <c r="G51" s="286"/>
      <c r="H51" s="66"/>
      <c r="I51" s="66"/>
      <c r="J51" s="66"/>
      <c r="K51" s="289"/>
    </row>
    <row r="52" spans="1:11">
      <c r="A52" s="286"/>
      <c r="B52" s="66"/>
      <c r="C52" s="66"/>
      <c r="D52" s="286"/>
      <c r="E52" s="66"/>
      <c r="F52" s="286"/>
      <c r="G52" s="286"/>
      <c r="H52" s="66"/>
      <c r="I52" s="289"/>
      <c r="J52" s="66"/>
      <c r="K52" s="289"/>
    </row>
    <row r="53" spans="1:11">
      <c r="A53" s="287" t="s">
        <v>439</v>
      </c>
      <c r="B53" s="66"/>
      <c r="C53" s="66"/>
      <c r="D53" s="287" t="s">
        <v>440</v>
      </c>
      <c r="E53" s="66"/>
      <c r="F53" s="287"/>
      <c r="G53" s="287"/>
      <c r="H53" s="66"/>
      <c r="I53" s="287" t="s">
        <v>456</v>
      </c>
      <c r="J53" s="66"/>
      <c r="K53" s="303"/>
    </row>
    <row r="54" spans="1:11">
      <c r="A54" s="288" t="s">
        <v>442</v>
      </c>
      <c r="B54" s="66"/>
      <c r="C54" s="66"/>
      <c r="D54" s="288" t="s">
        <v>443</v>
      </c>
      <c r="E54" s="66"/>
      <c r="F54" s="288"/>
      <c r="G54" s="288"/>
      <c r="H54" s="66"/>
      <c r="I54" s="288" t="s">
        <v>457</v>
      </c>
      <c r="J54" s="304"/>
      <c r="K54" s="286"/>
    </row>
    <row r="55" spans="1:11">
      <c r="A55" s="289"/>
      <c r="B55" s="289"/>
      <c r="C55" s="290"/>
      <c r="D55" s="291"/>
      <c r="E55" s="291"/>
      <c r="F55" s="292"/>
      <c r="G55" s="292"/>
      <c r="H55" s="293"/>
      <c r="I55" s="293"/>
      <c r="J55" s="305"/>
      <c r="K55" s="289"/>
    </row>
    <row r="56" ht="18.75" spans="1:11">
      <c r="A56" s="264" t="s">
        <v>415</v>
      </c>
      <c r="B56" s="265"/>
      <c r="C56" s="266"/>
      <c r="D56" s="266"/>
      <c r="E56" s="267"/>
      <c r="F56" s="267"/>
      <c r="G56" s="267"/>
      <c r="H56" s="267"/>
      <c r="I56" s="267"/>
      <c r="J56" s="267"/>
      <c r="K56" s="267"/>
    </row>
    <row r="57" ht="18.75" spans="1:11">
      <c r="A57" s="264" t="s">
        <v>416</v>
      </c>
      <c r="B57" s="265"/>
      <c r="C57" s="266"/>
      <c r="D57" s="266"/>
      <c r="E57" s="267"/>
      <c r="F57" s="267"/>
      <c r="G57" s="267"/>
      <c r="H57" s="267"/>
      <c r="I57" s="267"/>
      <c r="J57" s="66"/>
      <c r="K57" s="66"/>
    </row>
    <row r="58" ht="18.75" spans="1:11">
      <c r="A58" s="264" t="s">
        <v>417</v>
      </c>
      <c r="B58" s="265"/>
      <c r="C58" s="266"/>
      <c r="D58" s="266"/>
      <c r="E58" s="267"/>
      <c r="F58" s="267"/>
      <c r="G58" s="267"/>
      <c r="H58" s="267"/>
      <c r="I58" s="296"/>
      <c r="J58" s="296"/>
      <c r="K58" s="296"/>
    </row>
    <row r="59" ht="18.75" spans="1:11">
      <c r="A59" s="264"/>
      <c r="B59" s="265"/>
      <c r="C59" s="266"/>
      <c r="D59" s="266"/>
      <c r="E59" s="267"/>
      <c r="F59" s="267"/>
      <c r="G59" s="267"/>
      <c r="H59" s="267"/>
      <c r="I59" s="267"/>
      <c r="J59" s="267"/>
      <c r="K59" s="267"/>
    </row>
    <row r="60" ht="18.75" spans="1:11">
      <c r="A60" s="264" t="s">
        <v>418</v>
      </c>
      <c r="B60" s="265"/>
      <c r="C60" s="266"/>
      <c r="D60" s="266"/>
      <c r="E60" s="267"/>
      <c r="F60" s="267"/>
      <c r="G60" s="267"/>
      <c r="H60" s="267"/>
      <c r="I60" s="267"/>
      <c r="J60" s="61"/>
      <c r="K60" s="297"/>
    </row>
    <row r="61" ht="18" spans="1:11">
      <c r="A61" s="264" t="s">
        <v>419</v>
      </c>
      <c r="B61" s="268" t="s">
        <v>458</v>
      </c>
      <c r="C61" s="266"/>
      <c r="D61" s="266"/>
      <c r="E61" s="267"/>
      <c r="F61" s="267"/>
      <c r="G61" s="267"/>
      <c r="H61" s="267"/>
      <c r="I61" s="267"/>
      <c r="J61" s="61"/>
      <c r="K61" s="297"/>
    </row>
    <row r="62" ht="18.75" spans="1:11">
      <c r="A62" s="264"/>
      <c r="B62" s="268"/>
      <c r="C62" s="266"/>
      <c r="D62" s="266"/>
      <c r="E62" s="267"/>
      <c r="F62" s="267"/>
      <c r="G62" s="267"/>
      <c r="H62" s="267"/>
      <c r="I62" s="267"/>
      <c r="J62" s="66"/>
      <c r="K62" s="298"/>
    </row>
    <row r="63" ht="18.75" spans="1:11">
      <c r="A63" s="269"/>
      <c r="B63" s="269"/>
      <c r="C63" s="266"/>
      <c r="D63" s="266"/>
      <c r="E63" s="269"/>
      <c r="F63" s="270" t="s">
        <v>421</v>
      </c>
      <c r="G63" s="271"/>
      <c r="H63" s="271"/>
      <c r="I63" s="299"/>
      <c r="J63" s="66"/>
      <c r="K63" s="298"/>
    </row>
    <row r="64" ht="33" spans="1:11">
      <c r="A64" s="272" t="s">
        <v>422</v>
      </c>
      <c r="B64" s="273" t="s">
        <v>423</v>
      </c>
      <c r="C64" s="274" t="s">
        <v>424</v>
      </c>
      <c r="D64" s="275" t="s">
        <v>425</v>
      </c>
      <c r="E64" s="274" t="s">
        <v>426</v>
      </c>
      <c r="F64" s="274" t="s">
        <v>8</v>
      </c>
      <c r="G64" s="274" t="s">
        <v>9</v>
      </c>
      <c r="H64" s="274" t="s">
        <v>427</v>
      </c>
      <c r="I64" s="274" t="s">
        <v>428</v>
      </c>
      <c r="J64" s="274" t="s">
        <v>429</v>
      </c>
      <c r="K64" s="274" t="s">
        <v>430</v>
      </c>
    </row>
    <row r="65" spans="1:11">
      <c r="A65" s="276">
        <v>45297</v>
      </c>
      <c r="B65" s="276">
        <v>45301</v>
      </c>
      <c r="C65" s="276" t="s">
        <v>23</v>
      </c>
      <c r="D65" s="277" t="s">
        <v>459</v>
      </c>
      <c r="E65" s="278" t="s">
        <v>460</v>
      </c>
      <c r="F65" s="279">
        <v>0</v>
      </c>
      <c r="G65" s="279">
        <v>2650</v>
      </c>
      <c r="H65" s="280">
        <v>2650</v>
      </c>
      <c r="I65" s="280">
        <v>0</v>
      </c>
      <c r="J65" s="300" t="s">
        <v>454</v>
      </c>
      <c r="K65" s="301" t="s">
        <v>461</v>
      </c>
    </row>
    <row r="66" spans="1:11">
      <c r="A66" s="283"/>
      <c r="B66" s="284"/>
      <c r="C66" s="285"/>
      <c r="D66" s="285"/>
      <c r="E66" s="285"/>
      <c r="F66" s="285"/>
      <c r="G66" s="285"/>
      <c r="H66" s="285"/>
      <c r="I66" s="285"/>
      <c r="J66" s="302"/>
      <c r="K66" s="289"/>
    </row>
    <row r="67" spans="1:11">
      <c r="A67" s="286" t="s">
        <v>436</v>
      </c>
      <c r="B67" s="66"/>
      <c r="C67" s="66"/>
      <c r="D67" s="286" t="s">
        <v>437</v>
      </c>
      <c r="E67" s="66"/>
      <c r="F67" s="286"/>
      <c r="G67" s="286"/>
      <c r="H67" s="66"/>
      <c r="I67" s="298" t="s">
        <v>438</v>
      </c>
      <c r="J67" s="66"/>
      <c r="K67" s="289"/>
    </row>
    <row r="68" spans="1:11">
      <c r="A68" s="286"/>
      <c r="B68" s="66"/>
      <c r="C68" s="66"/>
      <c r="D68" s="286"/>
      <c r="E68" s="66"/>
      <c r="F68" s="286"/>
      <c r="G68" s="286"/>
      <c r="H68" s="66"/>
      <c r="I68" s="66"/>
      <c r="J68" s="66"/>
      <c r="K68" s="289"/>
    </row>
    <row r="69" spans="1:11">
      <c r="A69" s="286"/>
      <c r="B69" s="66"/>
      <c r="C69" s="66"/>
      <c r="D69" s="286"/>
      <c r="E69" s="66"/>
      <c r="F69" s="286"/>
      <c r="G69" s="286"/>
      <c r="H69" s="66"/>
      <c r="I69" s="289"/>
      <c r="J69" s="66"/>
      <c r="K69" s="289"/>
    </row>
    <row r="70" spans="1:11">
      <c r="A70" s="287" t="s">
        <v>439</v>
      </c>
      <c r="B70" s="66"/>
      <c r="C70" s="66"/>
      <c r="D70" s="287" t="s">
        <v>440</v>
      </c>
      <c r="E70" s="66"/>
      <c r="F70" s="287"/>
      <c r="G70" s="287"/>
      <c r="H70" s="66"/>
      <c r="I70" s="287" t="s">
        <v>441</v>
      </c>
      <c r="J70" s="66"/>
      <c r="K70" s="303"/>
    </row>
    <row r="71" spans="1:11">
      <c r="A71" s="288" t="s">
        <v>442</v>
      </c>
      <c r="B71" s="66"/>
      <c r="C71" s="66"/>
      <c r="D71" s="288" t="s">
        <v>443</v>
      </c>
      <c r="E71" s="66"/>
      <c r="F71" s="288"/>
      <c r="G71" s="288"/>
      <c r="H71" s="66"/>
      <c r="I71" s="288" t="s">
        <v>444</v>
      </c>
      <c r="J71" s="304"/>
      <c r="K71" s="286"/>
    </row>
    <row r="72" spans="1:11">
      <c r="A72" s="289"/>
      <c r="B72" s="289"/>
      <c r="C72" s="289"/>
      <c r="D72" s="289"/>
      <c r="E72" s="290"/>
      <c r="F72" s="306"/>
      <c r="G72" s="306"/>
      <c r="H72" s="307"/>
      <c r="I72" s="307"/>
      <c r="J72" s="305"/>
      <c r="K72" s="289"/>
    </row>
    <row r="73" ht="18.75" spans="1:11">
      <c r="A73" s="264" t="s">
        <v>415</v>
      </c>
      <c r="B73" s="265"/>
      <c r="C73" s="266"/>
      <c r="D73" s="266"/>
      <c r="E73" s="267"/>
      <c r="F73" s="267"/>
      <c r="G73" s="267"/>
      <c r="H73" s="267"/>
      <c r="I73" s="267"/>
      <c r="J73" s="267"/>
      <c r="K73" s="267"/>
    </row>
    <row r="74" ht="18.75" spans="1:11">
      <c r="A74" s="264" t="s">
        <v>416</v>
      </c>
      <c r="B74" s="265"/>
      <c r="C74" s="266"/>
      <c r="D74" s="266"/>
      <c r="E74" s="267"/>
      <c r="F74" s="267"/>
      <c r="G74" s="267"/>
      <c r="H74" s="267"/>
      <c r="I74" s="267"/>
      <c r="J74" s="66"/>
      <c r="K74" s="66"/>
    </row>
    <row r="75" ht="18.75" spans="1:11">
      <c r="A75" s="264" t="s">
        <v>417</v>
      </c>
      <c r="B75" s="265"/>
      <c r="C75" s="266"/>
      <c r="D75" s="266"/>
      <c r="E75" s="267"/>
      <c r="F75" s="267"/>
      <c r="G75" s="267"/>
      <c r="H75" s="267"/>
      <c r="I75" s="296"/>
      <c r="J75" s="296"/>
      <c r="K75" s="296"/>
    </row>
    <row r="76" ht="18.75" spans="1:11">
      <c r="A76" s="264"/>
      <c r="B76" s="265"/>
      <c r="C76" s="266"/>
      <c r="D76" s="266"/>
      <c r="E76" s="267"/>
      <c r="F76" s="267"/>
      <c r="G76" s="267"/>
      <c r="H76" s="267"/>
      <c r="I76" s="267"/>
      <c r="J76" s="267"/>
      <c r="K76" s="267"/>
    </row>
    <row r="77" ht="18.75" spans="1:11">
      <c r="A77" s="264" t="s">
        <v>418</v>
      </c>
      <c r="B77" s="265"/>
      <c r="C77" s="266"/>
      <c r="D77" s="266"/>
      <c r="E77" s="267"/>
      <c r="F77" s="267"/>
      <c r="G77" s="267"/>
      <c r="H77" s="267"/>
      <c r="I77" s="267"/>
      <c r="J77" s="61"/>
      <c r="K77" s="297"/>
    </row>
    <row r="78" ht="18" spans="1:11">
      <c r="A78" s="264" t="s">
        <v>419</v>
      </c>
      <c r="B78" s="268" t="s">
        <v>462</v>
      </c>
      <c r="C78" s="266"/>
      <c r="D78" s="266"/>
      <c r="E78" s="267"/>
      <c r="F78" s="267"/>
      <c r="G78" s="267"/>
      <c r="H78" s="267"/>
      <c r="I78" s="267"/>
      <c r="J78" s="61"/>
      <c r="K78" s="297"/>
    </row>
    <row r="79" ht="18.75" spans="1:11">
      <c r="A79" s="264"/>
      <c r="B79" s="268"/>
      <c r="C79" s="266"/>
      <c r="D79" s="266"/>
      <c r="E79" s="267"/>
      <c r="F79" s="267"/>
      <c r="G79" s="267"/>
      <c r="H79" s="267"/>
      <c r="I79" s="267"/>
      <c r="J79" s="66"/>
      <c r="K79" s="298"/>
    </row>
    <row r="80" ht="18.75" spans="1:11">
      <c r="A80" s="269"/>
      <c r="B80" s="269"/>
      <c r="C80" s="266"/>
      <c r="D80" s="266"/>
      <c r="E80" s="269"/>
      <c r="F80" s="270" t="s">
        <v>421</v>
      </c>
      <c r="G80" s="271"/>
      <c r="H80" s="271"/>
      <c r="I80" s="299"/>
      <c r="J80" s="66"/>
      <c r="K80" s="298"/>
    </row>
    <row r="81" ht="33" spans="1:11">
      <c r="A81" s="272" t="s">
        <v>422</v>
      </c>
      <c r="B81" s="273" t="s">
        <v>423</v>
      </c>
      <c r="C81" s="274" t="s">
        <v>424</v>
      </c>
      <c r="D81" s="275" t="s">
        <v>425</v>
      </c>
      <c r="E81" s="274" t="s">
        <v>426</v>
      </c>
      <c r="F81" s="274" t="s">
        <v>8</v>
      </c>
      <c r="G81" s="274" t="s">
        <v>9</v>
      </c>
      <c r="H81" s="274" t="s">
        <v>427</v>
      </c>
      <c r="I81" s="274" t="s">
        <v>428</v>
      </c>
      <c r="J81" s="274" t="s">
        <v>429</v>
      </c>
      <c r="K81" s="274" t="s">
        <v>430</v>
      </c>
    </row>
    <row r="82" ht="25.5" spans="1:11">
      <c r="A82" s="276">
        <v>45301</v>
      </c>
      <c r="B82" s="276">
        <v>45302</v>
      </c>
      <c r="C82" s="276" t="s">
        <v>24</v>
      </c>
      <c r="D82" s="277" t="s">
        <v>463</v>
      </c>
      <c r="E82" s="278" t="s">
        <v>449</v>
      </c>
      <c r="F82" s="279">
        <v>0</v>
      </c>
      <c r="G82" s="279">
        <v>0</v>
      </c>
      <c r="H82" s="280">
        <v>0</v>
      </c>
      <c r="I82" s="280">
        <v>0</v>
      </c>
      <c r="J82" s="300" t="s">
        <v>433</v>
      </c>
      <c r="K82" s="301" t="s">
        <v>434</v>
      </c>
    </row>
    <row r="83" spans="1:11">
      <c r="A83" s="283"/>
      <c r="B83" s="284"/>
      <c r="C83" s="285"/>
      <c r="D83" s="285"/>
      <c r="E83" s="285"/>
      <c r="F83" s="285"/>
      <c r="G83" s="285"/>
      <c r="H83" s="285"/>
      <c r="I83" s="285"/>
      <c r="J83" s="302"/>
      <c r="K83" s="289"/>
    </row>
    <row r="84" spans="1:11">
      <c r="A84" s="286" t="s">
        <v>436</v>
      </c>
      <c r="B84" s="66"/>
      <c r="C84" s="66"/>
      <c r="D84" s="286" t="s">
        <v>437</v>
      </c>
      <c r="E84" s="66"/>
      <c r="F84" s="286"/>
      <c r="G84" s="286"/>
      <c r="H84" s="66"/>
      <c r="I84" s="298" t="s">
        <v>438</v>
      </c>
      <c r="J84" s="66"/>
      <c r="K84" s="289"/>
    </row>
    <row r="85" spans="1:11">
      <c r="A85" s="286"/>
      <c r="B85" s="66"/>
      <c r="C85" s="66"/>
      <c r="D85" s="286"/>
      <c r="E85" s="66"/>
      <c r="F85" s="286"/>
      <c r="G85" s="286"/>
      <c r="H85" s="66"/>
      <c r="I85" s="66"/>
      <c r="J85" s="66"/>
      <c r="K85" s="289"/>
    </row>
    <row r="86" spans="1:11">
      <c r="A86" s="286"/>
      <c r="B86" s="66"/>
      <c r="C86" s="66"/>
      <c r="D86" s="286"/>
      <c r="E86" s="66"/>
      <c r="F86" s="286"/>
      <c r="G86" s="286"/>
      <c r="H86" s="66"/>
      <c r="I86" s="289"/>
      <c r="J86" s="66"/>
      <c r="K86" s="289"/>
    </row>
    <row r="87" spans="1:11">
      <c r="A87" s="287" t="s">
        <v>439</v>
      </c>
      <c r="B87" s="66"/>
      <c r="C87" s="66"/>
      <c r="D87" s="287" t="s">
        <v>440</v>
      </c>
      <c r="E87" s="66"/>
      <c r="F87" s="287"/>
      <c r="G87" s="287"/>
      <c r="H87" s="66"/>
      <c r="I87" s="287" t="s">
        <v>441</v>
      </c>
      <c r="J87" s="66"/>
      <c r="K87" s="303"/>
    </row>
    <row r="88" spans="1:11">
      <c r="A88" s="288" t="s">
        <v>442</v>
      </c>
      <c r="B88" s="66"/>
      <c r="C88" s="66"/>
      <c r="D88" s="288" t="s">
        <v>443</v>
      </c>
      <c r="E88" s="66"/>
      <c r="F88" s="288"/>
      <c r="G88" s="288"/>
      <c r="H88" s="66"/>
      <c r="I88" s="288" t="s">
        <v>444</v>
      </c>
      <c r="J88" s="304"/>
      <c r="K88" s="286"/>
    </row>
    <row r="89" ht="18.75" spans="1:11">
      <c r="A89" s="264"/>
      <c r="B89" s="265"/>
      <c r="C89" s="266"/>
      <c r="D89" s="266"/>
      <c r="E89" s="267"/>
      <c r="F89" s="267"/>
      <c r="G89" s="267"/>
      <c r="H89" s="267"/>
      <c r="I89" s="267"/>
      <c r="J89" s="61"/>
      <c r="K89" s="297"/>
    </row>
    <row r="90" ht="18.75" spans="1:11">
      <c r="A90" s="264" t="s">
        <v>415</v>
      </c>
      <c r="B90" s="265"/>
      <c r="C90" s="266"/>
      <c r="D90" s="266"/>
      <c r="E90" s="267"/>
      <c r="F90" s="267"/>
      <c r="G90" s="267"/>
      <c r="H90" s="267"/>
      <c r="I90" s="267"/>
      <c r="J90" s="267"/>
      <c r="K90" s="267"/>
    </row>
    <row r="91" ht="18.75" spans="1:11">
      <c r="A91" s="264" t="s">
        <v>416</v>
      </c>
      <c r="B91" s="265"/>
      <c r="C91" s="266"/>
      <c r="D91" s="266"/>
      <c r="E91" s="267"/>
      <c r="F91" s="267"/>
      <c r="G91" s="267"/>
      <c r="H91" s="267"/>
      <c r="I91" s="267"/>
      <c r="J91" s="66"/>
      <c r="K91" s="66"/>
    </row>
    <row r="92" ht="18.75" spans="1:11">
      <c r="A92" s="264" t="s">
        <v>417</v>
      </c>
      <c r="B92" s="265"/>
      <c r="C92" s="266"/>
      <c r="D92" s="266"/>
      <c r="E92" s="267"/>
      <c r="F92" s="267"/>
      <c r="G92" s="267"/>
      <c r="H92" s="267"/>
      <c r="I92" s="296"/>
      <c r="J92" s="296"/>
      <c r="K92" s="296"/>
    </row>
    <row r="93" ht="18.75" spans="1:11">
      <c r="A93" s="264"/>
      <c r="B93" s="265"/>
      <c r="C93" s="266"/>
      <c r="D93" s="266"/>
      <c r="E93" s="267"/>
      <c r="F93" s="267"/>
      <c r="G93" s="267"/>
      <c r="H93" s="267"/>
      <c r="I93" s="267"/>
      <c r="J93" s="267"/>
      <c r="K93" s="267"/>
    </row>
    <row r="94" ht="18.75" spans="1:11">
      <c r="A94" s="264" t="s">
        <v>418</v>
      </c>
      <c r="B94" s="265"/>
      <c r="C94" s="266"/>
      <c r="D94" s="266"/>
      <c r="E94" s="267"/>
      <c r="F94" s="267"/>
      <c r="G94" s="267"/>
      <c r="H94" s="267"/>
      <c r="I94" s="267"/>
      <c r="J94" s="61"/>
      <c r="K94" s="297"/>
    </row>
    <row r="95" ht="18" spans="1:11">
      <c r="A95" s="264" t="s">
        <v>419</v>
      </c>
      <c r="B95" s="268" t="s">
        <v>464</v>
      </c>
      <c r="C95" s="266"/>
      <c r="D95" s="266"/>
      <c r="E95" s="267"/>
      <c r="F95" s="267"/>
      <c r="G95" s="267"/>
      <c r="H95" s="267"/>
      <c r="I95" s="267"/>
      <c r="J95" s="61"/>
      <c r="K95" s="297"/>
    </row>
    <row r="96" ht="18.75" spans="1:11">
      <c r="A96" s="264"/>
      <c r="B96" s="268"/>
      <c r="C96" s="266"/>
      <c r="D96" s="266"/>
      <c r="E96" s="267"/>
      <c r="F96" s="267"/>
      <c r="G96" s="267"/>
      <c r="H96" s="267"/>
      <c r="I96" s="267"/>
      <c r="J96" s="66"/>
      <c r="K96" s="298"/>
    </row>
    <row r="97" ht="18.75" spans="1:11">
      <c r="A97" s="269"/>
      <c r="B97" s="269"/>
      <c r="C97" s="266"/>
      <c r="D97" s="266"/>
      <c r="E97" s="269"/>
      <c r="F97" s="270" t="s">
        <v>421</v>
      </c>
      <c r="G97" s="271"/>
      <c r="H97" s="271"/>
      <c r="I97" s="299"/>
      <c r="J97" s="66"/>
      <c r="K97" s="298"/>
    </row>
    <row r="98" ht="33" spans="1:11">
      <c r="A98" s="272" t="s">
        <v>422</v>
      </c>
      <c r="B98" s="273" t="s">
        <v>423</v>
      </c>
      <c r="C98" s="274" t="s">
        <v>424</v>
      </c>
      <c r="D98" s="275" t="s">
        <v>425</v>
      </c>
      <c r="E98" s="274" t="s">
        <v>426</v>
      </c>
      <c r="F98" s="274" t="s">
        <v>8</v>
      </c>
      <c r="G98" s="274" t="s">
        <v>9</v>
      </c>
      <c r="H98" s="274" t="s">
        <v>427</v>
      </c>
      <c r="I98" s="274" t="s">
        <v>428</v>
      </c>
      <c r="J98" s="274" t="s">
        <v>429</v>
      </c>
      <c r="K98" s="274" t="s">
        <v>430</v>
      </c>
    </row>
    <row r="99" spans="1:11">
      <c r="A99" s="276">
        <v>45293</v>
      </c>
      <c r="B99" s="276">
        <v>45303</v>
      </c>
      <c r="C99" s="276" t="s">
        <v>25</v>
      </c>
      <c r="D99" s="277" t="s">
        <v>465</v>
      </c>
      <c r="E99" s="278" t="s">
        <v>466</v>
      </c>
      <c r="F99" s="279">
        <v>600</v>
      </c>
      <c r="G99" s="279">
        <v>2900</v>
      </c>
      <c r="H99" s="280">
        <f>F99+G99</f>
        <v>3500</v>
      </c>
      <c r="I99" s="280">
        <v>3500</v>
      </c>
      <c r="J99" s="300" t="s">
        <v>454</v>
      </c>
      <c r="K99" s="301" t="s">
        <v>434</v>
      </c>
    </row>
    <row r="100" spans="1:11">
      <c r="A100" s="276">
        <v>45300</v>
      </c>
      <c r="B100" s="276">
        <v>45303</v>
      </c>
      <c r="C100" s="308" t="s">
        <v>26</v>
      </c>
      <c r="D100" s="308" t="s">
        <v>467</v>
      </c>
      <c r="E100" s="308" t="s">
        <v>460</v>
      </c>
      <c r="F100" s="279">
        <v>3300</v>
      </c>
      <c r="G100" s="279">
        <v>2800</v>
      </c>
      <c r="H100" s="280">
        <f>F100+G100</f>
        <v>6100</v>
      </c>
      <c r="I100" s="280">
        <v>6100</v>
      </c>
      <c r="J100" s="300" t="s">
        <v>454</v>
      </c>
      <c r="K100" s="276" t="s">
        <v>468</v>
      </c>
    </row>
    <row r="101" spans="1:11">
      <c r="A101" s="283"/>
      <c r="B101" s="284"/>
      <c r="C101" s="285"/>
      <c r="D101" s="285"/>
      <c r="E101" s="285"/>
      <c r="F101" s="285"/>
      <c r="G101" s="285"/>
      <c r="H101" s="285"/>
      <c r="I101" s="285"/>
      <c r="J101" s="302"/>
      <c r="K101" s="289"/>
    </row>
    <row r="102" spans="1:11">
      <c r="A102" s="286" t="s">
        <v>436</v>
      </c>
      <c r="B102" s="66"/>
      <c r="C102" s="66"/>
      <c r="D102" s="286" t="s">
        <v>437</v>
      </c>
      <c r="E102" s="66"/>
      <c r="F102" s="286"/>
      <c r="G102" s="286"/>
      <c r="H102" s="66"/>
      <c r="I102" s="298" t="s">
        <v>438</v>
      </c>
      <c r="J102" s="66"/>
      <c r="K102" s="289"/>
    </row>
    <row r="103" spans="1:11">
      <c r="A103" s="286"/>
      <c r="B103" s="66"/>
      <c r="C103" s="66"/>
      <c r="D103" s="286"/>
      <c r="E103" s="66"/>
      <c r="F103" s="286"/>
      <c r="G103" s="286"/>
      <c r="H103" s="66"/>
      <c r="I103" s="66"/>
      <c r="J103" s="66"/>
      <c r="K103" s="289"/>
    </row>
    <row r="104" spans="1:11">
      <c r="A104" s="286"/>
      <c r="B104" s="66"/>
      <c r="C104" s="66"/>
      <c r="D104" s="286"/>
      <c r="E104" s="66"/>
      <c r="F104" s="286"/>
      <c r="G104" s="286"/>
      <c r="H104" s="66"/>
      <c r="I104" s="289"/>
      <c r="J104" s="66"/>
      <c r="K104" s="289"/>
    </row>
    <row r="105" spans="1:11">
      <c r="A105" s="287" t="s">
        <v>439</v>
      </c>
      <c r="B105" s="66"/>
      <c r="C105" s="66"/>
      <c r="D105" s="287" t="s">
        <v>440</v>
      </c>
      <c r="E105" s="66"/>
      <c r="F105" s="287"/>
      <c r="G105" s="287"/>
      <c r="H105" s="66"/>
      <c r="I105" s="287" t="s">
        <v>441</v>
      </c>
      <c r="J105" s="66"/>
      <c r="K105" s="303"/>
    </row>
    <row r="106" spans="1:11">
      <c r="A106" s="288" t="s">
        <v>442</v>
      </c>
      <c r="B106" s="66"/>
      <c r="C106" s="66"/>
      <c r="D106" s="288" t="s">
        <v>443</v>
      </c>
      <c r="E106" s="66"/>
      <c r="F106" s="288"/>
      <c r="G106" s="288"/>
      <c r="H106" s="66"/>
      <c r="I106" s="288" t="s">
        <v>444</v>
      </c>
      <c r="J106" s="304"/>
      <c r="K106" s="286"/>
    </row>
    <row r="107" ht="18.75" spans="1:11">
      <c r="A107" s="264"/>
      <c r="B107" s="265"/>
      <c r="C107" s="266"/>
      <c r="D107" s="266"/>
      <c r="E107" s="267"/>
      <c r="F107" s="267"/>
      <c r="G107" s="267"/>
      <c r="H107" s="267"/>
      <c r="I107" s="267"/>
      <c r="J107" s="66"/>
      <c r="K107" s="66"/>
    </row>
    <row r="108" ht="18.75" spans="1:11">
      <c r="A108" s="264" t="s">
        <v>415</v>
      </c>
      <c r="B108" s="265"/>
      <c r="C108" s="266"/>
      <c r="D108" s="266"/>
      <c r="E108" s="267"/>
      <c r="F108" s="267"/>
      <c r="G108" s="267"/>
      <c r="H108" s="267"/>
      <c r="I108" s="267"/>
      <c r="J108" s="267"/>
      <c r="K108" s="267"/>
    </row>
    <row r="109" ht="18.75" spans="1:11">
      <c r="A109" s="264" t="s">
        <v>416</v>
      </c>
      <c r="B109" s="265"/>
      <c r="C109" s="266"/>
      <c r="D109" s="266"/>
      <c r="E109" s="267"/>
      <c r="F109" s="267"/>
      <c r="G109" s="267"/>
      <c r="H109" s="267"/>
      <c r="I109" s="267"/>
      <c r="J109" s="66"/>
      <c r="K109" s="66"/>
    </row>
    <row r="110" ht="18.75" spans="1:11">
      <c r="A110" s="264" t="s">
        <v>417</v>
      </c>
      <c r="B110" s="265"/>
      <c r="C110" s="266"/>
      <c r="D110" s="266"/>
      <c r="E110" s="267"/>
      <c r="F110" s="267"/>
      <c r="G110" s="267"/>
      <c r="H110" s="267"/>
      <c r="I110" s="296"/>
      <c r="J110" s="296"/>
      <c r="K110" s="296"/>
    </row>
    <row r="111" ht="18.75" spans="1:11">
      <c r="A111" s="264"/>
      <c r="B111" s="265"/>
      <c r="C111" s="266"/>
      <c r="D111" s="266"/>
      <c r="E111" s="267"/>
      <c r="F111" s="267"/>
      <c r="G111" s="267"/>
      <c r="H111" s="267"/>
      <c r="I111" s="267"/>
      <c r="J111" s="267"/>
      <c r="K111" s="267"/>
    </row>
    <row r="112" ht="18.75" spans="1:11">
      <c r="A112" s="264" t="s">
        <v>418</v>
      </c>
      <c r="B112" s="265"/>
      <c r="C112" s="266"/>
      <c r="D112" s="266"/>
      <c r="E112" s="267"/>
      <c r="F112" s="267"/>
      <c r="G112" s="267"/>
      <c r="H112" s="267"/>
      <c r="I112" s="267"/>
      <c r="J112" s="61"/>
      <c r="K112" s="297"/>
    </row>
    <row r="113" ht="18" spans="1:11">
      <c r="A113" s="264" t="s">
        <v>419</v>
      </c>
      <c r="B113" s="268" t="s">
        <v>469</v>
      </c>
      <c r="C113" s="266"/>
      <c r="D113" s="266"/>
      <c r="E113" s="267"/>
      <c r="F113" s="267"/>
      <c r="G113" s="267"/>
      <c r="H113" s="267"/>
      <c r="I113" s="267"/>
      <c r="J113" s="61"/>
      <c r="K113" s="297"/>
    </row>
    <row r="114" ht="18.75" spans="1:11">
      <c r="A114" s="264"/>
      <c r="B114" s="268"/>
      <c r="C114" s="266"/>
      <c r="D114" s="266"/>
      <c r="E114" s="267"/>
      <c r="F114" s="267"/>
      <c r="G114" s="267"/>
      <c r="H114" s="267"/>
      <c r="I114" s="267"/>
      <c r="J114" s="66"/>
      <c r="K114" s="298"/>
    </row>
    <row r="115" ht="18.75" spans="1:11">
      <c r="A115" s="269"/>
      <c r="B115" s="269"/>
      <c r="C115" s="266"/>
      <c r="D115" s="266"/>
      <c r="E115" s="269"/>
      <c r="F115" s="270" t="s">
        <v>421</v>
      </c>
      <c r="G115" s="271"/>
      <c r="H115" s="271"/>
      <c r="I115" s="299"/>
      <c r="J115" s="66"/>
      <c r="K115" s="298"/>
    </row>
    <row r="116" ht="33" spans="1:11">
      <c r="A116" s="272" t="s">
        <v>422</v>
      </c>
      <c r="B116" s="273" t="s">
        <v>423</v>
      </c>
      <c r="C116" s="274" t="s">
        <v>424</v>
      </c>
      <c r="D116" s="275" t="s">
        <v>425</v>
      </c>
      <c r="E116" s="274" t="s">
        <v>426</v>
      </c>
      <c r="F116" s="274" t="s">
        <v>8</v>
      </c>
      <c r="G116" s="274" t="s">
        <v>9</v>
      </c>
      <c r="H116" s="274" t="s">
        <v>427</v>
      </c>
      <c r="I116" s="274" t="s">
        <v>428</v>
      </c>
      <c r="J116" s="274" t="s">
        <v>429</v>
      </c>
      <c r="K116" s="274" t="s">
        <v>430</v>
      </c>
    </row>
    <row r="117" spans="1:11">
      <c r="A117" s="276">
        <v>45303</v>
      </c>
      <c r="B117" s="276">
        <v>45307</v>
      </c>
      <c r="C117" s="276" t="s">
        <v>28</v>
      </c>
      <c r="D117" s="277" t="s">
        <v>470</v>
      </c>
      <c r="E117" s="278" t="s">
        <v>471</v>
      </c>
      <c r="F117" s="279">
        <v>6870</v>
      </c>
      <c r="G117" s="279">
        <v>4750</v>
      </c>
      <c r="H117" s="280">
        <f>F117+G117</f>
        <v>11620</v>
      </c>
      <c r="I117" s="280">
        <v>5620</v>
      </c>
      <c r="J117" s="300" t="s">
        <v>454</v>
      </c>
      <c r="K117" s="301" t="s">
        <v>472</v>
      </c>
    </row>
    <row r="118" spans="1:11">
      <c r="A118" s="283"/>
      <c r="B118" s="284"/>
      <c r="C118" s="285"/>
      <c r="D118" s="285"/>
      <c r="E118" s="285"/>
      <c r="F118" s="285"/>
      <c r="G118" s="285"/>
      <c r="H118" s="285"/>
      <c r="I118" s="285"/>
      <c r="J118" s="302"/>
      <c r="K118" s="289"/>
    </row>
    <row r="119" spans="1:11">
      <c r="A119" s="286" t="s">
        <v>436</v>
      </c>
      <c r="B119" s="66"/>
      <c r="C119" s="66"/>
      <c r="D119" s="286" t="s">
        <v>437</v>
      </c>
      <c r="E119" s="66"/>
      <c r="F119" s="286"/>
      <c r="G119" s="286"/>
      <c r="H119" s="66"/>
      <c r="I119" s="298" t="s">
        <v>438</v>
      </c>
      <c r="J119" s="66"/>
      <c r="K119" s="289"/>
    </row>
    <row r="120" spans="1:11">
      <c r="A120" s="286"/>
      <c r="B120" s="66"/>
      <c r="C120" s="66"/>
      <c r="D120" s="286"/>
      <c r="E120" s="66"/>
      <c r="F120" s="286"/>
      <c r="G120" s="286"/>
      <c r="H120" s="66"/>
      <c r="I120" s="66"/>
      <c r="J120" s="66"/>
      <c r="K120" s="289"/>
    </row>
    <row r="121" spans="1:11">
      <c r="A121" s="286"/>
      <c r="B121" s="66"/>
      <c r="C121" s="66"/>
      <c r="D121" s="286"/>
      <c r="E121" s="66"/>
      <c r="F121" s="286"/>
      <c r="G121" s="286"/>
      <c r="H121" s="66"/>
      <c r="I121" s="289"/>
      <c r="J121" s="66"/>
      <c r="K121" s="289"/>
    </row>
    <row r="122" spans="1:11">
      <c r="A122" s="287" t="s">
        <v>439</v>
      </c>
      <c r="B122" s="66"/>
      <c r="C122" s="66"/>
      <c r="D122" s="287" t="s">
        <v>440</v>
      </c>
      <c r="E122" s="66"/>
      <c r="F122" s="287"/>
      <c r="G122" s="287"/>
      <c r="H122" s="66"/>
      <c r="I122" s="287" t="s">
        <v>441</v>
      </c>
      <c r="J122" s="66"/>
      <c r="K122" s="303"/>
    </row>
    <row r="123" spans="1:11">
      <c r="A123" s="288" t="s">
        <v>442</v>
      </c>
      <c r="B123" s="66"/>
      <c r="C123" s="66"/>
      <c r="D123" s="288" t="s">
        <v>443</v>
      </c>
      <c r="E123" s="66"/>
      <c r="F123" s="288"/>
      <c r="G123" s="288"/>
      <c r="H123" s="66"/>
      <c r="I123" s="288" t="s">
        <v>444</v>
      </c>
      <c r="J123" s="304"/>
      <c r="K123" s="286"/>
    </row>
    <row r="124" spans="1:11">
      <c r="A124" s="288"/>
      <c r="B124" s="66"/>
      <c r="C124" s="66"/>
      <c r="D124" s="288"/>
      <c r="E124" s="66"/>
      <c r="F124" s="288"/>
      <c r="G124" s="288"/>
      <c r="H124" s="66"/>
      <c r="I124" s="288"/>
      <c r="J124" s="304"/>
      <c r="K124" s="286"/>
    </row>
    <row r="125" ht="18.75" spans="1:11">
      <c r="A125" s="264" t="s">
        <v>415</v>
      </c>
      <c r="B125" s="265"/>
      <c r="C125" s="266"/>
      <c r="D125" s="266"/>
      <c r="E125" s="267"/>
      <c r="F125" s="267"/>
      <c r="G125" s="267"/>
      <c r="H125" s="267"/>
      <c r="I125" s="267"/>
      <c r="J125" s="267"/>
      <c r="K125" s="267"/>
    </row>
    <row r="126" ht="18.75" spans="1:11">
      <c r="A126" s="264" t="s">
        <v>416</v>
      </c>
      <c r="B126" s="265"/>
      <c r="C126" s="266"/>
      <c r="D126" s="266"/>
      <c r="E126" s="267"/>
      <c r="F126" s="267"/>
      <c r="G126" s="267"/>
      <c r="H126" s="267"/>
      <c r="I126" s="267"/>
      <c r="J126" s="66"/>
      <c r="K126" s="66"/>
    </row>
    <row r="127" ht="18.75" spans="1:11">
      <c r="A127" s="264" t="s">
        <v>417</v>
      </c>
      <c r="B127" s="265"/>
      <c r="C127" s="266"/>
      <c r="D127" s="266"/>
      <c r="E127" s="267"/>
      <c r="F127" s="267"/>
      <c r="G127" s="267"/>
      <c r="H127" s="267"/>
      <c r="I127" s="267"/>
      <c r="J127" s="66"/>
      <c r="K127" s="66"/>
    </row>
    <row r="128" ht="18.75" spans="1:11">
      <c r="A128" s="264"/>
      <c r="B128" s="265"/>
      <c r="C128" s="266"/>
      <c r="D128" s="266"/>
      <c r="E128" s="267"/>
      <c r="F128" s="267"/>
      <c r="G128" s="267"/>
      <c r="H128" s="294"/>
      <c r="I128" s="294"/>
      <c r="J128" s="294"/>
      <c r="K128" s="294"/>
    </row>
    <row r="129" ht="18.75" spans="1:11">
      <c r="A129" s="264" t="s">
        <v>450</v>
      </c>
      <c r="B129" s="265"/>
      <c r="C129" s="266"/>
      <c r="D129" s="266"/>
      <c r="E129" s="267"/>
      <c r="F129" s="267"/>
      <c r="G129" s="267"/>
      <c r="H129" s="267"/>
      <c r="I129" s="267"/>
      <c r="J129" s="61"/>
      <c r="K129" s="297"/>
    </row>
    <row r="130" ht="18" spans="1:11">
      <c r="A130" s="264" t="s">
        <v>419</v>
      </c>
      <c r="B130" s="268" t="s">
        <v>469</v>
      </c>
      <c r="C130" s="266"/>
      <c r="D130" s="266"/>
      <c r="E130" s="267"/>
      <c r="F130" s="267"/>
      <c r="G130" s="267"/>
      <c r="H130" s="267"/>
      <c r="I130" s="267"/>
      <c r="J130" s="61"/>
      <c r="K130" s="297"/>
    </row>
    <row r="131" ht="18.75" spans="1:11">
      <c r="A131" s="264"/>
      <c r="B131" s="268"/>
      <c r="C131" s="266"/>
      <c r="D131" s="266"/>
      <c r="E131" s="267"/>
      <c r="F131" s="267"/>
      <c r="G131" s="267"/>
      <c r="H131" s="267"/>
      <c r="I131" s="267"/>
      <c r="J131" s="66"/>
      <c r="K131" s="298"/>
    </row>
    <row r="132" ht="18.75" spans="1:11">
      <c r="A132" s="269"/>
      <c r="B132" s="269"/>
      <c r="C132" s="266"/>
      <c r="D132" s="266"/>
      <c r="E132" s="269"/>
      <c r="F132" s="270" t="s">
        <v>421</v>
      </c>
      <c r="G132" s="271"/>
      <c r="H132" s="271"/>
      <c r="I132" s="299"/>
      <c r="J132" s="66"/>
      <c r="K132" s="298"/>
    </row>
    <row r="133" ht="33" spans="1:11">
      <c r="A133" s="272" t="s">
        <v>422</v>
      </c>
      <c r="B133" s="273" t="s">
        <v>423</v>
      </c>
      <c r="C133" s="274" t="s">
        <v>424</v>
      </c>
      <c r="D133" s="275" t="s">
        <v>425</v>
      </c>
      <c r="E133" s="274" t="s">
        <v>426</v>
      </c>
      <c r="F133" s="274" t="s">
        <v>8</v>
      </c>
      <c r="G133" s="274" t="s">
        <v>9</v>
      </c>
      <c r="H133" s="274" t="s">
        <v>427</v>
      </c>
      <c r="I133" s="274" t="s">
        <v>428</v>
      </c>
      <c r="J133" s="274" t="s">
        <v>429</v>
      </c>
      <c r="K133" s="274" t="s">
        <v>430</v>
      </c>
    </row>
    <row r="134" spans="1:11">
      <c r="A134" s="276">
        <v>45303</v>
      </c>
      <c r="B134" s="276">
        <v>45307</v>
      </c>
      <c r="C134" s="295" t="s">
        <v>29</v>
      </c>
      <c r="D134" s="278" t="s">
        <v>473</v>
      </c>
      <c r="E134" s="282" t="s">
        <v>474</v>
      </c>
      <c r="F134" s="279">
        <v>0</v>
      </c>
      <c r="G134" s="279">
        <v>0</v>
      </c>
      <c r="H134" s="280">
        <v>0</v>
      </c>
      <c r="I134" s="280">
        <v>0</v>
      </c>
      <c r="J134" s="300" t="s">
        <v>433</v>
      </c>
      <c r="K134" s="301" t="s">
        <v>434</v>
      </c>
    </row>
    <row r="135" spans="1:11">
      <c r="A135" s="289"/>
      <c r="B135" s="289"/>
      <c r="C135" s="290"/>
      <c r="D135" s="291"/>
      <c r="E135" s="291"/>
      <c r="F135" s="292"/>
      <c r="G135" s="292"/>
      <c r="H135" s="293"/>
      <c r="I135" s="293"/>
      <c r="J135" s="305"/>
      <c r="K135" s="289"/>
    </row>
    <row r="136" spans="1:11">
      <c r="A136" s="289"/>
      <c r="B136" s="289"/>
      <c r="C136" s="290"/>
      <c r="D136" s="291"/>
      <c r="E136" s="291"/>
      <c r="F136" s="292"/>
      <c r="G136" s="292"/>
      <c r="H136" s="293"/>
      <c r="I136" s="293"/>
      <c r="J136" s="305"/>
      <c r="K136" s="289"/>
    </row>
    <row r="137" spans="1:11">
      <c r="A137" s="283"/>
      <c r="B137" s="284"/>
      <c r="C137" s="285"/>
      <c r="D137" s="285"/>
      <c r="E137" s="285"/>
      <c r="F137" s="285"/>
      <c r="G137" s="285"/>
      <c r="H137" s="285"/>
      <c r="I137" s="285"/>
      <c r="J137" s="302"/>
      <c r="K137" s="289"/>
    </row>
    <row r="138" spans="1:11">
      <c r="A138" s="286" t="s">
        <v>436</v>
      </c>
      <c r="B138" s="66"/>
      <c r="C138" s="66"/>
      <c r="D138" s="286" t="s">
        <v>437</v>
      </c>
      <c r="E138" s="66"/>
      <c r="F138" s="286"/>
      <c r="G138" s="286"/>
      <c r="H138" s="66"/>
      <c r="I138" s="298" t="s">
        <v>438</v>
      </c>
      <c r="J138" s="66"/>
      <c r="K138" s="289"/>
    </row>
    <row r="139" spans="1:11">
      <c r="A139" s="286"/>
      <c r="B139" s="66"/>
      <c r="C139" s="66"/>
      <c r="D139" s="286"/>
      <c r="E139" s="66"/>
      <c r="F139" s="286"/>
      <c r="G139" s="286"/>
      <c r="H139" s="66"/>
      <c r="I139" s="66"/>
      <c r="J139" s="66"/>
      <c r="K139" s="289"/>
    </row>
    <row r="140" spans="1:11">
      <c r="A140" s="286"/>
      <c r="B140" s="66"/>
      <c r="C140" s="66"/>
      <c r="D140" s="286"/>
      <c r="E140" s="66"/>
      <c r="F140" s="286"/>
      <c r="G140" s="286"/>
      <c r="H140" s="66"/>
      <c r="I140" s="289"/>
      <c r="J140" s="66"/>
      <c r="K140" s="289"/>
    </row>
    <row r="141" spans="1:11">
      <c r="A141" s="287" t="s">
        <v>439</v>
      </c>
      <c r="B141" s="66"/>
      <c r="C141" s="66"/>
      <c r="D141" s="287" t="s">
        <v>440</v>
      </c>
      <c r="E141" s="66"/>
      <c r="F141" s="287"/>
      <c r="G141" s="287"/>
      <c r="H141" s="66"/>
      <c r="I141" s="287" t="s">
        <v>456</v>
      </c>
      <c r="J141" s="66"/>
      <c r="K141" s="303"/>
    </row>
    <row r="142" spans="1:11">
      <c r="A142" s="288" t="s">
        <v>442</v>
      </c>
      <c r="B142" s="66"/>
      <c r="C142" s="66"/>
      <c r="D142" s="288" t="s">
        <v>443</v>
      </c>
      <c r="E142" s="66"/>
      <c r="F142" s="288"/>
      <c r="G142" s="288"/>
      <c r="H142" s="66"/>
      <c r="I142" s="288" t="s">
        <v>457</v>
      </c>
      <c r="J142" s="304"/>
      <c r="K142" s="286"/>
    </row>
    <row r="143" spans="1:11">
      <c r="A143" s="286"/>
      <c r="B143" s="66"/>
      <c r="C143" s="66"/>
      <c r="D143" s="286"/>
      <c r="E143" s="66"/>
      <c r="F143" s="286"/>
      <c r="G143" s="286"/>
      <c r="H143" s="66"/>
      <c r="I143" s="289"/>
      <c r="J143" s="66"/>
      <c r="K143" s="289"/>
    </row>
    <row r="144" ht="18.75" spans="1:11">
      <c r="A144" s="264" t="s">
        <v>415</v>
      </c>
      <c r="B144" s="265"/>
      <c r="C144" s="266"/>
      <c r="D144" s="266"/>
      <c r="E144" s="267"/>
      <c r="F144" s="267"/>
      <c r="G144" s="267"/>
      <c r="H144" s="267"/>
      <c r="I144" s="267"/>
      <c r="J144" s="267"/>
      <c r="K144" s="267"/>
    </row>
    <row r="145" ht="18.75" spans="1:11">
      <c r="A145" s="264" t="s">
        <v>416</v>
      </c>
      <c r="B145" s="265"/>
      <c r="C145" s="266"/>
      <c r="D145" s="266"/>
      <c r="E145" s="267"/>
      <c r="F145" s="267"/>
      <c r="G145" s="267"/>
      <c r="H145" s="267"/>
      <c r="I145" s="267"/>
      <c r="J145" s="66"/>
      <c r="K145" s="66"/>
    </row>
    <row r="146" ht="18.75" spans="1:11">
      <c r="A146" s="264" t="s">
        <v>417</v>
      </c>
      <c r="B146" s="265"/>
      <c r="C146" s="266"/>
      <c r="D146" s="266"/>
      <c r="E146" s="267"/>
      <c r="F146" s="267"/>
      <c r="G146" s="267"/>
      <c r="H146" s="267"/>
      <c r="I146" s="296"/>
      <c r="J146" s="296"/>
      <c r="K146" s="296"/>
    </row>
    <row r="147" ht="18.75" spans="1:11">
      <c r="A147" s="264"/>
      <c r="B147" s="265"/>
      <c r="C147" s="266"/>
      <c r="D147" s="266"/>
      <c r="E147" s="267"/>
      <c r="F147" s="267"/>
      <c r="G147" s="267"/>
      <c r="H147" s="267"/>
      <c r="I147" s="267"/>
      <c r="J147" s="267"/>
      <c r="K147" s="267"/>
    </row>
    <row r="148" ht="18.75" spans="1:11">
      <c r="A148" s="264" t="s">
        <v>418</v>
      </c>
      <c r="B148" s="265"/>
      <c r="C148" s="266"/>
      <c r="D148" s="266"/>
      <c r="E148" s="267"/>
      <c r="F148" s="267"/>
      <c r="G148" s="267"/>
      <c r="H148" s="267"/>
      <c r="I148" s="267"/>
      <c r="J148" s="61"/>
      <c r="K148" s="297"/>
    </row>
    <row r="149" ht="18" spans="1:11">
      <c r="A149" s="264" t="s">
        <v>419</v>
      </c>
      <c r="B149" s="268" t="s">
        <v>475</v>
      </c>
      <c r="C149" s="266"/>
      <c r="D149" s="266"/>
      <c r="E149" s="267"/>
      <c r="F149" s="267"/>
      <c r="G149" s="267"/>
      <c r="H149" s="267"/>
      <c r="I149" s="267"/>
      <c r="J149" s="61"/>
      <c r="K149" s="297"/>
    </row>
    <row r="150" ht="18.75" spans="1:11">
      <c r="A150" s="264"/>
      <c r="B150" s="268"/>
      <c r="C150" s="266"/>
      <c r="D150" s="266"/>
      <c r="E150" s="267"/>
      <c r="F150" s="267"/>
      <c r="G150" s="267"/>
      <c r="H150" s="267"/>
      <c r="I150" s="267"/>
      <c r="J150" s="66"/>
      <c r="K150" s="298"/>
    </row>
    <row r="151" ht="18.75" spans="1:11">
      <c r="A151" s="269"/>
      <c r="B151" s="269"/>
      <c r="C151" s="266"/>
      <c r="D151" s="266"/>
      <c r="E151" s="269"/>
      <c r="F151" s="270" t="s">
        <v>421</v>
      </c>
      <c r="G151" s="271"/>
      <c r="H151" s="271"/>
      <c r="I151" s="299"/>
      <c r="J151" s="66"/>
      <c r="K151" s="298"/>
    </row>
    <row r="152" ht="33" spans="1:11">
      <c r="A152" s="272" t="s">
        <v>422</v>
      </c>
      <c r="B152" s="273" t="s">
        <v>423</v>
      </c>
      <c r="C152" s="274" t="s">
        <v>424</v>
      </c>
      <c r="D152" s="275" t="s">
        <v>425</v>
      </c>
      <c r="E152" s="274" t="s">
        <v>426</v>
      </c>
      <c r="F152" s="274" t="s">
        <v>8</v>
      </c>
      <c r="G152" s="274" t="s">
        <v>9</v>
      </c>
      <c r="H152" s="274" t="s">
        <v>427</v>
      </c>
      <c r="I152" s="274" t="s">
        <v>428</v>
      </c>
      <c r="J152" s="274" t="s">
        <v>429</v>
      </c>
      <c r="K152" s="274" t="s">
        <v>430</v>
      </c>
    </row>
    <row r="153" spans="1:11">
      <c r="A153" s="276">
        <v>45307</v>
      </c>
      <c r="B153" s="276">
        <v>45309</v>
      </c>
      <c r="C153" s="276" t="s">
        <v>30</v>
      </c>
      <c r="D153" s="277" t="s">
        <v>476</v>
      </c>
      <c r="E153" s="278" t="s">
        <v>449</v>
      </c>
      <c r="F153" s="279">
        <v>0</v>
      </c>
      <c r="G153" s="279">
        <v>0</v>
      </c>
      <c r="H153" s="280">
        <v>0</v>
      </c>
      <c r="I153" s="280">
        <v>0</v>
      </c>
      <c r="J153" s="300" t="s">
        <v>433</v>
      </c>
      <c r="K153" s="301" t="s">
        <v>434</v>
      </c>
    </row>
    <row r="154" spans="1:11">
      <c r="A154" s="283"/>
      <c r="B154" s="284"/>
      <c r="C154" s="285"/>
      <c r="D154" s="285"/>
      <c r="E154" s="285"/>
      <c r="F154" s="285"/>
      <c r="G154" s="285"/>
      <c r="H154" s="285"/>
      <c r="I154" s="285"/>
      <c r="J154" s="302"/>
      <c r="K154" s="289"/>
    </row>
    <row r="155" spans="1:11">
      <c r="A155" s="286" t="s">
        <v>436</v>
      </c>
      <c r="B155" s="66"/>
      <c r="C155" s="66"/>
      <c r="D155" s="286" t="s">
        <v>437</v>
      </c>
      <c r="E155" s="66"/>
      <c r="F155" s="286"/>
      <c r="G155" s="286"/>
      <c r="H155" s="66"/>
      <c r="I155" s="298" t="s">
        <v>438</v>
      </c>
      <c r="J155" s="66"/>
      <c r="K155" s="289"/>
    </row>
    <row r="156" spans="1:11">
      <c r="A156" s="286"/>
      <c r="B156" s="66"/>
      <c r="C156" s="66"/>
      <c r="D156" s="286"/>
      <c r="E156" s="66"/>
      <c r="F156" s="286"/>
      <c r="G156" s="286"/>
      <c r="H156" s="66"/>
      <c r="I156" s="66"/>
      <c r="J156" s="66"/>
      <c r="K156" s="289"/>
    </row>
    <row r="157" spans="1:11">
      <c r="A157" s="286"/>
      <c r="B157" s="66"/>
      <c r="C157" s="66"/>
      <c r="D157" s="286"/>
      <c r="E157" s="66"/>
      <c r="F157" s="286"/>
      <c r="G157" s="286"/>
      <c r="H157" s="66"/>
      <c r="I157" s="289"/>
      <c r="J157" s="66"/>
      <c r="K157" s="289"/>
    </row>
    <row r="158" spans="1:11">
      <c r="A158" s="287" t="s">
        <v>439</v>
      </c>
      <c r="B158" s="66"/>
      <c r="C158" s="66"/>
      <c r="D158" s="287" t="s">
        <v>440</v>
      </c>
      <c r="E158" s="66"/>
      <c r="F158" s="287"/>
      <c r="G158" s="287"/>
      <c r="H158" s="66"/>
      <c r="I158" s="287" t="s">
        <v>441</v>
      </c>
      <c r="J158" s="66"/>
      <c r="K158" s="303"/>
    </row>
    <row r="159" spans="1:11">
      <c r="A159" s="288" t="s">
        <v>442</v>
      </c>
      <c r="B159" s="66"/>
      <c r="C159" s="66"/>
      <c r="D159" s="288" t="s">
        <v>443</v>
      </c>
      <c r="E159" s="66"/>
      <c r="F159" s="288"/>
      <c r="G159" s="288"/>
      <c r="H159" s="66"/>
      <c r="I159" s="288" t="s">
        <v>444</v>
      </c>
      <c r="J159" s="304"/>
      <c r="K159" s="286"/>
    </row>
    <row r="160" spans="1:11">
      <c r="A160" s="283"/>
      <c r="B160" s="284"/>
      <c r="C160" s="285"/>
      <c r="D160" s="285"/>
      <c r="E160" s="285"/>
      <c r="F160" s="285"/>
      <c r="G160" s="285"/>
      <c r="H160" s="285"/>
      <c r="I160" s="285"/>
      <c r="J160" s="302"/>
      <c r="K160" s="289"/>
    </row>
    <row r="161" ht="18.75" spans="1:11">
      <c r="A161" s="264" t="s">
        <v>415</v>
      </c>
      <c r="B161" s="265"/>
      <c r="C161" s="266"/>
      <c r="D161" s="266"/>
      <c r="E161" s="267"/>
      <c r="F161" s="267"/>
      <c r="G161" s="267"/>
      <c r="H161" s="267"/>
      <c r="I161" s="267"/>
      <c r="J161" s="267"/>
      <c r="K161" s="267"/>
    </row>
    <row r="162" ht="18.75" spans="1:11">
      <c r="A162" s="264" t="s">
        <v>416</v>
      </c>
      <c r="B162" s="265"/>
      <c r="C162" s="266"/>
      <c r="D162" s="266"/>
      <c r="E162" s="267"/>
      <c r="F162" s="267"/>
      <c r="G162" s="267"/>
      <c r="H162" s="267"/>
      <c r="I162" s="267"/>
      <c r="J162" s="66"/>
      <c r="K162" s="66"/>
    </row>
    <row r="163" ht="18.75" spans="1:11">
      <c r="A163" s="264" t="s">
        <v>417</v>
      </c>
      <c r="B163" s="265"/>
      <c r="C163" s="266"/>
      <c r="D163" s="266"/>
      <c r="E163" s="267"/>
      <c r="F163" s="267"/>
      <c r="G163" s="267"/>
      <c r="H163" s="267"/>
      <c r="I163" s="296"/>
      <c r="J163" s="296"/>
      <c r="K163" s="296"/>
    </row>
    <row r="164" ht="18.75" spans="1:11">
      <c r="A164" s="264"/>
      <c r="B164" s="265"/>
      <c r="C164" s="266"/>
      <c r="D164" s="266"/>
      <c r="E164" s="267"/>
      <c r="F164" s="267"/>
      <c r="G164" s="267"/>
      <c r="H164" s="267"/>
      <c r="I164" s="267"/>
      <c r="J164" s="267"/>
      <c r="K164" s="267"/>
    </row>
    <row r="165" ht="18.75" spans="1:11">
      <c r="A165" s="264" t="s">
        <v>418</v>
      </c>
      <c r="B165" s="265"/>
      <c r="C165" s="266"/>
      <c r="D165" s="266"/>
      <c r="E165" s="267"/>
      <c r="F165" s="267"/>
      <c r="G165" s="267"/>
      <c r="H165" s="267"/>
      <c r="I165" s="267"/>
      <c r="J165" s="61"/>
      <c r="K165" s="297"/>
    </row>
    <row r="166" ht="18" spans="1:11">
      <c r="A166" s="264" t="s">
        <v>419</v>
      </c>
      <c r="B166" s="268" t="s">
        <v>477</v>
      </c>
      <c r="C166" s="266"/>
      <c r="D166" s="266"/>
      <c r="E166" s="267"/>
      <c r="F166" s="267"/>
      <c r="G166" s="267"/>
      <c r="H166" s="267"/>
      <c r="I166" s="267"/>
      <c r="J166" s="61"/>
      <c r="K166" s="297"/>
    </row>
    <row r="167" ht="18.75" spans="1:11">
      <c r="A167" s="264"/>
      <c r="B167" s="268"/>
      <c r="C167" s="266"/>
      <c r="D167" s="266"/>
      <c r="E167" s="267"/>
      <c r="F167" s="267"/>
      <c r="G167" s="267"/>
      <c r="H167" s="267"/>
      <c r="I167" s="267"/>
      <c r="J167" s="66"/>
      <c r="K167" s="298"/>
    </row>
    <row r="168" ht="18.75" spans="1:11">
      <c r="A168" s="269"/>
      <c r="B168" s="269"/>
      <c r="C168" s="266"/>
      <c r="D168" s="266"/>
      <c r="E168" s="269"/>
      <c r="F168" s="270" t="s">
        <v>421</v>
      </c>
      <c r="G168" s="271"/>
      <c r="H168" s="271"/>
      <c r="I168" s="299"/>
      <c r="J168" s="66"/>
      <c r="K168" s="298"/>
    </row>
    <row r="169" ht="33" spans="1:11">
      <c r="A169" s="272" t="s">
        <v>422</v>
      </c>
      <c r="B169" s="273" t="s">
        <v>423</v>
      </c>
      <c r="C169" s="274" t="s">
        <v>424</v>
      </c>
      <c r="D169" s="275" t="s">
        <v>425</v>
      </c>
      <c r="E169" s="274" t="s">
        <v>426</v>
      </c>
      <c r="F169" s="274" t="s">
        <v>8</v>
      </c>
      <c r="G169" s="274" t="s">
        <v>9</v>
      </c>
      <c r="H169" s="274" t="s">
        <v>427</v>
      </c>
      <c r="I169" s="274" t="s">
        <v>428</v>
      </c>
      <c r="J169" s="274" t="s">
        <v>429</v>
      </c>
      <c r="K169" s="274" t="s">
        <v>430</v>
      </c>
    </row>
    <row r="170" spans="1:11">
      <c r="A170" s="276">
        <v>45303</v>
      </c>
      <c r="B170" s="276">
        <v>45313</v>
      </c>
      <c r="C170" s="276" t="s">
        <v>32</v>
      </c>
      <c r="D170" s="277" t="s">
        <v>478</v>
      </c>
      <c r="E170" s="278" t="s">
        <v>479</v>
      </c>
      <c r="F170" s="279">
        <v>0</v>
      </c>
      <c r="G170" s="279">
        <v>0</v>
      </c>
      <c r="H170" s="280">
        <v>0</v>
      </c>
      <c r="I170" s="280">
        <v>0</v>
      </c>
      <c r="J170" s="300" t="s">
        <v>433</v>
      </c>
      <c r="K170" s="301" t="s">
        <v>434</v>
      </c>
    </row>
    <row r="171" spans="1:11">
      <c r="A171" s="283"/>
      <c r="B171" s="284"/>
      <c r="C171" s="285"/>
      <c r="D171" s="285"/>
      <c r="E171" s="285"/>
      <c r="F171" s="285"/>
      <c r="G171" s="285"/>
      <c r="H171" s="285"/>
      <c r="I171" s="285"/>
      <c r="J171" s="302"/>
      <c r="K171" s="289"/>
    </row>
    <row r="172" spans="1:11">
      <c r="A172" s="286" t="s">
        <v>436</v>
      </c>
      <c r="B172" s="66"/>
      <c r="C172" s="66"/>
      <c r="D172" s="286" t="s">
        <v>437</v>
      </c>
      <c r="E172" s="66"/>
      <c r="F172" s="286"/>
      <c r="G172" s="286"/>
      <c r="H172" s="66"/>
      <c r="I172" s="298" t="s">
        <v>438</v>
      </c>
      <c r="J172" s="66"/>
      <c r="K172" s="289"/>
    </row>
    <row r="173" spans="1:11">
      <c r="A173" s="286"/>
      <c r="B173" s="66"/>
      <c r="C173" s="66"/>
      <c r="D173" s="286"/>
      <c r="E173" s="66"/>
      <c r="F173" s="286"/>
      <c r="G173" s="286"/>
      <c r="H173" s="66"/>
      <c r="I173" s="66"/>
      <c r="J173" s="66"/>
      <c r="K173" s="289"/>
    </row>
    <row r="174" spans="1:11">
      <c r="A174" s="286"/>
      <c r="B174" s="66"/>
      <c r="C174" s="66"/>
      <c r="D174" s="286"/>
      <c r="E174" s="66"/>
      <c r="F174" s="286"/>
      <c r="G174" s="286"/>
      <c r="H174" s="66"/>
      <c r="I174" s="289"/>
      <c r="J174" s="66"/>
      <c r="K174" s="289"/>
    </row>
    <row r="175" spans="1:11">
      <c r="A175" s="287" t="s">
        <v>439</v>
      </c>
      <c r="B175" s="66"/>
      <c r="C175" s="66"/>
      <c r="D175" s="287" t="s">
        <v>440</v>
      </c>
      <c r="E175" s="66"/>
      <c r="F175" s="287"/>
      <c r="G175" s="287"/>
      <c r="H175" s="66"/>
      <c r="I175" s="287" t="s">
        <v>441</v>
      </c>
      <c r="J175" s="66"/>
      <c r="K175" s="303"/>
    </row>
    <row r="176" spans="1:11">
      <c r="A176" s="288" t="s">
        <v>442</v>
      </c>
      <c r="B176" s="66"/>
      <c r="C176" s="66"/>
      <c r="D176" s="288" t="s">
        <v>443</v>
      </c>
      <c r="E176" s="66"/>
      <c r="F176" s="288"/>
      <c r="G176" s="288"/>
      <c r="H176" s="66"/>
      <c r="I176" s="288" t="s">
        <v>444</v>
      </c>
      <c r="J176" s="304"/>
      <c r="K176" s="286"/>
    </row>
    <row r="177" spans="1:11">
      <c r="A177" s="289"/>
      <c r="B177" s="289"/>
      <c r="C177" s="290"/>
      <c r="D177" s="291"/>
      <c r="E177" s="291"/>
      <c r="F177" s="292"/>
      <c r="G177" s="292"/>
      <c r="H177" s="293"/>
      <c r="I177" s="293"/>
      <c r="J177" s="305"/>
      <c r="K177" s="289"/>
    </row>
    <row r="178" ht="18.75" spans="1:11">
      <c r="A178" s="264" t="s">
        <v>415</v>
      </c>
      <c r="B178" s="265"/>
      <c r="C178" s="266"/>
      <c r="D178" s="266"/>
      <c r="E178" s="267"/>
      <c r="F178" s="267"/>
      <c r="G178" s="267"/>
      <c r="H178" s="267"/>
      <c r="I178" s="267"/>
      <c r="J178" s="267"/>
      <c r="K178" s="267"/>
    </row>
    <row r="179" ht="18.75" spans="1:11">
      <c r="A179" s="264" t="s">
        <v>416</v>
      </c>
      <c r="B179" s="265"/>
      <c r="C179" s="266"/>
      <c r="D179" s="266"/>
      <c r="E179" s="267"/>
      <c r="F179" s="267"/>
      <c r="G179" s="267"/>
      <c r="H179" s="267"/>
      <c r="I179" s="267"/>
      <c r="J179" s="66"/>
      <c r="K179" s="66"/>
    </row>
    <row r="180" ht="18.75" spans="1:11">
      <c r="A180" s="264" t="s">
        <v>417</v>
      </c>
      <c r="B180" s="265"/>
      <c r="C180" s="266"/>
      <c r="D180" s="266"/>
      <c r="E180" s="267"/>
      <c r="F180" s="267"/>
      <c r="G180" s="267"/>
      <c r="H180" s="267"/>
      <c r="I180" s="296"/>
      <c r="J180" s="296"/>
      <c r="K180" s="296"/>
    </row>
    <row r="181" ht="18.75" spans="1:11">
      <c r="A181" s="264"/>
      <c r="B181" s="265"/>
      <c r="C181" s="266"/>
      <c r="D181" s="266"/>
      <c r="E181" s="267"/>
      <c r="F181" s="267"/>
      <c r="G181" s="267"/>
      <c r="H181" s="267"/>
      <c r="I181" s="267"/>
      <c r="J181" s="267"/>
      <c r="K181" s="267"/>
    </row>
    <row r="182" ht="18.75" spans="1:11">
      <c r="A182" s="264" t="s">
        <v>418</v>
      </c>
      <c r="B182" s="265"/>
      <c r="C182" s="266"/>
      <c r="D182" s="266"/>
      <c r="E182" s="267"/>
      <c r="F182" s="267"/>
      <c r="G182" s="267"/>
      <c r="H182" s="267"/>
      <c r="I182" s="267"/>
      <c r="J182" s="61"/>
      <c r="K182" s="297"/>
    </row>
    <row r="183" ht="18" spans="1:11">
      <c r="A183" s="264" t="s">
        <v>419</v>
      </c>
      <c r="B183" s="268" t="s">
        <v>480</v>
      </c>
      <c r="C183" s="266"/>
      <c r="D183" s="266"/>
      <c r="E183" s="267"/>
      <c r="F183" s="267"/>
      <c r="G183" s="267"/>
      <c r="H183" s="267"/>
      <c r="I183" s="267"/>
      <c r="J183" s="61"/>
      <c r="K183" s="297"/>
    </row>
    <row r="184" ht="18.75" spans="1:11">
      <c r="A184" s="264"/>
      <c r="B184" s="268"/>
      <c r="C184" s="266"/>
      <c r="D184" s="266"/>
      <c r="E184" s="267"/>
      <c r="F184" s="267"/>
      <c r="G184" s="267"/>
      <c r="H184" s="267"/>
      <c r="I184" s="267"/>
      <c r="J184" s="66"/>
      <c r="K184" s="298"/>
    </row>
    <row r="185" ht="18.75" spans="1:11">
      <c r="A185" s="269"/>
      <c r="B185" s="269"/>
      <c r="C185" s="266"/>
      <c r="D185" s="266"/>
      <c r="E185" s="269"/>
      <c r="F185" s="270" t="s">
        <v>421</v>
      </c>
      <c r="G185" s="271"/>
      <c r="H185" s="271"/>
      <c r="I185" s="299"/>
      <c r="J185" s="66"/>
      <c r="K185" s="298"/>
    </row>
    <row r="186" ht="33" spans="1:11">
      <c r="A186" s="272" t="s">
        <v>422</v>
      </c>
      <c r="B186" s="273" t="s">
        <v>423</v>
      </c>
      <c r="C186" s="274" t="s">
        <v>424</v>
      </c>
      <c r="D186" s="275" t="s">
        <v>425</v>
      </c>
      <c r="E186" s="274" t="s">
        <v>426</v>
      </c>
      <c r="F186" s="274" t="s">
        <v>8</v>
      </c>
      <c r="G186" s="274" t="s">
        <v>9</v>
      </c>
      <c r="H186" s="274" t="s">
        <v>427</v>
      </c>
      <c r="I186" s="274" t="s">
        <v>428</v>
      </c>
      <c r="J186" s="274" t="s">
        <v>429</v>
      </c>
      <c r="K186" s="274" t="s">
        <v>430</v>
      </c>
    </row>
    <row r="187" spans="1:11">
      <c r="A187" s="276">
        <v>45313</v>
      </c>
      <c r="B187" s="276">
        <v>45314</v>
      </c>
      <c r="C187" s="276" t="s">
        <v>43</v>
      </c>
      <c r="D187" s="277" t="s">
        <v>481</v>
      </c>
      <c r="E187" s="278" t="s">
        <v>482</v>
      </c>
      <c r="F187" s="279">
        <v>2585</v>
      </c>
      <c r="G187" s="279">
        <v>93</v>
      </c>
      <c r="H187" s="280">
        <f>F187+G187</f>
        <v>2678</v>
      </c>
      <c r="I187" s="280">
        <v>2678</v>
      </c>
      <c r="J187" s="300" t="s">
        <v>454</v>
      </c>
      <c r="K187" s="301" t="s">
        <v>434</v>
      </c>
    </row>
    <row r="188" spans="1:11">
      <c r="A188" s="276">
        <v>45310</v>
      </c>
      <c r="B188" s="276">
        <v>45313</v>
      </c>
      <c r="C188" s="276" t="s">
        <v>42</v>
      </c>
      <c r="D188" s="277" t="s">
        <v>483</v>
      </c>
      <c r="E188" s="278" t="s">
        <v>449</v>
      </c>
      <c r="F188" s="279">
        <v>0</v>
      </c>
      <c r="G188" s="279">
        <v>0</v>
      </c>
      <c r="H188" s="280">
        <v>0</v>
      </c>
      <c r="I188" s="280">
        <v>0</v>
      </c>
      <c r="J188" s="300" t="s">
        <v>433</v>
      </c>
      <c r="K188" s="301" t="s">
        <v>434</v>
      </c>
    </row>
    <row r="189" spans="1:11">
      <c r="A189" s="283"/>
      <c r="B189" s="284"/>
      <c r="C189" s="285"/>
      <c r="D189" s="285"/>
      <c r="E189" s="285"/>
      <c r="F189" s="285"/>
      <c r="G189" s="285"/>
      <c r="H189" s="285"/>
      <c r="I189" s="285"/>
      <c r="J189" s="302"/>
      <c r="K189" s="289"/>
    </row>
    <row r="190" spans="1:11">
      <c r="A190" s="286" t="s">
        <v>436</v>
      </c>
      <c r="B190" s="66"/>
      <c r="C190" s="66"/>
      <c r="D190" s="286" t="s">
        <v>437</v>
      </c>
      <c r="E190" s="66"/>
      <c r="F190" s="286"/>
      <c r="G190" s="286"/>
      <c r="H190" s="66"/>
      <c r="I190" s="298" t="s">
        <v>438</v>
      </c>
      <c r="J190" s="66"/>
      <c r="K190" s="289"/>
    </row>
    <row r="191" spans="1:11">
      <c r="A191" s="286"/>
      <c r="B191" s="66"/>
      <c r="C191" s="66"/>
      <c r="D191" s="286"/>
      <c r="E191" s="66"/>
      <c r="F191" s="286"/>
      <c r="G191" s="286"/>
      <c r="H191" s="66"/>
      <c r="I191" s="66"/>
      <c r="J191" s="66"/>
      <c r="K191" s="289"/>
    </row>
    <row r="192" spans="1:11">
      <c r="A192" s="286"/>
      <c r="B192" s="66"/>
      <c r="C192" s="66"/>
      <c r="D192" s="286"/>
      <c r="E192" s="66"/>
      <c r="F192" s="286"/>
      <c r="G192" s="286"/>
      <c r="H192" s="66"/>
      <c r="I192" s="289"/>
      <c r="J192" s="66"/>
      <c r="K192" s="289"/>
    </row>
    <row r="193" spans="1:11">
      <c r="A193" s="287" t="s">
        <v>439</v>
      </c>
      <c r="B193" s="66"/>
      <c r="C193" s="66"/>
      <c r="D193" s="287" t="s">
        <v>440</v>
      </c>
      <c r="E193" s="66"/>
      <c r="F193" s="287"/>
      <c r="G193" s="287"/>
      <c r="H193" s="66"/>
      <c r="I193" s="287" t="s">
        <v>441</v>
      </c>
      <c r="J193" s="66"/>
      <c r="K193" s="303"/>
    </row>
    <row r="194" spans="1:11">
      <c r="A194" s="288" t="s">
        <v>442</v>
      </c>
      <c r="B194" s="66"/>
      <c r="C194" s="66"/>
      <c r="D194" s="288" t="s">
        <v>443</v>
      </c>
      <c r="E194" s="66"/>
      <c r="F194" s="288"/>
      <c r="G194" s="288"/>
      <c r="H194" s="66"/>
      <c r="I194" s="288" t="s">
        <v>444</v>
      </c>
      <c r="J194" s="304"/>
      <c r="K194" s="286"/>
    </row>
    <row r="195" ht="16.5" spans="1:11">
      <c r="A195" s="309"/>
      <c r="B195" s="310"/>
      <c r="C195" s="311"/>
      <c r="D195" s="311"/>
      <c r="E195" s="311"/>
      <c r="F195" s="311"/>
      <c r="G195" s="311"/>
      <c r="H195" s="311"/>
      <c r="I195" s="311"/>
      <c r="J195" s="311"/>
      <c r="K195" s="311"/>
    </row>
    <row r="196" ht="18.75" spans="1:11">
      <c r="A196" s="264" t="s">
        <v>415</v>
      </c>
      <c r="B196" s="265"/>
      <c r="C196" s="266"/>
      <c r="D196" s="266"/>
      <c r="E196" s="267"/>
      <c r="F196" s="267"/>
      <c r="G196" s="267"/>
      <c r="H196" s="267"/>
      <c r="I196" s="267"/>
      <c r="J196" s="267"/>
      <c r="K196" s="267"/>
    </row>
    <row r="197" ht="18.75" spans="1:11">
      <c r="A197" s="264" t="s">
        <v>416</v>
      </c>
      <c r="B197" s="265"/>
      <c r="C197" s="266"/>
      <c r="D197" s="266"/>
      <c r="E197" s="267"/>
      <c r="F197" s="267"/>
      <c r="G197" s="267"/>
      <c r="H197" s="267"/>
      <c r="I197" s="267"/>
      <c r="J197" s="66"/>
      <c r="K197" s="66"/>
    </row>
    <row r="198" ht="18.75" spans="1:11">
      <c r="A198" s="264" t="s">
        <v>417</v>
      </c>
      <c r="B198" s="265"/>
      <c r="C198" s="266"/>
      <c r="D198" s="266"/>
      <c r="E198" s="267"/>
      <c r="F198" s="267"/>
      <c r="G198" s="267"/>
      <c r="H198" s="267"/>
      <c r="I198" s="296"/>
      <c r="J198" s="296"/>
      <c r="K198" s="296"/>
    </row>
    <row r="199" ht="18.75" spans="1:11">
      <c r="A199" s="264"/>
      <c r="B199" s="265"/>
      <c r="C199" s="266"/>
      <c r="D199" s="266"/>
      <c r="E199" s="267"/>
      <c r="F199" s="267"/>
      <c r="G199" s="267"/>
      <c r="H199" s="267"/>
      <c r="I199" s="267"/>
      <c r="J199" s="267"/>
      <c r="K199" s="267"/>
    </row>
    <row r="200" ht="18.75" spans="1:11">
      <c r="A200" s="264" t="s">
        <v>450</v>
      </c>
      <c r="B200" s="265"/>
      <c r="C200" s="266"/>
      <c r="D200" s="266"/>
      <c r="E200" s="267"/>
      <c r="F200" s="267"/>
      <c r="G200" s="267"/>
      <c r="H200" s="267"/>
      <c r="I200" s="267"/>
      <c r="J200" s="61"/>
      <c r="K200" s="297"/>
    </row>
    <row r="201" ht="18" spans="1:11">
      <c r="A201" s="264" t="s">
        <v>419</v>
      </c>
      <c r="B201" s="268" t="s">
        <v>484</v>
      </c>
      <c r="C201" s="266"/>
      <c r="D201" s="266"/>
      <c r="E201" s="267"/>
      <c r="F201" s="267"/>
      <c r="G201" s="267"/>
      <c r="H201" s="267"/>
      <c r="I201" s="267"/>
      <c r="J201" s="61"/>
      <c r="K201" s="297"/>
    </row>
    <row r="202" ht="18.75" spans="1:11">
      <c r="A202" s="264"/>
      <c r="B202" s="268"/>
      <c r="C202" s="266"/>
      <c r="D202" s="266"/>
      <c r="E202" s="267"/>
      <c r="F202" s="267"/>
      <c r="G202" s="267"/>
      <c r="H202" s="267"/>
      <c r="I202" s="267"/>
      <c r="J202" s="66"/>
      <c r="K202" s="298"/>
    </row>
    <row r="203" ht="18.75" spans="1:11">
      <c r="A203" s="269"/>
      <c r="B203" s="269"/>
      <c r="C203" s="266"/>
      <c r="D203" s="266"/>
      <c r="E203" s="269"/>
      <c r="F203" s="270" t="s">
        <v>421</v>
      </c>
      <c r="G203" s="271"/>
      <c r="H203" s="271"/>
      <c r="I203" s="299"/>
      <c r="J203" s="66"/>
      <c r="K203" s="298"/>
    </row>
    <row r="204" ht="33" spans="1:11">
      <c r="A204" s="272" t="s">
        <v>422</v>
      </c>
      <c r="B204" s="273" t="s">
        <v>423</v>
      </c>
      <c r="C204" s="274" t="s">
        <v>424</v>
      </c>
      <c r="D204" s="275" t="s">
        <v>425</v>
      </c>
      <c r="E204" s="274" t="s">
        <v>426</v>
      </c>
      <c r="F204" s="274" t="s">
        <v>8</v>
      </c>
      <c r="G204" s="274" t="s">
        <v>9</v>
      </c>
      <c r="H204" s="274" t="s">
        <v>427</v>
      </c>
      <c r="I204" s="274" t="s">
        <v>428</v>
      </c>
      <c r="J204" s="274" t="s">
        <v>429</v>
      </c>
      <c r="K204" s="274" t="s">
        <v>430</v>
      </c>
    </row>
    <row r="205" spans="1:11">
      <c r="A205" s="276">
        <v>45309</v>
      </c>
      <c r="B205" s="276">
        <v>45315</v>
      </c>
      <c r="C205" s="276" t="s">
        <v>44</v>
      </c>
      <c r="D205" s="277" t="s">
        <v>485</v>
      </c>
      <c r="E205" s="278" t="s">
        <v>486</v>
      </c>
      <c r="F205" s="279">
        <v>550</v>
      </c>
      <c r="G205" s="279">
        <v>900</v>
      </c>
      <c r="H205" s="280">
        <f>F205+G205</f>
        <v>1450</v>
      </c>
      <c r="I205" s="280">
        <v>450</v>
      </c>
      <c r="J205" s="300" t="s">
        <v>454</v>
      </c>
      <c r="K205" s="301" t="s">
        <v>487</v>
      </c>
    </row>
    <row r="206" spans="1:11">
      <c r="A206" s="283"/>
      <c r="B206" s="284"/>
      <c r="C206" s="285"/>
      <c r="D206" s="285"/>
      <c r="E206" s="285"/>
      <c r="F206" s="285"/>
      <c r="G206" s="285"/>
      <c r="H206" s="285"/>
      <c r="I206" s="285"/>
      <c r="J206" s="302"/>
      <c r="K206" s="289"/>
    </row>
    <row r="207" spans="1:11">
      <c r="A207" s="286" t="s">
        <v>436</v>
      </c>
      <c r="B207" s="66"/>
      <c r="C207" s="66"/>
      <c r="D207" s="286" t="s">
        <v>437</v>
      </c>
      <c r="E207" s="66"/>
      <c r="F207" s="286"/>
      <c r="G207" s="286"/>
      <c r="H207" s="66"/>
      <c r="I207" s="298" t="s">
        <v>438</v>
      </c>
      <c r="J207" s="66"/>
      <c r="K207" s="289"/>
    </row>
    <row r="208" spans="1:11">
      <c r="A208" s="286"/>
      <c r="B208" s="66"/>
      <c r="C208" s="66"/>
      <c r="D208" s="286"/>
      <c r="E208" s="66"/>
      <c r="F208" s="286"/>
      <c r="G208" s="286"/>
      <c r="H208" s="66"/>
      <c r="I208" s="66"/>
      <c r="J208" s="66"/>
      <c r="K208" s="289"/>
    </row>
    <row r="209" spans="1:11">
      <c r="A209" s="286"/>
      <c r="B209" s="66"/>
      <c r="C209" s="66"/>
      <c r="D209" s="286"/>
      <c r="E209" s="66"/>
      <c r="F209" s="286"/>
      <c r="G209" s="286"/>
      <c r="H209" s="66"/>
      <c r="I209" s="289"/>
      <c r="J209" s="66"/>
      <c r="K209" s="289"/>
    </row>
    <row r="210" spans="1:11">
      <c r="A210" s="287" t="s">
        <v>439</v>
      </c>
      <c r="B210" s="66"/>
      <c r="C210" s="66"/>
      <c r="D210" s="287" t="s">
        <v>440</v>
      </c>
      <c r="E210" s="66"/>
      <c r="F210" s="287"/>
      <c r="G210" s="287"/>
      <c r="H210" s="66"/>
      <c r="I210" s="287" t="s">
        <v>456</v>
      </c>
      <c r="J210" s="66"/>
      <c r="K210" s="303"/>
    </row>
    <row r="211" spans="1:11">
      <c r="A211" s="288" t="s">
        <v>442</v>
      </c>
      <c r="B211" s="66"/>
      <c r="C211" s="66"/>
      <c r="D211" s="288" t="s">
        <v>443</v>
      </c>
      <c r="E211" s="66"/>
      <c r="F211" s="288"/>
      <c r="G211" s="288"/>
      <c r="H211" s="66"/>
      <c r="I211" s="288" t="s">
        <v>457</v>
      </c>
      <c r="J211" s="304"/>
      <c r="K211" s="286"/>
    </row>
    <row r="212" ht="18" spans="1:11">
      <c r="A212" s="264"/>
      <c r="B212" s="268"/>
      <c r="C212" s="266"/>
      <c r="D212" s="266"/>
      <c r="E212" s="267"/>
      <c r="F212" s="267"/>
      <c r="G212" s="267"/>
      <c r="H212" s="267"/>
      <c r="I212" s="267"/>
      <c r="J212" s="66"/>
      <c r="K212" s="298"/>
    </row>
    <row r="213" ht="18.75" spans="1:11">
      <c r="A213" s="264" t="s">
        <v>415</v>
      </c>
      <c r="B213" s="265"/>
      <c r="C213" s="266"/>
      <c r="D213" s="266"/>
      <c r="E213" s="267"/>
      <c r="F213" s="267"/>
      <c r="G213" s="267"/>
      <c r="H213" s="267"/>
      <c r="I213" s="267"/>
      <c r="J213" s="267"/>
      <c r="K213" s="267"/>
    </row>
    <row r="214" ht="18.75" spans="1:11">
      <c r="A214" s="264" t="s">
        <v>416</v>
      </c>
      <c r="B214" s="265"/>
      <c r="C214" s="266"/>
      <c r="D214" s="266"/>
      <c r="E214" s="267"/>
      <c r="F214" s="267"/>
      <c r="G214" s="267"/>
      <c r="H214" s="267"/>
      <c r="I214" s="267"/>
      <c r="J214" s="66"/>
      <c r="K214" s="66"/>
    </row>
    <row r="215" ht="18.75" spans="1:11">
      <c r="A215" s="264" t="s">
        <v>417</v>
      </c>
      <c r="B215" s="265"/>
      <c r="C215" s="266"/>
      <c r="D215" s="266"/>
      <c r="E215" s="267"/>
      <c r="F215" s="267"/>
      <c r="G215" s="267"/>
      <c r="H215" s="267"/>
      <c r="I215" s="296"/>
      <c r="J215" s="296"/>
      <c r="K215" s="296"/>
    </row>
    <row r="216" ht="18.75" spans="1:11">
      <c r="A216" s="264"/>
      <c r="B216" s="265"/>
      <c r="C216" s="266"/>
      <c r="D216" s="266"/>
      <c r="E216" s="267"/>
      <c r="F216" s="267"/>
      <c r="G216" s="267"/>
      <c r="H216" s="267"/>
      <c r="I216" s="267"/>
      <c r="J216" s="267"/>
      <c r="K216" s="267"/>
    </row>
    <row r="217" ht="18.75" spans="1:11">
      <c r="A217" s="264" t="s">
        <v>418</v>
      </c>
      <c r="B217" s="265"/>
      <c r="C217" s="266"/>
      <c r="D217" s="266"/>
      <c r="E217" s="267"/>
      <c r="F217" s="267"/>
      <c r="G217" s="267"/>
      <c r="H217" s="267"/>
      <c r="I217" s="267"/>
      <c r="J217" s="61"/>
      <c r="K217" s="297"/>
    </row>
    <row r="218" ht="18" spans="1:11">
      <c r="A218" s="264" t="s">
        <v>419</v>
      </c>
      <c r="B218" s="268" t="s">
        <v>488</v>
      </c>
      <c r="C218" s="266"/>
      <c r="D218" s="266"/>
      <c r="E218" s="267"/>
      <c r="F218" s="267"/>
      <c r="G218" s="267"/>
      <c r="H218" s="267"/>
      <c r="I218" s="267"/>
      <c r="J218" s="61"/>
      <c r="K218" s="297"/>
    </row>
    <row r="219" ht="18.75" spans="1:11">
      <c r="A219" s="264"/>
      <c r="B219" s="268"/>
      <c r="C219" s="266"/>
      <c r="D219" s="266"/>
      <c r="E219" s="267"/>
      <c r="F219" s="267"/>
      <c r="G219" s="267"/>
      <c r="H219" s="267"/>
      <c r="I219" s="267"/>
      <c r="J219" s="66"/>
      <c r="K219" s="298"/>
    </row>
    <row r="220" ht="18.75" spans="1:11">
      <c r="A220" s="269"/>
      <c r="B220" s="269"/>
      <c r="C220" s="266"/>
      <c r="D220" s="266"/>
      <c r="E220" s="269"/>
      <c r="F220" s="270" t="s">
        <v>421</v>
      </c>
      <c r="G220" s="271"/>
      <c r="H220" s="271"/>
      <c r="I220" s="299"/>
      <c r="J220" s="66"/>
      <c r="K220" s="298"/>
    </row>
    <row r="221" ht="33" spans="1:11">
      <c r="A221" s="272" t="s">
        <v>422</v>
      </c>
      <c r="B221" s="273" t="s">
        <v>423</v>
      </c>
      <c r="C221" s="274" t="s">
        <v>424</v>
      </c>
      <c r="D221" s="275" t="s">
        <v>425</v>
      </c>
      <c r="E221" s="274" t="s">
        <v>426</v>
      </c>
      <c r="F221" s="274" t="s">
        <v>8</v>
      </c>
      <c r="G221" s="274" t="s">
        <v>9</v>
      </c>
      <c r="H221" s="274" t="s">
        <v>427</v>
      </c>
      <c r="I221" s="274" t="s">
        <v>428</v>
      </c>
      <c r="J221" s="274" t="s">
        <v>429</v>
      </c>
      <c r="K221" s="274" t="s">
        <v>430</v>
      </c>
    </row>
    <row r="222" spans="1:11">
      <c r="A222" s="276">
        <v>45309</v>
      </c>
      <c r="B222" s="276">
        <v>45316</v>
      </c>
      <c r="C222" s="276" t="s">
        <v>40</v>
      </c>
      <c r="D222" s="277" t="s">
        <v>481</v>
      </c>
      <c r="E222" s="278" t="s">
        <v>489</v>
      </c>
      <c r="F222" s="279">
        <v>0</v>
      </c>
      <c r="G222" s="279">
        <v>0</v>
      </c>
      <c r="H222" s="280">
        <v>0</v>
      </c>
      <c r="I222" s="280">
        <v>0</v>
      </c>
      <c r="J222" s="300" t="s">
        <v>454</v>
      </c>
      <c r="K222" s="301" t="s">
        <v>434</v>
      </c>
    </row>
    <row r="223" spans="1:11">
      <c r="A223" s="283"/>
      <c r="B223" s="284"/>
      <c r="C223" s="285"/>
      <c r="D223" s="285"/>
      <c r="E223" s="285"/>
      <c r="F223" s="285"/>
      <c r="G223" s="285"/>
      <c r="H223" s="285"/>
      <c r="I223" s="285"/>
      <c r="J223" s="302"/>
      <c r="K223" s="289"/>
    </row>
    <row r="224" spans="1:11">
      <c r="A224" s="286" t="s">
        <v>436</v>
      </c>
      <c r="B224" s="66"/>
      <c r="C224" s="66"/>
      <c r="D224" s="286" t="s">
        <v>437</v>
      </c>
      <c r="E224" s="66"/>
      <c r="F224" s="286"/>
      <c r="G224" s="286"/>
      <c r="H224" s="66"/>
      <c r="I224" s="298" t="s">
        <v>438</v>
      </c>
      <c r="J224" s="66"/>
      <c r="K224" s="289"/>
    </row>
    <row r="225" spans="1:11">
      <c r="A225" s="286"/>
      <c r="B225" s="66"/>
      <c r="C225" s="66"/>
      <c r="D225" s="286"/>
      <c r="E225" s="66"/>
      <c r="F225" s="286"/>
      <c r="G225" s="286"/>
      <c r="H225" s="66"/>
      <c r="I225" s="66"/>
      <c r="J225" s="66"/>
      <c r="K225" s="289"/>
    </row>
    <row r="226" spans="1:11">
      <c r="A226" s="286"/>
      <c r="B226" s="66"/>
      <c r="C226" s="66"/>
      <c r="D226" s="286"/>
      <c r="E226" s="66"/>
      <c r="F226" s="286"/>
      <c r="G226" s="286"/>
      <c r="H226" s="66"/>
      <c r="I226" s="289"/>
      <c r="J226" s="66"/>
      <c r="K226" s="289"/>
    </row>
    <row r="227" spans="1:11">
      <c r="A227" s="287" t="s">
        <v>439</v>
      </c>
      <c r="B227" s="66"/>
      <c r="C227" s="66"/>
      <c r="D227" s="287" t="s">
        <v>440</v>
      </c>
      <c r="E227" s="66"/>
      <c r="F227" s="287"/>
      <c r="G227" s="287"/>
      <c r="H227" s="66"/>
      <c r="I227" s="287" t="s">
        <v>441</v>
      </c>
      <c r="J227" s="66"/>
      <c r="K227" s="303"/>
    </row>
    <row r="228" spans="1:11">
      <c r="A228" s="288" t="s">
        <v>442</v>
      </c>
      <c r="B228" s="66"/>
      <c r="C228" s="66"/>
      <c r="D228" s="288" t="s">
        <v>443</v>
      </c>
      <c r="E228" s="66"/>
      <c r="F228" s="288"/>
      <c r="G228" s="288"/>
      <c r="H228" s="66"/>
      <c r="I228" s="288" t="s">
        <v>444</v>
      </c>
      <c r="J228" s="304"/>
      <c r="K228" s="286"/>
    </row>
    <row r="229" ht="18.75" spans="1:11">
      <c r="A229" s="264"/>
      <c r="B229" s="265"/>
      <c r="C229" s="266"/>
      <c r="D229" s="266"/>
      <c r="E229" s="267"/>
      <c r="F229" s="267"/>
      <c r="G229" s="267"/>
      <c r="H229" s="267"/>
      <c r="I229" s="267"/>
      <c r="J229" s="61"/>
      <c r="K229" s="297"/>
    </row>
    <row r="230" ht="18.75" spans="1:11">
      <c r="A230" s="264" t="s">
        <v>415</v>
      </c>
      <c r="B230" s="265"/>
      <c r="C230" s="266"/>
      <c r="D230" s="266"/>
      <c r="E230" s="267"/>
      <c r="F230" s="267"/>
      <c r="G230" s="267"/>
      <c r="H230" s="267"/>
      <c r="I230" s="267"/>
      <c r="J230" s="267"/>
      <c r="K230" s="267"/>
    </row>
    <row r="231" ht="18.75" spans="1:11">
      <c r="A231" s="264" t="s">
        <v>416</v>
      </c>
      <c r="B231" s="265"/>
      <c r="C231" s="266"/>
      <c r="D231" s="266"/>
      <c r="E231" s="267"/>
      <c r="F231" s="267"/>
      <c r="G231" s="267"/>
      <c r="H231" s="267"/>
      <c r="I231" s="267"/>
      <c r="J231" s="66"/>
      <c r="K231" s="66"/>
    </row>
    <row r="232" ht="18.75" spans="1:11">
      <c r="A232" s="264" t="s">
        <v>417</v>
      </c>
      <c r="B232" s="265"/>
      <c r="C232" s="266"/>
      <c r="D232" s="266"/>
      <c r="E232" s="267"/>
      <c r="F232" s="267"/>
      <c r="G232" s="267"/>
      <c r="H232" s="267"/>
      <c r="I232" s="296"/>
      <c r="J232" s="296"/>
      <c r="K232" s="296"/>
    </row>
    <row r="233" ht="18.75" spans="1:11">
      <c r="A233" s="264"/>
      <c r="B233" s="265"/>
      <c r="C233" s="266"/>
      <c r="D233" s="266"/>
      <c r="E233" s="267"/>
      <c r="F233" s="267"/>
      <c r="G233" s="267"/>
      <c r="H233" s="267"/>
      <c r="I233" s="267"/>
      <c r="J233" s="267"/>
      <c r="K233" s="267"/>
    </row>
    <row r="234" ht="18.75" spans="1:11">
      <c r="A234" s="264" t="s">
        <v>418</v>
      </c>
      <c r="B234" s="265"/>
      <c r="C234" s="266"/>
      <c r="D234" s="266"/>
      <c r="E234" s="267"/>
      <c r="F234" s="267"/>
      <c r="G234" s="267"/>
      <c r="H234" s="267"/>
      <c r="I234" s="267"/>
      <c r="J234" s="61"/>
      <c r="K234" s="297"/>
    </row>
    <row r="235" ht="18" spans="1:11">
      <c r="A235" s="264" t="s">
        <v>419</v>
      </c>
      <c r="B235" s="268" t="s">
        <v>488</v>
      </c>
      <c r="C235" s="266"/>
      <c r="D235" s="266"/>
      <c r="E235" s="267"/>
      <c r="F235" s="267"/>
      <c r="G235" s="267"/>
      <c r="H235" s="267"/>
      <c r="I235" s="267"/>
      <c r="J235" s="61"/>
      <c r="K235" s="297"/>
    </row>
    <row r="236" ht="18.75" spans="1:11">
      <c r="A236" s="264"/>
      <c r="B236" s="268"/>
      <c r="C236" s="266"/>
      <c r="D236" s="266"/>
      <c r="E236" s="267"/>
      <c r="F236" s="267"/>
      <c r="G236" s="267"/>
      <c r="H236" s="267"/>
      <c r="I236" s="267"/>
      <c r="J236" s="66"/>
      <c r="K236" s="298"/>
    </row>
    <row r="237" ht="18.75" spans="1:11">
      <c r="A237" s="269"/>
      <c r="B237" s="269"/>
      <c r="C237" s="266"/>
      <c r="D237" s="266"/>
      <c r="E237" s="269"/>
      <c r="F237" s="270" t="s">
        <v>421</v>
      </c>
      <c r="G237" s="271"/>
      <c r="H237" s="271"/>
      <c r="I237" s="299"/>
      <c r="J237" s="66"/>
      <c r="K237" s="298"/>
    </row>
    <row r="238" ht="33" spans="1:11">
      <c r="A238" s="272" t="s">
        <v>422</v>
      </c>
      <c r="B238" s="273" t="s">
        <v>423</v>
      </c>
      <c r="C238" s="274" t="s">
        <v>424</v>
      </c>
      <c r="D238" s="275" t="s">
        <v>425</v>
      </c>
      <c r="E238" s="274" t="s">
        <v>426</v>
      </c>
      <c r="F238" s="274" t="s">
        <v>8</v>
      </c>
      <c r="G238" s="274" t="s">
        <v>9</v>
      </c>
      <c r="H238" s="274" t="s">
        <v>427</v>
      </c>
      <c r="I238" s="274" t="s">
        <v>428</v>
      </c>
      <c r="J238" s="274" t="s">
        <v>429</v>
      </c>
      <c r="K238" s="274" t="s">
        <v>430</v>
      </c>
    </row>
    <row r="239" spans="1:11">
      <c r="A239" s="276">
        <v>45315</v>
      </c>
      <c r="B239" s="276">
        <v>45316</v>
      </c>
      <c r="C239" s="276" t="s">
        <v>46</v>
      </c>
      <c r="D239" s="277" t="s">
        <v>478</v>
      </c>
      <c r="E239" s="278" t="s">
        <v>479</v>
      </c>
      <c r="F239" s="279">
        <v>0</v>
      </c>
      <c r="G239" s="279">
        <v>0</v>
      </c>
      <c r="H239" s="280">
        <v>0</v>
      </c>
      <c r="I239" s="280">
        <v>0</v>
      </c>
      <c r="J239" s="300" t="s">
        <v>433</v>
      </c>
      <c r="K239" s="301" t="s">
        <v>434</v>
      </c>
    </row>
    <row r="240" spans="1:11">
      <c r="A240" s="283"/>
      <c r="B240" s="284"/>
      <c r="C240" s="285"/>
      <c r="D240" s="285"/>
      <c r="E240" s="285"/>
      <c r="F240" s="285"/>
      <c r="G240" s="285"/>
      <c r="H240" s="285"/>
      <c r="I240" s="285"/>
      <c r="J240" s="302"/>
      <c r="K240" s="289"/>
    </row>
    <row r="241" spans="1:11">
      <c r="A241" s="286" t="s">
        <v>436</v>
      </c>
      <c r="B241" s="66"/>
      <c r="C241" s="66"/>
      <c r="D241" s="286" t="s">
        <v>437</v>
      </c>
      <c r="E241" s="66"/>
      <c r="F241" s="286"/>
      <c r="G241" s="286"/>
      <c r="H241" s="66"/>
      <c r="I241" s="298" t="s">
        <v>438</v>
      </c>
      <c r="J241" s="66"/>
      <c r="K241" s="289"/>
    </row>
    <row r="242" spans="1:11">
      <c r="A242" s="286"/>
      <c r="B242" s="66"/>
      <c r="C242" s="66"/>
      <c r="D242" s="286"/>
      <c r="E242" s="66"/>
      <c r="F242" s="286"/>
      <c r="G242" s="286"/>
      <c r="H242" s="66"/>
      <c r="I242" s="66"/>
      <c r="J242" s="66"/>
      <c r="K242" s="289"/>
    </row>
    <row r="243" spans="1:11">
      <c r="A243" s="286"/>
      <c r="B243" s="66"/>
      <c r="C243" s="66"/>
      <c r="D243" s="286"/>
      <c r="E243" s="66"/>
      <c r="F243" s="286"/>
      <c r="G243" s="286"/>
      <c r="H243" s="66"/>
      <c r="I243" s="289"/>
      <c r="J243" s="66"/>
      <c r="K243" s="289"/>
    </row>
    <row r="244" spans="1:11">
      <c r="A244" s="287" t="s">
        <v>439</v>
      </c>
      <c r="B244" s="66"/>
      <c r="C244" s="66"/>
      <c r="D244" s="287" t="s">
        <v>440</v>
      </c>
      <c r="E244" s="66"/>
      <c r="F244" s="287"/>
      <c r="G244" s="287"/>
      <c r="H244" s="66"/>
      <c r="I244" s="287" t="s">
        <v>441</v>
      </c>
      <c r="J244" s="66"/>
      <c r="K244" s="303"/>
    </row>
    <row r="245" spans="1:11">
      <c r="A245" s="288" t="s">
        <v>442</v>
      </c>
      <c r="B245" s="66"/>
      <c r="C245" s="66"/>
      <c r="D245" s="288" t="s">
        <v>443</v>
      </c>
      <c r="E245" s="66"/>
      <c r="F245" s="288"/>
      <c r="G245" s="288"/>
      <c r="H245" s="66"/>
      <c r="I245" s="288" t="s">
        <v>444</v>
      </c>
      <c r="J245" s="304"/>
      <c r="K245" s="286"/>
    </row>
    <row r="246" ht="18.75" spans="1:11">
      <c r="A246" s="264"/>
      <c r="B246" s="265"/>
      <c r="C246" s="266"/>
      <c r="D246" s="266"/>
      <c r="E246" s="267"/>
      <c r="F246" s="267"/>
      <c r="G246" s="267"/>
      <c r="H246" s="267"/>
      <c r="I246" s="267"/>
      <c r="J246" s="66"/>
      <c r="K246" s="66"/>
    </row>
    <row r="247" ht="18.75" spans="1:11">
      <c r="A247" s="264" t="s">
        <v>415</v>
      </c>
      <c r="B247" s="265"/>
      <c r="C247" s="266"/>
      <c r="D247" s="266"/>
      <c r="E247" s="267"/>
      <c r="F247" s="267"/>
      <c r="G247" s="267"/>
      <c r="H247" s="267"/>
      <c r="I247" s="267"/>
      <c r="J247" s="267"/>
      <c r="K247" s="267"/>
    </row>
    <row r="248" ht="18.75" spans="1:11">
      <c r="A248" s="264" t="s">
        <v>416</v>
      </c>
      <c r="B248" s="265"/>
      <c r="C248" s="266"/>
      <c r="D248" s="266"/>
      <c r="E248" s="267"/>
      <c r="F248" s="267"/>
      <c r="G248" s="267"/>
      <c r="H248" s="267"/>
      <c r="I248" s="267"/>
      <c r="J248" s="66"/>
      <c r="K248" s="66"/>
    </row>
    <row r="249" ht="18.75" spans="1:11">
      <c r="A249" s="264" t="s">
        <v>417</v>
      </c>
      <c r="B249" s="265"/>
      <c r="C249" s="266"/>
      <c r="D249" s="266"/>
      <c r="E249" s="267"/>
      <c r="F249" s="267"/>
      <c r="G249" s="267"/>
      <c r="H249" s="267"/>
      <c r="I249" s="296"/>
      <c r="J249" s="296"/>
      <c r="K249" s="296"/>
    </row>
    <row r="250" ht="18.75" spans="1:11">
      <c r="A250" s="264"/>
      <c r="B250" s="265"/>
      <c r="C250" s="266"/>
      <c r="D250" s="266"/>
      <c r="E250" s="267"/>
      <c r="F250" s="267"/>
      <c r="G250" s="267"/>
      <c r="H250" s="267"/>
      <c r="I250" s="267"/>
      <c r="J250" s="267"/>
      <c r="K250" s="267"/>
    </row>
    <row r="251" ht="18.75" spans="1:11">
      <c r="A251" s="264" t="s">
        <v>418</v>
      </c>
      <c r="B251" s="265"/>
      <c r="C251" s="266"/>
      <c r="D251" s="266"/>
      <c r="E251" s="267"/>
      <c r="F251" s="267"/>
      <c r="G251" s="267"/>
      <c r="H251" s="267"/>
      <c r="I251" s="267"/>
      <c r="J251" s="61"/>
      <c r="K251" s="297"/>
    </row>
    <row r="252" ht="18" spans="1:11">
      <c r="A252" s="264" t="s">
        <v>419</v>
      </c>
      <c r="B252" s="268" t="s">
        <v>490</v>
      </c>
      <c r="C252" s="266"/>
      <c r="D252" s="266"/>
      <c r="E252" s="267"/>
      <c r="F252" s="267"/>
      <c r="G252" s="267"/>
      <c r="H252" s="267"/>
      <c r="I252" s="267"/>
      <c r="J252" s="61"/>
      <c r="K252" s="297"/>
    </row>
    <row r="253" ht="18.75" spans="1:11">
      <c r="A253" s="264"/>
      <c r="B253" s="268"/>
      <c r="C253" s="266"/>
      <c r="D253" s="266"/>
      <c r="E253" s="267"/>
      <c r="F253" s="267"/>
      <c r="G253" s="267"/>
      <c r="H253" s="267"/>
      <c r="I253" s="267"/>
      <c r="J253" s="66"/>
      <c r="K253" s="298"/>
    </row>
    <row r="254" ht="18.75" spans="1:11">
      <c r="A254" s="269"/>
      <c r="B254" s="269"/>
      <c r="C254" s="266"/>
      <c r="D254" s="266"/>
      <c r="E254" s="269"/>
      <c r="F254" s="270" t="s">
        <v>421</v>
      </c>
      <c r="G254" s="271"/>
      <c r="H254" s="271"/>
      <c r="I254" s="299"/>
      <c r="J254" s="66"/>
      <c r="K254" s="298"/>
    </row>
    <row r="255" ht="33" spans="1:11">
      <c r="A255" s="272" t="s">
        <v>422</v>
      </c>
      <c r="B255" s="273" t="s">
        <v>423</v>
      </c>
      <c r="C255" s="274" t="s">
        <v>424</v>
      </c>
      <c r="D255" s="275" t="s">
        <v>425</v>
      </c>
      <c r="E255" s="274" t="s">
        <v>426</v>
      </c>
      <c r="F255" s="274" t="s">
        <v>8</v>
      </c>
      <c r="G255" s="274" t="s">
        <v>9</v>
      </c>
      <c r="H255" s="274" t="s">
        <v>427</v>
      </c>
      <c r="I255" s="274" t="s">
        <v>428</v>
      </c>
      <c r="J255" s="274" t="s">
        <v>429</v>
      </c>
      <c r="K255" s="274" t="s">
        <v>430</v>
      </c>
    </row>
    <row r="256" ht="25.5" spans="1:11">
      <c r="A256" s="276">
        <v>45310</v>
      </c>
      <c r="B256" s="276">
        <v>45317</v>
      </c>
      <c r="C256" s="276" t="s">
        <v>49</v>
      </c>
      <c r="D256" s="277" t="s">
        <v>491</v>
      </c>
      <c r="E256" s="278" t="s">
        <v>492</v>
      </c>
      <c r="F256" s="279">
        <v>0</v>
      </c>
      <c r="G256" s="279">
        <v>4750</v>
      </c>
      <c r="H256" s="280">
        <v>4750</v>
      </c>
      <c r="I256" s="280">
        <v>1750</v>
      </c>
      <c r="J256" s="300" t="s">
        <v>454</v>
      </c>
      <c r="K256" s="301" t="s">
        <v>493</v>
      </c>
    </row>
    <row r="257" spans="1:11">
      <c r="A257" s="283"/>
      <c r="B257" s="284"/>
      <c r="C257" s="285"/>
      <c r="D257" s="285"/>
      <c r="E257" s="285"/>
      <c r="F257" s="285"/>
      <c r="G257" s="285"/>
      <c r="H257" s="285"/>
      <c r="I257" s="285"/>
      <c r="J257" s="302"/>
      <c r="K257" s="289"/>
    </row>
    <row r="258" spans="1:11">
      <c r="A258" s="286" t="s">
        <v>436</v>
      </c>
      <c r="B258" s="66"/>
      <c r="C258" s="66"/>
      <c r="D258" s="286" t="s">
        <v>437</v>
      </c>
      <c r="E258" s="66"/>
      <c r="F258" s="286"/>
      <c r="G258" s="286"/>
      <c r="H258" s="66"/>
      <c r="I258" s="298" t="s">
        <v>438</v>
      </c>
      <c r="J258" s="66"/>
      <c r="K258" s="289"/>
    </row>
    <row r="259" spans="1:11">
      <c r="A259" s="286"/>
      <c r="B259" s="66"/>
      <c r="C259" s="66"/>
      <c r="D259" s="286"/>
      <c r="E259" s="66"/>
      <c r="F259" s="286"/>
      <c r="G259" s="286"/>
      <c r="H259" s="66"/>
      <c r="I259" s="66"/>
      <c r="J259" s="66"/>
      <c r="K259" s="289"/>
    </row>
    <row r="260" spans="1:11">
      <c r="A260" s="286"/>
      <c r="B260" s="66"/>
      <c r="C260" s="66"/>
      <c r="D260" s="286"/>
      <c r="E260" s="66"/>
      <c r="F260" s="286"/>
      <c r="G260" s="286"/>
      <c r="H260" s="66"/>
      <c r="I260" s="289"/>
      <c r="J260" s="66"/>
      <c r="K260" s="289"/>
    </row>
    <row r="261" spans="1:11">
      <c r="A261" s="287" t="s">
        <v>439</v>
      </c>
      <c r="B261" s="66"/>
      <c r="C261" s="66"/>
      <c r="D261" s="287" t="s">
        <v>440</v>
      </c>
      <c r="E261" s="66"/>
      <c r="F261" s="287"/>
      <c r="G261" s="287"/>
      <c r="H261" s="66"/>
      <c r="I261" s="287" t="s">
        <v>441</v>
      </c>
      <c r="J261" s="66"/>
      <c r="K261" s="303"/>
    </row>
    <row r="262" spans="1:11">
      <c r="A262" s="288" t="s">
        <v>442</v>
      </c>
      <c r="B262" s="66"/>
      <c r="C262" s="66"/>
      <c r="D262" s="288" t="s">
        <v>443</v>
      </c>
      <c r="E262" s="66"/>
      <c r="F262" s="288"/>
      <c r="G262" s="288"/>
      <c r="H262" s="66"/>
      <c r="I262" s="288" t="s">
        <v>444</v>
      </c>
      <c r="J262" s="304"/>
      <c r="K262" s="286"/>
    </row>
    <row r="263" spans="1:11">
      <c r="A263" s="288"/>
      <c r="B263" s="66"/>
      <c r="C263" s="66"/>
      <c r="D263" s="288"/>
      <c r="E263" s="66"/>
      <c r="F263" s="288"/>
      <c r="G263" s="288"/>
      <c r="H263" s="66"/>
      <c r="I263" s="288"/>
      <c r="J263" s="304"/>
      <c r="K263" s="286"/>
    </row>
    <row r="264" ht="18.75" spans="1:11">
      <c r="A264" s="264" t="s">
        <v>415</v>
      </c>
      <c r="B264" s="265"/>
      <c r="C264" s="266"/>
      <c r="D264" s="266"/>
      <c r="E264" s="267"/>
      <c r="F264" s="267"/>
      <c r="G264" s="267"/>
      <c r="H264" s="267"/>
      <c r="I264" s="267"/>
      <c r="J264" s="267"/>
      <c r="K264" s="267"/>
    </row>
    <row r="265" ht="18.75" spans="1:11">
      <c r="A265" s="264" t="s">
        <v>416</v>
      </c>
      <c r="B265" s="265"/>
      <c r="C265" s="266"/>
      <c r="D265" s="266"/>
      <c r="E265" s="267"/>
      <c r="F265" s="267"/>
      <c r="G265" s="267"/>
      <c r="H265" s="267"/>
      <c r="I265" s="267"/>
      <c r="J265" s="66"/>
      <c r="K265" s="66"/>
    </row>
    <row r="266" ht="18.75" spans="1:11">
      <c r="A266" s="264" t="s">
        <v>417</v>
      </c>
      <c r="B266" s="265"/>
      <c r="C266" s="266"/>
      <c r="D266" s="266"/>
      <c r="E266" s="267"/>
      <c r="F266" s="267"/>
      <c r="G266" s="267"/>
      <c r="H266" s="267"/>
      <c r="I266" s="296"/>
      <c r="J266" s="296"/>
      <c r="K266" s="296"/>
    </row>
    <row r="267" ht="18.75" spans="1:11">
      <c r="A267" s="264"/>
      <c r="B267" s="265"/>
      <c r="C267" s="266"/>
      <c r="D267" s="266"/>
      <c r="E267" s="267"/>
      <c r="F267" s="267"/>
      <c r="G267" s="267"/>
      <c r="H267" s="267"/>
      <c r="I267" s="267"/>
      <c r="J267" s="267"/>
      <c r="K267" s="267"/>
    </row>
    <row r="268" ht="18.75" spans="1:11">
      <c r="A268" s="264" t="s">
        <v>418</v>
      </c>
      <c r="B268" s="265"/>
      <c r="C268" s="266"/>
      <c r="D268" s="266"/>
      <c r="E268" s="267"/>
      <c r="F268" s="267"/>
      <c r="G268" s="267"/>
      <c r="H268" s="267"/>
      <c r="I268" s="267"/>
      <c r="J268" s="61"/>
      <c r="K268" s="297"/>
    </row>
    <row r="269" ht="18" spans="1:11">
      <c r="A269" s="264" t="s">
        <v>419</v>
      </c>
      <c r="B269" s="268" t="s">
        <v>494</v>
      </c>
      <c r="C269" s="266"/>
      <c r="D269" s="266"/>
      <c r="E269" s="267"/>
      <c r="F269" s="267"/>
      <c r="G269" s="267"/>
      <c r="H269" s="267"/>
      <c r="I269" s="267"/>
      <c r="J269" s="61"/>
      <c r="K269" s="297"/>
    </row>
    <row r="270" ht="18.75" spans="1:11">
      <c r="A270" s="264"/>
      <c r="B270" s="268"/>
      <c r="C270" s="266"/>
      <c r="D270" s="266"/>
      <c r="E270" s="267"/>
      <c r="F270" s="267"/>
      <c r="G270" s="267"/>
      <c r="H270" s="267"/>
      <c r="I270" s="267"/>
      <c r="J270" s="66"/>
      <c r="K270" s="298"/>
    </row>
    <row r="271" ht="18.75" spans="1:11">
      <c r="A271" s="269"/>
      <c r="B271" s="269"/>
      <c r="C271" s="266"/>
      <c r="D271" s="266"/>
      <c r="E271" s="269"/>
      <c r="F271" s="270" t="s">
        <v>421</v>
      </c>
      <c r="G271" s="271"/>
      <c r="H271" s="271"/>
      <c r="I271" s="299"/>
      <c r="J271" s="66"/>
      <c r="K271" s="298"/>
    </row>
    <row r="272" ht="33" spans="1:11">
      <c r="A272" s="272" t="s">
        <v>422</v>
      </c>
      <c r="B272" s="273" t="s">
        <v>423</v>
      </c>
      <c r="C272" s="274" t="s">
        <v>424</v>
      </c>
      <c r="D272" s="275" t="s">
        <v>425</v>
      </c>
      <c r="E272" s="274" t="s">
        <v>426</v>
      </c>
      <c r="F272" s="274" t="s">
        <v>8</v>
      </c>
      <c r="G272" s="274" t="s">
        <v>9</v>
      </c>
      <c r="H272" s="274" t="s">
        <v>427</v>
      </c>
      <c r="I272" s="274" t="s">
        <v>428</v>
      </c>
      <c r="J272" s="274" t="s">
        <v>429</v>
      </c>
      <c r="K272" s="274" t="s">
        <v>430</v>
      </c>
    </row>
    <row r="273" ht="25.5" spans="1:11">
      <c r="A273" s="276">
        <v>45315</v>
      </c>
      <c r="B273" s="276">
        <v>45322</v>
      </c>
      <c r="C273" s="276" t="s">
        <v>51</v>
      </c>
      <c r="D273" s="277" t="s">
        <v>495</v>
      </c>
      <c r="E273" s="278" t="s">
        <v>496</v>
      </c>
      <c r="F273" s="279">
        <v>0</v>
      </c>
      <c r="G273" s="279">
        <v>950</v>
      </c>
      <c r="H273" s="280">
        <v>950</v>
      </c>
      <c r="I273" s="280">
        <v>950</v>
      </c>
      <c r="J273" s="300" t="s">
        <v>454</v>
      </c>
      <c r="K273" s="301" t="s">
        <v>434</v>
      </c>
    </row>
    <row r="274" ht="27" spans="1:11">
      <c r="A274" s="276">
        <v>45317</v>
      </c>
      <c r="B274" s="276">
        <v>45322</v>
      </c>
      <c r="C274" s="312" t="s">
        <v>53</v>
      </c>
      <c r="D274" s="308" t="s">
        <v>497</v>
      </c>
      <c r="E274" s="313" t="s">
        <v>498</v>
      </c>
      <c r="F274" s="279">
        <v>0</v>
      </c>
      <c r="G274" s="279">
        <v>1850</v>
      </c>
      <c r="H274" s="280">
        <v>1850</v>
      </c>
      <c r="I274" s="280">
        <v>0</v>
      </c>
      <c r="J274" s="314" t="s">
        <v>454</v>
      </c>
      <c r="K274" s="276" t="s">
        <v>499</v>
      </c>
    </row>
    <row r="275" spans="1:11">
      <c r="A275" s="283"/>
      <c r="B275" s="284"/>
      <c r="C275" s="285"/>
      <c r="D275" s="285"/>
      <c r="E275" s="285"/>
      <c r="F275" s="285"/>
      <c r="G275" s="285"/>
      <c r="H275" s="285"/>
      <c r="I275" s="285"/>
      <c r="J275" s="302"/>
      <c r="K275" s="289"/>
    </row>
    <row r="276" spans="1:11">
      <c r="A276" s="286" t="s">
        <v>436</v>
      </c>
      <c r="B276" s="66"/>
      <c r="C276" s="66"/>
      <c r="D276" s="286" t="s">
        <v>437</v>
      </c>
      <c r="E276" s="66"/>
      <c r="F276" s="286"/>
      <c r="G276" s="286"/>
      <c r="H276" s="66"/>
      <c r="I276" s="298" t="s">
        <v>438</v>
      </c>
      <c r="J276" s="66"/>
      <c r="K276" s="289"/>
    </row>
    <row r="277" spans="1:11">
      <c r="A277" s="286"/>
      <c r="B277" s="66"/>
      <c r="C277" s="66"/>
      <c r="D277" s="286"/>
      <c r="E277" s="66"/>
      <c r="F277" s="286"/>
      <c r="G277" s="286"/>
      <c r="H277" s="66"/>
      <c r="I277" s="66"/>
      <c r="J277" s="66"/>
      <c r="K277" s="289"/>
    </row>
    <row r="278" spans="1:11">
      <c r="A278" s="286"/>
      <c r="B278" s="66"/>
      <c r="C278" s="66"/>
      <c r="D278" s="286"/>
      <c r="E278" s="66"/>
      <c r="F278" s="286"/>
      <c r="G278" s="286"/>
      <c r="H278" s="66"/>
      <c r="I278" s="289"/>
      <c r="J278" s="66"/>
      <c r="K278" s="289"/>
    </row>
    <row r="279" spans="1:11">
      <c r="A279" s="287" t="s">
        <v>439</v>
      </c>
      <c r="B279" s="66"/>
      <c r="C279" s="66"/>
      <c r="D279" s="287" t="s">
        <v>440</v>
      </c>
      <c r="E279" s="66"/>
      <c r="F279" s="287"/>
      <c r="G279" s="287"/>
      <c r="H279" s="66"/>
      <c r="I279" s="287" t="s">
        <v>441</v>
      </c>
      <c r="J279" s="66"/>
      <c r="K279" s="303"/>
    </row>
    <row r="280" spans="1:11">
      <c r="A280" s="288" t="s">
        <v>442</v>
      </c>
      <c r="B280" s="66"/>
      <c r="C280" s="66"/>
      <c r="D280" s="288" t="s">
        <v>443</v>
      </c>
      <c r="E280" s="66"/>
      <c r="F280" s="288"/>
      <c r="G280" s="288"/>
      <c r="H280" s="66"/>
      <c r="I280" s="288" t="s">
        <v>444</v>
      </c>
      <c r="J280" s="304"/>
      <c r="K280" s="286"/>
    </row>
    <row r="281" spans="1:11">
      <c r="A281" s="286"/>
      <c r="B281" s="66"/>
      <c r="C281" s="66"/>
      <c r="D281" s="286"/>
      <c r="E281" s="66"/>
      <c r="F281" s="286"/>
      <c r="G281" s="286"/>
      <c r="H281" s="66"/>
      <c r="I281" s="298"/>
      <c r="J281" s="66"/>
      <c r="K281" s="289"/>
    </row>
    <row r="282" ht="18.75" spans="1:11">
      <c r="A282" s="264" t="s">
        <v>415</v>
      </c>
      <c r="B282" s="265"/>
      <c r="C282" s="266"/>
      <c r="D282" s="266"/>
      <c r="E282" s="267"/>
      <c r="F282" s="267"/>
      <c r="G282" s="267"/>
      <c r="H282" s="267"/>
      <c r="I282" s="267"/>
      <c r="J282" s="267"/>
      <c r="K282" s="267"/>
    </row>
    <row r="283" ht="18.75" spans="1:11">
      <c r="A283" s="264" t="s">
        <v>416</v>
      </c>
      <c r="B283" s="265"/>
      <c r="C283" s="266"/>
      <c r="D283" s="266"/>
      <c r="E283" s="267"/>
      <c r="F283" s="267"/>
      <c r="G283" s="267"/>
      <c r="H283" s="267"/>
      <c r="I283" s="267"/>
      <c r="J283" s="66"/>
      <c r="K283" s="66"/>
    </row>
    <row r="284" ht="18.75" spans="1:11">
      <c r="A284" s="264" t="s">
        <v>417</v>
      </c>
      <c r="B284" s="265"/>
      <c r="C284" s="266"/>
      <c r="D284" s="266"/>
      <c r="E284" s="267"/>
      <c r="F284" s="267"/>
      <c r="G284" s="267"/>
      <c r="H284" s="267"/>
      <c r="I284" s="296"/>
      <c r="J284" s="296"/>
      <c r="K284" s="296"/>
    </row>
    <row r="285" ht="18.75" spans="1:11">
      <c r="A285" s="264"/>
      <c r="B285" s="265"/>
      <c r="C285" s="266"/>
      <c r="D285" s="266"/>
      <c r="E285" s="267"/>
      <c r="F285" s="267"/>
      <c r="G285" s="267"/>
      <c r="H285" s="267"/>
      <c r="I285" s="267"/>
      <c r="J285" s="267"/>
      <c r="K285" s="267"/>
    </row>
    <row r="286" ht="18.75" spans="1:11">
      <c r="A286" s="264" t="s">
        <v>418</v>
      </c>
      <c r="B286" s="265"/>
      <c r="C286" s="266"/>
      <c r="D286" s="266"/>
      <c r="E286" s="267"/>
      <c r="F286" s="267"/>
      <c r="G286" s="267"/>
      <c r="H286" s="267"/>
      <c r="I286" s="267"/>
      <c r="J286" s="61"/>
      <c r="K286" s="297"/>
    </row>
    <row r="287" ht="18" spans="1:11">
      <c r="A287" s="264" t="s">
        <v>419</v>
      </c>
      <c r="B287" s="268" t="s">
        <v>500</v>
      </c>
      <c r="C287" s="266"/>
      <c r="D287" s="266"/>
      <c r="E287" s="267"/>
      <c r="F287" s="267"/>
      <c r="G287" s="267"/>
      <c r="H287" s="267"/>
      <c r="I287" s="267"/>
      <c r="J287" s="61"/>
      <c r="K287" s="297"/>
    </row>
    <row r="288" ht="18.75" spans="1:11">
      <c r="A288" s="264"/>
      <c r="B288" s="268"/>
      <c r="C288" s="266"/>
      <c r="D288" s="266"/>
      <c r="E288" s="267"/>
      <c r="F288" s="267"/>
      <c r="G288" s="267"/>
      <c r="H288" s="267"/>
      <c r="I288" s="267"/>
      <c r="J288" s="66"/>
      <c r="K288" s="298"/>
    </row>
    <row r="289" ht="18.75" spans="1:11">
      <c r="A289" s="269"/>
      <c r="B289" s="269"/>
      <c r="C289" s="266"/>
      <c r="D289" s="266"/>
      <c r="E289" s="269"/>
      <c r="F289" s="270" t="s">
        <v>421</v>
      </c>
      <c r="G289" s="271"/>
      <c r="H289" s="271"/>
      <c r="I289" s="299"/>
      <c r="J289" s="66"/>
      <c r="K289" s="298"/>
    </row>
    <row r="290" ht="33" spans="1:11">
      <c r="A290" s="272" t="s">
        <v>422</v>
      </c>
      <c r="B290" s="273" t="s">
        <v>423</v>
      </c>
      <c r="C290" s="274" t="s">
        <v>424</v>
      </c>
      <c r="D290" s="275" t="s">
        <v>425</v>
      </c>
      <c r="E290" s="274" t="s">
        <v>426</v>
      </c>
      <c r="F290" s="274" t="s">
        <v>8</v>
      </c>
      <c r="G290" s="274" t="s">
        <v>9</v>
      </c>
      <c r="H290" s="274" t="s">
        <v>427</v>
      </c>
      <c r="I290" s="274" t="s">
        <v>428</v>
      </c>
      <c r="J290" s="274" t="s">
        <v>429</v>
      </c>
      <c r="K290" s="274" t="s">
        <v>430</v>
      </c>
    </row>
    <row r="291" spans="1:11">
      <c r="A291" s="276">
        <v>45311</v>
      </c>
      <c r="B291" s="276">
        <v>45323</v>
      </c>
      <c r="C291" s="276" t="s">
        <v>55</v>
      </c>
      <c r="D291" s="277" t="s">
        <v>501</v>
      </c>
      <c r="E291" s="278" t="s">
        <v>502</v>
      </c>
      <c r="F291" s="279">
        <v>26900</v>
      </c>
      <c r="G291" s="279">
        <v>2116</v>
      </c>
      <c r="H291" s="280">
        <f>F291+G291</f>
        <v>29016</v>
      </c>
      <c r="I291" s="280">
        <v>14506</v>
      </c>
      <c r="J291" s="300" t="s">
        <v>454</v>
      </c>
      <c r="K291" s="301" t="s">
        <v>503</v>
      </c>
    </row>
    <row r="292" spans="1:11">
      <c r="A292" s="276">
        <v>45317</v>
      </c>
      <c r="B292" s="276">
        <v>45323</v>
      </c>
      <c r="C292" s="312" t="s">
        <v>59</v>
      </c>
      <c r="D292" s="308" t="s">
        <v>504</v>
      </c>
      <c r="E292" s="313" t="s">
        <v>447</v>
      </c>
      <c r="F292" s="279">
        <v>0</v>
      </c>
      <c r="G292" s="279">
        <v>0</v>
      </c>
      <c r="H292" s="280">
        <v>0</v>
      </c>
      <c r="I292" s="280">
        <v>0</v>
      </c>
      <c r="J292" s="314" t="s">
        <v>433</v>
      </c>
      <c r="K292" s="276" t="s">
        <v>434</v>
      </c>
    </row>
    <row r="293" spans="1:11">
      <c r="A293" s="283"/>
      <c r="B293" s="284"/>
      <c r="C293" s="285"/>
      <c r="D293" s="285"/>
      <c r="E293" s="285"/>
      <c r="F293" s="285"/>
      <c r="G293" s="285"/>
      <c r="H293" s="285"/>
      <c r="I293" s="285"/>
      <c r="J293" s="302"/>
      <c r="K293" s="289"/>
    </row>
    <row r="294" spans="1:11">
      <c r="A294" s="286" t="s">
        <v>436</v>
      </c>
      <c r="B294" s="66"/>
      <c r="C294" s="66"/>
      <c r="D294" s="286" t="s">
        <v>437</v>
      </c>
      <c r="E294" s="66"/>
      <c r="F294" s="286"/>
      <c r="G294" s="286"/>
      <c r="H294" s="66"/>
      <c r="I294" s="298" t="s">
        <v>438</v>
      </c>
      <c r="J294" s="66"/>
      <c r="K294" s="289"/>
    </row>
    <row r="295" spans="1:11">
      <c r="A295" s="286"/>
      <c r="B295" s="66"/>
      <c r="C295" s="66"/>
      <c r="D295" s="286"/>
      <c r="E295" s="66"/>
      <c r="F295" s="286"/>
      <c r="G295" s="286"/>
      <c r="H295" s="66"/>
      <c r="I295" s="66"/>
      <c r="J295" s="66"/>
      <c r="K295" s="289"/>
    </row>
    <row r="296" spans="1:11">
      <c r="A296" s="286"/>
      <c r="B296" s="66"/>
      <c r="C296" s="66"/>
      <c r="D296" s="286"/>
      <c r="E296" s="66"/>
      <c r="F296" s="286"/>
      <c r="G296" s="286"/>
      <c r="H296" s="66"/>
      <c r="I296" s="289"/>
      <c r="J296" s="66"/>
      <c r="K296" s="289"/>
    </row>
    <row r="297" spans="1:11">
      <c r="A297" s="287" t="s">
        <v>439</v>
      </c>
      <c r="B297" s="66"/>
      <c r="C297" s="66"/>
      <c r="D297" s="287" t="s">
        <v>440</v>
      </c>
      <c r="E297" s="66"/>
      <c r="F297" s="287"/>
      <c r="G297" s="287"/>
      <c r="H297" s="66"/>
      <c r="I297" s="287" t="s">
        <v>441</v>
      </c>
      <c r="J297" s="66"/>
      <c r="K297" s="303"/>
    </row>
    <row r="298" spans="1:11">
      <c r="A298" s="288" t="s">
        <v>442</v>
      </c>
      <c r="B298" s="66"/>
      <c r="C298" s="66"/>
      <c r="D298" s="288" t="s">
        <v>443</v>
      </c>
      <c r="E298" s="66"/>
      <c r="F298" s="288"/>
      <c r="G298" s="288"/>
      <c r="H298" s="66"/>
      <c r="I298" s="288" t="s">
        <v>444</v>
      </c>
      <c r="J298" s="304"/>
      <c r="K298" s="286"/>
    </row>
    <row r="299" spans="1:11">
      <c r="A299" s="289"/>
      <c r="B299" s="289"/>
      <c r="C299" s="290"/>
      <c r="D299" s="291"/>
      <c r="E299" s="291"/>
      <c r="F299" s="292"/>
      <c r="G299" s="292"/>
      <c r="H299" s="293"/>
      <c r="I299" s="293"/>
      <c r="J299" s="305"/>
      <c r="K299" s="289"/>
    </row>
    <row r="300" ht="18.75" spans="1:11">
      <c r="A300" s="264" t="s">
        <v>415</v>
      </c>
      <c r="B300" s="265"/>
      <c r="C300" s="266"/>
      <c r="D300" s="266"/>
      <c r="E300" s="267"/>
      <c r="F300" s="267"/>
      <c r="G300" s="267"/>
      <c r="H300" s="267"/>
      <c r="I300" s="267"/>
      <c r="J300" s="267"/>
      <c r="K300" s="267"/>
    </row>
    <row r="301" ht="18.75" spans="1:11">
      <c r="A301" s="264" t="s">
        <v>416</v>
      </c>
      <c r="B301" s="265"/>
      <c r="C301" s="266"/>
      <c r="D301" s="266"/>
      <c r="E301" s="267"/>
      <c r="F301" s="267"/>
      <c r="G301" s="267"/>
      <c r="H301" s="267"/>
      <c r="I301" s="267"/>
      <c r="J301" s="66"/>
      <c r="K301" s="66"/>
    </row>
    <row r="302" ht="18.75" spans="1:11">
      <c r="A302" s="264" t="s">
        <v>417</v>
      </c>
      <c r="B302" s="265"/>
      <c r="C302" s="266"/>
      <c r="D302" s="266"/>
      <c r="E302" s="267"/>
      <c r="F302" s="267"/>
      <c r="G302" s="267"/>
      <c r="H302" s="267"/>
      <c r="I302" s="296"/>
      <c r="J302" s="296"/>
      <c r="K302" s="296"/>
    </row>
    <row r="303" ht="18.75" spans="1:11">
      <c r="A303" s="264"/>
      <c r="B303" s="265"/>
      <c r="C303" s="266"/>
      <c r="D303" s="266"/>
      <c r="E303" s="267"/>
      <c r="F303" s="267"/>
      <c r="G303" s="267"/>
      <c r="H303" s="267"/>
      <c r="I303" s="267"/>
      <c r="J303" s="267"/>
      <c r="K303" s="267"/>
    </row>
    <row r="304" ht="18.75" spans="1:11">
      <c r="A304" s="264" t="s">
        <v>450</v>
      </c>
      <c r="B304" s="265"/>
      <c r="C304" s="266"/>
      <c r="D304" s="266"/>
      <c r="E304" s="267"/>
      <c r="F304" s="267"/>
      <c r="G304" s="267"/>
      <c r="H304" s="267"/>
      <c r="I304" s="267"/>
      <c r="J304" s="61"/>
      <c r="K304" s="297"/>
    </row>
    <row r="305" ht="18" spans="1:11">
      <c r="A305" s="264" t="s">
        <v>419</v>
      </c>
      <c r="B305" s="268" t="s">
        <v>500</v>
      </c>
      <c r="C305" s="266"/>
      <c r="D305" s="266"/>
      <c r="E305" s="267"/>
      <c r="F305" s="267"/>
      <c r="G305" s="267"/>
      <c r="H305" s="267"/>
      <c r="I305" s="267"/>
      <c r="J305" s="61"/>
      <c r="K305" s="297"/>
    </row>
    <row r="306" ht="18.75" spans="1:11">
      <c r="A306" s="264"/>
      <c r="B306" s="268"/>
      <c r="C306" s="266"/>
      <c r="D306" s="266"/>
      <c r="E306" s="267"/>
      <c r="F306" s="267"/>
      <c r="G306" s="267"/>
      <c r="H306" s="267"/>
      <c r="I306" s="267"/>
      <c r="J306" s="66"/>
      <c r="K306" s="298"/>
    </row>
    <row r="307" ht="18.75" spans="1:11">
      <c r="A307" s="269"/>
      <c r="B307" s="269"/>
      <c r="C307" s="266"/>
      <c r="D307" s="266"/>
      <c r="E307" s="269"/>
      <c r="F307" s="270" t="s">
        <v>421</v>
      </c>
      <c r="G307" s="271"/>
      <c r="H307" s="271"/>
      <c r="I307" s="299"/>
      <c r="J307" s="66"/>
      <c r="K307" s="298"/>
    </row>
    <row r="308" ht="33" spans="1:11">
      <c r="A308" s="272" t="s">
        <v>422</v>
      </c>
      <c r="B308" s="273" t="s">
        <v>423</v>
      </c>
      <c r="C308" s="274" t="s">
        <v>424</v>
      </c>
      <c r="D308" s="275" t="s">
        <v>425</v>
      </c>
      <c r="E308" s="274" t="s">
        <v>426</v>
      </c>
      <c r="F308" s="274" t="s">
        <v>8</v>
      </c>
      <c r="G308" s="274" t="s">
        <v>9</v>
      </c>
      <c r="H308" s="274" t="s">
        <v>427</v>
      </c>
      <c r="I308" s="274" t="s">
        <v>428</v>
      </c>
      <c r="J308" s="274" t="s">
        <v>429</v>
      </c>
      <c r="K308" s="274" t="s">
        <v>430</v>
      </c>
    </row>
    <row r="309" spans="1:11">
      <c r="A309" s="276">
        <v>45320</v>
      </c>
      <c r="B309" s="276">
        <v>45323</v>
      </c>
      <c r="C309" s="276" t="s">
        <v>57</v>
      </c>
      <c r="D309" s="277" t="s">
        <v>505</v>
      </c>
      <c r="E309" s="278" t="s">
        <v>506</v>
      </c>
      <c r="F309" s="279">
        <v>2420</v>
      </c>
      <c r="G309" s="279">
        <v>1100</v>
      </c>
      <c r="H309" s="280">
        <f>F309+G309</f>
        <v>3520</v>
      </c>
      <c r="I309" s="280">
        <v>1897.5</v>
      </c>
      <c r="J309" s="300" t="s">
        <v>454</v>
      </c>
      <c r="K309" s="301" t="s">
        <v>507</v>
      </c>
    </row>
    <row r="310" spans="1:11">
      <c r="A310" s="283"/>
      <c r="B310" s="284"/>
      <c r="C310" s="285"/>
      <c r="D310" s="285"/>
      <c r="E310" s="285"/>
      <c r="F310" s="285"/>
      <c r="G310" s="285"/>
      <c r="H310" s="285"/>
      <c r="I310" s="285"/>
      <c r="J310" s="302"/>
      <c r="K310" s="289"/>
    </row>
    <row r="311" spans="1:11">
      <c r="A311" s="286" t="s">
        <v>436</v>
      </c>
      <c r="B311" s="66"/>
      <c r="C311" s="66"/>
      <c r="D311" s="286" t="s">
        <v>437</v>
      </c>
      <c r="E311" s="66"/>
      <c r="F311" s="286"/>
      <c r="G311" s="286"/>
      <c r="H311" s="66"/>
      <c r="I311" s="298" t="s">
        <v>438</v>
      </c>
      <c r="J311" s="66"/>
      <c r="K311" s="289"/>
    </row>
    <row r="312" spans="1:11">
      <c r="A312" s="286"/>
      <c r="B312" s="66"/>
      <c r="C312" s="66"/>
      <c r="D312" s="286"/>
      <c r="E312" s="66"/>
      <c r="F312" s="286"/>
      <c r="G312" s="286"/>
      <c r="H312" s="66"/>
      <c r="I312" s="66"/>
      <c r="J312" s="66"/>
      <c r="K312" s="289"/>
    </row>
    <row r="313" spans="1:11">
      <c r="A313" s="286"/>
      <c r="B313" s="66"/>
      <c r="C313" s="66"/>
      <c r="D313" s="286"/>
      <c r="E313" s="66"/>
      <c r="F313" s="286"/>
      <c r="G313" s="286"/>
      <c r="H313" s="66"/>
      <c r="I313" s="289"/>
      <c r="J313" s="66"/>
      <c r="K313" s="289"/>
    </row>
    <row r="314" spans="1:11">
      <c r="A314" s="287" t="s">
        <v>439</v>
      </c>
      <c r="B314" s="66"/>
      <c r="C314" s="66"/>
      <c r="D314" s="287" t="s">
        <v>440</v>
      </c>
      <c r="E314" s="66"/>
      <c r="F314" s="287"/>
      <c r="G314" s="287"/>
      <c r="H314" s="66"/>
      <c r="I314" s="287" t="s">
        <v>456</v>
      </c>
      <c r="J314" s="66"/>
      <c r="K314" s="303"/>
    </row>
    <row r="315" spans="1:11">
      <c r="A315" s="288" t="s">
        <v>442</v>
      </c>
      <c r="B315" s="66"/>
      <c r="C315" s="66"/>
      <c r="D315" s="288" t="s">
        <v>443</v>
      </c>
      <c r="E315" s="66"/>
      <c r="F315" s="288"/>
      <c r="G315" s="288"/>
      <c r="H315" s="66"/>
      <c r="I315" s="288" t="s">
        <v>457</v>
      </c>
      <c r="J315" s="304"/>
      <c r="K315" s="286"/>
    </row>
    <row r="316" spans="1:11">
      <c r="A316" s="289"/>
      <c r="B316" s="289"/>
      <c r="C316" s="289"/>
      <c r="D316" s="289"/>
      <c r="E316" s="290"/>
      <c r="F316" s="306"/>
      <c r="G316" s="306"/>
      <c r="H316" s="307"/>
      <c r="I316" s="307"/>
      <c r="J316" s="305"/>
      <c r="K316" s="289"/>
    </row>
    <row r="317" ht="18.75" spans="1:11">
      <c r="A317" s="264" t="s">
        <v>415</v>
      </c>
      <c r="B317" s="265"/>
      <c r="C317" s="266"/>
      <c r="D317" s="266"/>
      <c r="E317" s="267"/>
      <c r="F317" s="267"/>
      <c r="G317" s="267"/>
      <c r="H317" s="267"/>
      <c r="I317" s="267"/>
      <c r="J317" s="267"/>
      <c r="K317" s="267"/>
    </row>
    <row r="318" ht="18.75" spans="1:11">
      <c r="A318" s="264" t="s">
        <v>416</v>
      </c>
      <c r="B318" s="265"/>
      <c r="C318" s="266"/>
      <c r="D318" s="266"/>
      <c r="E318" s="267"/>
      <c r="F318" s="267"/>
      <c r="G318" s="267"/>
      <c r="H318" s="267"/>
      <c r="I318" s="267"/>
      <c r="J318" s="66"/>
      <c r="K318" s="66"/>
    </row>
    <row r="319" ht="18.75" spans="1:11">
      <c r="A319" s="264" t="s">
        <v>417</v>
      </c>
      <c r="B319" s="265"/>
      <c r="C319" s="266"/>
      <c r="D319" s="266"/>
      <c r="E319" s="267"/>
      <c r="F319" s="267"/>
      <c r="G319" s="267"/>
      <c r="H319" s="267"/>
      <c r="I319" s="296"/>
      <c r="J319" s="296"/>
      <c r="K319" s="296"/>
    </row>
    <row r="320" ht="18.75" spans="1:11">
      <c r="A320" s="264"/>
      <c r="B320" s="265"/>
      <c r="C320" s="266"/>
      <c r="D320" s="266"/>
      <c r="E320" s="267"/>
      <c r="F320" s="267"/>
      <c r="G320" s="267"/>
      <c r="H320" s="267"/>
      <c r="I320" s="267"/>
      <c r="J320" s="267"/>
      <c r="K320" s="267"/>
    </row>
    <row r="321" ht="18.75" spans="1:11">
      <c r="A321" s="264" t="s">
        <v>418</v>
      </c>
      <c r="B321" s="265"/>
      <c r="C321" s="266"/>
      <c r="D321" s="266"/>
      <c r="E321" s="267"/>
      <c r="F321" s="267"/>
      <c r="G321" s="267"/>
      <c r="H321" s="267"/>
      <c r="I321" s="267"/>
      <c r="J321" s="61"/>
      <c r="K321" s="297"/>
    </row>
    <row r="322" ht="18" spans="1:11">
      <c r="A322" s="264" t="s">
        <v>419</v>
      </c>
      <c r="B322" s="268" t="s">
        <v>508</v>
      </c>
      <c r="C322" s="266"/>
      <c r="D322" s="266"/>
      <c r="E322" s="267"/>
      <c r="F322" s="267"/>
      <c r="G322" s="267"/>
      <c r="H322" s="267"/>
      <c r="I322" s="267"/>
      <c r="J322" s="61"/>
      <c r="K322" s="297"/>
    </row>
    <row r="323" ht="18.75" spans="1:11">
      <c r="A323" s="264"/>
      <c r="B323" s="268"/>
      <c r="C323" s="266"/>
      <c r="D323" s="266"/>
      <c r="E323" s="267"/>
      <c r="F323" s="267"/>
      <c r="G323" s="267"/>
      <c r="H323" s="267"/>
      <c r="I323" s="267"/>
      <c r="J323" s="66"/>
      <c r="K323" s="298"/>
    </row>
    <row r="324" ht="18.75" spans="1:11">
      <c r="A324" s="269"/>
      <c r="B324" s="269"/>
      <c r="C324" s="266"/>
      <c r="D324" s="266"/>
      <c r="E324" s="269"/>
      <c r="F324" s="270" t="s">
        <v>421</v>
      </c>
      <c r="G324" s="271"/>
      <c r="H324" s="271"/>
      <c r="I324" s="299"/>
      <c r="J324" s="66"/>
      <c r="K324" s="298"/>
    </row>
    <row r="325" ht="33" spans="1:11">
      <c r="A325" s="272" t="s">
        <v>422</v>
      </c>
      <c r="B325" s="273" t="s">
        <v>423</v>
      </c>
      <c r="C325" s="274" t="s">
        <v>424</v>
      </c>
      <c r="D325" s="275" t="s">
        <v>425</v>
      </c>
      <c r="E325" s="274" t="s">
        <v>426</v>
      </c>
      <c r="F325" s="274" t="s">
        <v>8</v>
      </c>
      <c r="G325" s="274" t="s">
        <v>9</v>
      </c>
      <c r="H325" s="274" t="s">
        <v>427</v>
      </c>
      <c r="I325" s="274" t="s">
        <v>428</v>
      </c>
      <c r="J325" s="274" t="s">
        <v>429</v>
      </c>
      <c r="K325" s="274" t="s">
        <v>430</v>
      </c>
    </row>
    <row r="326" ht="25.5" spans="1:11">
      <c r="A326" s="276">
        <v>45322</v>
      </c>
      <c r="B326" s="276">
        <v>45324</v>
      </c>
      <c r="C326" s="276" t="s">
        <v>61</v>
      </c>
      <c r="D326" s="277" t="s">
        <v>509</v>
      </c>
      <c r="E326" s="278" t="s">
        <v>510</v>
      </c>
      <c r="F326" s="279">
        <v>0</v>
      </c>
      <c r="G326" s="279">
        <v>0</v>
      </c>
      <c r="H326" s="280">
        <v>0</v>
      </c>
      <c r="I326" s="280">
        <v>0</v>
      </c>
      <c r="J326" s="300" t="s">
        <v>433</v>
      </c>
      <c r="K326" s="301" t="s">
        <v>434</v>
      </c>
    </row>
    <row r="327" spans="1:11">
      <c r="A327" s="283"/>
      <c r="B327" s="284"/>
      <c r="C327" s="285"/>
      <c r="D327" s="285"/>
      <c r="E327" s="285"/>
      <c r="F327" s="285"/>
      <c r="G327" s="285"/>
      <c r="H327" s="285"/>
      <c r="I327" s="285"/>
      <c r="J327" s="302"/>
      <c r="K327" s="289"/>
    </row>
    <row r="328" spans="1:11">
      <c r="A328" s="286" t="s">
        <v>436</v>
      </c>
      <c r="B328" s="66"/>
      <c r="C328" s="66"/>
      <c r="D328" s="286" t="s">
        <v>437</v>
      </c>
      <c r="E328" s="66"/>
      <c r="F328" s="286"/>
      <c r="G328" s="286"/>
      <c r="H328" s="66"/>
      <c r="I328" s="298" t="s">
        <v>438</v>
      </c>
      <c r="J328" s="66"/>
      <c r="K328" s="289"/>
    </row>
    <row r="329" spans="1:11">
      <c r="A329" s="286"/>
      <c r="B329" s="66"/>
      <c r="C329" s="66"/>
      <c r="D329" s="286"/>
      <c r="E329" s="66"/>
      <c r="F329" s="286"/>
      <c r="G329" s="286"/>
      <c r="H329" s="66"/>
      <c r="I329" s="66"/>
      <c r="J329" s="66"/>
      <c r="K329" s="289"/>
    </row>
    <row r="330" spans="1:11">
      <c r="A330" s="286"/>
      <c r="B330" s="66"/>
      <c r="C330" s="66"/>
      <c r="D330" s="286"/>
      <c r="E330" s="66"/>
      <c r="F330" s="286"/>
      <c r="G330" s="286"/>
      <c r="H330" s="66"/>
      <c r="I330" s="289"/>
      <c r="J330" s="66"/>
      <c r="K330" s="289"/>
    </row>
    <row r="331" spans="1:11">
      <c r="A331" s="287" t="s">
        <v>439</v>
      </c>
      <c r="B331" s="66"/>
      <c r="C331" s="66"/>
      <c r="D331" s="287" t="s">
        <v>440</v>
      </c>
      <c r="E331" s="66"/>
      <c r="F331" s="287"/>
      <c r="G331" s="287"/>
      <c r="H331" s="66"/>
      <c r="I331" s="287" t="s">
        <v>441</v>
      </c>
      <c r="J331" s="66"/>
      <c r="K331" s="303"/>
    </row>
    <row r="332" spans="1:11">
      <c r="A332" s="288" t="s">
        <v>442</v>
      </c>
      <c r="B332" s="66"/>
      <c r="C332" s="66"/>
      <c r="D332" s="288" t="s">
        <v>443</v>
      </c>
      <c r="E332" s="66"/>
      <c r="F332" s="288"/>
      <c r="G332" s="288"/>
      <c r="H332" s="66"/>
      <c r="I332" s="288" t="s">
        <v>444</v>
      </c>
      <c r="J332" s="304"/>
      <c r="K332" s="286"/>
    </row>
    <row r="333" ht="18" spans="1:11">
      <c r="A333" s="264"/>
      <c r="B333" s="268"/>
      <c r="C333" s="266"/>
      <c r="D333" s="266"/>
      <c r="E333" s="267"/>
      <c r="F333" s="267"/>
      <c r="G333" s="267"/>
      <c r="H333" s="267"/>
      <c r="I333" s="267"/>
      <c r="J333" s="61"/>
      <c r="K333" s="297"/>
    </row>
    <row r="334" ht="18.75" spans="1:11">
      <c r="A334" s="264" t="s">
        <v>415</v>
      </c>
      <c r="B334" s="265"/>
      <c r="C334" s="266"/>
      <c r="D334" s="266"/>
      <c r="E334" s="267"/>
      <c r="F334" s="267"/>
      <c r="G334" s="267"/>
      <c r="H334" s="267"/>
      <c r="I334" s="267"/>
      <c r="J334" s="267"/>
      <c r="K334" s="267"/>
    </row>
    <row r="335" ht="18.75" spans="1:11">
      <c r="A335" s="264" t="s">
        <v>416</v>
      </c>
      <c r="B335" s="265"/>
      <c r="C335" s="266"/>
      <c r="D335" s="266"/>
      <c r="E335" s="267"/>
      <c r="F335" s="267"/>
      <c r="G335" s="267"/>
      <c r="H335" s="267"/>
      <c r="I335" s="267"/>
      <c r="J335" s="66"/>
      <c r="K335" s="66"/>
    </row>
    <row r="336" ht="18.75" spans="1:11">
      <c r="A336" s="264" t="s">
        <v>417</v>
      </c>
      <c r="B336" s="265"/>
      <c r="C336" s="266"/>
      <c r="D336" s="266"/>
      <c r="E336" s="267"/>
      <c r="F336" s="267"/>
      <c r="G336" s="267"/>
      <c r="H336" s="267"/>
      <c r="I336" s="296"/>
      <c r="J336" s="296"/>
      <c r="K336" s="296"/>
    </row>
    <row r="337" ht="18.75" spans="1:11">
      <c r="A337" s="264"/>
      <c r="B337" s="265"/>
      <c r="C337" s="266"/>
      <c r="D337" s="266"/>
      <c r="E337" s="267"/>
      <c r="F337" s="267"/>
      <c r="G337" s="267"/>
      <c r="H337" s="267"/>
      <c r="I337" s="267"/>
      <c r="J337" s="267"/>
      <c r="K337" s="267"/>
    </row>
    <row r="338" ht="18.75" spans="1:11">
      <c r="A338" s="264" t="s">
        <v>418</v>
      </c>
      <c r="B338" s="265"/>
      <c r="C338" s="266"/>
      <c r="D338" s="266"/>
      <c r="E338" s="267"/>
      <c r="F338" s="267"/>
      <c r="G338" s="267"/>
      <c r="H338" s="267"/>
      <c r="I338" s="267"/>
      <c r="J338" s="61"/>
      <c r="K338" s="297"/>
    </row>
    <row r="339" ht="18" spans="1:11">
      <c r="A339" s="264" t="s">
        <v>419</v>
      </c>
      <c r="B339" s="268" t="s">
        <v>511</v>
      </c>
      <c r="C339" s="266"/>
      <c r="D339" s="266"/>
      <c r="E339" s="267"/>
      <c r="F339" s="267"/>
      <c r="G339" s="267"/>
      <c r="H339" s="267"/>
      <c r="I339" s="267"/>
      <c r="J339" s="61"/>
      <c r="K339" s="297"/>
    </row>
    <row r="340" ht="18.75" spans="1:11">
      <c r="A340" s="264"/>
      <c r="B340" s="268"/>
      <c r="C340" s="266"/>
      <c r="D340" s="266"/>
      <c r="E340" s="267"/>
      <c r="F340" s="267"/>
      <c r="G340" s="267"/>
      <c r="H340" s="267"/>
      <c r="I340" s="267"/>
      <c r="J340" s="66"/>
      <c r="K340" s="298"/>
    </row>
    <row r="341" ht="18.75" spans="1:11">
      <c r="A341" s="269"/>
      <c r="B341" s="269"/>
      <c r="C341" s="266"/>
      <c r="D341" s="266"/>
      <c r="E341" s="269"/>
      <c r="F341" s="270" t="s">
        <v>421</v>
      </c>
      <c r="G341" s="271"/>
      <c r="H341" s="271"/>
      <c r="I341" s="299"/>
      <c r="J341" s="66"/>
      <c r="K341" s="298"/>
    </row>
    <row r="342" ht="33" spans="1:11">
      <c r="A342" s="272" t="s">
        <v>422</v>
      </c>
      <c r="B342" s="273" t="s">
        <v>423</v>
      </c>
      <c r="C342" s="274" t="s">
        <v>424</v>
      </c>
      <c r="D342" s="275" t="s">
        <v>425</v>
      </c>
      <c r="E342" s="274" t="s">
        <v>426</v>
      </c>
      <c r="F342" s="274" t="s">
        <v>8</v>
      </c>
      <c r="G342" s="274" t="s">
        <v>9</v>
      </c>
      <c r="H342" s="274" t="s">
        <v>427</v>
      </c>
      <c r="I342" s="274" t="s">
        <v>428</v>
      </c>
      <c r="J342" s="274" t="s">
        <v>429</v>
      </c>
      <c r="K342" s="274" t="s">
        <v>430</v>
      </c>
    </row>
    <row r="343" spans="1:11">
      <c r="A343" s="276">
        <v>45323</v>
      </c>
      <c r="B343" s="276">
        <v>45327</v>
      </c>
      <c r="C343" s="276" t="s">
        <v>67</v>
      </c>
      <c r="D343" s="277" t="s">
        <v>501</v>
      </c>
      <c r="E343" s="278" t="s">
        <v>502</v>
      </c>
      <c r="F343" s="279">
        <v>0</v>
      </c>
      <c r="G343" s="279">
        <v>0</v>
      </c>
      <c r="H343" s="280">
        <v>0</v>
      </c>
      <c r="I343" s="280">
        <v>0</v>
      </c>
      <c r="J343" s="300" t="s">
        <v>512</v>
      </c>
      <c r="K343" s="301" t="s">
        <v>434</v>
      </c>
    </row>
    <row r="344" spans="1:11">
      <c r="A344" s="276">
        <v>45323</v>
      </c>
      <c r="B344" s="276">
        <v>45327</v>
      </c>
      <c r="C344" s="308" t="s">
        <v>65</v>
      </c>
      <c r="D344" s="313" t="s">
        <v>513</v>
      </c>
      <c r="E344" s="308" t="s">
        <v>514</v>
      </c>
      <c r="F344" s="279">
        <v>0</v>
      </c>
      <c r="G344" s="279">
        <v>1300</v>
      </c>
      <c r="H344" s="280">
        <v>1300</v>
      </c>
      <c r="I344" s="280">
        <v>1300</v>
      </c>
      <c r="J344" s="314" t="s">
        <v>454</v>
      </c>
      <c r="K344" s="276" t="s">
        <v>434</v>
      </c>
    </row>
    <row r="345" spans="1:11">
      <c r="A345" s="283"/>
      <c r="B345" s="284"/>
      <c r="C345" s="285"/>
      <c r="D345" s="285"/>
      <c r="E345" s="285"/>
      <c r="F345" s="285"/>
      <c r="G345" s="285"/>
      <c r="H345" s="285"/>
      <c r="I345" s="285"/>
      <c r="J345" s="302"/>
      <c r="K345" s="289"/>
    </row>
    <row r="346" spans="1:11">
      <c r="A346" s="286" t="s">
        <v>436</v>
      </c>
      <c r="B346" s="66"/>
      <c r="C346" s="66"/>
      <c r="D346" s="286" t="s">
        <v>437</v>
      </c>
      <c r="E346" s="66"/>
      <c r="F346" s="286"/>
      <c r="G346" s="286"/>
      <c r="H346" s="66"/>
      <c r="I346" s="298" t="s">
        <v>438</v>
      </c>
      <c r="J346" s="66"/>
      <c r="K346" s="289"/>
    </row>
    <row r="347" spans="1:11">
      <c r="A347" s="286"/>
      <c r="B347" s="66"/>
      <c r="C347" s="66"/>
      <c r="D347" s="286"/>
      <c r="E347" s="66"/>
      <c r="F347" s="286"/>
      <c r="G347" s="286"/>
      <c r="H347" s="66"/>
      <c r="I347" s="66"/>
      <c r="J347" s="66"/>
      <c r="K347" s="289"/>
    </row>
    <row r="348" spans="1:11">
      <c r="A348" s="286"/>
      <c r="B348" s="66"/>
      <c r="C348" s="66"/>
      <c r="D348" s="286"/>
      <c r="E348" s="66"/>
      <c r="F348" s="286"/>
      <c r="G348" s="286"/>
      <c r="H348" s="66"/>
      <c r="I348" s="289"/>
      <c r="J348" s="66"/>
      <c r="K348" s="289"/>
    </row>
    <row r="349" spans="1:11">
      <c r="A349" s="287" t="s">
        <v>439</v>
      </c>
      <c r="B349" s="66"/>
      <c r="C349" s="66"/>
      <c r="D349" s="287" t="s">
        <v>440</v>
      </c>
      <c r="E349" s="66"/>
      <c r="F349" s="287"/>
      <c r="G349" s="287"/>
      <c r="H349" s="66"/>
      <c r="I349" s="287" t="s">
        <v>441</v>
      </c>
      <c r="J349" s="66"/>
      <c r="K349" s="303"/>
    </row>
    <row r="350" spans="1:11">
      <c r="A350" s="288" t="s">
        <v>442</v>
      </c>
      <c r="B350" s="66"/>
      <c r="C350" s="66"/>
      <c r="D350" s="288" t="s">
        <v>443</v>
      </c>
      <c r="E350" s="66"/>
      <c r="F350" s="288"/>
      <c r="G350" s="288"/>
      <c r="H350" s="66"/>
      <c r="I350" s="288" t="s">
        <v>444</v>
      </c>
      <c r="J350" s="304"/>
      <c r="K350" s="286"/>
    </row>
    <row r="351" ht="18.75" spans="1:11">
      <c r="A351" s="264"/>
      <c r="B351" s="265"/>
      <c r="C351" s="266"/>
      <c r="D351" s="266"/>
      <c r="E351" s="267"/>
      <c r="F351" s="267"/>
      <c r="G351" s="267"/>
      <c r="H351" s="267"/>
      <c r="I351" s="267"/>
      <c r="J351" s="66"/>
      <c r="K351" s="66"/>
    </row>
    <row r="352" ht="18.75" spans="1:11">
      <c r="A352" s="264" t="s">
        <v>415</v>
      </c>
      <c r="B352" s="265"/>
      <c r="C352" s="266"/>
      <c r="D352" s="266"/>
      <c r="E352" s="267"/>
      <c r="F352" s="267"/>
      <c r="G352" s="267"/>
      <c r="H352" s="267"/>
      <c r="I352" s="267"/>
      <c r="J352" s="267"/>
      <c r="K352" s="267"/>
    </row>
    <row r="353" ht="18.75" spans="1:11">
      <c r="A353" s="264" t="s">
        <v>416</v>
      </c>
      <c r="B353" s="265"/>
      <c r="C353" s="266"/>
      <c r="D353" s="266"/>
      <c r="E353" s="267"/>
      <c r="F353" s="267"/>
      <c r="G353" s="267"/>
      <c r="H353" s="267"/>
      <c r="I353" s="267"/>
      <c r="J353" s="66"/>
      <c r="K353" s="66"/>
    </row>
    <row r="354" ht="18.75" spans="1:11">
      <c r="A354" s="264" t="s">
        <v>417</v>
      </c>
      <c r="B354" s="265"/>
      <c r="C354" s="266"/>
      <c r="D354" s="266"/>
      <c r="E354" s="267"/>
      <c r="F354" s="267"/>
      <c r="G354" s="267"/>
      <c r="H354" s="267"/>
      <c r="I354" s="296"/>
      <c r="J354" s="296"/>
      <c r="K354" s="296"/>
    </row>
    <row r="355" ht="18.75" spans="1:11">
      <c r="A355" s="264"/>
      <c r="B355" s="265"/>
      <c r="C355" s="266"/>
      <c r="D355" s="266"/>
      <c r="E355" s="267"/>
      <c r="F355" s="267"/>
      <c r="G355" s="267"/>
      <c r="H355" s="267"/>
      <c r="I355" s="267"/>
      <c r="J355" s="267"/>
      <c r="K355" s="267"/>
    </row>
    <row r="356" ht="18.75" spans="1:11">
      <c r="A356" s="264" t="s">
        <v>418</v>
      </c>
      <c r="B356" s="265"/>
      <c r="C356" s="266"/>
      <c r="D356" s="266"/>
      <c r="E356" s="267"/>
      <c r="F356" s="267"/>
      <c r="G356" s="267"/>
      <c r="H356" s="267"/>
      <c r="I356" s="267"/>
      <c r="J356" s="61"/>
      <c r="K356" s="297"/>
    </row>
    <row r="357" ht="18" spans="1:11">
      <c r="A357" s="264" t="s">
        <v>419</v>
      </c>
      <c r="B357" s="268" t="s">
        <v>515</v>
      </c>
      <c r="C357" s="266"/>
      <c r="D357" s="266"/>
      <c r="E357" s="267"/>
      <c r="F357" s="267"/>
      <c r="G357" s="267"/>
      <c r="H357" s="267"/>
      <c r="I357" s="267"/>
      <c r="J357" s="61"/>
      <c r="K357" s="297"/>
    </row>
    <row r="358" ht="18.75" spans="1:11">
      <c r="A358" s="264"/>
      <c r="B358" s="268"/>
      <c r="C358" s="266"/>
      <c r="D358" s="266"/>
      <c r="E358" s="267"/>
      <c r="F358" s="267"/>
      <c r="G358" s="267"/>
      <c r="H358" s="267"/>
      <c r="I358" s="267"/>
      <c r="J358" s="66"/>
      <c r="K358" s="298"/>
    </row>
    <row r="359" ht="18.75" spans="1:11">
      <c r="A359" s="269"/>
      <c r="B359" s="269"/>
      <c r="C359" s="266"/>
      <c r="D359" s="266"/>
      <c r="E359" s="269"/>
      <c r="F359" s="270" t="s">
        <v>421</v>
      </c>
      <c r="G359" s="271"/>
      <c r="H359" s="271"/>
      <c r="I359" s="299"/>
      <c r="J359" s="66"/>
      <c r="K359" s="298"/>
    </row>
    <row r="360" ht="33" spans="1:11">
      <c r="A360" s="272" t="s">
        <v>422</v>
      </c>
      <c r="B360" s="273" t="s">
        <v>423</v>
      </c>
      <c r="C360" s="274" t="s">
        <v>424</v>
      </c>
      <c r="D360" s="275" t="s">
        <v>425</v>
      </c>
      <c r="E360" s="274" t="s">
        <v>426</v>
      </c>
      <c r="F360" s="274" t="s">
        <v>8</v>
      </c>
      <c r="G360" s="274" t="s">
        <v>9</v>
      </c>
      <c r="H360" s="274" t="s">
        <v>427</v>
      </c>
      <c r="I360" s="274" t="s">
        <v>428</v>
      </c>
      <c r="J360" s="274" t="s">
        <v>429</v>
      </c>
      <c r="K360" s="274" t="s">
        <v>430</v>
      </c>
    </row>
    <row r="361" spans="1:11">
      <c r="A361" s="276">
        <v>45323</v>
      </c>
      <c r="B361" s="276">
        <v>45328</v>
      </c>
      <c r="C361" s="276" t="s">
        <v>71</v>
      </c>
      <c r="D361" s="277" t="s">
        <v>516</v>
      </c>
      <c r="E361" s="278" t="s">
        <v>517</v>
      </c>
      <c r="F361" s="279">
        <v>3465</v>
      </c>
      <c r="G361" s="279">
        <v>3100</v>
      </c>
      <c r="H361" s="280">
        <f>F361+G361</f>
        <v>6565</v>
      </c>
      <c r="I361" s="280">
        <v>3282.5</v>
      </c>
      <c r="J361" s="300" t="s">
        <v>454</v>
      </c>
      <c r="K361" s="301" t="s">
        <v>518</v>
      </c>
    </row>
    <row r="362" spans="1:11">
      <c r="A362" s="276">
        <v>45325</v>
      </c>
      <c r="B362" s="276">
        <v>45328</v>
      </c>
      <c r="C362" s="308" t="s">
        <v>73</v>
      </c>
      <c r="D362" s="313" t="s">
        <v>519</v>
      </c>
      <c r="E362" s="308" t="s">
        <v>520</v>
      </c>
      <c r="F362" s="279">
        <v>0</v>
      </c>
      <c r="G362" s="279">
        <v>0</v>
      </c>
      <c r="H362" s="280">
        <v>0</v>
      </c>
      <c r="I362" s="280">
        <v>0</v>
      </c>
      <c r="J362" s="314" t="s">
        <v>433</v>
      </c>
      <c r="K362" s="276" t="s">
        <v>434</v>
      </c>
    </row>
    <row r="363" spans="1:11">
      <c r="A363" s="283"/>
      <c r="B363" s="284"/>
      <c r="C363" s="285"/>
      <c r="D363" s="285"/>
      <c r="E363" s="285"/>
      <c r="F363" s="285"/>
      <c r="G363" s="285"/>
      <c r="H363" s="285"/>
      <c r="I363" s="285"/>
      <c r="J363" s="302"/>
      <c r="K363" s="289"/>
    </row>
    <row r="364" spans="1:11">
      <c r="A364" s="286" t="s">
        <v>436</v>
      </c>
      <c r="B364" s="66"/>
      <c r="C364" s="66"/>
      <c r="D364" s="286" t="s">
        <v>437</v>
      </c>
      <c r="E364" s="66"/>
      <c r="F364" s="286"/>
      <c r="G364" s="286"/>
      <c r="H364" s="66"/>
      <c r="I364" s="298" t="s">
        <v>438</v>
      </c>
      <c r="J364" s="66"/>
      <c r="K364" s="289"/>
    </row>
    <row r="365" spans="1:11">
      <c r="A365" s="286"/>
      <c r="B365" s="66"/>
      <c r="C365" s="66"/>
      <c r="D365" s="286"/>
      <c r="E365" s="66"/>
      <c r="F365" s="286"/>
      <c r="G365" s="286"/>
      <c r="H365" s="66"/>
      <c r="I365" s="66"/>
      <c r="J365" s="66"/>
      <c r="K365" s="289"/>
    </row>
    <row r="366" spans="1:11">
      <c r="A366" s="286"/>
      <c r="B366" s="66"/>
      <c r="C366" s="66"/>
      <c r="D366" s="286"/>
      <c r="E366" s="66"/>
      <c r="F366" s="286"/>
      <c r="G366" s="286"/>
      <c r="H366" s="66"/>
      <c r="I366" s="289"/>
      <c r="J366" s="66"/>
      <c r="K366" s="289"/>
    </row>
    <row r="367" spans="1:11">
      <c r="A367" s="287" t="s">
        <v>439</v>
      </c>
      <c r="B367" s="66"/>
      <c r="C367" s="66"/>
      <c r="D367" s="287" t="s">
        <v>440</v>
      </c>
      <c r="E367" s="66"/>
      <c r="F367" s="287"/>
      <c r="G367" s="287"/>
      <c r="H367" s="66"/>
      <c r="I367" s="287" t="s">
        <v>441</v>
      </c>
      <c r="J367" s="66"/>
      <c r="K367" s="303"/>
    </row>
    <row r="368" spans="1:11">
      <c r="A368" s="288" t="s">
        <v>442</v>
      </c>
      <c r="B368" s="66"/>
      <c r="C368" s="66"/>
      <c r="D368" s="288" t="s">
        <v>443</v>
      </c>
      <c r="E368" s="66"/>
      <c r="F368" s="288"/>
      <c r="G368" s="288"/>
      <c r="H368" s="66"/>
      <c r="I368" s="288" t="s">
        <v>444</v>
      </c>
      <c r="J368" s="304"/>
      <c r="K368" s="286"/>
    </row>
    <row r="369" ht="18.75" spans="1:11">
      <c r="A369" s="264"/>
      <c r="B369" s="265"/>
      <c r="C369" s="266"/>
      <c r="D369" s="266"/>
      <c r="E369" s="267"/>
      <c r="F369" s="267"/>
      <c r="G369" s="267"/>
      <c r="H369" s="267"/>
      <c r="I369" s="267"/>
      <c r="J369" s="267"/>
      <c r="K369" s="267"/>
    </row>
    <row r="370" ht="18.75" spans="1:11">
      <c r="A370" s="264" t="s">
        <v>415</v>
      </c>
      <c r="B370" s="265"/>
      <c r="C370" s="266"/>
      <c r="D370" s="266"/>
      <c r="E370" s="267"/>
      <c r="F370" s="267"/>
      <c r="G370" s="267"/>
      <c r="H370" s="267"/>
      <c r="I370" s="267"/>
      <c r="J370" s="267"/>
      <c r="K370" s="267"/>
    </row>
    <row r="371" ht="18.75" spans="1:11">
      <c r="A371" s="264" t="s">
        <v>416</v>
      </c>
      <c r="B371" s="265"/>
      <c r="C371" s="266"/>
      <c r="D371" s="266"/>
      <c r="E371" s="267"/>
      <c r="F371" s="267"/>
      <c r="G371" s="267"/>
      <c r="H371" s="267"/>
      <c r="I371" s="267"/>
      <c r="J371" s="66"/>
      <c r="K371" s="66"/>
    </row>
    <row r="372" ht="18.75" spans="1:11">
      <c r="A372" s="264" t="s">
        <v>417</v>
      </c>
      <c r="B372" s="265"/>
      <c r="C372" s="266"/>
      <c r="D372" s="266"/>
      <c r="E372" s="267"/>
      <c r="F372" s="267"/>
      <c r="G372" s="267"/>
      <c r="H372" s="267"/>
      <c r="I372" s="296"/>
      <c r="J372" s="296"/>
      <c r="K372" s="296"/>
    </row>
    <row r="373" ht="18.75" spans="1:11">
      <c r="A373" s="264"/>
      <c r="B373" s="265"/>
      <c r="C373" s="266"/>
      <c r="D373" s="266"/>
      <c r="E373" s="267"/>
      <c r="F373" s="267"/>
      <c r="G373" s="267"/>
      <c r="H373" s="267"/>
      <c r="I373" s="267"/>
      <c r="J373" s="267"/>
      <c r="K373" s="267"/>
    </row>
    <row r="374" ht="18.75" spans="1:11">
      <c r="A374" s="264" t="s">
        <v>450</v>
      </c>
      <c r="B374" s="265"/>
      <c r="C374" s="266"/>
      <c r="D374" s="266"/>
      <c r="E374" s="267"/>
      <c r="F374" s="267"/>
      <c r="G374" s="267"/>
      <c r="H374" s="267"/>
      <c r="I374" s="267"/>
      <c r="J374" s="61"/>
      <c r="K374" s="297"/>
    </row>
    <row r="375" ht="18" spans="1:11">
      <c r="A375" s="264" t="s">
        <v>419</v>
      </c>
      <c r="B375" s="268" t="s">
        <v>515</v>
      </c>
      <c r="C375" s="266"/>
      <c r="D375" s="266"/>
      <c r="E375" s="267"/>
      <c r="F375" s="267"/>
      <c r="G375" s="267"/>
      <c r="H375" s="267"/>
      <c r="I375" s="267"/>
      <c r="J375" s="61"/>
      <c r="K375" s="297"/>
    </row>
    <row r="376" ht="18.75" spans="1:11">
      <c r="A376" s="264"/>
      <c r="B376" s="268"/>
      <c r="C376" s="266"/>
      <c r="D376" s="266"/>
      <c r="E376" s="267"/>
      <c r="F376" s="267"/>
      <c r="G376" s="267"/>
      <c r="H376" s="267"/>
      <c r="I376" s="267"/>
      <c r="J376" s="66"/>
      <c r="K376" s="298"/>
    </row>
    <row r="377" ht="18.75" spans="1:11">
      <c r="A377" s="269"/>
      <c r="B377" s="269"/>
      <c r="C377" s="266"/>
      <c r="D377" s="266"/>
      <c r="E377" s="269"/>
      <c r="F377" s="270" t="s">
        <v>421</v>
      </c>
      <c r="G377" s="271"/>
      <c r="H377" s="271"/>
      <c r="I377" s="299"/>
      <c r="J377" s="66"/>
      <c r="K377" s="298"/>
    </row>
    <row r="378" ht="33" spans="1:11">
      <c r="A378" s="272" t="s">
        <v>422</v>
      </c>
      <c r="B378" s="273" t="s">
        <v>423</v>
      </c>
      <c r="C378" s="274" t="s">
        <v>424</v>
      </c>
      <c r="D378" s="275" t="s">
        <v>425</v>
      </c>
      <c r="E378" s="274" t="s">
        <v>426</v>
      </c>
      <c r="F378" s="274" t="s">
        <v>8</v>
      </c>
      <c r="G378" s="274" t="s">
        <v>9</v>
      </c>
      <c r="H378" s="274" t="s">
        <v>427</v>
      </c>
      <c r="I378" s="274" t="s">
        <v>428</v>
      </c>
      <c r="J378" s="274" t="s">
        <v>429</v>
      </c>
      <c r="K378" s="274" t="s">
        <v>430</v>
      </c>
    </row>
    <row r="379" spans="1:11">
      <c r="A379" s="276">
        <v>45322</v>
      </c>
      <c r="B379" s="276">
        <v>45328</v>
      </c>
      <c r="C379" s="276" t="s">
        <v>69</v>
      </c>
      <c r="D379" s="277" t="s">
        <v>521</v>
      </c>
      <c r="E379" s="278" t="s">
        <v>486</v>
      </c>
      <c r="F379" s="279">
        <v>870</v>
      </c>
      <c r="G379" s="279">
        <v>2600</v>
      </c>
      <c r="H379" s="280">
        <f>F379+G379</f>
        <v>3470</v>
      </c>
      <c r="I379" s="280">
        <v>3470</v>
      </c>
      <c r="J379" s="300" t="s">
        <v>454</v>
      </c>
      <c r="K379" s="301" t="s">
        <v>434</v>
      </c>
    </row>
    <row r="380" spans="1:11">
      <c r="A380" s="315">
        <v>45328</v>
      </c>
      <c r="B380" s="316">
        <v>45328</v>
      </c>
      <c r="C380" s="313" t="s">
        <v>75</v>
      </c>
      <c r="D380" s="313" t="s">
        <v>415</v>
      </c>
      <c r="E380" s="313" t="s">
        <v>522</v>
      </c>
      <c r="F380" s="279">
        <v>0</v>
      </c>
      <c r="G380" s="279">
        <v>0</v>
      </c>
      <c r="H380" s="280">
        <v>0</v>
      </c>
      <c r="I380" s="280">
        <v>0</v>
      </c>
      <c r="J380" s="317" t="s">
        <v>523</v>
      </c>
      <c r="K380" s="301" t="s">
        <v>434</v>
      </c>
    </row>
    <row r="381" spans="1:11">
      <c r="A381" s="283"/>
      <c r="B381" s="284"/>
      <c r="C381" s="285"/>
      <c r="D381" s="285"/>
      <c r="E381" s="285"/>
      <c r="F381" s="285"/>
      <c r="G381" s="285"/>
      <c r="H381" s="285"/>
      <c r="I381" s="285"/>
      <c r="J381" s="302"/>
      <c r="K381" s="289"/>
    </row>
    <row r="382" spans="1:11">
      <c r="A382" s="286" t="s">
        <v>436</v>
      </c>
      <c r="B382" s="66"/>
      <c r="C382" s="66"/>
      <c r="D382" s="286" t="s">
        <v>437</v>
      </c>
      <c r="E382" s="66"/>
      <c r="F382" s="286"/>
      <c r="G382" s="286"/>
      <c r="H382" s="66"/>
      <c r="I382" s="298" t="s">
        <v>438</v>
      </c>
      <c r="J382" s="66"/>
      <c r="K382" s="289"/>
    </row>
    <row r="383" spans="1:11">
      <c r="A383" s="286"/>
      <c r="B383" s="66"/>
      <c r="C383" s="66"/>
      <c r="D383" s="286"/>
      <c r="E383" s="66"/>
      <c r="F383" s="286"/>
      <c r="G383" s="286"/>
      <c r="H383" s="66"/>
      <c r="I383" s="66"/>
      <c r="J383" s="66"/>
      <c r="K383" s="289"/>
    </row>
    <row r="384" spans="1:11">
      <c r="A384" s="286"/>
      <c r="B384" s="66"/>
      <c r="C384" s="66"/>
      <c r="D384" s="286"/>
      <c r="E384" s="66"/>
      <c r="F384" s="286"/>
      <c r="G384" s="286"/>
      <c r="H384" s="66"/>
      <c r="I384" s="289"/>
      <c r="J384" s="66"/>
      <c r="K384" s="289"/>
    </row>
    <row r="385" spans="1:11">
      <c r="A385" s="287" t="s">
        <v>439</v>
      </c>
      <c r="B385" s="66"/>
      <c r="C385" s="66"/>
      <c r="D385" s="287" t="s">
        <v>440</v>
      </c>
      <c r="E385" s="66"/>
      <c r="F385" s="287"/>
      <c r="G385" s="287"/>
      <c r="H385" s="66"/>
      <c r="I385" s="287" t="s">
        <v>456</v>
      </c>
      <c r="J385" s="66"/>
      <c r="K385" s="303"/>
    </row>
    <row r="386" spans="1:11">
      <c r="A386" s="288" t="s">
        <v>442</v>
      </c>
      <c r="B386" s="66"/>
      <c r="C386" s="66"/>
      <c r="D386" s="288" t="s">
        <v>443</v>
      </c>
      <c r="E386" s="66"/>
      <c r="F386" s="288"/>
      <c r="G386" s="288"/>
      <c r="H386" s="66"/>
      <c r="I386" s="288" t="s">
        <v>457</v>
      </c>
      <c r="J386" s="304"/>
      <c r="K386" s="286"/>
    </row>
    <row r="387" spans="1:11">
      <c r="A387" s="287"/>
      <c r="B387" s="66"/>
      <c r="C387" s="66"/>
      <c r="D387" s="287"/>
      <c r="E387" s="66"/>
      <c r="F387" s="287"/>
      <c r="G387" s="287"/>
      <c r="H387" s="66"/>
      <c r="I387" s="287"/>
      <c r="J387" s="66"/>
      <c r="K387" s="303"/>
    </row>
    <row r="388" ht="18.75" spans="1:11">
      <c r="A388" s="264" t="s">
        <v>415</v>
      </c>
      <c r="B388" s="265"/>
      <c r="C388" s="266"/>
      <c r="D388" s="266"/>
      <c r="E388" s="267"/>
      <c r="F388" s="267"/>
      <c r="G388" s="267"/>
      <c r="H388" s="267"/>
      <c r="I388" s="267"/>
      <c r="J388" s="267"/>
      <c r="K388" s="267"/>
    </row>
    <row r="389" ht="18.75" spans="1:11">
      <c r="A389" s="264" t="s">
        <v>416</v>
      </c>
      <c r="B389" s="265"/>
      <c r="C389" s="266"/>
      <c r="D389" s="266"/>
      <c r="E389" s="267"/>
      <c r="F389" s="267"/>
      <c r="G389" s="267"/>
      <c r="H389" s="267"/>
      <c r="I389" s="267"/>
      <c r="J389" s="66"/>
      <c r="K389" s="66"/>
    </row>
    <row r="390" ht="18.75" spans="1:11">
      <c r="A390" s="264" t="s">
        <v>417</v>
      </c>
      <c r="B390" s="265"/>
      <c r="C390" s="266"/>
      <c r="D390" s="266"/>
      <c r="E390" s="267"/>
      <c r="F390" s="267"/>
      <c r="G390" s="267"/>
      <c r="H390" s="267"/>
      <c r="I390" s="296"/>
      <c r="J390" s="296"/>
      <c r="K390" s="296"/>
    </row>
    <row r="391" ht="18.75" spans="1:11">
      <c r="A391" s="264"/>
      <c r="B391" s="265"/>
      <c r="C391" s="266"/>
      <c r="D391" s="266"/>
      <c r="E391" s="267"/>
      <c r="F391" s="267"/>
      <c r="G391" s="267"/>
      <c r="H391" s="267"/>
      <c r="I391" s="267"/>
      <c r="J391" s="267"/>
      <c r="K391" s="267"/>
    </row>
    <row r="392" ht="18.75" spans="1:11">
      <c r="A392" s="264" t="s">
        <v>418</v>
      </c>
      <c r="B392" s="265"/>
      <c r="C392" s="266"/>
      <c r="D392" s="266"/>
      <c r="E392" s="267"/>
      <c r="F392" s="267"/>
      <c r="G392" s="267"/>
      <c r="H392" s="267"/>
      <c r="I392" s="267"/>
      <c r="J392" s="61"/>
      <c r="K392" s="297"/>
    </row>
    <row r="393" ht="18" spans="1:11">
      <c r="A393" s="264" t="s">
        <v>419</v>
      </c>
      <c r="B393" s="268" t="s">
        <v>524</v>
      </c>
      <c r="C393" s="266"/>
      <c r="D393" s="266"/>
      <c r="E393" s="267"/>
      <c r="F393" s="267"/>
      <c r="G393" s="267"/>
      <c r="H393" s="267"/>
      <c r="I393" s="267"/>
      <c r="J393" s="61"/>
      <c r="K393" s="297"/>
    </row>
    <row r="394" ht="18.75" spans="1:11">
      <c r="A394" s="264"/>
      <c r="B394" s="268"/>
      <c r="C394" s="266"/>
      <c r="D394" s="266"/>
      <c r="E394" s="267"/>
      <c r="F394" s="267"/>
      <c r="G394" s="267"/>
      <c r="H394" s="267"/>
      <c r="I394" s="267"/>
      <c r="J394" s="66"/>
      <c r="K394" s="298"/>
    </row>
    <row r="395" ht="18.75" spans="1:11">
      <c r="A395" s="269"/>
      <c r="B395" s="269"/>
      <c r="C395" s="266"/>
      <c r="D395" s="266"/>
      <c r="E395" s="269"/>
      <c r="F395" s="270" t="s">
        <v>421</v>
      </c>
      <c r="G395" s="271"/>
      <c r="H395" s="271"/>
      <c r="I395" s="299"/>
      <c r="J395" s="66"/>
      <c r="K395" s="298"/>
    </row>
    <row r="396" ht="33" spans="1:11">
      <c r="A396" s="272" t="s">
        <v>422</v>
      </c>
      <c r="B396" s="273" t="s">
        <v>423</v>
      </c>
      <c r="C396" s="274" t="s">
        <v>424</v>
      </c>
      <c r="D396" s="275" t="s">
        <v>425</v>
      </c>
      <c r="E396" s="274" t="s">
        <v>426</v>
      </c>
      <c r="F396" s="274" t="s">
        <v>8</v>
      </c>
      <c r="G396" s="274" t="s">
        <v>9</v>
      </c>
      <c r="H396" s="274" t="s">
        <v>427</v>
      </c>
      <c r="I396" s="274" t="s">
        <v>428</v>
      </c>
      <c r="J396" s="274" t="s">
        <v>429</v>
      </c>
      <c r="K396" s="274" t="s">
        <v>430</v>
      </c>
    </row>
    <row r="397" spans="1:11">
      <c r="A397" s="276">
        <v>45327</v>
      </c>
      <c r="B397" s="276">
        <v>45330</v>
      </c>
      <c r="C397" s="276" t="s">
        <v>76</v>
      </c>
      <c r="D397" s="277" t="s">
        <v>525</v>
      </c>
      <c r="E397" s="278" t="s">
        <v>510</v>
      </c>
      <c r="F397" s="279">
        <v>0</v>
      </c>
      <c r="G397" s="279">
        <v>0</v>
      </c>
      <c r="H397" s="280">
        <v>0</v>
      </c>
      <c r="I397" s="280">
        <v>0</v>
      </c>
      <c r="J397" s="300" t="s">
        <v>433</v>
      </c>
      <c r="K397" s="301" t="s">
        <v>434</v>
      </c>
    </row>
    <row r="398" spans="1:11">
      <c r="A398" s="283"/>
      <c r="B398" s="284"/>
      <c r="C398" s="285"/>
      <c r="D398" s="285"/>
      <c r="E398" s="285"/>
      <c r="F398" s="285"/>
      <c r="G398" s="285"/>
      <c r="H398" s="285"/>
      <c r="I398" s="285"/>
      <c r="J398" s="302"/>
      <c r="K398" s="289"/>
    </row>
    <row r="399" spans="1:11">
      <c r="A399" s="286" t="s">
        <v>436</v>
      </c>
      <c r="B399" s="66"/>
      <c r="C399" s="66"/>
      <c r="D399" s="286" t="s">
        <v>437</v>
      </c>
      <c r="E399" s="66"/>
      <c r="F399" s="286"/>
      <c r="G399" s="286"/>
      <c r="H399" s="66"/>
      <c r="I399" s="298" t="s">
        <v>438</v>
      </c>
      <c r="J399" s="66"/>
      <c r="K399" s="289"/>
    </row>
    <row r="400" spans="1:11">
      <c r="A400" s="286"/>
      <c r="B400" s="66"/>
      <c r="C400" s="66"/>
      <c r="D400" s="286"/>
      <c r="E400" s="66"/>
      <c r="F400" s="286"/>
      <c r="G400" s="286"/>
      <c r="H400" s="66"/>
      <c r="I400" s="66"/>
      <c r="J400" s="66"/>
      <c r="K400" s="289"/>
    </row>
    <row r="401" spans="1:11">
      <c r="A401" s="286"/>
      <c r="B401" s="66"/>
      <c r="C401" s="66"/>
      <c r="D401" s="286"/>
      <c r="E401" s="66"/>
      <c r="F401" s="286"/>
      <c r="G401" s="286"/>
      <c r="H401" s="66"/>
      <c r="I401" s="289"/>
      <c r="J401" s="66"/>
      <c r="K401" s="289"/>
    </row>
    <row r="402" spans="1:11">
      <c r="A402" s="287" t="s">
        <v>439</v>
      </c>
      <c r="B402" s="66"/>
      <c r="C402" s="66"/>
      <c r="D402" s="287" t="s">
        <v>440</v>
      </c>
      <c r="E402" s="66"/>
      <c r="F402" s="287"/>
      <c r="G402" s="287"/>
      <c r="H402" s="66"/>
      <c r="I402" s="287" t="s">
        <v>441</v>
      </c>
      <c r="J402" s="66"/>
      <c r="K402" s="303"/>
    </row>
    <row r="403" spans="1:11">
      <c r="A403" s="288" t="s">
        <v>442</v>
      </c>
      <c r="B403" s="66"/>
      <c r="C403" s="66"/>
      <c r="D403" s="288" t="s">
        <v>443</v>
      </c>
      <c r="E403" s="66"/>
      <c r="F403" s="288"/>
      <c r="G403" s="288"/>
      <c r="H403" s="66"/>
      <c r="I403" s="288" t="s">
        <v>444</v>
      </c>
      <c r="J403" s="304"/>
      <c r="K403" s="286"/>
    </row>
    <row r="404" spans="1:11">
      <c r="A404" s="286"/>
      <c r="B404" s="66"/>
      <c r="C404" s="66"/>
      <c r="D404" s="286"/>
      <c r="E404" s="66"/>
      <c r="F404" s="286"/>
      <c r="G404" s="286"/>
      <c r="H404" s="66"/>
      <c r="I404" s="66"/>
      <c r="J404" s="66"/>
      <c r="K404" s="289"/>
    </row>
    <row r="405" ht="18.75" spans="1:11">
      <c r="A405" s="264" t="s">
        <v>415</v>
      </c>
      <c r="B405" s="265"/>
      <c r="C405" s="266"/>
      <c r="D405" s="266"/>
      <c r="E405" s="267"/>
      <c r="F405" s="267"/>
      <c r="G405" s="267"/>
      <c r="H405" s="267"/>
      <c r="I405" s="267"/>
      <c r="J405" s="267"/>
      <c r="K405" s="267"/>
    </row>
    <row r="406" ht="18.75" spans="1:11">
      <c r="A406" s="264" t="s">
        <v>416</v>
      </c>
      <c r="B406" s="265"/>
      <c r="C406" s="266"/>
      <c r="D406" s="266"/>
      <c r="E406" s="267"/>
      <c r="F406" s="267"/>
      <c r="G406" s="267"/>
      <c r="H406" s="267"/>
      <c r="I406" s="267"/>
      <c r="J406" s="66"/>
      <c r="K406" s="66"/>
    </row>
    <row r="407" ht="18.75" spans="1:11">
      <c r="A407" s="264" t="s">
        <v>417</v>
      </c>
      <c r="B407" s="265"/>
      <c r="C407" s="266"/>
      <c r="D407" s="266"/>
      <c r="E407" s="267"/>
      <c r="F407" s="267"/>
      <c r="G407" s="267"/>
      <c r="H407" s="267"/>
      <c r="I407" s="296"/>
      <c r="J407" s="296"/>
      <c r="K407" s="296"/>
    </row>
    <row r="408" ht="18.75" spans="1:11">
      <c r="A408" s="264"/>
      <c r="B408" s="265"/>
      <c r="C408" s="266"/>
      <c r="D408" s="266"/>
      <c r="E408" s="267"/>
      <c r="F408" s="267"/>
      <c r="G408" s="267"/>
      <c r="H408" s="267"/>
      <c r="I408" s="267"/>
      <c r="J408" s="267"/>
      <c r="K408" s="267"/>
    </row>
    <row r="409" ht="18.75" spans="1:11">
      <c r="A409" s="264" t="s">
        <v>418</v>
      </c>
      <c r="B409" s="265"/>
      <c r="C409" s="266"/>
      <c r="D409" s="266"/>
      <c r="E409" s="267"/>
      <c r="F409" s="267"/>
      <c r="G409" s="267"/>
      <c r="H409" s="267"/>
      <c r="I409" s="267"/>
      <c r="J409" s="61"/>
      <c r="K409" s="297"/>
    </row>
    <row r="410" ht="18" spans="1:11">
      <c r="A410" s="264" t="s">
        <v>419</v>
      </c>
      <c r="B410" s="268" t="s">
        <v>526</v>
      </c>
      <c r="C410" s="266"/>
      <c r="D410" s="266"/>
      <c r="E410" s="267"/>
      <c r="F410" s="267"/>
      <c r="G410" s="267"/>
      <c r="H410" s="267"/>
      <c r="I410" s="267"/>
      <c r="J410" s="61"/>
      <c r="K410" s="297"/>
    </row>
    <row r="411" ht="18.75" spans="1:11">
      <c r="A411" s="264"/>
      <c r="B411" s="268"/>
      <c r="C411" s="266"/>
      <c r="D411" s="266"/>
      <c r="E411" s="267"/>
      <c r="F411" s="267"/>
      <c r="G411" s="267"/>
      <c r="H411" s="267"/>
      <c r="I411" s="267"/>
      <c r="J411" s="66"/>
      <c r="K411" s="298"/>
    </row>
    <row r="412" ht="18.75" spans="1:11">
      <c r="A412" s="269"/>
      <c r="B412" s="269"/>
      <c r="C412" s="266"/>
      <c r="D412" s="266"/>
      <c r="E412" s="269"/>
      <c r="F412" s="270" t="s">
        <v>421</v>
      </c>
      <c r="G412" s="271"/>
      <c r="H412" s="271"/>
      <c r="I412" s="299"/>
      <c r="J412" s="66"/>
      <c r="K412" s="298"/>
    </row>
    <row r="413" ht="33" spans="1:11">
      <c r="A413" s="272" t="s">
        <v>422</v>
      </c>
      <c r="B413" s="273" t="s">
        <v>423</v>
      </c>
      <c r="C413" s="274" t="s">
        <v>424</v>
      </c>
      <c r="D413" s="275" t="s">
        <v>425</v>
      </c>
      <c r="E413" s="274" t="s">
        <v>426</v>
      </c>
      <c r="F413" s="274" t="s">
        <v>8</v>
      </c>
      <c r="G413" s="274" t="s">
        <v>9</v>
      </c>
      <c r="H413" s="274" t="s">
        <v>427</v>
      </c>
      <c r="I413" s="274" t="s">
        <v>428</v>
      </c>
      <c r="J413" s="274" t="s">
        <v>429</v>
      </c>
      <c r="K413" s="274" t="s">
        <v>430</v>
      </c>
    </row>
    <row r="414" spans="1:11">
      <c r="A414" s="276">
        <v>45322</v>
      </c>
      <c r="B414" s="276">
        <v>45303</v>
      </c>
      <c r="C414" s="276" t="s">
        <v>77</v>
      </c>
      <c r="D414" s="277" t="s">
        <v>527</v>
      </c>
      <c r="E414" s="278" t="s">
        <v>528</v>
      </c>
      <c r="F414" s="279">
        <v>400</v>
      </c>
      <c r="G414" s="279">
        <v>1300</v>
      </c>
      <c r="H414" s="280">
        <f>F414+G414</f>
        <v>1700</v>
      </c>
      <c r="I414" s="280">
        <v>1700</v>
      </c>
      <c r="J414" s="300" t="s">
        <v>454</v>
      </c>
      <c r="K414" s="301" t="s">
        <v>434</v>
      </c>
    </row>
    <row r="415" spans="1:11">
      <c r="A415" s="276">
        <v>45328</v>
      </c>
      <c r="B415" s="276">
        <v>45303</v>
      </c>
      <c r="C415" s="318" t="s">
        <v>78</v>
      </c>
      <c r="D415" s="318" t="s">
        <v>529</v>
      </c>
      <c r="E415" s="318" t="s">
        <v>530</v>
      </c>
      <c r="F415" s="279">
        <v>0</v>
      </c>
      <c r="G415" s="279">
        <v>2800</v>
      </c>
      <c r="H415" s="280">
        <f>F415+G415</f>
        <v>2800</v>
      </c>
      <c r="I415" s="280">
        <v>2800</v>
      </c>
      <c r="J415" s="319" t="s">
        <v>454</v>
      </c>
      <c r="K415" s="301" t="s">
        <v>434</v>
      </c>
    </row>
    <row r="416" spans="1:11">
      <c r="A416" s="276">
        <v>45329</v>
      </c>
      <c r="B416" s="276">
        <v>45303</v>
      </c>
      <c r="C416" s="318" t="s">
        <v>79</v>
      </c>
      <c r="D416" s="318" t="s">
        <v>531</v>
      </c>
      <c r="E416" s="318" t="s">
        <v>510</v>
      </c>
      <c r="F416" s="279">
        <v>0</v>
      </c>
      <c r="G416" s="279">
        <v>0</v>
      </c>
      <c r="H416" s="280">
        <v>0</v>
      </c>
      <c r="I416" s="280">
        <v>0</v>
      </c>
      <c r="J416" s="320" t="s">
        <v>433</v>
      </c>
      <c r="K416" s="276" t="s">
        <v>434</v>
      </c>
    </row>
    <row r="417" spans="1:11">
      <c r="A417" s="283"/>
      <c r="B417" s="284"/>
      <c r="C417" s="285"/>
      <c r="D417" s="285"/>
      <c r="E417" s="285"/>
      <c r="F417" s="285"/>
      <c r="G417" s="285"/>
      <c r="H417" s="285"/>
      <c r="I417" s="285"/>
      <c r="J417" s="302"/>
      <c r="K417" s="289"/>
    </row>
    <row r="418" spans="1:11">
      <c r="A418" s="286" t="s">
        <v>436</v>
      </c>
      <c r="B418" s="66"/>
      <c r="C418" s="66"/>
      <c r="D418" s="286" t="s">
        <v>437</v>
      </c>
      <c r="E418" s="66"/>
      <c r="F418" s="286"/>
      <c r="G418" s="286"/>
      <c r="H418" s="66"/>
      <c r="I418" s="298" t="s">
        <v>438</v>
      </c>
      <c r="J418" s="66"/>
      <c r="K418" s="289"/>
    </row>
    <row r="419" spans="1:11">
      <c r="A419" s="286"/>
      <c r="B419" s="66"/>
      <c r="C419" s="66"/>
      <c r="D419" s="286"/>
      <c r="E419" s="66"/>
      <c r="F419" s="286"/>
      <c r="G419" s="286"/>
      <c r="H419" s="66"/>
      <c r="I419" s="66"/>
      <c r="J419" s="66"/>
      <c r="K419" s="289"/>
    </row>
    <row r="420" spans="1:11">
      <c r="A420" s="286"/>
      <c r="B420" s="66"/>
      <c r="C420" s="66"/>
      <c r="D420" s="286"/>
      <c r="E420" s="66"/>
      <c r="F420" s="286"/>
      <c r="G420" s="286"/>
      <c r="H420" s="66"/>
      <c r="I420" s="289"/>
      <c r="J420" s="66"/>
      <c r="K420" s="289"/>
    </row>
    <row r="421" spans="1:11">
      <c r="A421" s="287" t="s">
        <v>439</v>
      </c>
      <c r="B421" s="66"/>
      <c r="C421" s="66"/>
      <c r="D421" s="287" t="s">
        <v>440</v>
      </c>
      <c r="E421" s="66"/>
      <c r="F421" s="287"/>
      <c r="G421" s="287"/>
      <c r="H421" s="66"/>
      <c r="I421" s="287" t="s">
        <v>441</v>
      </c>
      <c r="J421" s="66"/>
      <c r="K421" s="303"/>
    </row>
    <row r="422" spans="1:11">
      <c r="A422" s="288" t="s">
        <v>442</v>
      </c>
      <c r="B422" s="66"/>
      <c r="C422" s="66"/>
      <c r="D422" s="288" t="s">
        <v>443</v>
      </c>
      <c r="E422" s="66"/>
      <c r="F422" s="288"/>
      <c r="G422" s="288"/>
      <c r="H422" s="66"/>
      <c r="I422" s="288" t="s">
        <v>444</v>
      </c>
      <c r="J422" s="304"/>
      <c r="K422" s="286"/>
    </row>
    <row r="423" spans="1:11">
      <c r="A423" s="289"/>
      <c r="B423" s="289"/>
      <c r="C423" s="290"/>
      <c r="D423" s="291"/>
      <c r="E423" s="291"/>
      <c r="F423" s="292"/>
      <c r="G423" s="292"/>
      <c r="H423" s="293"/>
      <c r="I423" s="293"/>
      <c r="J423" s="305"/>
      <c r="K423" s="289"/>
    </row>
    <row r="424" ht="18.75" spans="1:11">
      <c r="A424" s="264" t="s">
        <v>415</v>
      </c>
      <c r="B424" s="265"/>
      <c r="C424" s="266"/>
      <c r="D424" s="266"/>
      <c r="E424" s="267"/>
      <c r="F424" s="267"/>
      <c r="G424" s="267"/>
      <c r="H424" s="267"/>
      <c r="I424" s="267"/>
      <c r="J424" s="267"/>
      <c r="K424" s="267"/>
    </row>
    <row r="425" ht="18.75" spans="1:11">
      <c r="A425" s="264" t="s">
        <v>416</v>
      </c>
      <c r="B425" s="265"/>
      <c r="C425" s="266"/>
      <c r="D425" s="266"/>
      <c r="E425" s="267"/>
      <c r="F425" s="267"/>
      <c r="G425" s="267"/>
      <c r="H425" s="267"/>
      <c r="I425" s="267"/>
      <c r="J425" s="66"/>
      <c r="K425" s="66"/>
    </row>
    <row r="426" ht="18.75" spans="1:11">
      <c r="A426" s="264" t="s">
        <v>417</v>
      </c>
      <c r="B426" s="265"/>
      <c r="C426" s="266"/>
      <c r="D426" s="266"/>
      <c r="E426" s="267"/>
      <c r="F426" s="267"/>
      <c r="G426" s="267"/>
      <c r="H426" s="267"/>
      <c r="I426" s="296"/>
      <c r="J426" s="296"/>
      <c r="K426" s="296"/>
    </row>
    <row r="427" ht="18.75" spans="1:11">
      <c r="A427" s="264"/>
      <c r="B427" s="265"/>
      <c r="C427" s="266"/>
      <c r="D427" s="266"/>
      <c r="E427" s="267"/>
      <c r="F427" s="267"/>
      <c r="G427" s="267"/>
      <c r="H427" s="267"/>
      <c r="I427" s="267"/>
      <c r="J427" s="267"/>
      <c r="K427" s="267"/>
    </row>
    <row r="428" ht="18.75" spans="1:11">
      <c r="A428" s="264" t="s">
        <v>418</v>
      </c>
      <c r="B428" s="265"/>
      <c r="C428" s="266"/>
      <c r="D428" s="266"/>
      <c r="E428" s="267"/>
      <c r="F428" s="267"/>
      <c r="G428" s="267"/>
      <c r="H428" s="267"/>
      <c r="I428" s="267"/>
      <c r="J428" s="61"/>
      <c r="K428" s="297"/>
    </row>
    <row r="429" ht="18" spans="1:11">
      <c r="A429" s="264" t="s">
        <v>419</v>
      </c>
      <c r="B429" s="268" t="s">
        <v>532</v>
      </c>
      <c r="C429" s="266"/>
      <c r="D429" s="266"/>
      <c r="E429" s="267"/>
      <c r="F429" s="267"/>
      <c r="G429" s="267"/>
      <c r="H429" s="267"/>
      <c r="I429" s="267"/>
      <c r="J429" s="61"/>
      <c r="K429" s="297"/>
    </row>
    <row r="430" ht="18.75" spans="1:11">
      <c r="A430" s="264"/>
      <c r="B430" s="268"/>
      <c r="C430" s="266"/>
      <c r="D430" s="266"/>
      <c r="E430" s="267"/>
      <c r="F430" s="267"/>
      <c r="G430" s="267"/>
      <c r="H430" s="267"/>
      <c r="I430" s="267"/>
      <c r="J430" s="66"/>
      <c r="K430" s="298"/>
    </row>
    <row r="431" ht="18.75" spans="1:11">
      <c r="A431" s="269"/>
      <c r="B431" s="269"/>
      <c r="C431" s="266"/>
      <c r="D431" s="266"/>
      <c r="E431" s="269"/>
      <c r="F431" s="270" t="s">
        <v>421</v>
      </c>
      <c r="G431" s="271"/>
      <c r="H431" s="271"/>
      <c r="I431" s="299"/>
      <c r="J431" s="66"/>
      <c r="K431" s="298"/>
    </row>
    <row r="432" ht="33" spans="1:11">
      <c r="A432" s="272" t="s">
        <v>422</v>
      </c>
      <c r="B432" s="273" t="s">
        <v>423</v>
      </c>
      <c r="C432" s="274" t="s">
        <v>424</v>
      </c>
      <c r="D432" s="275" t="s">
        <v>425</v>
      </c>
      <c r="E432" s="274" t="s">
        <v>426</v>
      </c>
      <c r="F432" s="274" t="s">
        <v>8</v>
      </c>
      <c r="G432" s="274" t="s">
        <v>9</v>
      </c>
      <c r="H432" s="274" t="s">
        <v>427</v>
      </c>
      <c r="I432" s="274" t="s">
        <v>428</v>
      </c>
      <c r="J432" s="274" t="s">
        <v>429</v>
      </c>
      <c r="K432" s="274" t="s">
        <v>430</v>
      </c>
    </row>
    <row r="433" spans="1:11">
      <c r="A433" s="276">
        <v>45328</v>
      </c>
      <c r="B433" s="276">
        <v>45335</v>
      </c>
      <c r="C433" s="276" t="s">
        <v>81</v>
      </c>
      <c r="D433" s="277" t="s">
        <v>533</v>
      </c>
      <c r="E433" s="278" t="s">
        <v>520</v>
      </c>
      <c r="F433" s="279">
        <v>3300</v>
      </c>
      <c r="G433" s="279">
        <v>2800</v>
      </c>
      <c r="H433" s="280">
        <f>F433+G433</f>
        <v>6100</v>
      </c>
      <c r="I433" s="280">
        <v>3100</v>
      </c>
      <c r="J433" s="300" t="s">
        <v>454</v>
      </c>
      <c r="K433" s="301" t="s">
        <v>534</v>
      </c>
    </row>
    <row r="434" spans="1:11">
      <c r="A434" s="286"/>
      <c r="B434" s="66"/>
      <c r="C434" s="66"/>
      <c r="D434" s="286"/>
      <c r="E434" s="66"/>
      <c r="F434" s="286"/>
      <c r="G434" s="286"/>
      <c r="H434" s="66"/>
      <c r="I434" s="66"/>
      <c r="J434" s="66"/>
      <c r="K434" s="289"/>
    </row>
    <row r="435" spans="1:11">
      <c r="A435" s="286"/>
      <c r="B435" s="66"/>
      <c r="C435" s="66"/>
      <c r="D435" s="286"/>
      <c r="E435" s="66"/>
      <c r="F435" s="286"/>
      <c r="G435" s="286"/>
      <c r="H435" s="66"/>
      <c r="I435" s="289"/>
      <c r="J435" s="66"/>
      <c r="K435" s="289"/>
    </row>
    <row r="436" spans="1:11">
      <c r="A436" s="287" t="s">
        <v>439</v>
      </c>
      <c r="B436" s="66"/>
      <c r="C436" s="66"/>
      <c r="D436" s="287" t="s">
        <v>440</v>
      </c>
      <c r="E436" s="66"/>
      <c r="F436" s="287"/>
      <c r="G436" s="287"/>
      <c r="H436" s="66"/>
      <c r="I436" s="287" t="s">
        <v>441</v>
      </c>
      <c r="J436" s="66"/>
      <c r="K436" s="303"/>
    </row>
    <row r="437" spans="1:11">
      <c r="A437" s="288" t="s">
        <v>442</v>
      </c>
      <c r="B437" s="66"/>
      <c r="C437" s="66"/>
      <c r="D437" s="288" t="s">
        <v>443</v>
      </c>
      <c r="E437" s="66"/>
      <c r="F437" s="288"/>
      <c r="G437" s="288"/>
      <c r="H437" s="66"/>
      <c r="I437" s="288" t="s">
        <v>444</v>
      </c>
      <c r="J437" s="304"/>
      <c r="K437" s="286"/>
    </row>
    <row r="438" spans="1:11">
      <c r="A438" s="289"/>
      <c r="B438" s="289"/>
      <c r="C438" s="290"/>
      <c r="D438" s="291"/>
      <c r="E438" s="291"/>
      <c r="F438" s="292"/>
      <c r="G438" s="292"/>
      <c r="H438" s="293"/>
      <c r="I438" s="293"/>
      <c r="J438" s="305"/>
      <c r="K438" s="289"/>
    </row>
    <row r="439" ht="18.75" spans="1:11">
      <c r="A439" s="264" t="s">
        <v>415</v>
      </c>
      <c r="B439" s="265"/>
      <c r="C439" s="266"/>
      <c r="D439" s="266"/>
      <c r="E439" s="267"/>
      <c r="F439" s="267"/>
      <c r="G439" s="267"/>
      <c r="H439" s="267"/>
      <c r="I439" s="267"/>
      <c r="J439" s="267"/>
      <c r="K439" s="267"/>
    </row>
    <row r="440" ht="18.75" spans="1:11">
      <c r="A440" s="264" t="s">
        <v>416</v>
      </c>
      <c r="B440" s="265"/>
      <c r="C440" s="266"/>
      <c r="D440" s="266"/>
      <c r="E440" s="267"/>
      <c r="F440" s="267"/>
      <c r="G440" s="267"/>
      <c r="H440" s="267"/>
      <c r="I440" s="267"/>
      <c r="J440" s="66"/>
      <c r="K440" s="66"/>
    </row>
    <row r="441" ht="18.75" spans="1:11">
      <c r="A441" s="264" t="s">
        <v>417</v>
      </c>
      <c r="B441" s="265"/>
      <c r="C441" s="266"/>
      <c r="D441" s="266"/>
      <c r="E441" s="267"/>
      <c r="F441" s="267"/>
      <c r="G441" s="267"/>
      <c r="H441" s="267"/>
      <c r="I441" s="296"/>
      <c r="J441" s="296"/>
      <c r="K441" s="296"/>
    </row>
    <row r="442" ht="18.75" spans="1:11">
      <c r="A442" s="264"/>
      <c r="B442" s="265"/>
      <c r="C442" s="266"/>
      <c r="D442" s="266"/>
      <c r="E442" s="267"/>
      <c r="F442" s="267"/>
      <c r="G442" s="267"/>
      <c r="H442" s="267"/>
      <c r="I442" s="267"/>
      <c r="J442" s="267"/>
      <c r="K442" s="267"/>
    </row>
    <row r="443" ht="18.75" spans="1:11">
      <c r="A443" s="264" t="s">
        <v>418</v>
      </c>
      <c r="B443" s="265"/>
      <c r="C443" s="266"/>
      <c r="D443" s="266"/>
      <c r="E443" s="267"/>
      <c r="F443" s="267"/>
      <c r="G443" s="267"/>
      <c r="H443" s="267"/>
      <c r="I443" s="267"/>
      <c r="J443" s="61"/>
      <c r="K443" s="297"/>
    </row>
    <row r="444" ht="18" spans="1:11">
      <c r="A444" s="264" t="s">
        <v>419</v>
      </c>
      <c r="B444" s="268" t="s">
        <v>532</v>
      </c>
      <c r="C444" s="266"/>
      <c r="D444" s="266"/>
      <c r="E444" s="267"/>
      <c r="F444" s="267"/>
      <c r="G444" s="267"/>
      <c r="H444" s="267"/>
      <c r="I444" s="267"/>
      <c r="J444" s="61"/>
      <c r="K444" s="297"/>
    </row>
    <row r="445" ht="18.75" spans="1:11">
      <c r="A445" s="264"/>
      <c r="B445" s="268"/>
      <c r="C445" s="266"/>
      <c r="D445" s="266"/>
      <c r="E445" s="267"/>
      <c r="F445" s="267"/>
      <c r="G445" s="267"/>
      <c r="H445" s="267"/>
      <c r="I445" s="267"/>
      <c r="J445" s="66"/>
      <c r="K445" s="298"/>
    </row>
    <row r="446" ht="18.75" spans="1:11">
      <c r="A446" s="269"/>
      <c r="B446" s="269"/>
      <c r="C446" s="266"/>
      <c r="D446" s="266"/>
      <c r="E446" s="269"/>
      <c r="F446" s="270" t="s">
        <v>421</v>
      </c>
      <c r="G446" s="271"/>
      <c r="H446" s="271"/>
      <c r="I446" s="299"/>
      <c r="J446" s="66"/>
      <c r="K446" s="298"/>
    </row>
    <row r="447" ht="33" spans="1:11">
      <c r="A447" s="272" t="s">
        <v>422</v>
      </c>
      <c r="B447" s="273" t="s">
        <v>423</v>
      </c>
      <c r="C447" s="274" t="s">
        <v>424</v>
      </c>
      <c r="D447" s="275" t="s">
        <v>425</v>
      </c>
      <c r="E447" s="274" t="s">
        <v>426</v>
      </c>
      <c r="F447" s="274" t="s">
        <v>8</v>
      </c>
      <c r="G447" s="274" t="s">
        <v>9</v>
      </c>
      <c r="H447" s="274" t="s">
        <v>427</v>
      </c>
      <c r="I447" s="274" t="s">
        <v>428</v>
      </c>
      <c r="J447" s="274" t="s">
        <v>429</v>
      </c>
      <c r="K447" s="274" t="s">
        <v>430</v>
      </c>
    </row>
    <row r="448" spans="1:11">
      <c r="A448" s="276">
        <v>45328</v>
      </c>
      <c r="B448" s="276">
        <v>45335</v>
      </c>
      <c r="C448" s="276" t="s">
        <v>80</v>
      </c>
      <c r="D448" s="277" t="s">
        <v>535</v>
      </c>
      <c r="E448" s="278" t="s">
        <v>536</v>
      </c>
      <c r="F448" s="279">
        <v>165</v>
      </c>
      <c r="G448" s="279">
        <v>1600</v>
      </c>
      <c r="H448" s="280">
        <f>F448+G448</f>
        <v>1765</v>
      </c>
      <c r="I448" s="280">
        <v>765</v>
      </c>
      <c r="J448" s="300" t="s">
        <v>454</v>
      </c>
      <c r="K448" s="301" t="s">
        <v>537</v>
      </c>
    </row>
    <row r="449" spans="1:11">
      <c r="A449" s="286"/>
      <c r="B449" s="66"/>
      <c r="C449" s="66"/>
      <c r="D449" s="286"/>
      <c r="E449" s="66"/>
      <c r="F449" s="286"/>
      <c r="G449" s="286"/>
      <c r="H449" s="66"/>
      <c r="I449" s="66"/>
      <c r="J449" s="66"/>
      <c r="K449" s="289"/>
    </row>
    <row r="450" spans="1:11">
      <c r="A450" s="286"/>
      <c r="B450" s="66"/>
      <c r="C450" s="66"/>
      <c r="D450" s="286"/>
      <c r="E450" s="66"/>
      <c r="F450" s="286"/>
      <c r="G450" s="286"/>
      <c r="H450" s="66"/>
      <c r="I450" s="289"/>
      <c r="J450" s="66"/>
      <c r="K450" s="289"/>
    </row>
    <row r="451" spans="1:11">
      <c r="A451" s="287" t="s">
        <v>439</v>
      </c>
      <c r="B451" s="66"/>
      <c r="C451" s="66"/>
      <c r="D451" s="287" t="s">
        <v>440</v>
      </c>
      <c r="E451" s="66"/>
      <c r="F451" s="287"/>
      <c r="G451" s="287"/>
      <c r="H451" s="66"/>
      <c r="I451" s="287" t="s">
        <v>441</v>
      </c>
      <c r="J451" s="66"/>
      <c r="K451" s="303"/>
    </row>
    <row r="452" spans="1:11">
      <c r="A452" s="288" t="s">
        <v>442</v>
      </c>
      <c r="B452" s="66"/>
      <c r="C452" s="66"/>
      <c r="D452" s="288" t="s">
        <v>443</v>
      </c>
      <c r="E452" s="66"/>
      <c r="F452" s="288"/>
      <c r="G452" s="288"/>
      <c r="H452" s="66"/>
      <c r="I452" s="288" t="s">
        <v>444</v>
      </c>
      <c r="J452" s="304"/>
      <c r="K452" s="286"/>
    </row>
    <row r="453" ht="18" spans="1:11">
      <c r="A453" s="264"/>
      <c r="B453" s="268"/>
      <c r="C453" s="266"/>
      <c r="D453" s="266"/>
      <c r="E453" s="267"/>
      <c r="F453" s="267"/>
      <c r="G453" s="267"/>
      <c r="H453" s="267"/>
      <c r="I453" s="267"/>
      <c r="J453" s="61"/>
      <c r="K453" s="297"/>
    </row>
    <row r="454" ht="18.75" spans="1:11">
      <c r="A454" s="264" t="s">
        <v>415</v>
      </c>
      <c r="B454" s="265"/>
      <c r="C454" s="266"/>
      <c r="D454" s="266"/>
      <c r="E454" s="267"/>
      <c r="F454" s="267"/>
      <c r="G454" s="267"/>
      <c r="H454" s="267"/>
      <c r="I454" s="267"/>
      <c r="J454" s="267"/>
      <c r="K454" s="267"/>
    </row>
    <row r="455" ht="18.75" spans="1:11">
      <c r="A455" s="264" t="s">
        <v>416</v>
      </c>
      <c r="B455" s="265"/>
      <c r="C455" s="266"/>
      <c r="D455" s="266"/>
      <c r="E455" s="267"/>
      <c r="F455" s="267"/>
      <c r="G455" s="267"/>
      <c r="H455" s="267"/>
      <c r="I455" s="267"/>
      <c r="J455" s="66"/>
      <c r="K455" s="66"/>
    </row>
    <row r="456" ht="18.75" spans="1:11">
      <c r="A456" s="264" t="s">
        <v>417</v>
      </c>
      <c r="B456" s="265"/>
      <c r="C456" s="266"/>
      <c r="D456" s="266"/>
      <c r="E456" s="267"/>
      <c r="F456" s="267"/>
      <c r="G456" s="267"/>
      <c r="H456" s="267"/>
      <c r="I456" s="296"/>
      <c r="J456" s="296"/>
      <c r="K456" s="296"/>
    </row>
    <row r="457" ht="18.75" spans="1:11">
      <c r="A457" s="264"/>
      <c r="B457" s="265"/>
      <c r="C457" s="266"/>
      <c r="D457" s="266"/>
      <c r="E457" s="267"/>
      <c r="F457" s="267"/>
      <c r="G457" s="267"/>
      <c r="H457" s="267"/>
      <c r="I457" s="267"/>
      <c r="J457" s="267"/>
      <c r="K457" s="267"/>
    </row>
    <row r="458" ht="18.75" spans="1:11">
      <c r="A458" s="264" t="s">
        <v>418</v>
      </c>
      <c r="B458" s="265"/>
      <c r="C458" s="266"/>
      <c r="D458" s="266"/>
      <c r="E458" s="267"/>
      <c r="F458" s="267"/>
      <c r="G458" s="267"/>
      <c r="H458" s="267"/>
      <c r="I458" s="267"/>
      <c r="J458" s="61"/>
      <c r="K458" s="297"/>
    </row>
    <row r="459" ht="18" spans="1:11">
      <c r="A459" s="264" t="s">
        <v>419</v>
      </c>
      <c r="B459" s="268" t="s">
        <v>538</v>
      </c>
      <c r="C459" s="266"/>
      <c r="D459" s="266"/>
      <c r="E459" s="267"/>
      <c r="F459" s="267"/>
      <c r="G459" s="267"/>
      <c r="H459" s="267"/>
      <c r="I459" s="267"/>
      <c r="J459" s="61"/>
      <c r="K459" s="297"/>
    </row>
    <row r="460" ht="18.75" spans="1:11">
      <c r="A460" s="264"/>
      <c r="B460" s="268"/>
      <c r="C460" s="266"/>
      <c r="D460" s="266"/>
      <c r="E460" s="267"/>
      <c r="F460" s="267"/>
      <c r="G460" s="267"/>
      <c r="H460" s="267"/>
      <c r="I460" s="267"/>
      <c r="J460" s="66"/>
      <c r="K460" s="298"/>
    </row>
    <row r="461" ht="18.75" spans="1:11">
      <c r="A461" s="269"/>
      <c r="B461" s="269"/>
      <c r="C461" s="266"/>
      <c r="D461" s="266"/>
      <c r="E461" s="269"/>
      <c r="F461" s="270" t="s">
        <v>421</v>
      </c>
      <c r="G461" s="271"/>
      <c r="H461" s="271"/>
      <c r="I461" s="299"/>
      <c r="J461" s="66"/>
      <c r="K461" s="298"/>
    </row>
    <row r="462" ht="33" spans="1:11">
      <c r="A462" s="272" t="s">
        <v>422</v>
      </c>
      <c r="B462" s="273" t="s">
        <v>423</v>
      </c>
      <c r="C462" s="274" t="s">
        <v>424</v>
      </c>
      <c r="D462" s="275" t="s">
        <v>425</v>
      </c>
      <c r="E462" s="274" t="s">
        <v>426</v>
      </c>
      <c r="F462" s="274" t="s">
        <v>8</v>
      </c>
      <c r="G462" s="274" t="s">
        <v>9</v>
      </c>
      <c r="H462" s="274" t="s">
        <v>427</v>
      </c>
      <c r="I462" s="274" t="s">
        <v>428</v>
      </c>
      <c r="J462" s="274" t="s">
        <v>429</v>
      </c>
      <c r="K462" s="274" t="s">
        <v>430</v>
      </c>
    </row>
    <row r="463" spans="1:11">
      <c r="A463" s="276">
        <v>45294</v>
      </c>
      <c r="B463" s="276">
        <v>45336</v>
      </c>
      <c r="C463" s="276" t="s">
        <v>82</v>
      </c>
      <c r="D463" s="277" t="s">
        <v>539</v>
      </c>
      <c r="E463" s="278" t="s">
        <v>453</v>
      </c>
      <c r="F463" s="279">
        <v>3600</v>
      </c>
      <c r="G463" s="279">
        <v>810</v>
      </c>
      <c r="H463" s="280">
        <f>F463+G463</f>
        <v>4410</v>
      </c>
      <c r="I463" s="280">
        <v>2205</v>
      </c>
      <c r="J463" s="300" t="s">
        <v>454</v>
      </c>
      <c r="K463" s="301" t="s">
        <v>540</v>
      </c>
    </row>
    <row r="464" spans="1:11">
      <c r="A464" s="286"/>
      <c r="B464" s="66"/>
      <c r="C464" s="66"/>
      <c r="D464" s="286"/>
      <c r="E464" s="66"/>
      <c r="F464" s="286"/>
      <c r="G464" s="286"/>
      <c r="H464" s="66"/>
      <c r="I464" s="66"/>
      <c r="J464" s="66"/>
      <c r="K464" s="289"/>
    </row>
    <row r="465" spans="1:11">
      <c r="A465" s="286"/>
      <c r="B465" s="66"/>
      <c r="C465" s="66"/>
      <c r="D465" s="286"/>
      <c r="E465" s="66"/>
      <c r="F465" s="286"/>
      <c r="G465" s="286"/>
      <c r="H465" s="66"/>
      <c r="I465" s="289"/>
      <c r="J465" s="66"/>
      <c r="K465" s="289"/>
    </row>
    <row r="466" spans="1:11">
      <c r="A466" s="287" t="s">
        <v>439</v>
      </c>
      <c r="B466" s="66"/>
      <c r="C466" s="66"/>
      <c r="D466" s="287" t="s">
        <v>440</v>
      </c>
      <c r="E466" s="66"/>
      <c r="F466" s="287"/>
      <c r="G466" s="287"/>
      <c r="H466" s="66"/>
      <c r="I466" s="287" t="s">
        <v>441</v>
      </c>
      <c r="J466" s="66"/>
      <c r="K466" s="303"/>
    </row>
    <row r="467" spans="1:11">
      <c r="A467" s="288" t="s">
        <v>442</v>
      </c>
      <c r="B467" s="66"/>
      <c r="C467" s="66"/>
      <c r="D467" s="288" t="s">
        <v>443</v>
      </c>
      <c r="E467" s="66"/>
      <c r="F467" s="288"/>
      <c r="G467" s="288"/>
      <c r="H467" s="66"/>
      <c r="I467" s="288" t="s">
        <v>444</v>
      </c>
      <c r="J467" s="304"/>
      <c r="K467" s="286"/>
    </row>
    <row r="468" ht="18.75" spans="1:11">
      <c r="A468" s="264"/>
      <c r="B468" s="265"/>
      <c r="C468" s="266"/>
      <c r="D468" s="266"/>
      <c r="E468" s="267"/>
      <c r="F468" s="267"/>
      <c r="G468" s="267"/>
      <c r="H468" s="267"/>
      <c r="I468" s="267"/>
      <c r="J468" s="267"/>
      <c r="K468" s="267"/>
    </row>
    <row r="469" ht="18.75" spans="1:11">
      <c r="A469" s="264" t="s">
        <v>415</v>
      </c>
      <c r="B469" s="265"/>
      <c r="C469" s="266"/>
      <c r="D469" s="266"/>
      <c r="E469" s="267"/>
      <c r="F469" s="267"/>
      <c r="G469" s="267"/>
      <c r="H469" s="267"/>
      <c r="I469" s="267"/>
      <c r="J469" s="267"/>
      <c r="K469" s="267"/>
    </row>
    <row r="470" ht="18.75" spans="1:11">
      <c r="A470" s="264" t="s">
        <v>416</v>
      </c>
      <c r="B470" s="265"/>
      <c r="C470" s="266"/>
      <c r="D470" s="266"/>
      <c r="E470" s="267"/>
      <c r="F470" s="267"/>
      <c r="G470" s="267"/>
      <c r="H470" s="267"/>
      <c r="I470" s="267"/>
      <c r="J470" s="66"/>
      <c r="K470" s="66"/>
    </row>
    <row r="471" ht="18.75" spans="1:11">
      <c r="A471" s="264" t="s">
        <v>417</v>
      </c>
      <c r="B471" s="265"/>
      <c r="C471" s="266"/>
      <c r="D471" s="266"/>
      <c r="E471" s="267"/>
      <c r="F471" s="267"/>
      <c r="G471" s="267"/>
      <c r="H471" s="267"/>
      <c r="I471" s="296"/>
      <c r="J471" s="296"/>
      <c r="K471" s="296"/>
    </row>
    <row r="472" ht="18.75" spans="1:11">
      <c r="A472" s="264"/>
      <c r="B472" s="265"/>
      <c r="C472" s="266"/>
      <c r="D472" s="266"/>
      <c r="E472" s="267"/>
      <c r="F472" s="267"/>
      <c r="G472" s="267"/>
      <c r="H472" s="267"/>
      <c r="I472" s="267"/>
      <c r="J472" s="267"/>
      <c r="K472" s="267"/>
    </row>
    <row r="473" ht="18.75" spans="1:11">
      <c r="A473" s="264" t="s">
        <v>450</v>
      </c>
      <c r="B473" s="265"/>
      <c r="C473" s="266"/>
      <c r="D473" s="266"/>
      <c r="E473" s="267"/>
      <c r="F473" s="267"/>
      <c r="G473" s="267"/>
      <c r="H473" s="267"/>
      <c r="I473" s="267"/>
      <c r="J473" s="61"/>
      <c r="K473" s="297"/>
    </row>
    <row r="474" ht="18" spans="1:11">
      <c r="A474" s="264" t="s">
        <v>419</v>
      </c>
      <c r="B474" s="268" t="s">
        <v>538</v>
      </c>
      <c r="C474" s="266"/>
      <c r="D474" s="266"/>
      <c r="E474" s="267"/>
      <c r="F474" s="267"/>
      <c r="G474" s="267"/>
      <c r="H474" s="267"/>
      <c r="I474" s="267"/>
      <c r="J474" s="61"/>
      <c r="K474" s="297"/>
    </row>
    <row r="475" ht="18.75" spans="1:11">
      <c r="A475" s="264"/>
      <c r="B475" s="268"/>
      <c r="C475" s="266"/>
      <c r="D475" s="266"/>
      <c r="E475" s="267"/>
      <c r="F475" s="267"/>
      <c r="G475" s="267"/>
      <c r="H475" s="267"/>
      <c r="I475" s="267"/>
      <c r="J475" s="66"/>
      <c r="K475" s="298"/>
    </row>
    <row r="476" ht="18.75" spans="1:11">
      <c r="A476" s="269"/>
      <c r="B476" s="269"/>
      <c r="C476" s="266"/>
      <c r="D476" s="266"/>
      <c r="E476" s="269"/>
      <c r="F476" s="270" t="s">
        <v>421</v>
      </c>
      <c r="G476" s="271"/>
      <c r="H476" s="271"/>
      <c r="I476" s="299"/>
      <c r="J476" s="66"/>
      <c r="K476" s="298"/>
    </row>
    <row r="477" ht="33" spans="1:11">
      <c r="A477" s="272" t="s">
        <v>422</v>
      </c>
      <c r="B477" s="273" t="s">
        <v>423</v>
      </c>
      <c r="C477" s="274" t="s">
        <v>424</v>
      </c>
      <c r="D477" s="275" t="s">
        <v>425</v>
      </c>
      <c r="E477" s="274" t="s">
        <v>426</v>
      </c>
      <c r="F477" s="274" t="s">
        <v>8</v>
      </c>
      <c r="G477" s="274" t="s">
        <v>9</v>
      </c>
      <c r="H477" s="274" t="s">
        <v>427</v>
      </c>
      <c r="I477" s="274" t="s">
        <v>428</v>
      </c>
      <c r="J477" s="274" t="s">
        <v>429</v>
      </c>
      <c r="K477" s="274" t="s">
        <v>430</v>
      </c>
    </row>
    <row r="478" ht="25.5" spans="1:11">
      <c r="A478" s="276">
        <v>45330</v>
      </c>
      <c r="B478" s="276">
        <v>45336</v>
      </c>
      <c r="C478" s="276" t="s">
        <v>84</v>
      </c>
      <c r="D478" s="277" t="s">
        <v>415</v>
      </c>
      <c r="E478" s="278" t="s">
        <v>541</v>
      </c>
      <c r="F478" s="279">
        <v>0</v>
      </c>
      <c r="G478" s="279">
        <v>0</v>
      </c>
      <c r="H478" s="280">
        <v>0</v>
      </c>
      <c r="I478" s="280">
        <v>0</v>
      </c>
      <c r="J478" s="300" t="s">
        <v>523</v>
      </c>
      <c r="K478" s="301" t="s">
        <v>434</v>
      </c>
    </row>
    <row r="479" spans="1:11">
      <c r="A479" s="276">
        <v>45336</v>
      </c>
      <c r="B479" s="276">
        <v>45336</v>
      </c>
      <c r="C479" s="276" t="s">
        <v>83</v>
      </c>
      <c r="D479" s="277" t="s">
        <v>542</v>
      </c>
      <c r="E479" s="278" t="s">
        <v>453</v>
      </c>
      <c r="F479" s="279">
        <v>660</v>
      </c>
      <c r="G479" s="279">
        <v>773.93</v>
      </c>
      <c r="H479" s="280">
        <f>F479+G479</f>
        <v>1433.93</v>
      </c>
      <c r="I479" s="280">
        <v>0</v>
      </c>
      <c r="J479" s="300" t="s">
        <v>454</v>
      </c>
      <c r="K479" s="301" t="s">
        <v>543</v>
      </c>
    </row>
    <row r="480" spans="1:11">
      <c r="A480" s="283"/>
      <c r="B480" s="284"/>
      <c r="C480" s="285"/>
      <c r="D480" s="285"/>
      <c r="E480" s="285"/>
      <c r="F480" s="285"/>
      <c r="G480" s="285"/>
      <c r="H480" s="285"/>
      <c r="I480" s="285"/>
      <c r="J480" s="302"/>
      <c r="K480" s="289"/>
    </row>
    <row r="481" spans="1:11">
      <c r="A481" s="286" t="s">
        <v>436</v>
      </c>
      <c r="B481" s="66"/>
      <c r="C481" s="66"/>
      <c r="D481" s="286" t="s">
        <v>437</v>
      </c>
      <c r="E481" s="66"/>
      <c r="F481" s="286"/>
      <c r="G481" s="286"/>
      <c r="H481" s="66"/>
      <c r="I481" s="298" t="s">
        <v>438</v>
      </c>
      <c r="J481" s="66"/>
      <c r="K481" s="289"/>
    </row>
    <row r="482" spans="1:11">
      <c r="A482" s="286"/>
      <c r="B482" s="66"/>
      <c r="C482" s="66"/>
      <c r="D482" s="286"/>
      <c r="E482" s="66"/>
      <c r="F482" s="286"/>
      <c r="G482" s="286"/>
      <c r="H482" s="66"/>
      <c r="I482" s="66"/>
      <c r="J482" s="66"/>
      <c r="K482" s="289"/>
    </row>
    <row r="483" spans="1:11">
      <c r="A483" s="286"/>
      <c r="B483" s="66"/>
      <c r="C483" s="66"/>
      <c r="D483" s="286"/>
      <c r="E483" s="66"/>
      <c r="F483" s="286"/>
      <c r="G483" s="286"/>
      <c r="H483" s="66"/>
      <c r="I483" s="289"/>
      <c r="J483" s="66"/>
      <c r="K483" s="289"/>
    </row>
    <row r="484" spans="1:11">
      <c r="A484" s="287" t="s">
        <v>439</v>
      </c>
      <c r="B484" s="66"/>
      <c r="C484" s="66"/>
      <c r="D484" s="287" t="s">
        <v>440</v>
      </c>
      <c r="E484" s="66"/>
      <c r="F484" s="287"/>
      <c r="G484" s="287"/>
      <c r="H484" s="66"/>
      <c r="I484" s="287" t="s">
        <v>544</v>
      </c>
      <c r="J484" s="66"/>
      <c r="K484" s="303"/>
    </row>
    <row r="485" spans="1:11">
      <c r="A485" s="288" t="s">
        <v>442</v>
      </c>
      <c r="B485" s="66"/>
      <c r="C485" s="66"/>
      <c r="D485" s="288" t="s">
        <v>443</v>
      </c>
      <c r="E485" s="66"/>
      <c r="F485" s="288"/>
      <c r="G485" s="288"/>
      <c r="H485" s="66"/>
      <c r="I485" s="288" t="s">
        <v>545</v>
      </c>
      <c r="J485" s="304"/>
      <c r="K485" s="286"/>
    </row>
    <row r="486" spans="1:11">
      <c r="A486" s="287"/>
      <c r="B486" s="66"/>
      <c r="C486" s="66"/>
      <c r="D486" s="287"/>
      <c r="E486" s="66"/>
      <c r="F486" s="287"/>
      <c r="G486" s="287"/>
      <c r="H486" s="66"/>
      <c r="I486" s="287"/>
      <c r="J486" s="66"/>
      <c r="K486" s="303"/>
    </row>
    <row r="487" ht="18.75" spans="1:11">
      <c r="A487" s="264" t="s">
        <v>415</v>
      </c>
      <c r="B487" s="265"/>
      <c r="C487" s="266"/>
      <c r="D487" s="266"/>
      <c r="E487" s="267"/>
      <c r="F487" s="267"/>
      <c r="G487" s="267"/>
      <c r="H487" s="267"/>
      <c r="I487" s="267"/>
      <c r="J487" s="267"/>
      <c r="K487" s="267"/>
    </row>
    <row r="488" ht="18.75" spans="1:11">
      <c r="A488" s="264" t="s">
        <v>416</v>
      </c>
      <c r="B488" s="265"/>
      <c r="C488" s="266"/>
      <c r="D488" s="266"/>
      <c r="E488" s="267"/>
      <c r="F488" s="267"/>
      <c r="G488" s="267"/>
      <c r="H488" s="267"/>
      <c r="I488" s="267"/>
      <c r="J488" s="66"/>
      <c r="K488" s="66"/>
    </row>
    <row r="489" ht="18.75" spans="1:11">
      <c r="A489" s="264" t="s">
        <v>417</v>
      </c>
      <c r="B489" s="265"/>
      <c r="C489" s="266"/>
      <c r="D489" s="266"/>
      <c r="E489" s="267"/>
      <c r="F489" s="267"/>
      <c r="G489" s="267"/>
      <c r="H489" s="267"/>
      <c r="I489" s="296"/>
      <c r="J489" s="296"/>
      <c r="K489" s="296"/>
    </row>
    <row r="490" ht="18.75" spans="1:11">
      <c r="A490" s="264"/>
      <c r="B490" s="265"/>
      <c r="C490" s="266"/>
      <c r="D490" s="266"/>
      <c r="E490" s="267"/>
      <c r="F490" s="267"/>
      <c r="G490" s="267"/>
      <c r="H490" s="267"/>
      <c r="I490" s="267"/>
      <c r="J490" s="267"/>
      <c r="K490" s="267"/>
    </row>
    <row r="491" ht="18.75" spans="1:11">
      <c r="A491" s="264" t="s">
        <v>546</v>
      </c>
      <c r="B491" s="265"/>
      <c r="C491" s="266"/>
      <c r="D491" s="266"/>
      <c r="E491" s="267"/>
      <c r="F491" s="267"/>
      <c r="G491" s="267"/>
      <c r="H491" s="267"/>
      <c r="I491" s="267"/>
      <c r="J491" s="61"/>
      <c r="K491" s="297"/>
    </row>
    <row r="492" ht="18" spans="1:11">
      <c r="A492" s="264" t="s">
        <v>419</v>
      </c>
      <c r="B492" s="268" t="s">
        <v>547</v>
      </c>
      <c r="C492" s="266"/>
      <c r="D492" s="266"/>
      <c r="E492" s="267"/>
      <c r="F492" s="267"/>
      <c r="G492" s="267"/>
      <c r="H492" s="267"/>
      <c r="I492" s="267"/>
      <c r="J492" s="61"/>
      <c r="K492" s="297"/>
    </row>
    <row r="493" ht="18.75" spans="1:11">
      <c r="A493" s="264"/>
      <c r="B493" s="268"/>
      <c r="C493" s="266"/>
      <c r="D493" s="266"/>
      <c r="E493" s="267"/>
      <c r="F493" s="267"/>
      <c r="G493" s="267"/>
      <c r="H493" s="267"/>
      <c r="I493" s="267"/>
      <c r="J493" s="66"/>
      <c r="K493" s="298"/>
    </row>
    <row r="494" ht="18.75" spans="1:11">
      <c r="A494" s="269"/>
      <c r="B494" s="269"/>
      <c r="C494" s="266"/>
      <c r="D494" s="266"/>
      <c r="E494" s="269"/>
      <c r="F494" s="270" t="s">
        <v>421</v>
      </c>
      <c r="G494" s="271"/>
      <c r="H494" s="271"/>
      <c r="I494" s="299"/>
      <c r="J494" s="66"/>
      <c r="K494" s="298"/>
    </row>
    <row r="495" ht="33" spans="1:11">
      <c r="A495" s="272" t="s">
        <v>422</v>
      </c>
      <c r="B495" s="273" t="s">
        <v>423</v>
      </c>
      <c r="C495" s="274" t="s">
        <v>424</v>
      </c>
      <c r="D495" s="275" t="s">
        <v>425</v>
      </c>
      <c r="E495" s="274" t="s">
        <v>426</v>
      </c>
      <c r="F495" s="274" t="s">
        <v>8</v>
      </c>
      <c r="G495" s="274" t="s">
        <v>9</v>
      </c>
      <c r="H495" s="274" t="s">
        <v>427</v>
      </c>
      <c r="I495" s="274" t="s">
        <v>428</v>
      </c>
      <c r="J495" s="274" t="s">
        <v>429</v>
      </c>
      <c r="K495" s="274" t="s">
        <v>430</v>
      </c>
    </row>
    <row r="496" spans="1:11">
      <c r="A496" s="276">
        <v>45330</v>
      </c>
      <c r="B496" s="276">
        <v>45337</v>
      </c>
      <c r="C496" s="276" t="s">
        <v>85</v>
      </c>
      <c r="D496" s="277" t="s">
        <v>548</v>
      </c>
      <c r="E496" s="278" t="s">
        <v>460</v>
      </c>
      <c r="F496" s="279">
        <v>3300</v>
      </c>
      <c r="G496" s="279">
        <v>3100</v>
      </c>
      <c r="H496" s="280">
        <f>F496+G496</f>
        <v>6400</v>
      </c>
      <c r="I496" s="280">
        <v>3400</v>
      </c>
      <c r="J496" s="300" t="s">
        <v>454</v>
      </c>
      <c r="K496" s="301" t="s">
        <v>549</v>
      </c>
    </row>
    <row r="497" spans="1:11">
      <c r="A497" s="286"/>
      <c r="B497" s="66"/>
      <c r="C497" s="66"/>
      <c r="D497" s="286"/>
      <c r="E497" s="66"/>
      <c r="F497" s="286"/>
      <c r="G497" s="286"/>
      <c r="H497" s="66"/>
      <c r="I497" s="66"/>
      <c r="J497" s="66"/>
      <c r="K497" s="289"/>
    </row>
    <row r="498" spans="1:11">
      <c r="A498" s="286"/>
      <c r="B498" s="66"/>
      <c r="C498" s="66"/>
      <c r="D498" s="286"/>
      <c r="E498" s="66"/>
      <c r="F498" s="286"/>
      <c r="G498" s="286"/>
      <c r="H498" s="66"/>
      <c r="I498" s="289"/>
      <c r="J498" s="66"/>
      <c r="K498" s="289"/>
    </row>
    <row r="499" spans="1:11">
      <c r="A499" s="287" t="s">
        <v>439</v>
      </c>
      <c r="B499" s="66"/>
      <c r="C499" s="66"/>
      <c r="D499" s="287" t="s">
        <v>440</v>
      </c>
      <c r="E499" s="66"/>
      <c r="F499" s="287"/>
      <c r="G499" s="287"/>
      <c r="H499" s="66"/>
      <c r="I499" s="287" t="s">
        <v>441</v>
      </c>
      <c r="J499" s="66"/>
      <c r="K499" s="303"/>
    </row>
    <row r="500" spans="1:11">
      <c r="A500" s="288" t="s">
        <v>442</v>
      </c>
      <c r="B500" s="66"/>
      <c r="C500" s="66"/>
      <c r="D500" s="288" t="s">
        <v>443</v>
      </c>
      <c r="E500" s="66"/>
      <c r="F500" s="288"/>
      <c r="G500" s="288"/>
      <c r="H500" s="66"/>
      <c r="I500" s="288" t="s">
        <v>444</v>
      </c>
      <c r="J500" s="304"/>
      <c r="K500" s="286"/>
    </row>
    <row r="501" spans="1:11">
      <c r="A501" s="289"/>
      <c r="B501" s="289"/>
      <c r="C501" s="290"/>
      <c r="D501" s="291"/>
      <c r="E501" s="291"/>
      <c r="F501" s="292"/>
      <c r="G501" s="292"/>
      <c r="H501" s="293"/>
      <c r="I501" s="293"/>
      <c r="J501" s="305"/>
      <c r="K501" s="289"/>
    </row>
    <row r="502" ht="18.75" spans="1:11">
      <c r="A502" s="264" t="s">
        <v>415</v>
      </c>
      <c r="B502" s="265"/>
      <c r="C502" s="266"/>
      <c r="D502" s="266"/>
      <c r="E502" s="267"/>
      <c r="F502" s="267"/>
      <c r="G502" s="267"/>
      <c r="H502" s="267"/>
      <c r="I502" s="267"/>
      <c r="J502" s="267"/>
      <c r="K502" s="267"/>
    </row>
    <row r="503" ht="18.75" spans="1:11">
      <c r="A503" s="264" t="s">
        <v>416</v>
      </c>
      <c r="B503" s="265"/>
      <c r="C503" s="266"/>
      <c r="D503" s="266"/>
      <c r="E503" s="267"/>
      <c r="F503" s="267"/>
      <c r="G503" s="267"/>
      <c r="H503" s="267"/>
      <c r="I503" s="267"/>
      <c r="J503" s="66"/>
      <c r="K503" s="66"/>
    </row>
    <row r="504" ht="18.75" spans="1:11">
      <c r="A504" s="264" t="s">
        <v>417</v>
      </c>
      <c r="B504" s="265"/>
      <c r="C504" s="266"/>
      <c r="D504" s="266"/>
      <c r="E504" s="267"/>
      <c r="F504" s="267"/>
      <c r="G504" s="267"/>
      <c r="H504" s="267"/>
      <c r="I504" s="296"/>
      <c r="J504" s="296"/>
      <c r="K504" s="296"/>
    </row>
    <row r="505" ht="18.75" spans="1:11">
      <c r="A505" s="264"/>
      <c r="B505" s="265"/>
      <c r="C505" s="266"/>
      <c r="D505" s="266"/>
      <c r="E505" s="267"/>
      <c r="F505" s="267"/>
      <c r="G505" s="267"/>
      <c r="H505" s="267"/>
      <c r="I505" s="267"/>
      <c r="J505" s="267"/>
      <c r="K505" s="267"/>
    </row>
    <row r="506" ht="18.75" spans="1:11">
      <c r="A506" s="264" t="s">
        <v>450</v>
      </c>
      <c r="B506" s="265"/>
      <c r="C506" s="266"/>
      <c r="D506" s="266"/>
      <c r="E506" s="267"/>
      <c r="F506" s="267"/>
      <c r="G506" s="267"/>
      <c r="H506" s="267"/>
      <c r="I506" s="267"/>
      <c r="J506" s="61"/>
      <c r="K506" s="297"/>
    </row>
    <row r="507" ht="18" spans="1:11">
      <c r="A507" s="264" t="s">
        <v>419</v>
      </c>
      <c r="B507" s="268" t="s">
        <v>547</v>
      </c>
      <c r="C507" s="266"/>
      <c r="D507" s="266"/>
      <c r="E507" s="267"/>
      <c r="F507" s="267"/>
      <c r="G507" s="267"/>
      <c r="H507" s="267"/>
      <c r="I507" s="267"/>
      <c r="J507" s="61"/>
      <c r="K507" s="297"/>
    </row>
    <row r="508" ht="18.75" spans="1:11">
      <c r="A508" s="264"/>
      <c r="B508" s="268"/>
      <c r="C508" s="266"/>
      <c r="D508" s="266"/>
      <c r="E508" s="267"/>
      <c r="F508" s="267"/>
      <c r="G508" s="267"/>
      <c r="H508" s="267"/>
      <c r="I508" s="267"/>
      <c r="J508" s="66"/>
      <c r="K508" s="298"/>
    </row>
    <row r="509" ht="18.75" spans="1:11">
      <c r="A509" s="269"/>
      <c r="B509" s="269"/>
      <c r="C509" s="266"/>
      <c r="D509" s="266"/>
      <c r="E509" s="269"/>
      <c r="F509" s="270" t="s">
        <v>421</v>
      </c>
      <c r="G509" s="271"/>
      <c r="H509" s="271"/>
      <c r="I509" s="299"/>
      <c r="J509" s="66"/>
      <c r="K509" s="298"/>
    </row>
    <row r="510" ht="33" spans="1:11">
      <c r="A510" s="272" t="s">
        <v>422</v>
      </c>
      <c r="B510" s="273" t="s">
        <v>423</v>
      </c>
      <c r="C510" s="274" t="s">
        <v>424</v>
      </c>
      <c r="D510" s="275" t="s">
        <v>425</v>
      </c>
      <c r="E510" s="274" t="s">
        <v>426</v>
      </c>
      <c r="F510" s="274" t="s">
        <v>8</v>
      </c>
      <c r="G510" s="274" t="s">
        <v>9</v>
      </c>
      <c r="H510" s="274" t="s">
        <v>427</v>
      </c>
      <c r="I510" s="274" t="s">
        <v>428</v>
      </c>
      <c r="J510" s="274" t="s">
        <v>429</v>
      </c>
      <c r="K510" s="274" t="s">
        <v>430</v>
      </c>
    </row>
    <row r="511" ht="25.5" spans="1:11">
      <c r="A511" s="276">
        <v>45335</v>
      </c>
      <c r="B511" s="276">
        <v>45337</v>
      </c>
      <c r="C511" s="276" t="s">
        <v>86</v>
      </c>
      <c r="D511" s="277" t="s">
        <v>415</v>
      </c>
      <c r="E511" s="278" t="s">
        <v>517</v>
      </c>
      <c r="F511" s="279">
        <v>0</v>
      </c>
      <c r="G511" s="279">
        <v>0</v>
      </c>
      <c r="H511" s="280">
        <v>0</v>
      </c>
      <c r="I511" s="280">
        <v>0</v>
      </c>
      <c r="J511" s="300" t="s">
        <v>550</v>
      </c>
      <c r="K511" s="301" t="s">
        <v>434</v>
      </c>
    </row>
    <row r="512" spans="1:11">
      <c r="A512" s="283"/>
      <c r="B512" s="284"/>
      <c r="C512" s="285"/>
      <c r="D512" s="285"/>
      <c r="E512" s="285"/>
      <c r="F512" s="285"/>
      <c r="G512" s="285"/>
      <c r="H512" s="285"/>
      <c r="I512" s="285"/>
      <c r="J512" s="302"/>
      <c r="K512" s="289"/>
    </row>
    <row r="513" spans="1:11">
      <c r="A513" s="286" t="s">
        <v>436</v>
      </c>
      <c r="B513" s="66"/>
      <c r="C513" s="66"/>
      <c r="D513" s="286" t="s">
        <v>437</v>
      </c>
      <c r="E513" s="66"/>
      <c r="F513" s="286"/>
      <c r="G513" s="286"/>
      <c r="H513" s="66"/>
      <c r="I513" s="298" t="s">
        <v>438</v>
      </c>
      <c r="J513" s="66"/>
      <c r="K513" s="289"/>
    </row>
    <row r="514" spans="1:11">
      <c r="A514" s="286"/>
      <c r="B514" s="66"/>
      <c r="C514" s="66"/>
      <c r="D514" s="286"/>
      <c r="E514" s="66"/>
      <c r="F514" s="286"/>
      <c r="G514" s="286"/>
      <c r="H514" s="66"/>
      <c r="I514" s="66"/>
      <c r="J514" s="66"/>
      <c r="K514" s="289"/>
    </row>
    <row r="515" spans="1:11">
      <c r="A515" s="286"/>
      <c r="B515" s="66"/>
      <c r="C515" s="66"/>
      <c r="D515" s="286"/>
      <c r="E515" s="66"/>
      <c r="F515" s="286"/>
      <c r="G515" s="286"/>
      <c r="H515" s="66"/>
      <c r="I515" s="289"/>
      <c r="J515" s="66"/>
      <c r="K515" s="289"/>
    </row>
    <row r="516" spans="1:11">
      <c r="A516" s="287" t="s">
        <v>439</v>
      </c>
      <c r="B516" s="66"/>
      <c r="C516" s="66"/>
      <c r="D516" s="287" t="s">
        <v>440</v>
      </c>
      <c r="E516" s="66"/>
      <c r="F516" s="287"/>
      <c r="G516" s="287"/>
      <c r="H516" s="66"/>
      <c r="I516" s="287" t="s">
        <v>544</v>
      </c>
      <c r="J516" s="66"/>
      <c r="K516" s="303"/>
    </row>
    <row r="517" spans="1:11">
      <c r="A517" s="288" t="s">
        <v>442</v>
      </c>
      <c r="B517" s="66"/>
      <c r="C517" s="66"/>
      <c r="D517" s="288" t="s">
        <v>443</v>
      </c>
      <c r="E517" s="66"/>
      <c r="F517" s="288"/>
      <c r="G517" s="288"/>
      <c r="H517" s="66"/>
      <c r="I517" s="288" t="s">
        <v>545</v>
      </c>
      <c r="J517" s="304"/>
      <c r="K517" s="286"/>
    </row>
    <row r="518" spans="1:11">
      <c r="A518" s="289"/>
      <c r="B518" s="289"/>
      <c r="C518" s="289"/>
      <c r="D518" s="289"/>
      <c r="E518" s="290"/>
      <c r="F518" s="306"/>
      <c r="G518" s="306"/>
      <c r="H518" s="307"/>
      <c r="I518" s="307"/>
      <c r="J518" s="305"/>
      <c r="K518" s="289"/>
    </row>
    <row r="519" ht="18.75" spans="1:11">
      <c r="A519" s="264" t="s">
        <v>415</v>
      </c>
      <c r="B519" s="265"/>
      <c r="C519" s="266"/>
      <c r="D519" s="266"/>
      <c r="E519" s="267"/>
      <c r="F519" s="267"/>
      <c r="G519" s="267"/>
      <c r="H519" s="267"/>
      <c r="I519" s="267"/>
      <c r="J519" s="267"/>
      <c r="K519" s="267"/>
    </row>
    <row r="520" ht="18.75" spans="1:11">
      <c r="A520" s="264" t="s">
        <v>416</v>
      </c>
      <c r="B520" s="265"/>
      <c r="C520" s="266"/>
      <c r="D520" s="266"/>
      <c r="E520" s="267"/>
      <c r="F520" s="267"/>
      <c r="G520" s="267"/>
      <c r="H520" s="267"/>
      <c r="I520" s="267"/>
      <c r="J520" s="66"/>
      <c r="K520" s="66"/>
    </row>
    <row r="521" ht="18.75" spans="1:11">
      <c r="A521" s="264" t="s">
        <v>417</v>
      </c>
      <c r="B521" s="265"/>
      <c r="C521" s="266"/>
      <c r="D521" s="266"/>
      <c r="E521" s="267"/>
      <c r="F521" s="267"/>
      <c r="G521" s="267"/>
      <c r="H521" s="267"/>
      <c r="I521" s="296"/>
      <c r="J521" s="296"/>
      <c r="K521" s="296"/>
    </row>
    <row r="522" ht="18.75" spans="1:11">
      <c r="A522" s="264"/>
      <c r="B522" s="265"/>
      <c r="C522" s="266"/>
      <c r="D522" s="266"/>
      <c r="E522" s="267"/>
      <c r="F522" s="267"/>
      <c r="G522" s="267"/>
      <c r="H522" s="267"/>
      <c r="I522" s="267"/>
      <c r="J522" s="267"/>
      <c r="K522" s="267"/>
    </row>
    <row r="523" ht="18.75" spans="1:11">
      <c r="A523" s="264" t="s">
        <v>450</v>
      </c>
      <c r="B523" s="265"/>
      <c r="C523" s="266"/>
      <c r="D523" s="266"/>
      <c r="E523" s="267"/>
      <c r="F523" s="267"/>
      <c r="G523" s="267"/>
      <c r="H523" s="267"/>
      <c r="I523" s="267"/>
      <c r="J523" s="61"/>
      <c r="K523" s="297"/>
    </row>
    <row r="524" ht="18" spans="1:11">
      <c r="A524" s="264" t="s">
        <v>419</v>
      </c>
      <c r="B524" s="268" t="s">
        <v>551</v>
      </c>
      <c r="C524" s="266"/>
      <c r="D524" s="266"/>
      <c r="E524" s="267"/>
      <c r="F524" s="267"/>
      <c r="G524" s="267"/>
      <c r="H524" s="267"/>
      <c r="I524" s="267"/>
      <c r="J524" s="61"/>
      <c r="K524" s="297"/>
    </row>
    <row r="525" ht="18.75" spans="1:11">
      <c r="A525" s="264"/>
      <c r="B525" s="268"/>
      <c r="C525" s="266"/>
      <c r="D525" s="266"/>
      <c r="E525" s="267"/>
      <c r="F525" s="267"/>
      <c r="G525" s="267"/>
      <c r="H525" s="267"/>
      <c r="I525" s="267"/>
      <c r="J525" s="66"/>
      <c r="K525" s="298"/>
    </row>
    <row r="526" ht="18.75" spans="1:11">
      <c r="A526" s="269"/>
      <c r="B526" s="269"/>
      <c r="C526" s="266"/>
      <c r="D526" s="266"/>
      <c r="E526" s="269"/>
      <c r="F526" s="270" t="s">
        <v>421</v>
      </c>
      <c r="G526" s="271"/>
      <c r="H526" s="271"/>
      <c r="I526" s="299"/>
      <c r="J526" s="66"/>
      <c r="K526" s="298"/>
    </row>
    <row r="527" ht="33" spans="1:11">
      <c r="A527" s="272" t="s">
        <v>422</v>
      </c>
      <c r="B527" s="273" t="s">
        <v>423</v>
      </c>
      <c r="C527" s="274" t="s">
        <v>424</v>
      </c>
      <c r="D527" s="275" t="s">
        <v>425</v>
      </c>
      <c r="E527" s="274" t="s">
        <v>426</v>
      </c>
      <c r="F527" s="274" t="s">
        <v>8</v>
      </c>
      <c r="G527" s="274" t="s">
        <v>9</v>
      </c>
      <c r="H527" s="274" t="s">
        <v>427</v>
      </c>
      <c r="I527" s="274" t="s">
        <v>428</v>
      </c>
      <c r="J527" s="274" t="s">
        <v>429</v>
      </c>
      <c r="K527" s="274" t="s">
        <v>430</v>
      </c>
    </row>
    <row r="528" spans="1:11">
      <c r="A528" s="276">
        <v>45329</v>
      </c>
      <c r="B528" s="276">
        <v>45341</v>
      </c>
      <c r="C528" s="276" t="s">
        <v>87</v>
      </c>
      <c r="D528" s="277" t="s">
        <v>552</v>
      </c>
      <c r="E528" s="278" t="s">
        <v>510</v>
      </c>
      <c r="F528" s="279">
        <v>0</v>
      </c>
      <c r="G528" s="279">
        <v>2600</v>
      </c>
      <c r="H528" s="280">
        <v>2600</v>
      </c>
      <c r="I528" s="280">
        <v>0</v>
      </c>
      <c r="J528" s="300" t="s">
        <v>550</v>
      </c>
      <c r="K528" s="301" t="s">
        <v>553</v>
      </c>
    </row>
    <row r="529" spans="1:11">
      <c r="A529" s="283"/>
      <c r="B529" s="284"/>
      <c r="C529" s="285"/>
      <c r="D529" s="285"/>
      <c r="E529" s="285"/>
      <c r="F529" s="285"/>
      <c r="G529" s="285"/>
      <c r="H529" s="285"/>
      <c r="I529" s="285"/>
      <c r="J529" s="302"/>
      <c r="K529" s="289"/>
    </row>
    <row r="530" spans="1:11">
      <c r="A530" s="286" t="s">
        <v>436</v>
      </c>
      <c r="B530" s="66"/>
      <c r="C530" s="66"/>
      <c r="D530" s="286" t="s">
        <v>437</v>
      </c>
      <c r="E530" s="66"/>
      <c r="F530" s="286"/>
      <c r="G530" s="286"/>
      <c r="H530" s="66"/>
      <c r="I530" s="298" t="s">
        <v>438</v>
      </c>
      <c r="J530" s="66"/>
      <c r="K530" s="289"/>
    </row>
    <row r="531" spans="1:11">
      <c r="A531" s="286"/>
      <c r="B531" s="66"/>
      <c r="C531" s="66"/>
      <c r="D531" s="286"/>
      <c r="E531" s="66"/>
      <c r="F531" s="286"/>
      <c r="G531" s="286"/>
      <c r="H531" s="66"/>
      <c r="I531" s="66"/>
      <c r="J531" s="66"/>
      <c r="K531" s="289"/>
    </row>
    <row r="532" spans="1:11">
      <c r="A532" s="286"/>
      <c r="B532" s="66"/>
      <c r="C532" s="66"/>
      <c r="D532" s="286"/>
      <c r="E532" s="66"/>
      <c r="F532" s="286"/>
      <c r="G532" s="286"/>
      <c r="H532" s="66"/>
      <c r="I532" s="289"/>
      <c r="J532" s="66"/>
      <c r="K532" s="289"/>
    </row>
    <row r="533" spans="1:11">
      <c r="A533" s="287" t="s">
        <v>439</v>
      </c>
      <c r="B533" s="66"/>
      <c r="C533" s="66"/>
      <c r="D533" s="287" t="s">
        <v>440</v>
      </c>
      <c r="E533" s="66"/>
      <c r="F533" s="287"/>
      <c r="G533" s="287"/>
      <c r="H533" s="66"/>
      <c r="I533" s="287" t="s">
        <v>544</v>
      </c>
      <c r="J533" s="66"/>
      <c r="K533" s="303"/>
    </row>
    <row r="534" spans="1:11">
      <c r="A534" s="288" t="s">
        <v>442</v>
      </c>
      <c r="B534" s="66"/>
      <c r="C534" s="66"/>
      <c r="D534" s="288" t="s">
        <v>443</v>
      </c>
      <c r="E534" s="66"/>
      <c r="F534" s="288"/>
      <c r="G534" s="288"/>
      <c r="H534" s="66"/>
      <c r="I534" s="288" t="s">
        <v>545</v>
      </c>
      <c r="J534" s="304"/>
      <c r="K534" s="286"/>
    </row>
    <row r="535" ht="18" spans="1:11">
      <c r="A535" s="264"/>
      <c r="B535" s="268"/>
      <c r="C535" s="266"/>
      <c r="D535" s="266"/>
      <c r="E535" s="267"/>
      <c r="F535" s="267"/>
      <c r="G535" s="267"/>
      <c r="H535" s="267"/>
      <c r="I535" s="267"/>
      <c r="J535" s="61"/>
      <c r="K535" s="297"/>
    </row>
    <row r="536" ht="18.75" spans="1:11">
      <c r="A536" s="264" t="s">
        <v>415</v>
      </c>
      <c r="B536" s="265"/>
      <c r="C536" s="266"/>
      <c r="D536" s="266"/>
      <c r="E536" s="267"/>
      <c r="F536" s="267"/>
      <c r="G536" s="267"/>
      <c r="H536" s="267"/>
      <c r="I536" s="267"/>
      <c r="J536" s="267"/>
      <c r="K536" s="267"/>
    </row>
    <row r="537" ht="18.75" spans="1:11">
      <c r="A537" s="264" t="s">
        <v>416</v>
      </c>
      <c r="B537" s="265"/>
      <c r="C537" s="266"/>
      <c r="D537" s="266"/>
      <c r="E537" s="267"/>
      <c r="F537" s="267"/>
      <c r="G537" s="267"/>
      <c r="H537" s="267"/>
      <c r="I537" s="267"/>
      <c r="J537" s="66"/>
      <c r="K537" s="66"/>
    </row>
    <row r="538" ht="18.75" spans="1:11">
      <c r="A538" s="264" t="s">
        <v>417</v>
      </c>
      <c r="B538" s="265"/>
      <c r="C538" s="266"/>
      <c r="D538" s="266"/>
      <c r="E538" s="267"/>
      <c r="F538" s="267"/>
      <c r="G538" s="267"/>
      <c r="H538" s="267"/>
      <c r="I538" s="296"/>
      <c r="J538" s="296"/>
      <c r="K538" s="296"/>
    </row>
    <row r="539" ht="18.75" spans="1:11">
      <c r="A539" s="264"/>
      <c r="B539" s="265"/>
      <c r="C539" s="266"/>
      <c r="D539" s="266"/>
      <c r="E539" s="267"/>
      <c r="F539" s="267"/>
      <c r="G539" s="267"/>
      <c r="H539" s="267"/>
      <c r="I539" s="267"/>
      <c r="J539" s="267"/>
      <c r="K539" s="267"/>
    </row>
    <row r="540" ht="18.75" spans="1:11">
      <c r="A540" s="264" t="s">
        <v>418</v>
      </c>
      <c r="B540" s="265"/>
      <c r="C540" s="266"/>
      <c r="D540" s="266"/>
      <c r="E540" s="267"/>
      <c r="F540" s="267"/>
      <c r="G540" s="267"/>
      <c r="H540" s="267"/>
      <c r="I540" s="267"/>
      <c r="J540" s="61"/>
      <c r="K540" s="297"/>
    </row>
    <row r="541" ht="18" spans="1:11">
      <c r="A541" s="264" t="s">
        <v>419</v>
      </c>
      <c r="B541" s="268" t="s">
        <v>551</v>
      </c>
      <c r="C541" s="266"/>
      <c r="D541" s="266"/>
      <c r="E541" s="267"/>
      <c r="F541" s="267"/>
      <c r="G541" s="267"/>
      <c r="H541" s="267"/>
      <c r="I541" s="267"/>
      <c r="J541" s="61"/>
      <c r="K541" s="297"/>
    </row>
    <row r="542" ht="18.75" spans="1:11">
      <c r="A542" s="264"/>
      <c r="B542" s="268"/>
      <c r="C542" s="266"/>
      <c r="D542" s="266"/>
      <c r="E542" s="267"/>
      <c r="F542" s="267"/>
      <c r="G542" s="267"/>
      <c r="H542" s="267"/>
      <c r="I542" s="267"/>
      <c r="J542" s="66"/>
      <c r="K542" s="298"/>
    </row>
    <row r="543" ht="18.75" spans="1:11">
      <c r="A543" s="269"/>
      <c r="B543" s="269"/>
      <c r="C543" s="266"/>
      <c r="D543" s="266"/>
      <c r="E543" s="269"/>
      <c r="F543" s="270" t="s">
        <v>421</v>
      </c>
      <c r="G543" s="271"/>
      <c r="H543" s="271"/>
      <c r="I543" s="299"/>
      <c r="J543" s="66"/>
      <c r="K543" s="298"/>
    </row>
    <row r="544" ht="33" spans="1:11">
      <c r="A544" s="272" t="s">
        <v>422</v>
      </c>
      <c r="B544" s="273" t="s">
        <v>423</v>
      </c>
      <c r="C544" s="274" t="s">
        <v>424</v>
      </c>
      <c r="D544" s="275" t="s">
        <v>425</v>
      </c>
      <c r="E544" s="274" t="s">
        <v>426</v>
      </c>
      <c r="F544" s="274" t="s">
        <v>8</v>
      </c>
      <c r="G544" s="274" t="s">
        <v>9</v>
      </c>
      <c r="H544" s="274" t="s">
        <v>427</v>
      </c>
      <c r="I544" s="274" t="s">
        <v>428</v>
      </c>
      <c r="J544" s="274" t="s">
        <v>429</v>
      </c>
      <c r="K544" s="274" t="s">
        <v>430</v>
      </c>
    </row>
    <row r="545" spans="1:11">
      <c r="A545" s="276">
        <v>45334</v>
      </c>
      <c r="B545" s="276">
        <v>45341</v>
      </c>
      <c r="C545" s="276" t="s">
        <v>88</v>
      </c>
      <c r="D545" s="277" t="s">
        <v>554</v>
      </c>
      <c r="E545" s="278" t="s">
        <v>555</v>
      </c>
      <c r="F545" s="279">
        <v>3465</v>
      </c>
      <c r="G545" s="279">
        <v>3100</v>
      </c>
      <c r="H545" s="280">
        <f>F545+G545</f>
        <v>6565</v>
      </c>
      <c r="I545" s="280">
        <v>0</v>
      </c>
      <c r="J545" s="300" t="s">
        <v>454</v>
      </c>
      <c r="K545" s="301" t="s">
        <v>556</v>
      </c>
    </row>
    <row r="546" spans="1:11">
      <c r="A546" s="276">
        <v>45336</v>
      </c>
      <c r="B546" s="276">
        <v>45341</v>
      </c>
      <c r="C546" s="318" t="s">
        <v>89</v>
      </c>
      <c r="D546" s="318" t="s">
        <v>557</v>
      </c>
      <c r="E546" s="318" t="s">
        <v>536</v>
      </c>
      <c r="F546" s="279">
        <v>3465</v>
      </c>
      <c r="G546" s="279">
        <v>2650</v>
      </c>
      <c r="H546" s="280">
        <f>F546+G546</f>
        <v>6115</v>
      </c>
      <c r="I546" s="280">
        <v>3115</v>
      </c>
      <c r="J546" s="319" t="s">
        <v>454</v>
      </c>
      <c r="K546" s="301" t="s">
        <v>558</v>
      </c>
    </row>
    <row r="547" spans="1:11">
      <c r="A547" s="283"/>
      <c r="B547" s="284"/>
      <c r="C547" s="285"/>
      <c r="D547" s="285"/>
      <c r="E547" s="285"/>
      <c r="F547" s="285"/>
      <c r="G547" s="285"/>
      <c r="H547" s="285"/>
      <c r="I547" s="285"/>
      <c r="J547" s="302"/>
      <c r="K547" s="289"/>
    </row>
    <row r="548" spans="1:11">
      <c r="A548" s="286" t="s">
        <v>436</v>
      </c>
      <c r="B548" s="66"/>
      <c r="C548" s="66"/>
      <c r="D548" s="286" t="s">
        <v>437</v>
      </c>
      <c r="E548" s="66"/>
      <c r="F548" s="286"/>
      <c r="G548" s="286"/>
      <c r="H548" s="66"/>
      <c r="I548" s="298" t="s">
        <v>438</v>
      </c>
      <c r="J548" s="66"/>
      <c r="K548" s="289"/>
    </row>
    <row r="549" spans="1:11">
      <c r="A549" s="286"/>
      <c r="B549" s="66"/>
      <c r="C549" s="66"/>
      <c r="D549" s="286"/>
      <c r="E549" s="66"/>
      <c r="F549" s="286"/>
      <c r="G549" s="286"/>
      <c r="H549" s="66"/>
      <c r="I549" s="66"/>
      <c r="J549" s="66"/>
      <c r="K549" s="289"/>
    </row>
    <row r="550" spans="1:11">
      <c r="A550" s="286"/>
      <c r="B550" s="66"/>
      <c r="C550" s="66"/>
      <c r="D550" s="286"/>
      <c r="E550" s="66"/>
      <c r="F550" s="286"/>
      <c r="G550" s="286"/>
      <c r="H550" s="66"/>
      <c r="I550" s="289"/>
      <c r="J550" s="66"/>
      <c r="K550" s="289"/>
    </row>
    <row r="551" spans="1:11">
      <c r="A551" s="287" t="s">
        <v>439</v>
      </c>
      <c r="B551" s="66"/>
      <c r="C551" s="66"/>
      <c r="D551" s="287" t="s">
        <v>440</v>
      </c>
      <c r="E551" s="66"/>
      <c r="F551" s="287"/>
      <c r="G551" s="287"/>
      <c r="H551" s="66"/>
      <c r="I551" s="287" t="s">
        <v>441</v>
      </c>
      <c r="J551" s="66"/>
      <c r="K551" s="303"/>
    </row>
    <row r="552" spans="1:11">
      <c r="A552" s="288" t="s">
        <v>442</v>
      </c>
      <c r="B552" s="66"/>
      <c r="C552" s="66"/>
      <c r="D552" s="288" t="s">
        <v>443</v>
      </c>
      <c r="E552" s="66"/>
      <c r="F552" s="288"/>
      <c r="G552" s="288"/>
      <c r="H552" s="66"/>
      <c r="I552" s="288" t="s">
        <v>444</v>
      </c>
      <c r="J552" s="304"/>
      <c r="K552" s="286"/>
    </row>
    <row r="553" ht="18.75" spans="1:11">
      <c r="A553" s="264"/>
      <c r="B553" s="265"/>
      <c r="C553" s="266"/>
      <c r="D553" s="266"/>
      <c r="E553" s="267"/>
      <c r="F553" s="267"/>
      <c r="G553" s="267"/>
      <c r="H553" s="267"/>
      <c r="I553" s="267"/>
      <c r="J553" s="61"/>
      <c r="K553" s="297"/>
    </row>
    <row r="554" ht="18.75" spans="1:11">
      <c r="A554" s="264" t="s">
        <v>415</v>
      </c>
      <c r="B554" s="265"/>
      <c r="C554" s="266"/>
      <c r="D554" s="266"/>
      <c r="E554" s="267"/>
      <c r="F554" s="267"/>
      <c r="G554" s="267"/>
      <c r="H554" s="267"/>
      <c r="I554" s="267"/>
      <c r="J554" s="267"/>
      <c r="K554" s="267"/>
    </row>
    <row r="555" ht="18.75" spans="1:11">
      <c r="A555" s="264" t="s">
        <v>416</v>
      </c>
      <c r="B555" s="265"/>
      <c r="C555" s="266"/>
      <c r="D555" s="266"/>
      <c r="E555" s="267"/>
      <c r="F555" s="267"/>
      <c r="G555" s="267"/>
      <c r="H555" s="267"/>
      <c r="I555" s="267"/>
      <c r="J555" s="66"/>
      <c r="K555" s="66"/>
    </row>
    <row r="556" ht="18.75" spans="1:11">
      <c r="A556" s="264" t="s">
        <v>417</v>
      </c>
      <c r="B556" s="265"/>
      <c r="C556" s="266"/>
      <c r="D556" s="266"/>
      <c r="E556" s="267"/>
      <c r="F556" s="267"/>
      <c r="G556" s="267"/>
      <c r="H556" s="267"/>
      <c r="I556" s="296"/>
      <c r="J556" s="296"/>
      <c r="K556" s="296"/>
    </row>
    <row r="557" ht="18.75" spans="1:11">
      <c r="A557" s="264"/>
      <c r="B557" s="265"/>
      <c r="C557" s="266"/>
      <c r="D557" s="266"/>
      <c r="E557" s="267"/>
      <c r="F557" s="267"/>
      <c r="G557" s="267"/>
      <c r="H557" s="267"/>
      <c r="I557" s="267"/>
      <c r="J557" s="267"/>
      <c r="K557" s="267"/>
    </row>
    <row r="558" ht="18.75" spans="1:11">
      <c r="A558" s="264" t="s">
        <v>418</v>
      </c>
      <c r="B558" s="265"/>
      <c r="C558" s="266"/>
      <c r="D558" s="266"/>
      <c r="E558" s="267"/>
      <c r="F558" s="267"/>
      <c r="G558" s="267"/>
      <c r="H558" s="267"/>
      <c r="I558" s="267"/>
      <c r="J558" s="61"/>
      <c r="K558" s="297"/>
    </row>
    <row r="559" ht="18" spans="1:11">
      <c r="A559" s="264" t="s">
        <v>419</v>
      </c>
      <c r="B559" s="268" t="s">
        <v>559</v>
      </c>
      <c r="C559" s="266"/>
      <c r="D559" s="266"/>
      <c r="E559" s="267"/>
      <c r="F559" s="267"/>
      <c r="G559" s="267"/>
      <c r="H559" s="267"/>
      <c r="I559" s="267"/>
      <c r="J559" s="61"/>
      <c r="K559" s="297"/>
    </row>
    <row r="560" ht="18.75" spans="1:11">
      <c r="A560" s="264"/>
      <c r="B560" s="268"/>
      <c r="C560" s="266"/>
      <c r="D560" s="266"/>
      <c r="E560" s="267"/>
      <c r="F560" s="267"/>
      <c r="G560" s="267"/>
      <c r="H560" s="267"/>
      <c r="I560" s="267"/>
      <c r="J560" s="66"/>
      <c r="K560" s="298"/>
    </row>
    <row r="561" ht="18.75" spans="1:11">
      <c r="A561" s="269"/>
      <c r="B561" s="269"/>
      <c r="C561" s="266"/>
      <c r="D561" s="266"/>
      <c r="E561" s="269"/>
      <c r="F561" s="270" t="s">
        <v>421</v>
      </c>
      <c r="G561" s="271"/>
      <c r="H561" s="271"/>
      <c r="I561" s="299"/>
      <c r="J561" s="66"/>
      <c r="K561" s="298"/>
    </row>
    <row r="562" ht="33" spans="1:11">
      <c r="A562" s="272" t="s">
        <v>422</v>
      </c>
      <c r="B562" s="273" t="s">
        <v>423</v>
      </c>
      <c r="C562" s="274" t="s">
        <v>424</v>
      </c>
      <c r="D562" s="275" t="s">
        <v>425</v>
      </c>
      <c r="E562" s="274" t="s">
        <v>426</v>
      </c>
      <c r="F562" s="274" t="s">
        <v>8</v>
      </c>
      <c r="G562" s="274" t="s">
        <v>9</v>
      </c>
      <c r="H562" s="274" t="s">
        <v>427</v>
      </c>
      <c r="I562" s="274" t="s">
        <v>428</v>
      </c>
      <c r="J562" s="274" t="s">
        <v>429</v>
      </c>
      <c r="K562" s="274" t="s">
        <v>430</v>
      </c>
    </row>
    <row r="563" spans="1:11">
      <c r="A563" s="276">
        <v>45336</v>
      </c>
      <c r="B563" s="276">
        <v>45343</v>
      </c>
      <c r="C563" s="276" t="s">
        <v>90</v>
      </c>
      <c r="D563" s="277" t="s">
        <v>560</v>
      </c>
      <c r="E563" s="278" t="s">
        <v>432</v>
      </c>
      <c r="F563" s="279">
        <v>3300</v>
      </c>
      <c r="G563" s="279">
        <v>2650</v>
      </c>
      <c r="H563" s="280">
        <f>F563+G563</f>
        <v>5950</v>
      </c>
      <c r="I563" s="280">
        <v>2950</v>
      </c>
      <c r="J563" s="300" t="s">
        <v>454</v>
      </c>
      <c r="K563" s="301" t="s">
        <v>561</v>
      </c>
    </row>
    <row r="564" spans="1:11">
      <c r="A564" s="283"/>
      <c r="B564" s="284"/>
      <c r="C564" s="285"/>
      <c r="D564" s="285"/>
      <c r="E564" s="285"/>
      <c r="F564" s="285"/>
      <c r="G564" s="285"/>
      <c r="H564" s="285"/>
      <c r="I564" s="285"/>
      <c r="J564" s="302"/>
      <c r="K564" s="289"/>
    </row>
    <row r="565" spans="1:11">
      <c r="A565" s="286" t="s">
        <v>436</v>
      </c>
      <c r="B565" s="66"/>
      <c r="C565" s="66"/>
      <c r="D565" s="286" t="s">
        <v>437</v>
      </c>
      <c r="E565" s="66"/>
      <c r="F565" s="286"/>
      <c r="G565" s="286"/>
      <c r="H565" s="66"/>
      <c r="I565" s="298" t="s">
        <v>438</v>
      </c>
      <c r="J565" s="66"/>
      <c r="K565" s="289"/>
    </row>
    <row r="566" spans="1:11">
      <c r="A566" s="286"/>
      <c r="B566" s="66"/>
      <c r="C566" s="66"/>
      <c r="D566" s="286"/>
      <c r="E566" s="66"/>
      <c r="F566" s="286"/>
      <c r="G566" s="286"/>
      <c r="H566" s="66"/>
      <c r="I566" s="66"/>
      <c r="J566" s="66"/>
      <c r="K566" s="289"/>
    </row>
    <row r="567" spans="1:11">
      <c r="A567" s="286"/>
      <c r="B567" s="66"/>
      <c r="C567" s="66"/>
      <c r="D567" s="286"/>
      <c r="E567" s="66"/>
      <c r="F567" s="286"/>
      <c r="G567" s="286"/>
      <c r="H567" s="66"/>
      <c r="I567" s="289"/>
      <c r="J567" s="66"/>
      <c r="K567" s="289"/>
    </row>
    <row r="568" spans="1:11">
      <c r="A568" s="287" t="s">
        <v>439</v>
      </c>
      <c r="B568" s="66"/>
      <c r="C568" s="66"/>
      <c r="D568" s="287" t="s">
        <v>440</v>
      </c>
      <c r="E568" s="66"/>
      <c r="F568" s="287"/>
      <c r="G568" s="287"/>
      <c r="H568" s="66"/>
      <c r="I568" s="287" t="s">
        <v>441</v>
      </c>
      <c r="J568" s="66"/>
      <c r="K568" s="303"/>
    </row>
    <row r="569" spans="1:11">
      <c r="A569" s="288" t="s">
        <v>442</v>
      </c>
      <c r="B569" s="66"/>
      <c r="C569" s="66"/>
      <c r="D569" s="288" t="s">
        <v>443</v>
      </c>
      <c r="E569" s="66"/>
      <c r="F569" s="288"/>
      <c r="G569" s="288"/>
      <c r="H569" s="66"/>
      <c r="I569" s="288" t="s">
        <v>444</v>
      </c>
      <c r="J569" s="304"/>
      <c r="K569" s="286"/>
    </row>
    <row r="570" ht="18.75" spans="1:11">
      <c r="A570" s="264"/>
      <c r="B570" s="265"/>
      <c r="C570" s="266"/>
      <c r="D570" s="266"/>
      <c r="E570" s="267"/>
      <c r="F570" s="267"/>
      <c r="G570" s="267"/>
      <c r="H570" s="267"/>
      <c r="I570" s="267"/>
      <c r="J570" s="66"/>
      <c r="K570" s="66"/>
    </row>
    <row r="571" ht="18.75" spans="1:11">
      <c r="A571" s="264" t="s">
        <v>415</v>
      </c>
      <c r="B571" s="265"/>
      <c r="C571" s="266"/>
      <c r="D571" s="266"/>
      <c r="E571" s="267"/>
      <c r="F571" s="267"/>
      <c r="G571" s="267"/>
      <c r="H571" s="267"/>
      <c r="I571" s="267"/>
      <c r="J571" s="267"/>
      <c r="K571" s="267"/>
    </row>
    <row r="572" ht="18.75" spans="1:11">
      <c r="A572" s="264" t="s">
        <v>416</v>
      </c>
      <c r="B572" s="265"/>
      <c r="C572" s="266"/>
      <c r="D572" s="266"/>
      <c r="E572" s="267"/>
      <c r="F572" s="267"/>
      <c r="G572" s="267"/>
      <c r="H572" s="267"/>
      <c r="I572" s="267"/>
      <c r="J572" s="66"/>
      <c r="K572" s="66"/>
    </row>
    <row r="573" ht="18.75" spans="1:11">
      <c r="A573" s="264" t="s">
        <v>417</v>
      </c>
      <c r="B573" s="265"/>
      <c r="C573" s="266"/>
      <c r="D573" s="266"/>
      <c r="E573" s="267"/>
      <c r="F573" s="267"/>
      <c r="G573" s="267"/>
      <c r="H573" s="267"/>
      <c r="I573" s="296"/>
      <c r="J573" s="296"/>
      <c r="K573" s="296"/>
    </row>
    <row r="574" ht="18.75" spans="1:11">
      <c r="A574" s="264"/>
      <c r="B574" s="265"/>
      <c r="C574" s="266"/>
      <c r="D574" s="266"/>
      <c r="E574" s="267"/>
      <c r="F574" s="267"/>
      <c r="G574" s="267"/>
      <c r="H574" s="267"/>
      <c r="I574" s="267"/>
      <c r="J574" s="267"/>
      <c r="K574" s="267"/>
    </row>
    <row r="575" ht="18.75" spans="1:11">
      <c r="A575" s="264" t="s">
        <v>418</v>
      </c>
      <c r="B575" s="265"/>
      <c r="C575" s="266"/>
      <c r="D575" s="266"/>
      <c r="E575" s="267"/>
      <c r="F575" s="267"/>
      <c r="G575" s="267"/>
      <c r="H575" s="267"/>
      <c r="I575" s="267"/>
      <c r="J575" s="61"/>
      <c r="K575" s="297"/>
    </row>
    <row r="576" ht="18" spans="1:11">
      <c r="A576" s="264" t="s">
        <v>419</v>
      </c>
      <c r="B576" s="268" t="s">
        <v>559</v>
      </c>
      <c r="C576" s="266"/>
      <c r="D576" s="266"/>
      <c r="E576" s="267"/>
      <c r="F576" s="267"/>
      <c r="G576" s="267"/>
      <c r="H576" s="267"/>
      <c r="I576" s="267"/>
      <c r="J576" s="61"/>
      <c r="K576" s="297"/>
    </row>
    <row r="577" ht="18.75" spans="1:11">
      <c r="A577" s="264"/>
      <c r="B577" s="268"/>
      <c r="C577" s="266"/>
      <c r="D577" s="266"/>
      <c r="E577" s="267"/>
      <c r="F577" s="267"/>
      <c r="G577" s="267"/>
      <c r="H577" s="267"/>
      <c r="I577" s="267"/>
      <c r="J577" s="66"/>
      <c r="K577" s="298"/>
    </row>
    <row r="578" ht="18.75" spans="1:11">
      <c r="A578" s="269"/>
      <c r="B578" s="269"/>
      <c r="C578" s="266"/>
      <c r="D578" s="266"/>
      <c r="E578" s="269"/>
      <c r="F578" s="270" t="s">
        <v>421</v>
      </c>
      <c r="G578" s="271"/>
      <c r="H578" s="271"/>
      <c r="I578" s="299"/>
      <c r="J578" s="66"/>
      <c r="K578" s="298"/>
    </row>
    <row r="579" ht="33" spans="1:11">
      <c r="A579" s="272" t="s">
        <v>422</v>
      </c>
      <c r="B579" s="273" t="s">
        <v>423</v>
      </c>
      <c r="C579" s="274" t="s">
        <v>424</v>
      </c>
      <c r="D579" s="275" t="s">
        <v>425</v>
      </c>
      <c r="E579" s="274" t="s">
        <v>426</v>
      </c>
      <c r="F579" s="274" t="s">
        <v>8</v>
      </c>
      <c r="G579" s="274" t="s">
        <v>9</v>
      </c>
      <c r="H579" s="274" t="s">
        <v>427</v>
      </c>
      <c r="I579" s="274" t="s">
        <v>428</v>
      </c>
      <c r="J579" s="274" t="s">
        <v>429</v>
      </c>
      <c r="K579" s="274" t="s">
        <v>430</v>
      </c>
    </row>
    <row r="580" spans="1:11">
      <c r="A580" s="276">
        <v>45339</v>
      </c>
      <c r="B580" s="276">
        <v>45343</v>
      </c>
      <c r="C580" s="276" t="s">
        <v>91</v>
      </c>
      <c r="D580" s="277" t="s">
        <v>562</v>
      </c>
      <c r="E580" s="278" t="s">
        <v>563</v>
      </c>
      <c r="F580" s="279">
        <v>0</v>
      </c>
      <c r="G580" s="279">
        <v>0</v>
      </c>
      <c r="H580" s="280">
        <v>0</v>
      </c>
      <c r="I580" s="280">
        <v>0</v>
      </c>
      <c r="J580" s="300" t="s">
        <v>433</v>
      </c>
      <c r="K580" s="301" t="s">
        <v>434</v>
      </c>
    </row>
    <row r="581" spans="1:11">
      <c r="A581" s="283"/>
      <c r="B581" s="284"/>
      <c r="C581" s="285"/>
      <c r="D581" s="285"/>
      <c r="E581" s="285"/>
      <c r="F581" s="285"/>
      <c r="G581" s="285"/>
      <c r="H581" s="285"/>
      <c r="I581" s="285"/>
      <c r="J581" s="302"/>
      <c r="K581" s="289"/>
    </row>
    <row r="582" spans="1:11">
      <c r="A582" s="286" t="s">
        <v>436</v>
      </c>
      <c r="B582" s="66"/>
      <c r="C582" s="66"/>
      <c r="D582" s="286" t="s">
        <v>437</v>
      </c>
      <c r="E582" s="66"/>
      <c r="F582" s="286"/>
      <c r="G582" s="286"/>
      <c r="H582" s="66"/>
      <c r="I582" s="298" t="s">
        <v>438</v>
      </c>
      <c r="J582" s="66"/>
      <c r="K582" s="289"/>
    </row>
    <row r="583" spans="1:11">
      <c r="A583" s="286"/>
      <c r="B583" s="66"/>
      <c r="C583" s="66"/>
      <c r="D583" s="286"/>
      <c r="E583" s="66"/>
      <c r="F583" s="286"/>
      <c r="G583" s="286"/>
      <c r="H583" s="66"/>
      <c r="I583" s="66"/>
      <c r="J583" s="66"/>
      <c r="K583" s="289"/>
    </row>
    <row r="584" spans="1:11">
      <c r="A584" s="286"/>
      <c r="B584" s="66"/>
      <c r="C584" s="66"/>
      <c r="D584" s="286"/>
      <c r="E584" s="66"/>
      <c r="F584" s="286"/>
      <c r="G584" s="286"/>
      <c r="H584" s="66"/>
      <c r="I584" s="289"/>
      <c r="J584" s="66"/>
      <c r="K584" s="289"/>
    </row>
    <row r="585" spans="1:11">
      <c r="A585" s="287" t="s">
        <v>439</v>
      </c>
      <c r="B585" s="66"/>
      <c r="C585" s="66"/>
      <c r="D585" s="287" t="s">
        <v>440</v>
      </c>
      <c r="E585" s="66"/>
      <c r="F585" s="287"/>
      <c r="G585" s="287"/>
      <c r="H585" s="66"/>
      <c r="I585" s="287" t="s">
        <v>441</v>
      </c>
      <c r="J585" s="66"/>
      <c r="K585" s="303"/>
    </row>
    <row r="586" spans="1:11">
      <c r="A586" s="288" t="s">
        <v>442</v>
      </c>
      <c r="B586" s="66"/>
      <c r="C586" s="66"/>
      <c r="D586" s="288" t="s">
        <v>443</v>
      </c>
      <c r="E586" s="66"/>
      <c r="F586" s="288"/>
      <c r="G586" s="288"/>
      <c r="H586" s="66"/>
      <c r="I586" s="288" t="s">
        <v>444</v>
      </c>
      <c r="J586" s="304"/>
      <c r="K586" s="286"/>
    </row>
    <row r="587" spans="1:11">
      <c r="A587" s="288"/>
      <c r="B587" s="66"/>
      <c r="C587" s="66"/>
      <c r="D587" s="288"/>
      <c r="E587" s="66"/>
      <c r="F587" s="288"/>
      <c r="G587" s="288"/>
      <c r="H587" s="66"/>
      <c r="I587" s="288"/>
      <c r="J587" s="304"/>
      <c r="K587" s="286"/>
    </row>
    <row r="588" ht="18.75" spans="1:11">
      <c r="A588" s="264" t="s">
        <v>415</v>
      </c>
      <c r="B588" s="265"/>
      <c r="C588" s="266"/>
      <c r="D588" s="266"/>
      <c r="E588" s="267"/>
      <c r="F588" s="267"/>
      <c r="G588" s="267"/>
      <c r="H588" s="267"/>
      <c r="I588" s="267"/>
      <c r="J588" s="267"/>
      <c r="K588" s="267"/>
    </row>
    <row r="589" ht="18.75" spans="1:11">
      <c r="A589" s="264" t="s">
        <v>416</v>
      </c>
      <c r="B589" s="265"/>
      <c r="C589" s="266"/>
      <c r="D589" s="266"/>
      <c r="E589" s="267"/>
      <c r="F589" s="267"/>
      <c r="G589" s="267"/>
      <c r="H589" s="267"/>
      <c r="I589" s="267"/>
      <c r="J589" s="66"/>
      <c r="K589" s="66"/>
    </row>
    <row r="590" ht="18.75" spans="1:11">
      <c r="A590" s="264" t="s">
        <v>417</v>
      </c>
      <c r="B590" s="265"/>
      <c r="C590" s="266"/>
      <c r="D590" s="266"/>
      <c r="E590" s="267"/>
      <c r="F590" s="267"/>
      <c r="G590" s="267"/>
      <c r="H590" s="267"/>
      <c r="I590" s="296"/>
      <c r="J590" s="296"/>
      <c r="K590" s="296"/>
    </row>
    <row r="591" ht="18.75" spans="1:11">
      <c r="A591" s="264"/>
      <c r="B591" s="265"/>
      <c r="C591" s="266"/>
      <c r="D591" s="266"/>
      <c r="E591" s="267"/>
      <c r="F591" s="267"/>
      <c r="G591" s="267"/>
      <c r="H591" s="267"/>
      <c r="I591" s="267"/>
      <c r="J591" s="267"/>
      <c r="K591" s="267"/>
    </row>
    <row r="592" ht="18.75" spans="1:11">
      <c r="A592" s="264" t="s">
        <v>450</v>
      </c>
      <c r="B592" s="265"/>
      <c r="C592" s="266"/>
      <c r="D592" s="266"/>
      <c r="E592" s="267"/>
      <c r="F592" s="267"/>
      <c r="G592" s="267"/>
      <c r="H592" s="267"/>
      <c r="I592" s="267"/>
      <c r="J592" s="61"/>
      <c r="K592" s="297"/>
    </row>
    <row r="593" ht="18" spans="1:11">
      <c r="A593" s="264" t="s">
        <v>419</v>
      </c>
      <c r="B593" s="268" t="s">
        <v>564</v>
      </c>
      <c r="C593" s="266"/>
      <c r="D593" s="266"/>
      <c r="E593" s="267"/>
      <c r="F593" s="267"/>
      <c r="G593" s="267"/>
      <c r="H593" s="267"/>
      <c r="I593" s="267"/>
      <c r="J593" s="61"/>
      <c r="K593" s="297"/>
    </row>
    <row r="594" ht="18.75" spans="1:11">
      <c r="A594" s="264"/>
      <c r="B594" s="268"/>
      <c r="C594" s="266"/>
      <c r="D594" s="266"/>
      <c r="E594" s="267"/>
      <c r="F594" s="267"/>
      <c r="G594" s="267"/>
      <c r="H594" s="267"/>
      <c r="I594" s="267"/>
      <c r="J594" s="66"/>
      <c r="K594" s="298"/>
    </row>
    <row r="595" ht="18.75" spans="1:11">
      <c r="A595" s="269"/>
      <c r="B595" s="269"/>
      <c r="C595" s="266"/>
      <c r="D595" s="266"/>
      <c r="E595" s="269"/>
      <c r="F595" s="270" t="s">
        <v>421</v>
      </c>
      <c r="G595" s="271"/>
      <c r="H595" s="271"/>
      <c r="I595" s="299"/>
      <c r="J595" s="66"/>
      <c r="K595" s="298"/>
    </row>
    <row r="596" ht="33" spans="1:11">
      <c r="A596" s="272" t="s">
        <v>422</v>
      </c>
      <c r="B596" s="273" t="s">
        <v>423</v>
      </c>
      <c r="C596" s="274" t="s">
        <v>424</v>
      </c>
      <c r="D596" s="275" t="s">
        <v>425</v>
      </c>
      <c r="E596" s="274" t="s">
        <v>426</v>
      </c>
      <c r="F596" s="274" t="s">
        <v>8</v>
      </c>
      <c r="G596" s="274" t="s">
        <v>9</v>
      </c>
      <c r="H596" s="274" t="s">
        <v>427</v>
      </c>
      <c r="I596" s="274" t="s">
        <v>428</v>
      </c>
      <c r="J596" s="274" t="s">
        <v>429</v>
      </c>
      <c r="K596" s="274" t="s">
        <v>430</v>
      </c>
    </row>
    <row r="597" spans="1:11">
      <c r="A597" s="276">
        <v>45342</v>
      </c>
      <c r="B597" s="276">
        <v>45344</v>
      </c>
      <c r="C597" s="276" t="s">
        <v>93</v>
      </c>
      <c r="D597" s="277" t="s">
        <v>565</v>
      </c>
      <c r="E597" s="278" t="s">
        <v>449</v>
      </c>
      <c r="F597" s="279">
        <v>0</v>
      </c>
      <c r="G597" s="279">
        <v>0</v>
      </c>
      <c r="H597" s="280">
        <v>0</v>
      </c>
      <c r="I597" s="280">
        <v>0</v>
      </c>
      <c r="J597" s="300" t="s">
        <v>433</v>
      </c>
      <c r="K597" s="301" t="s">
        <v>434</v>
      </c>
    </row>
    <row r="598" spans="1:11">
      <c r="A598" s="283"/>
      <c r="B598" s="284"/>
      <c r="C598" s="285"/>
      <c r="D598" s="285"/>
      <c r="E598" s="285"/>
      <c r="F598" s="285"/>
      <c r="G598" s="285"/>
      <c r="H598" s="285"/>
      <c r="I598" s="285"/>
      <c r="J598" s="302"/>
      <c r="K598" s="289"/>
    </row>
    <row r="599" spans="1:11">
      <c r="A599" s="286" t="s">
        <v>436</v>
      </c>
      <c r="B599" s="66"/>
      <c r="C599" s="66"/>
      <c r="D599" s="286" t="s">
        <v>437</v>
      </c>
      <c r="E599" s="66"/>
      <c r="F599" s="286"/>
      <c r="G599" s="286"/>
      <c r="H599" s="66"/>
      <c r="I599" s="298" t="s">
        <v>438</v>
      </c>
      <c r="J599" s="66"/>
      <c r="K599" s="289"/>
    </row>
    <row r="600" spans="1:11">
      <c r="A600" s="286"/>
      <c r="B600" s="66"/>
      <c r="C600" s="66"/>
      <c r="D600" s="286"/>
      <c r="E600" s="66"/>
      <c r="F600" s="286"/>
      <c r="G600" s="286"/>
      <c r="H600" s="66"/>
      <c r="I600" s="66"/>
      <c r="J600" s="66"/>
      <c r="K600" s="289"/>
    </row>
    <row r="601" spans="1:11">
      <c r="A601" s="286"/>
      <c r="B601" s="66"/>
      <c r="C601" s="66"/>
      <c r="D601" s="286"/>
      <c r="E601" s="66"/>
      <c r="F601" s="286"/>
      <c r="G601" s="286"/>
      <c r="H601" s="66"/>
      <c r="I601" s="289"/>
      <c r="J601" s="66"/>
      <c r="K601" s="289"/>
    </row>
    <row r="602" spans="1:11">
      <c r="A602" s="287" t="s">
        <v>439</v>
      </c>
      <c r="B602" s="66"/>
      <c r="C602" s="66"/>
      <c r="D602" s="287" t="s">
        <v>440</v>
      </c>
      <c r="E602" s="66"/>
      <c r="F602" s="287"/>
      <c r="G602" s="287"/>
      <c r="H602" s="66"/>
      <c r="I602" s="287" t="s">
        <v>544</v>
      </c>
      <c r="J602" s="66"/>
      <c r="K602" s="303"/>
    </row>
    <row r="603" spans="1:11">
      <c r="A603" s="288" t="s">
        <v>442</v>
      </c>
      <c r="B603" s="66"/>
      <c r="C603" s="66"/>
      <c r="D603" s="288" t="s">
        <v>443</v>
      </c>
      <c r="E603" s="66"/>
      <c r="F603" s="288"/>
      <c r="G603" s="288"/>
      <c r="H603" s="66"/>
      <c r="I603" s="288" t="s">
        <v>545</v>
      </c>
      <c r="J603" s="304"/>
      <c r="K603" s="286"/>
    </row>
    <row r="604" spans="1:11">
      <c r="A604" s="283"/>
      <c r="B604" s="284"/>
      <c r="C604" s="285"/>
      <c r="D604" s="285"/>
      <c r="E604" s="285"/>
      <c r="F604" s="285"/>
      <c r="G604" s="285"/>
      <c r="H604" s="285"/>
      <c r="I604" s="285"/>
      <c r="J604" s="302"/>
      <c r="K604" s="289"/>
    </row>
    <row r="605" ht="18.75" spans="1:11">
      <c r="A605" s="264" t="s">
        <v>415</v>
      </c>
      <c r="B605" s="265"/>
      <c r="C605" s="266"/>
      <c r="D605" s="266"/>
      <c r="E605" s="267"/>
      <c r="F605" s="267"/>
      <c r="G605" s="267"/>
      <c r="H605" s="267"/>
      <c r="I605" s="267"/>
      <c r="J605" s="267"/>
      <c r="K605" s="267"/>
    </row>
    <row r="606" ht="18.75" spans="1:11">
      <c r="A606" s="264" t="s">
        <v>416</v>
      </c>
      <c r="B606" s="265"/>
      <c r="C606" s="266"/>
      <c r="D606" s="266"/>
      <c r="E606" s="267"/>
      <c r="F606" s="267"/>
      <c r="G606" s="267"/>
      <c r="H606" s="267"/>
      <c r="I606" s="267"/>
      <c r="J606" s="66"/>
      <c r="K606" s="66"/>
    </row>
    <row r="607" ht="18.75" spans="1:11">
      <c r="A607" s="264" t="s">
        <v>417</v>
      </c>
      <c r="B607" s="265"/>
      <c r="C607" s="266"/>
      <c r="D607" s="266"/>
      <c r="E607" s="267"/>
      <c r="F607" s="267"/>
      <c r="G607" s="267"/>
      <c r="H607" s="267"/>
      <c r="I607" s="296"/>
      <c r="J607" s="296"/>
      <c r="K607" s="296"/>
    </row>
    <row r="608" ht="18.75" spans="1:11">
      <c r="A608" s="264"/>
      <c r="B608" s="265"/>
      <c r="C608" s="266"/>
      <c r="D608" s="266"/>
      <c r="E608" s="267"/>
      <c r="F608" s="267"/>
      <c r="G608" s="267"/>
      <c r="H608" s="267"/>
      <c r="I608" s="267"/>
      <c r="J608" s="267"/>
      <c r="K608" s="267"/>
    </row>
    <row r="609" ht="18.75" spans="1:11">
      <c r="A609" s="264" t="s">
        <v>418</v>
      </c>
      <c r="B609" s="265"/>
      <c r="C609" s="266"/>
      <c r="D609" s="266"/>
      <c r="E609" s="267"/>
      <c r="F609" s="267"/>
      <c r="G609" s="267"/>
      <c r="H609" s="267"/>
      <c r="I609" s="267"/>
      <c r="J609" s="61"/>
      <c r="K609" s="297"/>
    </row>
    <row r="610" ht="18" spans="1:11">
      <c r="A610" s="264" t="s">
        <v>419</v>
      </c>
      <c r="B610" s="268" t="s">
        <v>566</v>
      </c>
      <c r="C610" s="266"/>
      <c r="D610" s="266"/>
      <c r="E610" s="267"/>
      <c r="F610" s="267"/>
      <c r="G610" s="267"/>
      <c r="H610" s="267"/>
      <c r="I610" s="267"/>
      <c r="J610" s="61"/>
      <c r="K610" s="297"/>
    </row>
    <row r="611" ht="18.75" spans="1:11">
      <c r="A611" s="264"/>
      <c r="B611" s="268"/>
      <c r="C611" s="266"/>
      <c r="D611" s="266"/>
      <c r="E611" s="267"/>
      <c r="F611" s="267"/>
      <c r="G611" s="267"/>
      <c r="H611" s="267"/>
      <c r="I611" s="267"/>
      <c r="J611" s="66"/>
      <c r="K611" s="298"/>
    </row>
    <row r="612" ht="18.75" spans="1:11">
      <c r="A612" s="269"/>
      <c r="B612" s="269"/>
      <c r="C612" s="266"/>
      <c r="D612" s="266"/>
      <c r="E612" s="269"/>
      <c r="F612" s="270" t="s">
        <v>421</v>
      </c>
      <c r="G612" s="271"/>
      <c r="H612" s="271"/>
      <c r="I612" s="299"/>
      <c r="J612" s="66"/>
      <c r="K612" s="298"/>
    </row>
    <row r="613" ht="33" spans="1:11">
      <c r="A613" s="272" t="s">
        <v>422</v>
      </c>
      <c r="B613" s="273" t="s">
        <v>423</v>
      </c>
      <c r="C613" s="274" t="s">
        <v>424</v>
      </c>
      <c r="D613" s="275" t="s">
        <v>425</v>
      </c>
      <c r="E613" s="274" t="s">
        <v>426</v>
      </c>
      <c r="F613" s="274" t="s">
        <v>8</v>
      </c>
      <c r="G613" s="274" t="s">
        <v>9</v>
      </c>
      <c r="H613" s="274" t="s">
        <v>427</v>
      </c>
      <c r="I613" s="274" t="s">
        <v>428</v>
      </c>
      <c r="J613" s="274" t="s">
        <v>429</v>
      </c>
      <c r="K613" s="274" t="s">
        <v>430</v>
      </c>
    </row>
    <row r="614" ht="25.5" spans="1:11">
      <c r="A614" s="276">
        <v>45299</v>
      </c>
      <c r="B614" s="276">
        <v>45345</v>
      </c>
      <c r="C614" s="276" t="s">
        <v>94</v>
      </c>
      <c r="D614" s="277" t="s">
        <v>567</v>
      </c>
      <c r="E614" s="278" t="s">
        <v>568</v>
      </c>
      <c r="F614" s="279">
        <v>17500</v>
      </c>
      <c r="G614" s="279">
        <v>5500</v>
      </c>
      <c r="H614" s="280">
        <f>F614+G614</f>
        <v>23000</v>
      </c>
      <c r="I614" s="280">
        <v>11500</v>
      </c>
      <c r="J614" s="300" t="s">
        <v>454</v>
      </c>
      <c r="K614" s="301" t="s">
        <v>569</v>
      </c>
    </row>
    <row r="615" spans="1:11">
      <c r="A615" s="283"/>
      <c r="B615" s="284"/>
      <c r="C615" s="285"/>
      <c r="D615" s="285"/>
      <c r="E615" s="285"/>
      <c r="F615" s="285"/>
      <c r="G615" s="285"/>
      <c r="H615" s="285"/>
      <c r="I615" s="285"/>
      <c r="J615" s="302"/>
      <c r="K615" s="289"/>
    </row>
    <row r="616" spans="1:11">
      <c r="A616" s="286" t="s">
        <v>436</v>
      </c>
      <c r="B616" s="66"/>
      <c r="C616" s="66"/>
      <c r="D616" s="286" t="s">
        <v>437</v>
      </c>
      <c r="E616" s="66"/>
      <c r="F616" s="286"/>
      <c r="G616" s="286"/>
      <c r="H616" s="66"/>
      <c r="I616" s="298" t="s">
        <v>438</v>
      </c>
      <c r="J616" s="66"/>
      <c r="K616" s="289"/>
    </row>
    <row r="617" spans="1:11">
      <c r="A617" s="286"/>
      <c r="B617" s="66"/>
      <c r="C617" s="66"/>
      <c r="D617" s="286"/>
      <c r="E617" s="66"/>
      <c r="F617" s="286"/>
      <c r="G617" s="286"/>
      <c r="H617" s="66"/>
      <c r="I617" s="66"/>
      <c r="J617" s="66"/>
      <c r="K617" s="289"/>
    </row>
    <row r="618" spans="1:11">
      <c r="A618" s="286"/>
      <c r="B618" s="66"/>
      <c r="C618" s="66"/>
      <c r="D618" s="286"/>
      <c r="E618" s="66"/>
      <c r="F618" s="286"/>
      <c r="G618" s="286"/>
      <c r="H618" s="66"/>
      <c r="I618" s="289"/>
      <c r="J618" s="66"/>
      <c r="K618" s="289"/>
    </row>
    <row r="619" spans="1:11">
      <c r="A619" s="287" t="s">
        <v>439</v>
      </c>
      <c r="B619" s="66"/>
      <c r="C619" s="66"/>
      <c r="D619" s="287" t="s">
        <v>440</v>
      </c>
      <c r="E619" s="66"/>
      <c r="F619" s="287"/>
      <c r="G619" s="287"/>
      <c r="H619" s="66"/>
      <c r="I619" s="287" t="s">
        <v>441</v>
      </c>
      <c r="J619" s="66"/>
      <c r="K619" s="303"/>
    </row>
    <row r="620" spans="1:11">
      <c r="A620" s="288" t="s">
        <v>442</v>
      </c>
      <c r="B620" s="66"/>
      <c r="C620" s="66"/>
      <c r="D620" s="288" t="s">
        <v>443</v>
      </c>
      <c r="E620" s="66"/>
      <c r="F620" s="288"/>
      <c r="G620" s="288"/>
      <c r="H620" s="66"/>
      <c r="I620" s="288" t="s">
        <v>444</v>
      </c>
      <c r="J620" s="304"/>
      <c r="K620" s="286"/>
    </row>
    <row r="621" spans="1:11">
      <c r="A621" s="289"/>
      <c r="B621" s="289"/>
      <c r="C621" s="290"/>
      <c r="D621" s="291"/>
      <c r="E621" s="291"/>
      <c r="F621" s="292"/>
      <c r="G621" s="292"/>
      <c r="H621" s="293"/>
      <c r="I621" s="293"/>
      <c r="J621" s="305"/>
      <c r="K621" s="289"/>
    </row>
    <row r="622" ht="18.75" spans="1:11">
      <c r="A622" s="264" t="s">
        <v>415</v>
      </c>
      <c r="B622" s="265"/>
      <c r="C622" s="266"/>
      <c r="D622" s="266"/>
      <c r="E622" s="267"/>
      <c r="F622" s="267"/>
      <c r="G622" s="267"/>
      <c r="H622" s="267"/>
      <c r="I622" s="267"/>
      <c r="J622" s="267"/>
      <c r="K622" s="267"/>
    </row>
    <row r="623" ht="18.75" spans="1:11">
      <c r="A623" s="264" t="s">
        <v>416</v>
      </c>
      <c r="B623" s="265"/>
      <c r="C623" s="266"/>
      <c r="D623" s="266"/>
      <c r="E623" s="267"/>
      <c r="F623" s="267"/>
      <c r="G623" s="267"/>
      <c r="H623" s="267"/>
      <c r="I623" s="267"/>
      <c r="J623" s="66"/>
      <c r="K623" s="66"/>
    </row>
    <row r="624" ht="18.75" spans="1:11">
      <c r="A624" s="264" t="s">
        <v>417</v>
      </c>
      <c r="B624" s="265"/>
      <c r="C624" s="266"/>
      <c r="D624" s="266"/>
      <c r="E624" s="267"/>
      <c r="F624" s="267"/>
      <c r="G624" s="267"/>
      <c r="H624" s="267"/>
      <c r="I624" s="296"/>
      <c r="J624" s="296"/>
      <c r="K624" s="296"/>
    </row>
    <row r="625" ht="18.75" spans="1:11">
      <c r="A625" s="264"/>
      <c r="B625" s="265"/>
      <c r="C625" s="266"/>
      <c r="D625" s="266"/>
      <c r="E625" s="267"/>
      <c r="F625" s="267"/>
      <c r="G625" s="267"/>
      <c r="H625" s="267"/>
      <c r="I625" s="267"/>
      <c r="J625" s="267"/>
      <c r="K625" s="267"/>
    </row>
    <row r="626" ht="18.75" spans="1:11">
      <c r="A626" s="264" t="s">
        <v>418</v>
      </c>
      <c r="B626" s="265"/>
      <c r="C626" s="266"/>
      <c r="D626" s="266"/>
      <c r="E626" s="267"/>
      <c r="F626" s="267"/>
      <c r="G626" s="267"/>
      <c r="H626" s="267"/>
      <c r="I626" s="267"/>
      <c r="J626" s="61"/>
      <c r="K626" s="297"/>
    </row>
    <row r="627" ht="18" spans="1:11">
      <c r="A627" s="264" t="s">
        <v>419</v>
      </c>
      <c r="B627" s="268" t="s">
        <v>570</v>
      </c>
      <c r="C627" s="266"/>
      <c r="D627" s="266"/>
      <c r="E627" s="267"/>
      <c r="F627" s="267"/>
      <c r="G627" s="267"/>
      <c r="H627" s="267"/>
      <c r="I627" s="267"/>
      <c r="J627" s="61"/>
      <c r="K627" s="297"/>
    </row>
    <row r="628" ht="18.75" spans="1:11">
      <c r="A628" s="264"/>
      <c r="B628" s="268"/>
      <c r="C628" s="266"/>
      <c r="D628" s="266"/>
      <c r="E628" s="267"/>
      <c r="F628" s="267"/>
      <c r="G628" s="267"/>
      <c r="H628" s="267"/>
      <c r="I628" s="267"/>
      <c r="J628" s="66"/>
      <c r="K628" s="298"/>
    </row>
    <row r="629" ht="18.75" spans="1:11">
      <c r="A629" s="269"/>
      <c r="B629" s="269"/>
      <c r="C629" s="266"/>
      <c r="D629" s="266"/>
      <c r="E629" s="269"/>
      <c r="F629" s="270" t="s">
        <v>421</v>
      </c>
      <c r="G629" s="271"/>
      <c r="H629" s="271"/>
      <c r="I629" s="299"/>
      <c r="J629" s="66"/>
      <c r="K629" s="298"/>
    </row>
    <row r="630" ht="33" spans="1:11">
      <c r="A630" s="272" t="s">
        <v>422</v>
      </c>
      <c r="B630" s="273" t="s">
        <v>423</v>
      </c>
      <c r="C630" s="274" t="s">
        <v>424</v>
      </c>
      <c r="D630" s="275" t="s">
        <v>425</v>
      </c>
      <c r="E630" s="274" t="s">
        <v>426</v>
      </c>
      <c r="F630" s="274" t="s">
        <v>8</v>
      </c>
      <c r="G630" s="274" t="s">
        <v>9</v>
      </c>
      <c r="H630" s="274" t="s">
        <v>427</v>
      </c>
      <c r="I630" s="274" t="s">
        <v>428</v>
      </c>
      <c r="J630" s="274" t="s">
        <v>429</v>
      </c>
      <c r="K630" s="274" t="s">
        <v>430</v>
      </c>
    </row>
    <row r="631" spans="1:11">
      <c r="A631" s="276">
        <v>45343</v>
      </c>
      <c r="B631" s="276">
        <v>45348</v>
      </c>
      <c r="C631" s="276" t="s">
        <v>96</v>
      </c>
      <c r="D631" s="277" t="s">
        <v>571</v>
      </c>
      <c r="E631" s="278" t="s">
        <v>572</v>
      </c>
      <c r="F631" s="279">
        <v>0</v>
      </c>
      <c r="G631" s="279">
        <v>2600</v>
      </c>
      <c r="H631" s="280">
        <f>F631+G631</f>
        <v>2600</v>
      </c>
      <c r="I631" s="280">
        <v>2600</v>
      </c>
      <c r="J631" s="300" t="s">
        <v>433</v>
      </c>
      <c r="K631" s="301" t="s">
        <v>434</v>
      </c>
    </row>
    <row r="632" spans="1:11">
      <c r="A632" s="276">
        <v>45344</v>
      </c>
      <c r="B632" s="276">
        <v>45348</v>
      </c>
      <c r="C632" s="318" t="s">
        <v>97</v>
      </c>
      <c r="D632" s="318" t="s">
        <v>573</v>
      </c>
      <c r="E632" s="308" t="s">
        <v>449</v>
      </c>
      <c r="F632" s="279">
        <v>0</v>
      </c>
      <c r="G632" s="279">
        <v>0</v>
      </c>
      <c r="H632" s="280">
        <v>0</v>
      </c>
      <c r="I632" s="280">
        <v>0</v>
      </c>
      <c r="J632" s="314" t="s">
        <v>433</v>
      </c>
      <c r="K632" s="276" t="s">
        <v>434</v>
      </c>
    </row>
    <row r="633" spans="1:11">
      <c r="A633" s="283"/>
      <c r="B633" s="284"/>
      <c r="C633" s="285"/>
      <c r="D633" s="285"/>
      <c r="E633" s="285"/>
      <c r="F633" s="285"/>
      <c r="G633" s="285"/>
      <c r="H633" s="285"/>
      <c r="I633" s="285"/>
      <c r="J633" s="302"/>
      <c r="K633" s="289"/>
    </row>
    <row r="634" spans="1:11">
      <c r="A634" s="286" t="s">
        <v>436</v>
      </c>
      <c r="B634" s="66"/>
      <c r="C634" s="66"/>
      <c r="D634" s="286" t="s">
        <v>437</v>
      </c>
      <c r="E634" s="66"/>
      <c r="F634" s="286"/>
      <c r="G634" s="286"/>
      <c r="H634" s="66"/>
      <c r="I634" s="298" t="s">
        <v>438</v>
      </c>
      <c r="J634" s="66"/>
      <c r="K634" s="289"/>
    </row>
    <row r="635" spans="1:11">
      <c r="A635" s="286"/>
      <c r="B635" s="66"/>
      <c r="C635" s="66"/>
      <c r="D635" s="286"/>
      <c r="E635" s="66"/>
      <c r="F635" s="286"/>
      <c r="G635" s="286"/>
      <c r="H635" s="66"/>
      <c r="I635" s="66"/>
      <c r="J635" s="66"/>
      <c r="K635" s="289"/>
    </row>
    <row r="636" spans="1:11">
      <c r="A636" s="286"/>
      <c r="B636" s="66"/>
      <c r="C636" s="66"/>
      <c r="D636" s="286"/>
      <c r="E636" s="66"/>
      <c r="F636" s="286"/>
      <c r="G636" s="286"/>
      <c r="H636" s="66"/>
      <c r="I636" s="289"/>
      <c r="J636" s="66"/>
      <c r="K636" s="289"/>
    </row>
    <row r="637" spans="1:11">
      <c r="A637" s="287" t="s">
        <v>439</v>
      </c>
      <c r="B637" s="66"/>
      <c r="C637" s="66"/>
      <c r="D637" s="287" t="s">
        <v>440</v>
      </c>
      <c r="E637" s="66"/>
      <c r="F637" s="287"/>
      <c r="G637" s="287"/>
      <c r="H637" s="66"/>
      <c r="I637" s="287" t="s">
        <v>441</v>
      </c>
      <c r="J637" s="66"/>
      <c r="K637" s="303"/>
    </row>
    <row r="638" spans="1:11">
      <c r="A638" s="288" t="s">
        <v>442</v>
      </c>
      <c r="B638" s="66"/>
      <c r="C638" s="66"/>
      <c r="D638" s="288" t="s">
        <v>443</v>
      </c>
      <c r="E638" s="66"/>
      <c r="F638" s="288"/>
      <c r="G638" s="288"/>
      <c r="H638" s="66"/>
      <c r="I638" s="288" t="s">
        <v>444</v>
      </c>
      <c r="J638" s="304"/>
      <c r="K638" s="286"/>
    </row>
    <row r="639" ht="16.5" spans="1:11">
      <c r="A639" s="309"/>
      <c r="B639" s="310"/>
      <c r="C639" s="311"/>
      <c r="D639" s="311"/>
      <c r="E639" s="311"/>
      <c r="F639" s="311"/>
      <c r="G639" s="311"/>
      <c r="H639" s="311"/>
      <c r="I639" s="311"/>
      <c r="J639" s="311"/>
      <c r="K639" s="311"/>
    </row>
    <row r="640" ht="18.75" spans="1:11">
      <c r="A640" s="264" t="s">
        <v>415</v>
      </c>
      <c r="B640" s="265"/>
      <c r="C640" s="266"/>
      <c r="D640" s="266"/>
      <c r="E640" s="267"/>
      <c r="F640" s="267"/>
      <c r="G640" s="267"/>
      <c r="H640" s="267"/>
      <c r="I640" s="267"/>
      <c r="J640" s="267"/>
      <c r="K640" s="267"/>
    </row>
    <row r="641" ht="18.75" spans="1:11">
      <c r="A641" s="264" t="s">
        <v>416</v>
      </c>
      <c r="B641" s="265"/>
      <c r="C641" s="266"/>
      <c r="D641" s="266"/>
      <c r="E641" s="267"/>
      <c r="F641" s="267"/>
      <c r="G641" s="267"/>
      <c r="H641" s="267"/>
      <c r="I641" s="267"/>
      <c r="J641" s="66"/>
      <c r="K641" s="66"/>
    </row>
    <row r="642" ht="18.75" spans="1:11">
      <c r="A642" s="264" t="s">
        <v>417</v>
      </c>
      <c r="B642" s="265"/>
      <c r="C642" s="266"/>
      <c r="D642" s="266"/>
      <c r="E642" s="267"/>
      <c r="F642" s="267"/>
      <c r="G642" s="267"/>
      <c r="H642" s="267"/>
      <c r="I642" s="296"/>
      <c r="J642" s="296"/>
      <c r="K642" s="296"/>
    </row>
    <row r="643" ht="18.75" spans="1:11">
      <c r="A643" s="264"/>
      <c r="B643" s="265"/>
      <c r="C643" s="266"/>
      <c r="D643" s="266"/>
      <c r="E643" s="267"/>
      <c r="F643" s="267"/>
      <c r="G643" s="267"/>
      <c r="H643" s="267"/>
      <c r="I643" s="267"/>
      <c r="J643" s="267"/>
      <c r="K643" s="267"/>
    </row>
    <row r="644" ht="18.75" spans="1:11">
      <c r="A644" s="264" t="s">
        <v>450</v>
      </c>
      <c r="B644" s="265"/>
      <c r="C644" s="266"/>
      <c r="D644" s="266"/>
      <c r="E644" s="267"/>
      <c r="F644" s="267"/>
      <c r="G644" s="267"/>
      <c r="H644" s="267"/>
      <c r="I644" s="267"/>
      <c r="J644" s="61"/>
      <c r="K644" s="297"/>
    </row>
    <row r="645" ht="18" spans="1:11">
      <c r="A645" s="264" t="s">
        <v>419</v>
      </c>
      <c r="B645" s="268" t="s">
        <v>570</v>
      </c>
      <c r="C645" s="266"/>
      <c r="D645" s="266"/>
      <c r="E645" s="267"/>
      <c r="F645" s="267"/>
      <c r="G645" s="267"/>
      <c r="H645" s="267"/>
      <c r="I645" s="267"/>
      <c r="J645" s="61"/>
      <c r="K645" s="297"/>
    </row>
    <row r="646" ht="18.75" spans="1:11">
      <c r="A646" s="264"/>
      <c r="B646" s="268"/>
      <c r="C646" s="266"/>
      <c r="D646" s="266"/>
      <c r="E646" s="267"/>
      <c r="F646" s="267"/>
      <c r="G646" s="267"/>
      <c r="H646" s="267"/>
      <c r="I646" s="267"/>
      <c r="J646" s="66"/>
      <c r="K646" s="298"/>
    </row>
    <row r="647" ht="18.75" spans="1:11">
      <c r="A647" s="269"/>
      <c r="B647" s="269"/>
      <c r="C647" s="266"/>
      <c r="D647" s="266"/>
      <c r="E647" s="269"/>
      <c r="F647" s="270" t="s">
        <v>421</v>
      </c>
      <c r="G647" s="271"/>
      <c r="H647" s="271"/>
      <c r="I647" s="299"/>
      <c r="J647" s="66"/>
      <c r="K647" s="298"/>
    </row>
    <row r="648" ht="33" spans="1:11">
      <c r="A648" s="272" t="s">
        <v>422</v>
      </c>
      <c r="B648" s="273" t="s">
        <v>423</v>
      </c>
      <c r="C648" s="274" t="s">
        <v>424</v>
      </c>
      <c r="D648" s="275" t="s">
        <v>425</v>
      </c>
      <c r="E648" s="274" t="s">
        <v>426</v>
      </c>
      <c r="F648" s="274" t="s">
        <v>8</v>
      </c>
      <c r="G648" s="274" t="s">
        <v>9</v>
      </c>
      <c r="H648" s="274" t="s">
        <v>427</v>
      </c>
      <c r="I648" s="274" t="s">
        <v>428</v>
      </c>
      <c r="J648" s="274" t="s">
        <v>429</v>
      </c>
      <c r="K648" s="274" t="s">
        <v>430</v>
      </c>
    </row>
    <row r="649" spans="1:11">
      <c r="A649" s="276">
        <v>45343</v>
      </c>
      <c r="B649" s="276">
        <v>45348</v>
      </c>
      <c r="C649" s="276" t="s">
        <v>95</v>
      </c>
      <c r="D649" s="277" t="s">
        <v>574</v>
      </c>
      <c r="E649" s="278" t="s">
        <v>449</v>
      </c>
      <c r="F649" s="279">
        <v>0</v>
      </c>
      <c r="G649" s="279">
        <v>0</v>
      </c>
      <c r="H649" s="280">
        <v>0</v>
      </c>
      <c r="I649" s="280">
        <v>0</v>
      </c>
      <c r="J649" s="300" t="s">
        <v>433</v>
      </c>
      <c r="K649" s="301" t="s">
        <v>434</v>
      </c>
    </row>
    <row r="650" spans="1:11">
      <c r="A650" s="283"/>
      <c r="B650" s="284"/>
      <c r="C650" s="285"/>
      <c r="D650" s="285"/>
      <c r="E650" s="285"/>
      <c r="F650" s="285"/>
      <c r="G650" s="285"/>
      <c r="H650" s="285"/>
      <c r="I650" s="285"/>
      <c r="J650" s="302"/>
      <c r="K650" s="289"/>
    </row>
    <row r="651" spans="1:11">
      <c r="A651" s="286" t="s">
        <v>436</v>
      </c>
      <c r="B651" s="66"/>
      <c r="C651" s="66"/>
      <c r="D651" s="286" t="s">
        <v>437</v>
      </c>
      <c r="E651" s="66"/>
      <c r="F651" s="286"/>
      <c r="G651" s="286"/>
      <c r="H651" s="66"/>
      <c r="I651" s="298" t="s">
        <v>438</v>
      </c>
      <c r="J651" s="66"/>
      <c r="K651" s="289"/>
    </row>
    <row r="652" spans="1:11">
      <c r="A652" s="286"/>
      <c r="B652" s="66"/>
      <c r="C652" s="66"/>
      <c r="D652" s="286"/>
      <c r="E652" s="66"/>
      <c r="F652" s="286"/>
      <c r="G652" s="286"/>
      <c r="H652" s="66"/>
      <c r="I652" s="66"/>
      <c r="J652" s="66"/>
      <c r="K652" s="289"/>
    </row>
    <row r="653" spans="1:11">
      <c r="A653" s="286"/>
      <c r="B653" s="66"/>
      <c r="C653" s="66"/>
      <c r="D653" s="286"/>
      <c r="E653" s="66"/>
      <c r="F653" s="286"/>
      <c r="G653" s="286"/>
      <c r="H653" s="66"/>
      <c r="I653" s="289"/>
      <c r="J653" s="66"/>
      <c r="K653" s="289"/>
    </row>
    <row r="654" spans="1:11">
      <c r="A654" s="287" t="s">
        <v>439</v>
      </c>
      <c r="B654" s="66"/>
      <c r="C654" s="66"/>
      <c r="D654" s="287" t="s">
        <v>440</v>
      </c>
      <c r="E654" s="66"/>
      <c r="F654" s="287"/>
      <c r="G654" s="287"/>
      <c r="H654" s="66"/>
      <c r="I654" s="287" t="s">
        <v>544</v>
      </c>
      <c r="J654" s="66"/>
      <c r="K654" s="303"/>
    </row>
    <row r="655" spans="1:11">
      <c r="A655" s="288" t="s">
        <v>442</v>
      </c>
      <c r="B655" s="66"/>
      <c r="C655" s="66"/>
      <c r="D655" s="288" t="s">
        <v>443</v>
      </c>
      <c r="E655" s="66"/>
      <c r="F655" s="288"/>
      <c r="G655" s="288"/>
      <c r="H655" s="66"/>
      <c r="I655" s="288" t="s">
        <v>545</v>
      </c>
      <c r="J655" s="304"/>
      <c r="K655" s="286"/>
    </row>
    <row r="656" ht="18" spans="1:11">
      <c r="A656" s="264"/>
      <c r="B656" s="268"/>
      <c r="C656" s="266"/>
      <c r="D656" s="266"/>
      <c r="E656" s="267"/>
      <c r="F656" s="267"/>
      <c r="G656" s="267"/>
      <c r="H656" s="267"/>
      <c r="I656" s="267"/>
      <c r="J656" s="66"/>
      <c r="K656" s="298"/>
    </row>
    <row r="657" ht="18.75" spans="1:11">
      <c r="A657" s="264" t="s">
        <v>415</v>
      </c>
      <c r="B657" s="265"/>
      <c r="C657" s="266"/>
      <c r="D657" s="266"/>
      <c r="E657" s="267"/>
      <c r="F657" s="267"/>
      <c r="G657" s="267"/>
      <c r="H657" s="267"/>
      <c r="I657" s="267"/>
      <c r="J657" s="267"/>
      <c r="K657" s="267"/>
    </row>
    <row r="658" ht="18.75" spans="1:11">
      <c r="A658" s="264" t="s">
        <v>416</v>
      </c>
      <c r="B658" s="265"/>
      <c r="C658" s="266"/>
      <c r="D658" s="266"/>
      <c r="E658" s="267"/>
      <c r="F658" s="267"/>
      <c r="G658" s="267"/>
      <c r="H658" s="267"/>
      <c r="I658" s="267"/>
      <c r="J658" s="66"/>
      <c r="K658" s="66"/>
    </row>
    <row r="659" ht="18.75" spans="1:11">
      <c r="A659" s="264" t="s">
        <v>417</v>
      </c>
      <c r="B659" s="265"/>
      <c r="C659" s="266"/>
      <c r="D659" s="266"/>
      <c r="E659" s="267"/>
      <c r="F659" s="267"/>
      <c r="G659" s="267"/>
      <c r="H659" s="267"/>
      <c r="I659" s="296"/>
      <c r="J659" s="296"/>
      <c r="K659" s="296"/>
    </row>
    <row r="660" ht="18.75" spans="1:11">
      <c r="A660" s="264"/>
      <c r="B660" s="265"/>
      <c r="C660" s="266"/>
      <c r="D660" s="266"/>
      <c r="E660" s="267"/>
      <c r="F660" s="267"/>
      <c r="G660" s="267"/>
      <c r="H660" s="267"/>
      <c r="I660" s="267"/>
      <c r="J660" s="267"/>
      <c r="K660" s="267"/>
    </row>
    <row r="661" ht="18.75" spans="1:11">
      <c r="A661" s="264" t="s">
        <v>418</v>
      </c>
      <c r="B661" s="265"/>
      <c r="C661" s="266"/>
      <c r="D661" s="266"/>
      <c r="E661" s="267"/>
      <c r="F661" s="267"/>
      <c r="G661" s="267"/>
      <c r="H661" s="267"/>
      <c r="I661" s="267"/>
      <c r="J661" s="61"/>
      <c r="K661" s="297"/>
    </row>
    <row r="662" ht="18" spans="1:11">
      <c r="A662" s="264" t="s">
        <v>419</v>
      </c>
      <c r="B662" s="268" t="s">
        <v>575</v>
      </c>
      <c r="C662" s="266"/>
      <c r="D662" s="266"/>
      <c r="E662" s="267"/>
      <c r="F662" s="267"/>
      <c r="G662" s="267"/>
      <c r="H662" s="267"/>
      <c r="I662" s="267"/>
      <c r="J662" s="61"/>
      <c r="K662" s="297"/>
    </row>
    <row r="663" ht="18.75" spans="1:11">
      <c r="A663" s="264"/>
      <c r="B663" s="268"/>
      <c r="C663" s="266"/>
      <c r="D663" s="266"/>
      <c r="E663" s="267"/>
      <c r="F663" s="267"/>
      <c r="G663" s="267"/>
      <c r="H663" s="267"/>
      <c r="I663" s="267"/>
      <c r="J663" s="66"/>
      <c r="K663" s="298"/>
    </row>
    <row r="664" ht="18.75" spans="1:11">
      <c r="A664" s="269"/>
      <c r="B664" s="269"/>
      <c r="C664" s="266"/>
      <c r="D664" s="266"/>
      <c r="E664" s="269"/>
      <c r="F664" s="270" t="s">
        <v>421</v>
      </c>
      <c r="G664" s="271"/>
      <c r="H664" s="271"/>
      <c r="I664" s="299"/>
      <c r="J664" s="66"/>
      <c r="K664" s="298"/>
    </row>
    <row r="665" ht="33" spans="1:11">
      <c r="A665" s="272" t="s">
        <v>422</v>
      </c>
      <c r="B665" s="273" t="s">
        <v>423</v>
      </c>
      <c r="C665" s="274" t="s">
        <v>424</v>
      </c>
      <c r="D665" s="275" t="s">
        <v>425</v>
      </c>
      <c r="E665" s="274" t="s">
        <v>426</v>
      </c>
      <c r="F665" s="274" t="s">
        <v>8</v>
      </c>
      <c r="G665" s="274" t="s">
        <v>9</v>
      </c>
      <c r="H665" s="274" t="s">
        <v>427</v>
      </c>
      <c r="I665" s="274" t="s">
        <v>428</v>
      </c>
      <c r="J665" s="274" t="s">
        <v>429</v>
      </c>
      <c r="K665" s="274" t="s">
        <v>430</v>
      </c>
    </row>
    <row r="666" spans="1:11">
      <c r="A666" s="276">
        <v>45344</v>
      </c>
      <c r="B666" s="276">
        <v>45349</v>
      </c>
      <c r="C666" s="276" t="s">
        <v>100</v>
      </c>
      <c r="D666" s="277" t="s">
        <v>576</v>
      </c>
      <c r="E666" s="278" t="s">
        <v>517</v>
      </c>
      <c r="F666" s="279">
        <v>3300</v>
      </c>
      <c r="G666" s="279">
        <v>2650</v>
      </c>
      <c r="H666" s="280">
        <f>F666+G666</f>
        <v>5950</v>
      </c>
      <c r="I666" s="280">
        <v>2975</v>
      </c>
      <c r="J666" s="300" t="s">
        <v>454</v>
      </c>
      <c r="K666" s="301" t="s">
        <v>577</v>
      </c>
    </row>
    <row r="667" ht="25.5" spans="1:11">
      <c r="A667" s="276">
        <v>45342</v>
      </c>
      <c r="B667" s="276">
        <v>45349</v>
      </c>
      <c r="C667" s="318" t="s">
        <v>578</v>
      </c>
      <c r="D667" s="321" t="s">
        <v>579</v>
      </c>
      <c r="E667" s="308" t="s">
        <v>580</v>
      </c>
      <c r="F667" s="279">
        <v>550</v>
      </c>
      <c r="G667" s="279">
        <v>1520</v>
      </c>
      <c r="H667" s="280">
        <f>F667+G667</f>
        <v>2070</v>
      </c>
      <c r="I667" s="280">
        <v>2070</v>
      </c>
      <c r="J667" s="314" t="s">
        <v>581</v>
      </c>
      <c r="K667" s="276" t="s">
        <v>434</v>
      </c>
    </row>
    <row r="668" spans="1:11">
      <c r="A668" s="276">
        <v>45335</v>
      </c>
      <c r="B668" s="276">
        <v>45349</v>
      </c>
      <c r="C668" s="318" t="s">
        <v>98</v>
      </c>
      <c r="D668" s="318" t="s">
        <v>582</v>
      </c>
      <c r="E668" s="308" t="s">
        <v>541</v>
      </c>
      <c r="F668" s="279">
        <v>0</v>
      </c>
      <c r="G668" s="279">
        <v>0</v>
      </c>
      <c r="H668" s="280">
        <v>0</v>
      </c>
      <c r="I668" s="280">
        <v>0</v>
      </c>
      <c r="J668" s="314" t="s">
        <v>433</v>
      </c>
      <c r="K668" s="276" t="s">
        <v>434</v>
      </c>
    </row>
    <row r="669" spans="1:11">
      <c r="A669" s="283"/>
      <c r="B669" s="284"/>
      <c r="C669" s="285"/>
      <c r="D669" s="285"/>
      <c r="E669" s="285"/>
      <c r="F669" s="285"/>
      <c r="G669" s="285"/>
      <c r="H669" s="285"/>
      <c r="I669" s="285"/>
      <c r="J669" s="302"/>
      <c r="K669" s="289"/>
    </row>
    <row r="670" spans="1:11">
      <c r="A670" s="286" t="s">
        <v>436</v>
      </c>
      <c r="B670" s="66"/>
      <c r="C670" s="66"/>
      <c r="D670" s="286" t="s">
        <v>437</v>
      </c>
      <c r="E670" s="66"/>
      <c r="F670" s="286"/>
      <c r="G670" s="286"/>
      <c r="H670" s="66"/>
      <c r="I670" s="298" t="s">
        <v>438</v>
      </c>
      <c r="J670" s="66"/>
      <c r="K670" s="289"/>
    </row>
    <row r="671" spans="1:11">
      <c r="A671" s="286"/>
      <c r="B671" s="66"/>
      <c r="C671" s="66"/>
      <c r="D671" s="286"/>
      <c r="E671" s="66"/>
      <c r="F671" s="286"/>
      <c r="G671" s="286"/>
      <c r="H671" s="66"/>
      <c r="I671" s="66"/>
      <c r="J671" s="66"/>
      <c r="K671" s="289"/>
    </row>
    <row r="672" spans="1:11">
      <c r="A672" s="286"/>
      <c r="B672" s="66"/>
      <c r="C672" s="66"/>
      <c r="D672" s="286"/>
      <c r="E672" s="66"/>
      <c r="F672" s="286"/>
      <c r="G672" s="286"/>
      <c r="H672" s="66"/>
      <c r="I672" s="289"/>
      <c r="J672" s="66"/>
      <c r="K672" s="289"/>
    </row>
    <row r="673" spans="1:11">
      <c r="A673" s="287" t="s">
        <v>439</v>
      </c>
      <c r="B673" s="66"/>
      <c r="C673" s="66"/>
      <c r="D673" s="287" t="s">
        <v>440</v>
      </c>
      <c r="E673" s="66"/>
      <c r="F673" s="287"/>
      <c r="G673" s="287"/>
      <c r="H673" s="66"/>
      <c r="I673" s="287" t="s">
        <v>441</v>
      </c>
      <c r="J673" s="66"/>
      <c r="K673" s="303"/>
    </row>
    <row r="674" spans="1:11">
      <c r="A674" s="288" t="s">
        <v>442</v>
      </c>
      <c r="B674" s="66"/>
      <c r="C674" s="66"/>
      <c r="D674" s="288" t="s">
        <v>443</v>
      </c>
      <c r="E674" s="66"/>
      <c r="F674" s="288"/>
      <c r="G674" s="288"/>
      <c r="H674" s="66"/>
      <c r="I674" s="288" t="s">
        <v>444</v>
      </c>
      <c r="J674" s="304"/>
      <c r="K674" s="286"/>
    </row>
    <row r="675" ht="18.75" spans="1:11">
      <c r="A675" s="264"/>
      <c r="B675" s="265"/>
      <c r="C675" s="266"/>
      <c r="D675" s="266"/>
      <c r="E675" s="267"/>
      <c r="F675" s="267"/>
      <c r="G675" s="267"/>
      <c r="H675" s="267"/>
      <c r="I675" s="267"/>
      <c r="J675" s="66"/>
      <c r="K675" s="66"/>
    </row>
    <row r="676" ht="18.75" spans="1:11">
      <c r="A676" s="264" t="s">
        <v>415</v>
      </c>
      <c r="B676" s="265"/>
      <c r="C676" s="266"/>
      <c r="D676" s="266"/>
      <c r="E676" s="267"/>
      <c r="F676" s="267"/>
      <c r="G676" s="267"/>
      <c r="H676" s="267"/>
      <c r="I676" s="267"/>
      <c r="J676" s="267"/>
      <c r="K676" s="267"/>
    </row>
    <row r="677" ht="18.75" spans="1:11">
      <c r="A677" s="264" t="s">
        <v>416</v>
      </c>
      <c r="B677" s="265"/>
      <c r="C677" s="266"/>
      <c r="D677" s="266"/>
      <c r="E677" s="267"/>
      <c r="F677" s="267"/>
      <c r="G677" s="267"/>
      <c r="H677" s="267"/>
      <c r="I677" s="267"/>
      <c r="J677" s="66"/>
      <c r="K677" s="66"/>
    </row>
    <row r="678" ht="18.75" spans="1:11">
      <c r="A678" s="264" t="s">
        <v>417</v>
      </c>
      <c r="B678" s="265"/>
      <c r="C678" s="266"/>
      <c r="D678" s="266"/>
      <c r="E678" s="267"/>
      <c r="F678" s="267"/>
      <c r="G678" s="267"/>
      <c r="H678" s="267"/>
      <c r="I678" s="296"/>
      <c r="J678" s="296"/>
      <c r="K678" s="296"/>
    </row>
    <row r="679" ht="18.75" spans="1:11">
      <c r="A679" s="264"/>
      <c r="B679" s="265"/>
      <c r="C679" s="266"/>
      <c r="D679" s="266"/>
      <c r="E679" s="267"/>
      <c r="F679" s="267"/>
      <c r="G679" s="267"/>
      <c r="H679" s="267"/>
      <c r="I679" s="267"/>
      <c r="J679" s="267"/>
      <c r="K679" s="267"/>
    </row>
    <row r="680" ht="18.75" spans="1:11">
      <c r="A680" s="264" t="s">
        <v>450</v>
      </c>
      <c r="B680" s="265"/>
      <c r="C680" s="266"/>
      <c r="D680" s="266"/>
      <c r="E680" s="267"/>
      <c r="F680" s="267"/>
      <c r="G680" s="267"/>
      <c r="H680" s="267"/>
      <c r="I680" s="267"/>
      <c r="J680" s="61"/>
      <c r="K680" s="297"/>
    </row>
    <row r="681" ht="18" spans="1:11">
      <c r="A681" s="264" t="s">
        <v>419</v>
      </c>
      <c r="B681" s="268" t="s">
        <v>575</v>
      </c>
      <c r="C681" s="266"/>
      <c r="D681" s="266"/>
      <c r="E681" s="267"/>
      <c r="F681" s="267"/>
      <c r="G681" s="267"/>
      <c r="H681" s="267"/>
      <c r="I681" s="267"/>
      <c r="J681" s="61"/>
      <c r="K681" s="297"/>
    </row>
    <row r="682" ht="18.75" spans="1:11">
      <c r="A682" s="264"/>
      <c r="B682" s="268"/>
      <c r="C682" s="266"/>
      <c r="D682" s="266"/>
      <c r="E682" s="267"/>
      <c r="F682" s="267"/>
      <c r="G682" s="267"/>
      <c r="H682" s="267"/>
      <c r="I682" s="267"/>
      <c r="J682" s="66"/>
      <c r="K682" s="298"/>
    </row>
    <row r="683" ht="18.75" spans="1:11">
      <c r="A683" s="269"/>
      <c r="B683" s="269"/>
      <c r="C683" s="266"/>
      <c r="D683" s="266"/>
      <c r="E683" s="269"/>
      <c r="F683" s="270" t="s">
        <v>421</v>
      </c>
      <c r="G683" s="271"/>
      <c r="H683" s="271"/>
      <c r="I683" s="299"/>
      <c r="J683" s="66"/>
      <c r="K683" s="298"/>
    </row>
    <row r="684" ht="33" spans="1:11">
      <c r="A684" s="272" t="s">
        <v>422</v>
      </c>
      <c r="B684" s="273" t="s">
        <v>423</v>
      </c>
      <c r="C684" s="274" t="s">
        <v>424</v>
      </c>
      <c r="D684" s="275" t="s">
        <v>425</v>
      </c>
      <c r="E684" s="274" t="s">
        <v>426</v>
      </c>
      <c r="F684" s="274" t="s">
        <v>8</v>
      </c>
      <c r="G684" s="274" t="s">
        <v>9</v>
      </c>
      <c r="H684" s="274" t="s">
        <v>427</v>
      </c>
      <c r="I684" s="274" t="s">
        <v>428</v>
      </c>
      <c r="J684" s="274" t="s">
        <v>429</v>
      </c>
      <c r="K684" s="274" t="s">
        <v>430</v>
      </c>
    </row>
    <row r="685" ht="25.5" spans="1:11">
      <c r="A685" s="276">
        <v>45343</v>
      </c>
      <c r="B685" s="276">
        <v>45349</v>
      </c>
      <c r="C685" s="276" t="s">
        <v>583</v>
      </c>
      <c r="D685" s="277" t="s">
        <v>415</v>
      </c>
      <c r="E685" s="278" t="s">
        <v>517</v>
      </c>
      <c r="F685" s="279">
        <v>0</v>
      </c>
      <c r="G685" s="279">
        <v>0</v>
      </c>
      <c r="H685" s="280">
        <v>0</v>
      </c>
      <c r="I685" s="280">
        <v>0</v>
      </c>
      <c r="J685" s="300" t="s">
        <v>550</v>
      </c>
      <c r="K685" s="301" t="s">
        <v>434</v>
      </c>
    </row>
    <row r="686" spans="1:11">
      <c r="A686" s="283"/>
      <c r="B686" s="284"/>
      <c r="C686" s="285"/>
      <c r="D686" s="285"/>
      <c r="E686" s="285"/>
      <c r="F686" s="285"/>
      <c r="G686" s="285"/>
      <c r="H686" s="285"/>
      <c r="I686" s="285"/>
      <c r="J686" s="302"/>
      <c r="K686" s="289"/>
    </row>
    <row r="687" spans="1:11">
      <c r="A687" s="286" t="s">
        <v>436</v>
      </c>
      <c r="B687" s="66"/>
      <c r="C687" s="66"/>
      <c r="D687" s="286" t="s">
        <v>437</v>
      </c>
      <c r="E687" s="66"/>
      <c r="F687" s="286"/>
      <c r="G687" s="286"/>
      <c r="H687" s="66"/>
      <c r="I687" s="298" t="s">
        <v>438</v>
      </c>
      <c r="J687" s="66"/>
      <c r="K687" s="289"/>
    </row>
    <row r="688" spans="1:11">
      <c r="A688" s="286"/>
      <c r="B688" s="66"/>
      <c r="C688" s="66"/>
      <c r="D688" s="286"/>
      <c r="E688" s="66"/>
      <c r="F688" s="286"/>
      <c r="G688" s="286"/>
      <c r="H688" s="66"/>
      <c r="I688" s="66"/>
      <c r="J688" s="66"/>
      <c r="K688" s="289"/>
    </row>
    <row r="689" spans="1:11">
      <c r="A689" s="286"/>
      <c r="B689" s="66"/>
      <c r="C689" s="66"/>
      <c r="D689" s="286"/>
      <c r="E689" s="66"/>
      <c r="F689" s="286"/>
      <c r="G689" s="286"/>
      <c r="H689" s="66"/>
      <c r="I689" s="289"/>
      <c r="J689" s="66"/>
      <c r="K689" s="289"/>
    </row>
    <row r="690" spans="1:11">
      <c r="A690" s="287" t="s">
        <v>439</v>
      </c>
      <c r="B690" s="66"/>
      <c r="C690" s="66"/>
      <c r="D690" s="287" t="s">
        <v>440</v>
      </c>
      <c r="E690" s="66"/>
      <c r="F690" s="287"/>
      <c r="G690" s="287"/>
      <c r="H690" s="66"/>
      <c r="I690" s="287" t="s">
        <v>544</v>
      </c>
      <c r="J690" s="66"/>
      <c r="K690" s="303"/>
    </row>
    <row r="691" spans="1:11">
      <c r="A691" s="288" t="s">
        <v>442</v>
      </c>
      <c r="B691" s="66"/>
      <c r="C691" s="66"/>
      <c r="D691" s="288" t="s">
        <v>443</v>
      </c>
      <c r="E691" s="66"/>
      <c r="F691" s="288"/>
      <c r="G691" s="288"/>
      <c r="H691" s="66"/>
      <c r="I691" s="288" t="s">
        <v>545</v>
      </c>
      <c r="J691" s="304"/>
      <c r="K691" s="286"/>
    </row>
    <row r="692" spans="1:11">
      <c r="A692" s="288"/>
      <c r="B692" s="66"/>
      <c r="C692" s="66"/>
      <c r="D692" s="288"/>
      <c r="E692" s="66"/>
      <c r="F692" s="288"/>
      <c r="G692" s="288"/>
      <c r="H692" s="66"/>
      <c r="I692" s="288"/>
      <c r="J692" s="304"/>
      <c r="K692" s="286"/>
    </row>
    <row r="693" ht="18.75" spans="1:11">
      <c r="A693" s="264" t="s">
        <v>415</v>
      </c>
      <c r="B693" s="265"/>
      <c r="C693" s="266"/>
      <c r="D693" s="266"/>
      <c r="E693" s="267"/>
      <c r="F693" s="267"/>
      <c r="G693" s="267"/>
      <c r="H693" s="267"/>
      <c r="I693" s="267"/>
      <c r="J693" s="267"/>
      <c r="K693" s="267"/>
    </row>
    <row r="694" ht="18.75" spans="1:11">
      <c r="A694" s="264" t="s">
        <v>416</v>
      </c>
      <c r="B694" s="265"/>
      <c r="C694" s="266"/>
      <c r="D694" s="266"/>
      <c r="E694" s="267"/>
      <c r="F694" s="267"/>
      <c r="G694" s="267"/>
      <c r="H694" s="267"/>
      <c r="I694" s="267"/>
      <c r="J694" s="66"/>
      <c r="K694" s="66"/>
    </row>
    <row r="695" ht="18.75" spans="1:11">
      <c r="A695" s="264" t="s">
        <v>417</v>
      </c>
      <c r="B695" s="265"/>
      <c r="C695" s="266"/>
      <c r="D695" s="266"/>
      <c r="E695" s="267"/>
      <c r="F695" s="267"/>
      <c r="G695" s="267"/>
      <c r="H695" s="267"/>
      <c r="I695" s="296"/>
      <c r="J695" s="296"/>
      <c r="K695" s="296"/>
    </row>
    <row r="696" ht="18.75" spans="1:11">
      <c r="A696" s="264"/>
      <c r="B696" s="265"/>
      <c r="C696" s="266"/>
      <c r="D696" s="266"/>
      <c r="E696" s="267"/>
      <c r="F696" s="267"/>
      <c r="G696" s="267"/>
      <c r="H696" s="267"/>
      <c r="I696" s="267"/>
      <c r="J696" s="267"/>
      <c r="K696" s="267"/>
    </row>
    <row r="697" ht="18.75" spans="1:11">
      <c r="A697" s="264" t="s">
        <v>418</v>
      </c>
      <c r="B697" s="265"/>
      <c r="C697" s="266"/>
      <c r="D697" s="266"/>
      <c r="E697" s="267"/>
      <c r="F697" s="267"/>
      <c r="G697" s="267"/>
      <c r="H697" s="267"/>
      <c r="I697" s="267"/>
      <c r="J697" s="61"/>
      <c r="K697" s="297"/>
    </row>
    <row r="698" ht="18" spans="1:11">
      <c r="A698" s="264" t="s">
        <v>419</v>
      </c>
      <c r="B698" s="268" t="s">
        <v>575</v>
      </c>
      <c r="C698" s="266"/>
      <c r="D698" s="266"/>
      <c r="E698" s="267"/>
      <c r="F698" s="267"/>
      <c r="G698" s="267"/>
      <c r="H698" s="267"/>
      <c r="I698" s="267"/>
      <c r="J698" s="61"/>
      <c r="K698" s="297"/>
    </row>
    <row r="699" ht="18.75" spans="1:11">
      <c r="A699" s="264"/>
      <c r="B699" s="268"/>
      <c r="C699" s="266"/>
      <c r="D699" s="266"/>
      <c r="E699" s="267"/>
      <c r="F699" s="267"/>
      <c r="G699" s="267"/>
      <c r="H699" s="267"/>
      <c r="I699" s="267"/>
      <c r="J699" s="66"/>
      <c r="K699" s="298"/>
    </row>
    <row r="700" ht="18.75" spans="1:11">
      <c r="A700" s="269"/>
      <c r="B700" s="269"/>
      <c r="C700" s="266"/>
      <c r="D700" s="266"/>
      <c r="E700" s="269"/>
      <c r="F700" s="270" t="s">
        <v>421</v>
      </c>
      <c r="G700" s="271"/>
      <c r="H700" s="271"/>
      <c r="I700" s="299"/>
      <c r="J700" s="66"/>
      <c r="K700" s="298"/>
    </row>
    <row r="701" ht="33" spans="1:11">
      <c r="A701" s="272" t="s">
        <v>422</v>
      </c>
      <c r="B701" s="273" t="s">
        <v>423</v>
      </c>
      <c r="C701" s="274" t="s">
        <v>424</v>
      </c>
      <c r="D701" s="275" t="s">
        <v>425</v>
      </c>
      <c r="E701" s="274" t="s">
        <v>426</v>
      </c>
      <c r="F701" s="274" t="s">
        <v>8</v>
      </c>
      <c r="G701" s="274" t="s">
        <v>9</v>
      </c>
      <c r="H701" s="274" t="s">
        <v>427</v>
      </c>
      <c r="I701" s="274" t="s">
        <v>428</v>
      </c>
      <c r="J701" s="274" t="s">
        <v>429</v>
      </c>
      <c r="K701" s="274" t="s">
        <v>430</v>
      </c>
    </row>
    <row r="702" spans="1:11">
      <c r="A702" s="276">
        <v>45345</v>
      </c>
      <c r="B702" s="276">
        <v>45349</v>
      </c>
      <c r="C702" s="276" t="s">
        <v>101</v>
      </c>
      <c r="D702" s="277" t="s">
        <v>584</v>
      </c>
      <c r="E702" s="278" t="s">
        <v>563</v>
      </c>
      <c r="F702" s="279">
        <v>0</v>
      </c>
      <c r="G702" s="279">
        <v>0</v>
      </c>
      <c r="H702" s="280">
        <v>0</v>
      </c>
      <c r="I702" s="280">
        <v>0</v>
      </c>
      <c r="J702" s="300" t="s">
        <v>433</v>
      </c>
      <c r="K702" s="301" t="s">
        <v>434</v>
      </c>
    </row>
    <row r="703" spans="1:11">
      <c r="A703" s="283"/>
      <c r="B703" s="284"/>
      <c r="C703" s="285"/>
      <c r="D703" s="285"/>
      <c r="E703" s="285"/>
      <c r="F703" s="285"/>
      <c r="G703" s="285"/>
      <c r="H703" s="285"/>
      <c r="I703" s="285"/>
      <c r="J703" s="302"/>
      <c r="K703" s="289"/>
    </row>
    <row r="704" spans="1:11">
      <c r="A704" s="286" t="s">
        <v>436</v>
      </c>
      <c r="B704" s="66"/>
      <c r="C704" s="66"/>
      <c r="D704" s="286" t="s">
        <v>437</v>
      </c>
      <c r="E704" s="66"/>
      <c r="F704" s="286"/>
      <c r="G704" s="286"/>
      <c r="H704" s="66"/>
      <c r="I704" s="298" t="s">
        <v>438</v>
      </c>
      <c r="J704" s="66"/>
      <c r="K704" s="289"/>
    </row>
    <row r="705" spans="1:11">
      <c r="A705" s="286"/>
      <c r="B705" s="66"/>
      <c r="C705" s="66"/>
      <c r="D705" s="286"/>
      <c r="E705" s="66"/>
      <c r="F705" s="286"/>
      <c r="G705" s="286"/>
      <c r="H705" s="66"/>
      <c r="I705" s="66"/>
      <c r="J705" s="66"/>
      <c r="K705" s="289"/>
    </row>
    <row r="706" spans="1:11">
      <c r="A706" s="286"/>
      <c r="B706" s="66"/>
      <c r="C706" s="66"/>
      <c r="D706" s="286"/>
      <c r="E706" s="66"/>
      <c r="F706" s="286"/>
      <c r="G706" s="286"/>
      <c r="H706" s="66"/>
      <c r="I706" s="289"/>
      <c r="J706" s="66"/>
      <c r="K706" s="289"/>
    </row>
    <row r="707" spans="1:11">
      <c r="A707" s="287" t="s">
        <v>439</v>
      </c>
      <c r="B707" s="66"/>
      <c r="C707" s="66"/>
      <c r="D707" s="287" t="s">
        <v>440</v>
      </c>
      <c r="E707" s="66"/>
      <c r="F707" s="287"/>
      <c r="G707" s="287"/>
      <c r="H707" s="66"/>
      <c r="I707" s="287" t="s">
        <v>441</v>
      </c>
      <c r="J707" s="66"/>
      <c r="K707" s="303"/>
    </row>
    <row r="708" spans="1:11">
      <c r="A708" s="288" t="s">
        <v>442</v>
      </c>
      <c r="B708" s="66"/>
      <c r="C708" s="66"/>
      <c r="D708" s="288" t="s">
        <v>443</v>
      </c>
      <c r="E708" s="66"/>
      <c r="F708" s="288"/>
      <c r="G708" s="288"/>
      <c r="H708" s="66"/>
      <c r="I708" s="288" t="s">
        <v>444</v>
      </c>
      <c r="J708" s="304"/>
      <c r="K708" s="286"/>
    </row>
    <row r="709" spans="1:11">
      <c r="A709" s="288"/>
      <c r="B709" s="66"/>
      <c r="C709" s="66"/>
      <c r="D709" s="288"/>
      <c r="E709" s="66"/>
      <c r="F709" s="288"/>
      <c r="G709" s="288"/>
      <c r="H709" s="66"/>
      <c r="I709" s="288"/>
      <c r="J709" s="304"/>
      <c r="K709" s="286"/>
    </row>
    <row r="710" ht="18.75" spans="1:11">
      <c r="A710" s="264" t="s">
        <v>415</v>
      </c>
      <c r="B710" s="265"/>
      <c r="C710" s="266"/>
      <c r="D710" s="266"/>
      <c r="E710" s="267"/>
      <c r="F710" s="267"/>
      <c r="G710" s="267"/>
      <c r="H710" s="267"/>
      <c r="I710" s="267"/>
      <c r="J710" s="267"/>
      <c r="K710" s="267"/>
    </row>
    <row r="711" ht="18.75" spans="1:11">
      <c r="A711" s="264" t="s">
        <v>416</v>
      </c>
      <c r="B711" s="265"/>
      <c r="C711" s="266"/>
      <c r="D711" s="266"/>
      <c r="E711" s="267"/>
      <c r="F711" s="267"/>
      <c r="G711" s="267"/>
      <c r="H711" s="267"/>
      <c r="I711" s="267"/>
      <c r="J711" s="66"/>
      <c r="K711" s="66"/>
    </row>
    <row r="712" ht="18.75" spans="1:11">
      <c r="A712" s="264" t="s">
        <v>417</v>
      </c>
      <c r="B712" s="265"/>
      <c r="C712" s="266"/>
      <c r="D712" s="266"/>
      <c r="E712" s="267"/>
      <c r="F712" s="267"/>
      <c r="G712" s="267"/>
      <c r="H712" s="267"/>
      <c r="I712" s="296"/>
      <c r="J712" s="296"/>
      <c r="K712" s="296"/>
    </row>
    <row r="713" ht="18.75" spans="1:11">
      <c r="A713" s="264"/>
      <c r="B713" s="265"/>
      <c r="C713" s="266"/>
      <c r="D713" s="266"/>
      <c r="E713" s="267"/>
      <c r="F713" s="267"/>
      <c r="G713" s="267"/>
      <c r="H713" s="267"/>
      <c r="I713" s="267"/>
      <c r="J713" s="267"/>
      <c r="K713" s="267"/>
    </row>
    <row r="714" ht="18.75" spans="1:11">
      <c r="A714" s="264" t="s">
        <v>418</v>
      </c>
      <c r="B714" s="265"/>
      <c r="C714" s="266"/>
      <c r="D714" s="266"/>
      <c r="E714" s="267"/>
      <c r="F714" s="267"/>
      <c r="G714" s="267"/>
      <c r="H714" s="267"/>
      <c r="I714" s="267"/>
      <c r="J714" s="61"/>
      <c r="K714" s="297"/>
    </row>
    <row r="715" ht="18" spans="1:11">
      <c r="A715" s="264" t="s">
        <v>419</v>
      </c>
      <c r="B715" s="268" t="s">
        <v>585</v>
      </c>
      <c r="C715" s="266"/>
      <c r="D715" s="266"/>
      <c r="E715" s="267"/>
      <c r="F715" s="267"/>
      <c r="G715" s="267"/>
      <c r="H715" s="267"/>
      <c r="I715" s="267"/>
      <c r="J715" s="61"/>
      <c r="K715" s="297"/>
    </row>
    <row r="716" ht="18.75" spans="1:11">
      <c r="A716" s="264"/>
      <c r="B716" s="268"/>
      <c r="C716" s="266"/>
      <c r="D716" s="266"/>
      <c r="E716" s="267"/>
      <c r="F716" s="267"/>
      <c r="G716" s="267"/>
      <c r="H716" s="267"/>
      <c r="I716" s="267"/>
      <c r="J716" s="66"/>
      <c r="K716" s="298"/>
    </row>
    <row r="717" ht="18.75" spans="1:11">
      <c r="A717" s="269"/>
      <c r="B717" s="269"/>
      <c r="C717" s="266"/>
      <c r="D717" s="266"/>
      <c r="E717" s="269"/>
      <c r="F717" s="270" t="s">
        <v>421</v>
      </c>
      <c r="G717" s="271"/>
      <c r="H717" s="271"/>
      <c r="I717" s="299"/>
      <c r="J717" s="66"/>
      <c r="K717" s="298"/>
    </row>
    <row r="718" ht="33" spans="1:11">
      <c r="A718" s="272" t="s">
        <v>422</v>
      </c>
      <c r="B718" s="273" t="s">
        <v>423</v>
      </c>
      <c r="C718" s="274" t="s">
        <v>424</v>
      </c>
      <c r="D718" s="275" t="s">
        <v>425</v>
      </c>
      <c r="E718" s="274" t="s">
        <v>426</v>
      </c>
      <c r="F718" s="274" t="s">
        <v>8</v>
      </c>
      <c r="G718" s="274" t="s">
        <v>9</v>
      </c>
      <c r="H718" s="274" t="s">
        <v>427</v>
      </c>
      <c r="I718" s="274" t="s">
        <v>428</v>
      </c>
      <c r="J718" s="274" t="s">
        <v>429</v>
      </c>
      <c r="K718" s="274" t="s">
        <v>430</v>
      </c>
    </row>
    <row r="719" spans="1:11">
      <c r="A719" s="276">
        <v>45343</v>
      </c>
      <c r="B719" s="276">
        <v>45350</v>
      </c>
      <c r="C719" s="276" t="s">
        <v>102</v>
      </c>
      <c r="D719" s="277" t="s">
        <v>586</v>
      </c>
      <c r="E719" s="278" t="s">
        <v>563</v>
      </c>
      <c r="F719" s="279">
        <v>0</v>
      </c>
      <c r="G719" s="279">
        <v>0</v>
      </c>
      <c r="H719" s="280">
        <v>0</v>
      </c>
      <c r="I719" s="280">
        <v>0</v>
      </c>
      <c r="J719" s="300" t="s">
        <v>433</v>
      </c>
      <c r="K719" s="301" t="s">
        <v>434</v>
      </c>
    </row>
    <row r="720" spans="1:11">
      <c r="A720" s="276">
        <v>45345</v>
      </c>
      <c r="B720" s="276">
        <v>45350</v>
      </c>
      <c r="C720" s="308" t="s">
        <v>103</v>
      </c>
      <c r="D720" s="308" t="s">
        <v>587</v>
      </c>
      <c r="E720" s="308" t="s">
        <v>510</v>
      </c>
      <c r="F720" s="279">
        <v>0</v>
      </c>
      <c r="G720" s="279">
        <v>0</v>
      </c>
      <c r="H720" s="280">
        <v>0</v>
      </c>
      <c r="I720" s="280">
        <v>0</v>
      </c>
      <c r="J720" s="314" t="s">
        <v>433</v>
      </c>
      <c r="K720" s="276" t="s">
        <v>434</v>
      </c>
    </row>
    <row r="721" spans="1:11">
      <c r="A721" s="283"/>
      <c r="B721" s="284"/>
      <c r="C721" s="285"/>
      <c r="D721" s="285"/>
      <c r="E721" s="285"/>
      <c r="F721" s="285"/>
      <c r="G721" s="285"/>
      <c r="H721" s="285"/>
      <c r="I721" s="285"/>
      <c r="J721" s="302"/>
      <c r="K721" s="289"/>
    </row>
    <row r="722" spans="1:11">
      <c r="A722" s="286" t="s">
        <v>436</v>
      </c>
      <c r="B722" s="66"/>
      <c r="C722" s="66"/>
      <c r="D722" s="286" t="s">
        <v>437</v>
      </c>
      <c r="E722" s="66"/>
      <c r="F722" s="286"/>
      <c r="G722" s="286"/>
      <c r="H722" s="66"/>
      <c r="I722" s="298" t="s">
        <v>438</v>
      </c>
      <c r="J722" s="66"/>
      <c r="K722" s="289"/>
    </row>
    <row r="723" spans="1:11">
      <c r="A723" s="286"/>
      <c r="B723" s="66"/>
      <c r="C723" s="66"/>
      <c r="D723" s="286"/>
      <c r="E723" s="66"/>
      <c r="F723" s="286"/>
      <c r="G723" s="286"/>
      <c r="H723" s="66"/>
      <c r="I723" s="66"/>
      <c r="J723" s="66"/>
      <c r="K723" s="289"/>
    </row>
    <row r="724" spans="1:11">
      <c r="A724" s="286"/>
      <c r="B724" s="66"/>
      <c r="C724" s="66"/>
      <c r="D724" s="286"/>
      <c r="E724" s="66"/>
      <c r="F724" s="286"/>
      <c r="G724" s="286"/>
      <c r="H724" s="66"/>
      <c r="I724" s="289"/>
      <c r="J724" s="66"/>
      <c r="K724" s="289"/>
    </row>
    <row r="725" spans="1:11">
      <c r="A725" s="287" t="s">
        <v>439</v>
      </c>
      <c r="B725" s="66"/>
      <c r="C725" s="66"/>
      <c r="D725" s="287" t="s">
        <v>440</v>
      </c>
      <c r="E725" s="66"/>
      <c r="F725" s="287"/>
      <c r="G725" s="287"/>
      <c r="H725" s="66"/>
      <c r="I725" s="287" t="s">
        <v>441</v>
      </c>
      <c r="J725" s="66"/>
      <c r="K725" s="303"/>
    </row>
    <row r="726" spans="1:11">
      <c r="A726" s="288" t="s">
        <v>442</v>
      </c>
      <c r="B726" s="66"/>
      <c r="C726" s="66"/>
      <c r="D726" s="288" t="s">
        <v>443</v>
      </c>
      <c r="E726" s="66"/>
      <c r="F726" s="288"/>
      <c r="G726" s="288"/>
      <c r="H726" s="66"/>
      <c r="I726" s="288" t="s">
        <v>444</v>
      </c>
      <c r="J726" s="304"/>
      <c r="K726" s="286"/>
    </row>
    <row r="727" spans="1:11">
      <c r="A727" s="286"/>
      <c r="B727" s="66"/>
      <c r="C727" s="66"/>
      <c r="D727" s="286"/>
      <c r="E727" s="66"/>
      <c r="F727" s="286"/>
      <c r="G727" s="286"/>
      <c r="H727" s="66"/>
      <c r="I727" s="66"/>
      <c r="J727" s="66"/>
      <c r="K727" s="289"/>
    </row>
    <row r="728" ht="18.75" spans="1:11">
      <c r="A728" s="264" t="s">
        <v>415</v>
      </c>
      <c r="B728" s="265"/>
      <c r="C728" s="266"/>
      <c r="D728" s="266"/>
      <c r="E728" s="267"/>
      <c r="F728" s="267"/>
      <c r="G728" s="267"/>
      <c r="H728" s="267"/>
      <c r="I728" s="267"/>
      <c r="J728" s="267"/>
      <c r="K728" s="267"/>
    </row>
    <row r="729" ht="18.75" spans="1:11">
      <c r="A729" s="264" t="s">
        <v>416</v>
      </c>
      <c r="B729" s="265"/>
      <c r="C729" s="266"/>
      <c r="D729" s="266"/>
      <c r="E729" s="267"/>
      <c r="F729" s="267"/>
      <c r="G729" s="267"/>
      <c r="H729" s="267"/>
      <c r="I729" s="267"/>
      <c r="J729" s="66"/>
      <c r="K729" s="66"/>
    </row>
    <row r="730" ht="18.75" spans="1:11">
      <c r="A730" s="264" t="s">
        <v>417</v>
      </c>
      <c r="B730" s="265"/>
      <c r="C730" s="266"/>
      <c r="D730" s="266"/>
      <c r="E730" s="267"/>
      <c r="F730" s="267"/>
      <c r="G730" s="267"/>
      <c r="H730" s="267"/>
      <c r="I730" s="296"/>
      <c r="J730" s="296"/>
      <c r="K730" s="296"/>
    </row>
    <row r="731" ht="18.75" spans="1:11">
      <c r="A731" s="264"/>
      <c r="B731" s="265"/>
      <c r="C731" s="266"/>
      <c r="D731" s="266"/>
      <c r="E731" s="267"/>
      <c r="F731" s="267"/>
      <c r="G731" s="267"/>
      <c r="H731" s="267"/>
      <c r="I731" s="267"/>
      <c r="J731" s="267"/>
      <c r="K731" s="267"/>
    </row>
    <row r="732" ht="18.75" spans="1:11">
      <c r="A732" s="264" t="s">
        <v>450</v>
      </c>
      <c r="B732" s="265"/>
      <c r="C732" s="266"/>
      <c r="D732" s="266"/>
      <c r="E732" s="267"/>
      <c r="F732" s="267"/>
      <c r="G732" s="267"/>
      <c r="H732" s="267"/>
      <c r="I732" s="267"/>
      <c r="J732" s="61"/>
      <c r="K732" s="297"/>
    </row>
    <row r="733" ht="18" spans="1:11">
      <c r="A733" s="264" t="s">
        <v>419</v>
      </c>
      <c r="B733" s="268" t="s">
        <v>585</v>
      </c>
      <c r="C733" s="266"/>
      <c r="D733" s="266"/>
      <c r="E733" s="267"/>
      <c r="F733" s="267"/>
      <c r="G733" s="267"/>
      <c r="H733" s="267"/>
      <c r="I733" s="267"/>
      <c r="J733" s="61"/>
      <c r="K733" s="297"/>
    </row>
    <row r="734" ht="18.75" spans="1:11">
      <c r="A734" s="264"/>
      <c r="B734" s="268"/>
      <c r="C734" s="266"/>
      <c r="D734" s="266"/>
      <c r="E734" s="267"/>
      <c r="F734" s="267"/>
      <c r="G734" s="267"/>
      <c r="H734" s="267"/>
      <c r="I734" s="267"/>
      <c r="J734" s="66"/>
      <c r="K734" s="298"/>
    </row>
    <row r="735" ht="18.75" spans="1:11">
      <c r="A735" s="269"/>
      <c r="B735" s="269"/>
      <c r="C735" s="266"/>
      <c r="D735" s="266"/>
      <c r="E735" s="269"/>
      <c r="F735" s="270" t="s">
        <v>421</v>
      </c>
      <c r="G735" s="271"/>
      <c r="H735" s="271"/>
      <c r="I735" s="299"/>
      <c r="J735" s="66"/>
      <c r="K735" s="298"/>
    </row>
    <row r="736" ht="33" spans="1:11">
      <c r="A736" s="272" t="s">
        <v>422</v>
      </c>
      <c r="B736" s="273" t="s">
        <v>423</v>
      </c>
      <c r="C736" s="274" t="s">
        <v>424</v>
      </c>
      <c r="D736" s="275" t="s">
        <v>425</v>
      </c>
      <c r="E736" s="274" t="s">
        <v>426</v>
      </c>
      <c r="F736" s="274" t="s">
        <v>8</v>
      </c>
      <c r="G736" s="274" t="s">
        <v>9</v>
      </c>
      <c r="H736" s="274" t="s">
        <v>427</v>
      </c>
      <c r="I736" s="274" t="s">
        <v>428</v>
      </c>
      <c r="J736" s="274" t="s">
        <v>429</v>
      </c>
      <c r="K736" s="274" t="s">
        <v>430</v>
      </c>
    </row>
    <row r="737" spans="1:11">
      <c r="A737" s="276">
        <v>45348</v>
      </c>
      <c r="B737" s="276">
        <v>45350</v>
      </c>
      <c r="C737" s="276" t="s">
        <v>104</v>
      </c>
      <c r="D737" s="277" t="s">
        <v>588</v>
      </c>
      <c r="E737" s="278" t="s">
        <v>449</v>
      </c>
      <c r="F737" s="279">
        <v>0</v>
      </c>
      <c r="G737" s="279">
        <v>0</v>
      </c>
      <c r="H737" s="280">
        <v>0</v>
      </c>
      <c r="I737" s="280">
        <v>0</v>
      </c>
      <c r="J737" s="300" t="s">
        <v>433</v>
      </c>
      <c r="K737" s="301" t="s">
        <v>434</v>
      </c>
    </row>
    <row r="738" spans="1:11">
      <c r="A738" s="283"/>
      <c r="B738" s="284"/>
      <c r="C738" s="285"/>
      <c r="D738" s="285"/>
      <c r="E738" s="285"/>
      <c r="F738" s="285"/>
      <c r="G738" s="285"/>
      <c r="H738" s="285"/>
      <c r="I738" s="285"/>
      <c r="J738" s="302"/>
      <c r="K738" s="289"/>
    </row>
    <row r="739" spans="1:11">
      <c r="A739" s="286" t="s">
        <v>436</v>
      </c>
      <c r="B739" s="66"/>
      <c r="C739" s="66"/>
      <c r="D739" s="286" t="s">
        <v>437</v>
      </c>
      <c r="E739" s="66"/>
      <c r="F739" s="286"/>
      <c r="G739" s="286"/>
      <c r="H739" s="66"/>
      <c r="I739" s="298" t="s">
        <v>438</v>
      </c>
      <c r="J739" s="66"/>
      <c r="K739" s="289"/>
    </row>
    <row r="740" spans="1:11">
      <c r="A740" s="286"/>
      <c r="B740" s="66"/>
      <c r="C740" s="66"/>
      <c r="D740" s="286"/>
      <c r="E740" s="66"/>
      <c r="F740" s="286"/>
      <c r="G740" s="286"/>
      <c r="H740" s="66"/>
      <c r="I740" s="66"/>
      <c r="J740" s="66"/>
      <c r="K740" s="289"/>
    </row>
    <row r="741" spans="1:11">
      <c r="A741" s="286"/>
      <c r="B741" s="66"/>
      <c r="C741" s="66"/>
      <c r="D741" s="286"/>
      <c r="E741" s="66"/>
      <c r="F741" s="286"/>
      <c r="G741" s="286"/>
      <c r="H741" s="66"/>
      <c r="I741" s="289"/>
      <c r="J741" s="66"/>
      <c r="K741" s="289"/>
    </row>
    <row r="742" spans="1:11">
      <c r="A742" s="287" t="s">
        <v>439</v>
      </c>
      <c r="B742" s="66"/>
      <c r="C742" s="66"/>
      <c r="D742" s="287" t="s">
        <v>440</v>
      </c>
      <c r="E742" s="66"/>
      <c r="F742" s="287"/>
      <c r="G742" s="287"/>
      <c r="H742" s="66"/>
      <c r="I742" s="287" t="s">
        <v>544</v>
      </c>
      <c r="J742" s="66"/>
      <c r="K742" s="303"/>
    </row>
    <row r="743" spans="1:11">
      <c r="A743" s="288" t="s">
        <v>442</v>
      </c>
      <c r="B743" s="66"/>
      <c r="C743" s="66"/>
      <c r="D743" s="288" t="s">
        <v>443</v>
      </c>
      <c r="E743" s="66"/>
      <c r="F743" s="288"/>
      <c r="G743" s="288"/>
      <c r="H743" s="66"/>
      <c r="I743" s="288" t="s">
        <v>545</v>
      </c>
      <c r="J743" s="304"/>
      <c r="K743" s="286"/>
    </row>
    <row r="744" spans="1:11">
      <c r="A744" s="289"/>
      <c r="B744" s="289"/>
      <c r="C744" s="290"/>
      <c r="D744" s="291"/>
      <c r="E744" s="291"/>
      <c r="F744" s="292"/>
      <c r="G744" s="292"/>
      <c r="H744" s="293"/>
      <c r="I744" s="293"/>
      <c r="J744" s="305"/>
      <c r="K744" s="289"/>
    </row>
    <row r="745" ht="18.75" spans="1:11">
      <c r="A745" s="264" t="s">
        <v>415</v>
      </c>
      <c r="B745" s="265"/>
      <c r="C745" s="266"/>
      <c r="D745" s="266"/>
      <c r="E745" s="267"/>
      <c r="F745" s="267"/>
      <c r="G745" s="267"/>
      <c r="H745" s="267"/>
      <c r="I745" s="267"/>
      <c r="J745" s="267"/>
      <c r="K745" s="267"/>
    </row>
    <row r="746" ht="18.75" spans="1:11">
      <c r="A746" s="264" t="s">
        <v>416</v>
      </c>
      <c r="B746" s="265"/>
      <c r="C746" s="266"/>
      <c r="D746" s="266"/>
      <c r="E746" s="267"/>
      <c r="F746" s="267"/>
      <c r="G746" s="267"/>
      <c r="H746" s="267"/>
      <c r="I746" s="267"/>
      <c r="J746" s="66"/>
      <c r="K746" s="66"/>
    </row>
    <row r="747" ht="18.75" spans="1:11">
      <c r="A747" s="264" t="s">
        <v>417</v>
      </c>
      <c r="B747" s="265"/>
      <c r="C747" s="266"/>
      <c r="D747" s="266"/>
      <c r="E747" s="267"/>
      <c r="F747" s="267"/>
      <c r="G747" s="267"/>
      <c r="H747" s="267"/>
      <c r="I747" s="296"/>
      <c r="J747" s="296"/>
      <c r="K747" s="296"/>
    </row>
    <row r="748" ht="18.75" spans="1:11">
      <c r="A748" s="264"/>
      <c r="B748" s="265"/>
      <c r="C748" s="266"/>
      <c r="D748" s="266"/>
      <c r="E748" s="267"/>
      <c r="F748" s="267"/>
      <c r="G748" s="267"/>
      <c r="H748" s="267"/>
      <c r="I748" s="267"/>
      <c r="J748" s="267"/>
      <c r="K748" s="267"/>
    </row>
    <row r="749" ht="18.75" spans="1:11">
      <c r="A749" s="264" t="s">
        <v>450</v>
      </c>
      <c r="B749" s="265"/>
      <c r="C749" s="266"/>
      <c r="D749" s="266"/>
      <c r="E749" s="267"/>
      <c r="F749" s="267"/>
      <c r="G749" s="267"/>
      <c r="H749" s="267"/>
      <c r="I749" s="267"/>
      <c r="J749" s="61"/>
      <c r="K749" s="297"/>
    </row>
    <row r="750" ht="18" spans="1:11">
      <c r="A750" s="264" t="s">
        <v>419</v>
      </c>
      <c r="B750" s="268" t="s">
        <v>589</v>
      </c>
      <c r="C750" s="266"/>
      <c r="D750" s="266"/>
      <c r="E750" s="267"/>
      <c r="F750" s="267"/>
      <c r="G750" s="267"/>
      <c r="H750" s="267"/>
      <c r="I750" s="267"/>
      <c r="J750" s="61"/>
      <c r="K750" s="297"/>
    </row>
    <row r="751" ht="18.75" spans="1:11">
      <c r="A751" s="264"/>
      <c r="B751" s="268"/>
      <c r="C751" s="266"/>
      <c r="D751" s="266"/>
      <c r="E751" s="267"/>
      <c r="F751" s="267"/>
      <c r="G751" s="267"/>
      <c r="H751" s="267"/>
      <c r="I751" s="267"/>
      <c r="J751" s="66"/>
      <c r="K751" s="298"/>
    </row>
    <row r="752" ht="18.75" spans="1:11">
      <c r="A752" s="269"/>
      <c r="B752" s="269"/>
      <c r="C752" s="266"/>
      <c r="D752" s="266"/>
      <c r="E752" s="269"/>
      <c r="F752" s="270" t="s">
        <v>421</v>
      </c>
      <c r="G752" s="271"/>
      <c r="H752" s="271"/>
      <c r="I752" s="299"/>
      <c r="J752" s="66"/>
      <c r="K752" s="298"/>
    </row>
    <row r="753" ht="33" spans="1:11">
      <c r="A753" s="272" t="s">
        <v>422</v>
      </c>
      <c r="B753" s="273" t="s">
        <v>423</v>
      </c>
      <c r="C753" s="274" t="s">
        <v>424</v>
      </c>
      <c r="D753" s="275" t="s">
        <v>425</v>
      </c>
      <c r="E753" s="274" t="s">
        <v>426</v>
      </c>
      <c r="F753" s="274" t="s">
        <v>8</v>
      </c>
      <c r="G753" s="274" t="s">
        <v>9</v>
      </c>
      <c r="H753" s="274" t="s">
        <v>427</v>
      </c>
      <c r="I753" s="274" t="s">
        <v>428</v>
      </c>
      <c r="J753" s="274" t="s">
        <v>429</v>
      </c>
      <c r="K753" s="274" t="s">
        <v>430</v>
      </c>
    </row>
    <row r="754" ht="25.5" spans="1:11">
      <c r="A754" s="276">
        <v>45348</v>
      </c>
      <c r="B754" s="276">
        <v>45351</v>
      </c>
      <c r="C754" s="276" t="s">
        <v>107</v>
      </c>
      <c r="D754" s="277" t="s">
        <v>415</v>
      </c>
      <c r="E754" s="278" t="s">
        <v>590</v>
      </c>
      <c r="F754" s="279">
        <v>0</v>
      </c>
      <c r="G754" s="279">
        <v>0</v>
      </c>
      <c r="H754" s="280">
        <v>0</v>
      </c>
      <c r="I754" s="280">
        <v>0</v>
      </c>
      <c r="J754" s="300" t="s">
        <v>433</v>
      </c>
      <c r="K754" s="301" t="s">
        <v>434</v>
      </c>
    </row>
    <row r="755" spans="1:11">
      <c r="A755" s="283"/>
      <c r="B755" s="284"/>
      <c r="C755" s="285"/>
      <c r="D755" s="285"/>
      <c r="E755" s="285"/>
      <c r="F755" s="285"/>
      <c r="G755" s="285"/>
      <c r="H755" s="285"/>
      <c r="I755" s="285"/>
      <c r="J755" s="302"/>
      <c r="K755" s="289"/>
    </row>
    <row r="756" spans="1:11">
      <c r="A756" s="286" t="s">
        <v>436</v>
      </c>
      <c r="B756" s="66"/>
      <c r="C756" s="66"/>
      <c r="D756" s="286" t="s">
        <v>437</v>
      </c>
      <c r="E756" s="66"/>
      <c r="F756" s="286"/>
      <c r="G756" s="286"/>
      <c r="H756" s="66"/>
      <c r="I756" s="298" t="s">
        <v>438</v>
      </c>
      <c r="J756" s="66"/>
      <c r="K756" s="289"/>
    </row>
    <row r="757" spans="1:11">
      <c r="A757" s="286"/>
      <c r="B757" s="66"/>
      <c r="C757" s="66"/>
      <c r="D757" s="286"/>
      <c r="E757" s="66"/>
      <c r="F757" s="286"/>
      <c r="G757" s="286"/>
      <c r="H757" s="66"/>
      <c r="I757" s="66"/>
      <c r="J757" s="66"/>
      <c r="K757" s="289"/>
    </row>
    <row r="758" spans="1:11">
      <c r="A758" s="286"/>
      <c r="B758" s="66"/>
      <c r="C758" s="66"/>
      <c r="D758" s="286"/>
      <c r="E758" s="66"/>
      <c r="F758" s="286"/>
      <c r="G758" s="286"/>
      <c r="H758" s="66"/>
      <c r="I758" s="289"/>
      <c r="J758" s="66"/>
      <c r="K758" s="289"/>
    </row>
    <row r="759" spans="1:11">
      <c r="A759" s="287" t="s">
        <v>439</v>
      </c>
      <c r="B759" s="66"/>
      <c r="C759" s="66"/>
      <c r="D759" s="287" t="s">
        <v>440</v>
      </c>
      <c r="E759" s="66"/>
      <c r="F759" s="287"/>
      <c r="G759" s="287"/>
      <c r="H759" s="66"/>
      <c r="I759" s="287" t="s">
        <v>544</v>
      </c>
      <c r="J759" s="66"/>
      <c r="K759" s="303"/>
    </row>
    <row r="760" spans="1:11">
      <c r="A760" s="288" t="s">
        <v>442</v>
      </c>
      <c r="B760" s="66"/>
      <c r="C760" s="66"/>
      <c r="D760" s="288" t="s">
        <v>443</v>
      </c>
      <c r="E760" s="66"/>
      <c r="F760" s="288"/>
      <c r="G760" s="288"/>
      <c r="H760" s="66"/>
      <c r="I760" s="288" t="s">
        <v>545</v>
      </c>
      <c r="J760" s="304"/>
      <c r="K760" s="286"/>
    </row>
    <row r="761" ht="16.5" spans="1:11">
      <c r="A761" s="309"/>
      <c r="B761" s="310"/>
      <c r="C761" s="311"/>
      <c r="D761" s="311"/>
      <c r="E761" s="311"/>
      <c r="F761" s="311"/>
      <c r="G761" s="311"/>
      <c r="H761" s="311"/>
      <c r="I761" s="311"/>
      <c r="J761" s="311"/>
      <c r="K761" s="311"/>
    </row>
    <row r="762" ht="18.75" spans="1:11">
      <c r="A762" s="264" t="s">
        <v>415</v>
      </c>
      <c r="B762" s="265"/>
      <c r="C762" s="266"/>
      <c r="D762" s="266"/>
      <c r="E762" s="267"/>
      <c r="F762" s="267"/>
      <c r="G762" s="267"/>
      <c r="H762" s="267"/>
      <c r="I762" s="267"/>
      <c r="J762" s="267"/>
      <c r="K762" s="267"/>
    </row>
    <row r="763" ht="18.75" spans="1:11">
      <c r="A763" s="264" t="s">
        <v>416</v>
      </c>
      <c r="B763" s="265"/>
      <c r="C763" s="266"/>
      <c r="D763" s="266"/>
      <c r="E763" s="267"/>
      <c r="F763" s="267"/>
      <c r="G763" s="267"/>
      <c r="H763" s="267"/>
      <c r="I763" s="267"/>
      <c r="J763" s="66"/>
      <c r="K763" s="66"/>
    </row>
    <row r="764" ht="18.75" spans="1:11">
      <c r="A764" s="264" t="s">
        <v>417</v>
      </c>
      <c r="B764" s="265"/>
      <c r="C764" s="266"/>
      <c r="D764" s="266"/>
      <c r="E764" s="267"/>
      <c r="F764" s="267"/>
      <c r="G764" s="267"/>
      <c r="H764" s="267"/>
      <c r="I764" s="296"/>
      <c r="J764" s="296"/>
      <c r="K764" s="296"/>
    </row>
    <row r="765" ht="18.75" spans="1:11">
      <c r="A765" s="264"/>
      <c r="B765" s="265"/>
      <c r="C765" s="266"/>
      <c r="D765" s="266"/>
      <c r="E765" s="267"/>
      <c r="F765" s="267"/>
      <c r="G765" s="267"/>
      <c r="H765" s="267"/>
      <c r="I765" s="267"/>
      <c r="J765" s="267"/>
      <c r="K765" s="267"/>
    </row>
    <row r="766" ht="18.75" spans="1:11">
      <c r="A766" s="264" t="s">
        <v>450</v>
      </c>
      <c r="B766" s="265"/>
      <c r="C766" s="266"/>
      <c r="D766" s="266"/>
      <c r="E766" s="267"/>
      <c r="F766" s="267"/>
      <c r="G766" s="267"/>
      <c r="H766" s="267"/>
      <c r="I766" s="267"/>
      <c r="J766" s="61"/>
      <c r="K766" s="297"/>
    </row>
    <row r="767" ht="18" spans="1:11">
      <c r="A767" s="264" t="s">
        <v>419</v>
      </c>
      <c r="B767" s="268" t="s">
        <v>589</v>
      </c>
      <c r="C767" s="266"/>
      <c r="D767" s="266"/>
      <c r="E767" s="267"/>
      <c r="F767" s="267"/>
      <c r="G767" s="267"/>
      <c r="H767" s="267"/>
      <c r="I767" s="267"/>
      <c r="J767" s="61"/>
      <c r="K767" s="297"/>
    </row>
    <row r="768" ht="18.75" spans="1:11">
      <c r="A768" s="264"/>
      <c r="B768" s="268"/>
      <c r="C768" s="266"/>
      <c r="D768" s="266"/>
      <c r="E768" s="267"/>
      <c r="F768" s="267"/>
      <c r="G768" s="267"/>
      <c r="H768" s="267"/>
      <c r="I768" s="267"/>
      <c r="J768" s="66"/>
      <c r="K768" s="298"/>
    </row>
    <row r="769" ht="18.75" spans="1:11">
      <c r="A769" s="269"/>
      <c r="B769" s="269"/>
      <c r="C769" s="266"/>
      <c r="D769" s="266"/>
      <c r="E769" s="269"/>
      <c r="F769" s="270" t="s">
        <v>421</v>
      </c>
      <c r="G769" s="271"/>
      <c r="H769" s="271"/>
      <c r="I769" s="299"/>
      <c r="J769" s="66"/>
      <c r="K769" s="298"/>
    </row>
    <row r="770" ht="33" spans="1:11">
      <c r="A770" s="272" t="s">
        <v>422</v>
      </c>
      <c r="B770" s="273" t="s">
        <v>423</v>
      </c>
      <c r="C770" s="274" t="s">
        <v>424</v>
      </c>
      <c r="D770" s="275" t="s">
        <v>425</v>
      </c>
      <c r="E770" s="274" t="s">
        <v>426</v>
      </c>
      <c r="F770" s="274" t="s">
        <v>8</v>
      </c>
      <c r="G770" s="274" t="s">
        <v>9</v>
      </c>
      <c r="H770" s="274" t="s">
        <v>427</v>
      </c>
      <c r="I770" s="274" t="s">
        <v>428</v>
      </c>
      <c r="J770" s="274" t="s">
        <v>429</v>
      </c>
      <c r="K770" s="274" t="s">
        <v>430</v>
      </c>
    </row>
    <row r="771" ht="25.5" spans="1:11">
      <c r="A771" s="276">
        <v>45350</v>
      </c>
      <c r="B771" s="276">
        <v>45351</v>
      </c>
      <c r="C771" s="276" t="s">
        <v>108</v>
      </c>
      <c r="D771" s="277" t="s">
        <v>415</v>
      </c>
      <c r="E771" s="278" t="s">
        <v>474</v>
      </c>
      <c r="F771" s="279">
        <v>0</v>
      </c>
      <c r="G771" s="279">
        <v>0</v>
      </c>
      <c r="H771" s="280">
        <v>0</v>
      </c>
      <c r="I771" s="280">
        <v>0</v>
      </c>
      <c r="J771" s="300" t="s">
        <v>433</v>
      </c>
      <c r="K771" s="301" t="s">
        <v>434</v>
      </c>
    </row>
    <row r="772" spans="1:11">
      <c r="A772" s="283"/>
      <c r="B772" s="284"/>
      <c r="C772" s="285"/>
      <c r="D772" s="285"/>
      <c r="E772" s="285"/>
      <c r="F772" s="285"/>
      <c r="G772" s="285"/>
      <c r="H772" s="285"/>
      <c r="I772" s="285"/>
      <c r="J772" s="302"/>
      <c r="K772" s="289"/>
    </row>
    <row r="773" spans="1:11">
      <c r="A773" s="286" t="s">
        <v>436</v>
      </c>
      <c r="B773" s="66"/>
      <c r="C773" s="66"/>
      <c r="D773" s="286" t="s">
        <v>437</v>
      </c>
      <c r="E773" s="66"/>
      <c r="F773" s="286"/>
      <c r="G773" s="286"/>
      <c r="H773" s="66"/>
      <c r="I773" s="298" t="s">
        <v>438</v>
      </c>
      <c r="J773" s="66"/>
      <c r="K773" s="289"/>
    </row>
    <row r="774" spans="1:11">
      <c r="A774" s="286"/>
      <c r="B774" s="66"/>
      <c r="C774" s="66"/>
      <c r="D774" s="286"/>
      <c r="E774" s="66"/>
      <c r="F774" s="286"/>
      <c r="G774" s="286"/>
      <c r="H774" s="66"/>
      <c r="I774" s="66"/>
      <c r="J774" s="66"/>
      <c r="K774" s="289"/>
    </row>
    <row r="775" spans="1:11">
      <c r="A775" s="286"/>
      <c r="B775" s="66"/>
      <c r="C775" s="66"/>
      <c r="D775" s="286"/>
      <c r="E775" s="66"/>
      <c r="F775" s="286"/>
      <c r="G775" s="286"/>
      <c r="H775" s="66"/>
      <c r="I775" s="289"/>
      <c r="J775" s="66"/>
      <c r="K775" s="289"/>
    </row>
    <row r="776" spans="1:11">
      <c r="A776" s="287" t="s">
        <v>439</v>
      </c>
      <c r="B776" s="66"/>
      <c r="C776" s="66"/>
      <c r="D776" s="287" t="s">
        <v>440</v>
      </c>
      <c r="E776" s="66"/>
      <c r="F776" s="287"/>
      <c r="G776" s="287"/>
      <c r="H776" s="66"/>
      <c r="I776" s="287" t="s">
        <v>544</v>
      </c>
      <c r="J776" s="66"/>
      <c r="K776" s="303"/>
    </row>
    <row r="777" spans="1:11">
      <c r="A777" s="288" t="s">
        <v>442</v>
      </c>
      <c r="B777" s="66"/>
      <c r="C777" s="66"/>
      <c r="D777" s="288" t="s">
        <v>443</v>
      </c>
      <c r="E777" s="66"/>
      <c r="F777" s="288"/>
      <c r="G777" s="288"/>
      <c r="H777" s="66"/>
      <c r="I777" s="288" t="s">
        <v>545</v>
      </c>
      <c r="J777" s="304"/>
      <c r="K777" s="286"/>
    </row>
    <row r="778" ht="18.75" spans="1:11">
      <c r="A778" s="264"/>
      <c r="B778" s="265"/>
      <c r="C778" s="266"/>
      <c r="D778" s="266"/>
      <c r="E778" s="267"/>
      <c r="F778" s="267"/>
      <c r="G778" s="267"/>
      <c r="H778" s="267"/>
      <c r="I778" s="267"/>
      <c r="J778" s="61"/>
      <c r="K778" s="297"/>
    </row>
    <row r="779" ht="18.75" spans="1:11">
      <c r="A779" s="264" t="s">
        <v>415</v>
      </c>
      <c r="B779" s="265"/>
      <c r="C779" s="266"/>
      <c r="D779" s="266"/>
      <c r="E779" s="267"/>
      <c r="F779" s="267"/>
      <c r="G779" s="267"/>
      <c r="H779" s="267"/>
      <c r="I779" s="267"/>
      <c r="J779" s="267"/>
      <c r="K779" s="267"/>
    </row>
    <row r="780" ht="18.75" spans="1:11">
      <c r="A780" s="264" t="s">
        <v>416</v>
      </c>
      <c r="B780" s="265"/>
      <c r="C780" s="266"/>
      <c r="D780" s="266"/>
      <c r="E780" s="267"/>
      <c r="F780" s="267"/>
      <c r="G780" s="267"/>
      <c r="H780" s="267"/>
      <c r="I780" s="267"/>
      <c r="J780" s="66"/>
      <c r="K780" s="66"/>
    </row>
    <row r="781" ht="18.75" spans="1:11">
      <c r="A781" s="264" t="s">
        <v>417</v>
      </c>
      <c r="B781" s="265"/>
      <c r="C781" s="266"/>
      <c r="D781" s="266"/>
      <c r="E781" s="267"/>
      <c r="F781" s="267"/>
      <c r="G781" s="267"/>
      <c r="H781" s="267"/>
      <c r="I781" s="296"/>
      <c r="J781" s="296"/>
      <c r="K781" s="296"/>
    </row>
    <row r="782" ht="18.75" spans="1:11">
      <c r="A782" s="264"/>
      <c r="B782" s="265"/>
      <c r="C782" s="266"/>
      <c r="D782" s="266"/>
      <c r="E782" s="267"/>
      <c r="F782" s="267"/>
      <c r="G782" s="267"/>
      <c r="H782" s="267"/>
      <c r="I782" s="267"/>
      <c r="J782" s="267"/>
      <c r="K782" s="267"/>
    </row>
    <row r="783" ht="18.75" spans="1:11">
      <c r="A783" s="264" t="s">
        <v>418</v>
      </c>
      <c r="B783" s="265"/>
      <c r="C783" s="266"/>
      <c r="D783" s="266"/>
      <c r="E783" s="267"/>
      <c r="F783" s="267"/>
      <c r="G783" s="267"/>
      <c r="H783" s="267"/>
      <c r="I783" s="267"/>
      <c r="J783" s="61"/>
      <c r="K783" s="297"/>
    </row>
    <row r="784" ht="18" spans="1:11">
      <c r="A784" s="264" t="s">
        <v>419</v>
      </c>
      <c r="B784" s="268" t="s">
        <v>589</v>
      </c>
      <c r="C784" s="266"/>
      <c r="D784" s="266"/>
      <c r="E784" s="267"/>
      <c r="F784" s="267"/>
      <c r="G784" s="267"/>
      <c r="H784" s="267"/>
      <c r="I784" s="267"/>
      <c r="J784" s="61"/>
      <c r="K784" s="297"/>
    </row>
    <row r="785" ht="18.75" spans="1:11">
      <c r="A785" s="264"/>
      <c r="B785" s="268"/>
      <c r="C785" s="266"/>
      <c r="D785" s="266"/>
      <c r="E785" s="267"/>
      <c r="F785" s="267"/>
      <c r="G785" s="267"/>
      <c r="H785" s="267"/>
      <c r="I785" s="267"/>
      <c r="J785" s="66"/>
      <c r="K785" s="298"/>
    </row>
    <row r="786" ht="18.75" spans="1:11">
      <c r="A786" s="269"/>
      <c r="B786" s="269"/>
      <c r="C786" s="266"/>
      <c r="D786" s="266"/>
      <c r="E786" s="269"/>
      <c r="F786" s="270" t="s">
        <v>421</v>
      </c>
      <c r="G786" s="271"/>
      <c r="H786" s="271"/>
      <c r="I786" s="299"/>
      <c r="J786" s="66"/>
      <c r="K786" s="298"/>
    </row>
    <row r="787" ht="33" spans="1:11">
      <c r="A787" s="272" t="s">
        <v>422</v>
      </c>
      <c r="B787" s="273" t="s">
        <v>423</v>
      </c>
      <c r="C787" s="274" t="s">
        <v>424</v>
      </c>
      <c r="D787" s="275" t="s">
        <v>425</v>
      </c>
      <c r="E787" s="274" t="s">
        <v>426</v>
      </c>
      <c r="F787" s="274" t="s">
        <v>8</v>
      </c>
      <c r="G787" s="274" t="s">
        <v>9</v>
      </c>
      <c r="H787" s="274" t="s">
        <v>427</v>
      </c>
      <c r="I787" s="274" t="s">
        <v>428</v>
      </c>
      <c r="J787" s="274" t="s">
        <v>429</v>
      </c>
      <c r="K787" s="274" t="s">
        <v>430</v>
      </c>
    </row>
    <row r="788" spans="1:11">
      <c r="A788" s="276">
        <v>45349</v>
      </c>
      <c r="B788" s="276">
        <v>45351</v>
      </c>
      <c r="C788" s="276" t="s">
        <v>106</v>
      </c>
      <c r="D788" s="277" t="s">
        <v>591</v>
      </c>
      <c r="E788" s="278" t="s">
        <v>510</v>
      </c>
      <c r="F788" s="279">
        <v>0</v>
      </c>
      <c r="G788" s="279">
        <v>0</v>
      </c>
      <c r="H788" s="280">
        <v>0</v>
      </c>
      <c r="I788" s="280">
        <v>0</v>
      </c>
      <c r="J788" s="300" t="s">
        <v>433</v>
      </c>
      <c r="K788" s="301" t="s">
        <v>434</v>
      </c>
    </row>
    <row r="789" spans="1:11">
      <c r="A789" s="276">
        <v>45348</v>
      </c>
      <c r="B789" s="276">
        <v>45351</v>
      </c>
      <c r="C789" s="318" t="s">
        <v>105</v>
      </c>
      <c r="D789" s="318" t="s">
        <v>592</v>
      </c>
      <c r="E789" s="318" t="s">
        <v>517</v>
      </c>
      <c r="F789" s="279">
        <v>3300</v>
      </c>
      <c r="G789" s="279">
        <v>1815</v>
      </c>
      <c r="H789" s="280">
        <f>F789+G789</f>
        <v>5115</v>
      </c>
      <c r="I789" s="280">
        <v>3000</v>
      </c>
      <c r="J789" s="314" t="s">
        <v>454</v>
      </c>
      <c r="K789" s="276" t="s">
        <v>593</v>
      </c>
    </row>
    <row r="790" spans="1:11">
      <c r="A790" s="283"/>
      <c r="B790" s="284"/>
      <c r="C790" s="285"/>
      <c r="D790" s="285"/>
      <c r="E790" s="285"/>
      <c r="F790" s="285"/>
      <c r="G790" s="285"/>
      <c r="H790" s="285"/>
      <c r="I790" s="285"/>
      <c r="J790" s="302"/>
      <c r="K790" s="289"/>
    </row>
    <row r="791" spans="1:11">
      <c r="A791" s="286" t="s">
        <v>436</v>
      </c>
      <c r="B791" s="66"/>
      <c r="C791" s="66"/>
      <c r="D791" s="286" t="s">
        <v>437</v>
      </c>
      <c r="E791" s="66"/>
      <c r="F791" s="286"/>
      <c r="G791" s="286"/>
      <c r="H791" s="66"/>
      <c r="I791" s="298" t="s">
        <v>438</v>
      </c>
      <c r="J791" s="66"/>
      <c r="K791" s="289"/>
    </row>
    <row r="792" spans="1:11">
      <c r="A792" s="286"/>
      <c r="B792" s="66"/>
      <c r="C792" s="66"/>
      <c r="D792" s="286"/>
      <c r="E792" s="66"/>
      <c r="F792" s="286"/>
      <c r="G792" s="286"/>
      <c r="H792" s="66"/>
      <c r="I792" s="66"/>
      <c r="J792" s="66"/>
      <c r="K792" s="289"/>
    </row>
    <row r="793" spans="1:11">
      <c r="A793" s="286"/>
      <c r="B793" s="66"/>
      <c r="C793" s="66"/>
      <c r="D793" s="286"/>
      <c r="E793" s="66"/>
      <c r="F793" s="286"/>
      <c r="G793" s="286"/>
      <c r="H793" s="66"/>
      <c r="I793" s="289"/>
      <c r="J793" s="66"/>
      <c r="K793" s="289"/>
    </row>
    <row r="794" spans="1:11">
      <c r="A794" s="287" t="s">
        <v>439</v>
      </c>
      <c r="B794" s="66"/>
      <c r="C794" s="66"/>
      <c r="D794" s="287" t="s">
        <v>440</v>
      </c>
      <c r="E794" s="66"/>
      <c r="F794" s="287"/>
      <c r="G794" s="287"/>
      <c r="H794" s="66"/>
      <c r="I794" s="287" t="s">
        <v>441</v>
      </c>
      <c r="J794" s="66"/>
      <c r="K794" s="303"/>
    </row>
    <row r="795" spans="1:11">
      <c r="A795" s="288" t="s">
        <v>442</v>
      </c>
      <c r="B795" s="66"/>
      <c r="C795" s="66"/>
      <c r="D795" s="288" t="s">
        <v>443</v>
      </c>
      <c r="E795" s="66"/>
      <c r="F795" s="288"/>
      <c r="G795" s="288"/>
      <c r="H795" s="66"/>
      <c r="I795" s="288" t="s">
        <v>444</v>
      </c>
      <c r="J795" s="304"/>
      <c r="K795" s="286"/>
    </row>
    <row r="796" ht="18.75" spans="1:11">
      <c r="A796" s="264"/>
      <c r="B796" s="265"/>
      <c r="C796" s="266"/>
      <c r="D796" s="266"/>
      <c r="E796" s="267"/>
      <c r="F796" s="267"/>
      <c r="G796" s="267"/>
      <c r="H796" s="267"/>
      <c r="I796" s="267"/>
      <c r="J796" s="66"/>
      <c r="K796" s="66"/>
    </row>
    <row r="797" ht="18.75" spans="1:11">
      <c r="A797" s="264" t="s">
        <v>415</v>
      </c>
      <c r="B797" s="265"/>
      <c r="C797" s="266"/>
      <c r="D797" s="266"/>
      <c r="E797" s="267"/>
      <c r="F797" s="267"/>
      <c r="G797" s="267"/>
      <c r="H797" s="267"/>
      <c r="I797" s="267"/>
      <c r="J797" s="267"/>
      <c r="K797" s="267"/>
    </row>
    <row r="798" ht="18.75" spans="1:11">
      <c r="A798" s="264" t="s">
        <v>416</v>
      </c>
      <c r="B798" s="265"/>
      <c r="C798" s="266"/>
      <c r="D798" s="266"/>
      <c r="E798" s="267"/>
      <c r="F798" s="267"/>
      <c r="G798" s="267"/>
      <c r="H798" s="267"/>
      <c r="I798" s="267"/>
      <c r="J798" s="66"/>
      <c r="K798" s="66"/>
    </row>
    <row r="799" ht="18.75" spans="1:11">
      <c r="A799" s="264" t="s">
        <v>417</v>
      </c>
      <c r="B799" s="265"/>
      <c r="C799" s="266"/>
      <c r="D799" s="266"/>
      <c r="E799" s="267"/>
      <c r="F799" s="267"/>
      <c r="G799" s="267"/>
      <c r="H799" s="267"/>
      <c r="I799" s="296"/>
      <c r="J799" s="296"/>
      <c r="K799" s="296"/>
    </row>
    <row r="800" ht="18.75" spans="1:11">
      <c r="A800" s="264"/>
      <c r="B800" s="265"/>
      <c r="C800" s="266"/>
      <c r="D800" s="266"/>
      <c r="E800" s="267"/>
      <c r="F800" s="267"/>
      <c r="G800" s="267"/>
      <c r="H800" s="267"/>
      <c r="I800" s="267"/>
      <c r="J800" s="267"/>
      <c r="K800" s="267"/>
    </row>
    <row r="801" ht="18.75" spans="1:11">
      <c r="A801" s="264" t="s">
        <v>418</v>
      </c>
      <c r="B801" s="265"/>
      <c r="C801" s="266"/>
      <c r="D801" s="266"/>
      <c r="E801" s="267"/>
      <c r="F801" s="267"/>
      <c r="G801" s="267"/>
      <c r="H801" s="267"/>
      <c r="I801" s="267"/>
      <c r="J801" s="61"/>
      <c r="K801" s="297"/>
    </row>
    <row r="802" ht="18" spans="1:11">
      <c r="A802" s="264" t="s">
        <v>419</v>
      </c>
      <c r="B802" s="268" t="s">
        <v>594</v>
      </c>
      <c r="C802" s="266"/>
      <c r="D802" s="266"/>
      <c r="E802" s="267"/>
      <c r="F802" s="267"/>
      <c r="G802" s="267"/>
      <c r="H802" s="267"/>
      <c r="I802" s="267"/>
      <c r="J802" s="61"/>
      <c r="K802" s="297"/>
    </row>
    <row r="803" ht="18.75" spans="1:11">
      <c r="A803" s="264"/>
      <c r="B803" s="268"/>
      <c r="C803" s="266"/>
      <c r="D803" s="266"/>
      <c r="E803" s="267"/>
      <c r="F803" s="267"/>
      <c r="G803" s="267"/>
      <c r="H803" s="267"/>
      <c r="I803" s="267"/>
      <c r="J803" s="66"/>
      <c r="K803" s="298"/>
    </row>
    <row r="804" ht="18.75" spans="1:11">
      <c r="A804" s="269"/>
      <c r="B804" s="269"/>
      <c r="C804" s="266"/>
      <c r="D804" s="266"/>
      <c r="E804" s="269"/>
      <c r="F804" s="270" t="s">
        <v>421</v>
      </c>
      <c r="G804" s="271"/>
      <c r="H804" s="271"/>
      <c r="I804" s="299"/>
      <c r="J804" s="66"/>
      <c r="K804" s="298"/>
    </row>
    <row r="805" ht="33" spans="1:11">
      <c r="A805" s="272" t="s">
        <v>422</v>
      </c>
      <c r="B805" s="273" t="s">
        <v>423</v>
      </c>
      <c r="C805" s="274" t="s">
        <v>424</v>
      </c>
      <c r="D805" s="275" t="s">
        <v>425</v>
      </c>
      <c r="E805" s="274" t="s">
        <v>426</v>
      </c>
      <c r="F805" s="274" t="s">
        <v>8</v>
      </c>
      <c r="G805" s="274" t="s">
        <v>9</v>
      </c>
      <c r="H805" s="274" t="s">
        <v>427</v>
      </c>
      <c r="I805" s="274" t="s">
        <v>428</v>
      </c>
      <c r="J805" s="274" t="s">
        <v>429</v>
      </c>
      <c r="K805" s="274" t="s">
        <v>430</v>
      </c>
    </row>
    <row r="806" spans="1:11">
      <c r="A806" s="276">
        <v>45346</v>
      </c>
      <c r="B806" s="276">
        <v>45352</v>
      </c>
      <c r="C806" s="276" t="s">
        <v>109</v>
      </c>
      <c r="D806" s="277" t="s">
        <v>595</v>
      </c>
      <c r="E806" s="278" t="s">
        <v>596</v>
      </c>
      <c r="F806" s="279">
        <v>3500</v>
      </c>
      <c r="G806" s="279">
        <v>2650</v>
      </c>
      <c r="H806" s="280">
        <f>F806+G806</f>
        <v>6150</v>
      </c>
      <c r="I806" s="280">
        <v>3000</v>
      </c>
      <c r="J806" s="300" t="s">
        <v>454</v>
      </c>
      <c r="K806" s="301" t="s">
        <v>434</v>
      </c>
    </row>
    <row r="807" spans="1:11">
      <c r="A807" s="283"/>
      <c r="B807" s="284"/>
      <c r="C807" s="285"/>
      <c r="D807" s="285"/>
      <c r="E807" s="285"/>
      <c r="F807" s="285"/>
      <c r="G807" s="285"/>
      <c r="H807" s="285"/>
      <c r="I807" s="285"/>
      <c r="J807" s="302"/>
      <c r="K807" s="289"/>
    </row>
    <row r="808" spans="1:11">
      <c r="A808" s="286" t="s">
        <v>436</v>
      </c>
      <c r="B808" s="66"/>
      <c r="C808" s="66"/>
      <c r="D808" s="286" t="s">
        <v>437</v>
      </c>
      <c r="E808" s="66"/>
      <c r="F808" s="286"/>
      <c r="G808" s="286"/>
      <c r="H808" s="66"/>
      <c r="I808" s="298" t="s">
        <v>438</v>
      </c>
      <c r="J808" s="66"/>
      <c r="K808" s="289"/>
    </row>
    <row r="809" spans="1:11">
      <c r="A809" s="286"/>
      <c r="B809" s="66"/>
      <c r="C809" s="66"/>
      <c r="D809" s="286"/>
      <c r="E809" s="66"/>
      <c r="F809" s="286"/>
      <c r="G809" s="286"/>
      <c r="H809" s="66"/>
      <c r="I809" s="66"/>
      <c r="J809" s="66"/>
      <c r="K809" s="289"/>
    </row>
    <row r="810" spans="1:11">
      <c r="A810" s="286"/>
      <c r="B810" s="66"/>
      <c r="C810" s="66"/>
      <c r="D810" s="286"/>
      <c r="E810" s="66"/>
      <c r="F810" s="286"/>
      <c r="G810" s="286"/>
      <c r="H810" s="66"/>
      <c r="I810" s="289"/>
      <c r="J810" s="66"/>
      <c r="K810" s="289"/>
    </row>
    <row r="811" spans="1:11">
      <c r="A811" s="287" t="s">
        <v>439</v>
      </c>
      <c r="B811" s="66"/>
      <c r="C811" s="66"/>
      <c r="D811" s="287" t="s">
        <v>440</v>
      </c>
      <c r="E811" s="66"/>
      <c r="F811" s="287"/>
      <c r="G811" s="287"/>
      <c r="H811" s="66"/>
      <c r="I811" s="287" t="s">
        <v>441</v>
      </c>
      <c r="J811" s="66"/>
      <c r="K811" s="303"/>
    </row>
    <row r="812" spans="1:11">
      <c r="A812" s="288" t="s">
        <v>442</v>
      </c>
      <c r="B812" s="66"/>
      <c r="C812" s="66"/>
      <c r="D812" s="288" t="s">
        <v>443</v>
      </c>
      <c r="E812" s="66"/>
      <c r="F812" s="288"/>
      <c r="G812" s="288"/>
      <c r="H812" s="66"/>
      <c r="I812" s="288" t="s">
        <v>444</v>
      </c>
      <c r="J812" s="304"/>
      <c r="K812" s="286"/>
    </row>
    <row r="813" ht="18.75" spans="1:11">
      <c r="A813" s="264"/>
      <c r="B813" s="265"/>
      <c r="C813" s="266"/>
      <c r="D813" s="266"/>
      <c r="E813" s="267"/>
      <c r="F813" s="267"/>
      <c r="G813" s="267"/>
      <c r="H813" s="267"/>
      <c r="I813" s="267"/>
      <c r="J813" s="66"/>
      <c r="K813" s="66"/>
    </row>
    <row r="814" ht="18.75" spans="1:11">
      <c r="A814" s="264" t="s">
        <v>415</v>
      </c>
      <c r="B814" s="265"/>
      <c r="C814" s="266"/>
      <c r="D814" s="266"/>
      <c r="E814" s="267"/>
      <c r="F814" s="267"/>
      <c r="G814" s="267"/>
      <c r="H814" s="267"/>
      <c r="I814" s="267"/>
      <c r="J814" s="267"/>
      <c r="K814" s="267"/>
    </row>
    <row r="815" ht="18.75" spans="1:11">
      <c r="A815" s="264" t="s">
        <v>416</v>
      </c>
      <c r="B815" s="265"/>
      <c r="C815" s="266"/>
      <c r="D815" s="266"/>
      <c r="E815" s="267"/>
      <c r="F815" s="267"/>
      <c r="G815" s="267"/>
      <c r="H815" s="267"/>
      <c r="I815" s="267"/>
      <c r="J815" s="66"/>
      <c r="K815" s="66"/>
    </row>
    <row r="816" ht="18.75" spans="1:11">
      <c r="A816" s="264" t="s">
        <v>417</v>
      </c>
      <c r="B816" s="265"/>
      <c r="C816" s="266"/>
      <c r="D816" s="266"/>
      <c r="E816" s="267"/>
      <c r="F816" s="267"/>
      <c r="G816" s="267"/>
      <c r="H816" s="267"/>
      <c r="I816" s="296"/>
      <c r="J816" s="296"/>
      <c r="K816" s="296"/>
    </row>
    <row r="817" ht="18.75" spans="1:11">
      <c r="A817" s="264"/>
      <c r="B817" s="265"/>
      <c r="C817" s="266"/>
      <c r="D817" s="266"/>
      <c r="E817" s="267"/>
      <c r="F817" s="267"/>
      <c r="G817" s="267"/>
      <c r="H817" s="267"/>
      <c r="I817" s="267"/>
      <c r="J817" s="267"/>
      <c r="K817" s="267"/>
    </row>
    <row r="818" ht="18.75" spans="1:11">
      <c r="A818" s="264" t="s">
        <v>418</v>
      </c>
      <c r="B818" s="265"/>
      <c r="C818" s="266"/>
      <c r="D818" s="266"/>
      <c r="E818" s="267"/>
      <c r="F818" s="267"/>
      <c r="G818" s="267"/>
      <c r="H818" s="267"/>
      <c r="I818" s="267"/>
      <c r="J818" s="61"/>
      <c r="K818" s="297"/>
    </row>
    <row r="819" ht="18" spans="1:11">
      <c r="A819" s="264" t="s">
        <v>419</v>
      </c>
      <c r="B819" s="268" t="s">
        <v>597</v>
      </c>
      <c r="C819" s="266"/>
      <c r="D819" s="266"/>
      <c r="E819" s="267"/>
      <c r="F819" s="267"/>
      <c r="G819" s="267"/>
      <c r="H819" s="267"/>
      <c r="I819" s="267"/>
      <c r="J819" s="61"/>
      <c r="K819" s="297"/>
    </row>
    <row r="820" ht="18.75" spans="1:11">
      <c r="A820" s="264"/>
      <c r="B820" s="268"/>
      <c r="C820" s="266"/>
      <c r="D820" s="266"/>
      <c r="E820" s="267"/>
      <c r="F820" s="267"/>
      <c r="G820" s="267"/>
      <c r="H820" s="267"/>
      <c r="I820" s="267"/>
      <c r="J820" s="66"/>
      <c r="K820" s="298"/>
    </row>
    <row r="821" ht="18.75" spans="1:11">
      <c r="A821" s="269"/>
      <c r="B821" s="269"/>
      <c r="C821" s="266"/>
      <c r="D821" s="266"/>
      <c r="E821" s="269"/>
      <c r="F821" s="270" t="s">
        <v>421</v>
      </c>
      <c r="G821" s="271"/>
      <c r="H821" s="271"/>
      <c r="I821" s="299"/>
      <c r="J821" s="66"/>
      <c r="K821" s="298"/>
    </row>
    <row r="822" ht="33" spans="1:11">
      <c r="A822" s="272" t="s">
        <v>422</v>
      </c>
      <c r="B822" s="273" t="s">
        <v>423</v>
      </c>
      <c r="C822" s="274" t="s">
        <v>424</v>
      </c>
      <c r="D822" s="275" t="s">
        <v>425</v>
      </c>
      <c r="E822" s="274" t="s">
        <v>426</v>
      </c>
      <c r="F822" s="274" t="s">
        <v>8</v>
      </c>
      <c r="G822" s="274" t="s">
        <v>9</v>
      </c>
      <c r="H822" s="274" t="s">
        <v>427</v>
      </c>
      <c r="I822" s="274" t="s">
        <v>428</v>
      </c>
      <c r="J822" s="274" t="s">
        <v>429</v>
      </c>
      <c r="K822" s="274" t="s">
        <v>430</v>
      </c>
    </row>
    <row r="823" spans="1:11">
      <c r="A823" s="276">
        <v>45356</v>
      </c>
      <c r="B823" s="276">
        <v>45357</v>
      </c>
      <c r="C823" s="276" t="s">
        <v>110</v>
      </c>
      <c r="D823" s="277" t="s">
        <v>598</v>
      </c>
      <c r="E823" s="278" t="s">
        <v>510</v>
      </c>
      <c r="F823" s="279">
        <v>0</v>
      </c>
      <c r="G823" s="279">
        <v>0</v>
      </c>
      <c r="H823" s="280">
        <v>0</v>
      </c>
      <c r="I823" s="280">
        <v>0</v>
      </c>
      <c r="J823" s="300" t="s">
        <v>433</v>
      </c>
      <c r="K823" s="301" t="s">
        <v>434</v>
      </c>
    </row>
    <row r="824" spans="1:11">
      <c r="A824" s="283"/>
      <c r="B824" s="284"/>
      <c r="C824" s="285"/>
      <c r="D824" s="285"/>
      <c r="E824" s="285"/>
      <c r="F824" s="285"/>
      <c r="G824" s="285"/>
      <c r="H824" s="285"/>
      <c r="I824" s="285"/>
      <c r="J824" s="302"/>
      <c r="K824" s="289"/>
    </row>
    <row r="825" spans="1:11">
      <c r="A825" s="286" t="s">
        <v>436</v>
      </c>
      <c r="B825" s="66"/>
      <c r="C825" s="66"/>
      <c r="D825" s="286" t="s">
        <v>437</v>
      </c>
      <c r="E825" s="66"/>
      <c r="F825" s="286"/>
      <c r="G825" s="286"/>
      <c r="H825" s="66"/>
      <c r="I825" s="298" t="s">
        <v>438</v>
      </c>
      <c r="J825" s="66"/>
      <c r="K825" s="289"/>
    </row>
    <row r="826" spans="1:11">
      <c r="A826" s="286"/>
      <c r="B826" s="66"/>
      <c r="C826" s="66"/>
      <c r="D826" s="286"/>
      <c r="E826" s="66"/>
      <c r="F826" s="286"/>
      <c r="G826" s="286"/>
      <c r="H826" s="66"/>
      <c r="I826" s="66"/>
      <c r="J826" s="66"/>
      <c r="K826" s="289"/>
    </row>
    <row r="827" spans="1:11">
      <c r="A827" s="286"/>
      <c r="B827" s="66"/>
      <c r="C827" s="66"/>
      <c r="D827" s="286"/>
      <c r="E827" s="66"/>
      <c r="F827" s="286"/>
      <c r="G827" s="286"/>
      <c r="H827" s="66"/>
      <c r="I827" s="289"/>
      <c r="J827" s="66"/>
      <c r="K827" s="289"/>
    </row>
    <row r="828" spans="1:11">
      <c r="A828" s="287" t="s">
        <v>439</v>
      </c>
      <c r="B828" s="66"/>
      <c r="C828" s="66"/>
      <c r="D828" s="287" t="s">
        <v>440</v>
      </c>
      <c r="E828" s="66"/>
      <c r="F828" s="287"/>
      <c r="G828" s="287"/>
      <c r="H828" s="66"/>
      <c r="I828" s="287" t="s">
        <v>441</v>
      </c>
      <c r="J828" s="66"/>
      <c r="K828" s="303"/>
    </row>
    <row r="829" spans="1:11">
      <c r="A829" s="288" t="s">
        <v>442</v>
      </c>
      <c r="B829" s="66"/>
      <c r="C829" s="66"/>
      <c r="D829" s="288" t="s">
        <v>443</v>
      </c>
      <c r="E829" s="66"/>
      <c r="F829" s="288"/>
      <c r="G829" s="288"/>
      <c r="H829" s="66"/>
      <c r="I829" s="288" t="s">
        <v>444</v>
      </c>
      <c r="J829" s="304"/>
      <c r="K829" s="286"/>
    </row>
    <row r="831" ht="18.75" spans="1:11">
      <c r="A831" s="264" t="s">
        <v>415</v>
      </c>
      <c r="B831" s="265"/>
      <c r="C831" s="266"/>
      <c r="D831" s="266"/>
      <c r="E831" s="267"/>
      <c r="F831" s="267"/>
      <c r="G831" s="267"/>
      <c r="H831" s="267"/>
      <c r="I831" s="267"/>
      <c r="J831" s="267"/>
      <c r="K831" s="267"/>
    </row>
    <row r="832" ht="18.75" spans="1:11">
      <c r="A832" s="264" t="s">
        <v>416</v>
      </c>
      <c r="B832" s="265"/>
      <c r="C832" s="266"/>
      <c r="D832" s="266"/>
      <c r="E832" s="267"/>
      <c r="F832" s="267"/>
      <c r="G832" s="267"/>
      <c r="H832" s="267"/>
      <c r="I832" s="267"/>
      <c r="J832" s="66"/>
      <c r="K832" s="66"/>
    </row>
    <row r="833" ht="18.75" spans="1:11">
      <c r="A833" s="264" t="s">
        <v>417</v>
      </c>
      <c r="B833" s="265"/>
      <c r="C833" s="266"/>
      <c r="D833" s="266"/>
      <c r="E833" s="267"/>
      <c r="F833" s="267"/>
      <c r="G833" s="267"/>
      <c r="H833" s="267"/>
      <c r="I833" s="296"/>
      <c r="J833" s="296"/>
      <c r="K833" s="296"/>
    </row>
    <row r="834" ht="18.75" spans="1:11">
      <c r="A834" s="264"/>
      <c r="B834" s="265"/>
      <c r="C834" s="266"/>
      <c r="D834" s="266"/>
      <c r="E834" s="267"/>
      <c r="F834" s="267"/>
      <c r="G834" s="267"/>
      <c r="H834" s="267"/>
      <c r="I834" s="267"/>
      <c r="J834" s="267"/>
      <c r="K834" s="267"/>
    </row>
    <row r="835" ht="18.75" spans="1:11">
      <c r="A835" s="264" t="s">
        <v>450</v>
      </c>
      <c r="B835" s="265"/>
      <c r="C835" s="266"/>
      <c r="D835" s="266"/>
      <c r="E835" s="267"/>
      <c r="F835" s="267"/>
      <c r="G835" s="267"/>
      <c r="H835" s="267"/>
      <c r="I835" s="267"/>
      <c r="J835" s="61"/>
      <c r="K835" s="297"/>
    </row>
    <row r="836" ht="18" spans="1:11">
      <c r="A836" s="264" t="s">
        <v>419</v>
      </c>
      <c r="B836" s="268" t="s">
        <v>597</v>
      </c>
      <c r="C836" s="266"/>
      <c r="D836" s="266"/>
      <c r="E836" s="267"/>
      <c r="F836" s="267"/>
      <c r="G836" s="267"/>
      <c r="H836" s="267"/>
      <c r="I836" s="267"/>
      <c r="J836" s="61"/>
      <c r="K836" s="297"/>
    </row>
    <row r="837" ht="18.75" spans="1:11">
      <c r="A837" s="264"/>
      <c r="B837" s="268"/>
      <c r="C837" s="266"/>
      <c r="D837" s="266"/>
      <c r="E837" s="267"/>
      <c r="F837" s="267"/>
      <c r="G837" s="267"/>
      <c r="H837" s="267"/>
      <c r="I837" s="267"/>
      <c r="J837" s="66"/>
      <c r="K837" s="298"/>
    </row>
    <row r="838" ht="18.75" spans="1:11">
      <c r="A838" s="269"/>
      <c r="B838" s="269"/>
      <c r="C838" s="266"/>
      <c r="D838" s="266"/>
      <c r="E838" s="269"/>
      <c r="F838" s="270" t="s">
        <v>421</v>
      </c>
      <c r="G838" s="271"/>
      <c r="H838" s="271"/>
      <c r="I838" s="299"/>
      <c r="J838" s="66"/>
      <c r="K838" s="298"/>
    </row>
    <row r="839" ht="33" spans="1:11">
      <c r="A839" s="272" t="s">
        <v>422</v>
      </c>
      <c r="B839" s="273" t="s">
        <v>423</v>
      </c>
      <c r="C839" s="274" t="s">
        <v>424</v>
      </c>
      <c r="D839" s="275" t="s">
        <v>425</v>
      </c>
      <c r="E839" s="274" t="s">
        <v>426</v>
      </c>
      <c r="F839" s="274" t="s">
        <v>8</v>
      </c>
      <c r="G839" s="274" t="s">
        <v>9</v>
      </c>
      <c r="H839" s="274" t="s">
        <v>427</v>
      </c>
      <c r="I839" s="274" t="s">
        <v>428</v>
      </c>
      <c r="J839" s="274" t="s">
        <v>429</v>
      </c>
      <c r="K839" s="274" t="s">
        <v>430</v>
      </c>
    </row>
    <row r="840" ht="25.5" spans="1:11">
      <c r="A840" s="276">
        <v>45352</v>
      </c>
      <c r="B840" s="276">
        <v>45357</v>
      </c>
      <c r="C840" s="276" t="s">
        <v>111</v>
      </c>
      <c r="D840" s="277" t="s">
        <v>415</v>
      </c>
      <c r="E840" s="278" t="s">
        <v>517</v>
      </c>
      <c r="F840" s="279">
        <v>0</v>
      </c>
      <c r="G840" s="279">
        <v>0</v>
      </c>
      <c r="H840" s="280">
        <v>0</v>
      </c>
      <c r="I840" s="280">
        <v>0</v>
      </c>
      <c r="J840" s="300" t="s">
        <v>523</v>
      </c>
      <c r="K840" s="301" t="s">
        <v>434</v>
      </c>
    </row>
    <row r="841" spans="1:11">
      <c r="A841" s="283"/>
      <c r="B841" s="284"/>
      <c r="C841" s="285"/>
      <c r="D841" s="285"/>
      <c r="E841" s="285"/>
      <c r="F841" s="285"/>
      <c r="G841" s="285"/>
      <c r="H841" s="285"/>
      <c r="I841" s="285"/>
      <c r="J841" s="302"/>
      <c r="K841" s="289"/>
    </row>
    <row r="842" spans="1:11">
      <c r="A842" s="286" t="s">
        <v>436</v>
      </c>
      <c r="B842" s="66"/>
      <c r="C842" s="66"/>
      <c r="D842" s="286" t="s">
        <v>437</v>
      </c>
      <c r="E842" s="66"/>
      <c r="F842" s="286"/>
      <c r="G842" s="286"/>
      <c r="H842" s="66"/>
      <c r="I842" s="298" t="s">
        <v>438</v>
      </c>
      <c r="J842" s="66"/>
      <c r="K842" s="289"/>
    </row>
    <row r="843" spans="1:11">
      <c r="A843" s="286"/>
      <c r="B843" s="66"/>
      <c r="C843" s="66"/>
      <c r="D843" s="286"/>
      <c r="E843" s="66"/>
      <c r="F843" s="286"/>
      <c r="G843" s="286"/>
      <c r="H843" s="66"/>
      <c r="I843" s="66"/>
      <c r="J843" s="66"/>
      <c r="K843" s="289"/>
    </row>
    <row r="844" spans="1:11">
      <c r="A844" s="286"/>
      <c r="B844" s="66"/>
      <c r="C844" s="66"/>
      <c r="D844" s="286"/>
      <c r="E844" s="66"/>
      <c r="F844" s="286"/>
      <c r="G844" s="286"/>
      <c r="H844" s="66"/>
      <c r="I844" s="289"/>
      <c r="J844" s="66"/>
      <c r="K844" s="289"/>
    </row>
    <row r="845" spans="1:11">
      <c r="A845" s="287" t="s">
        <v>439</v>
      </c>
      <c r="B845" s="66"/>
      <c r="C845" s="66"/>
      <c r="D845" s="287" t="s">
        <v>440</v>
      </c>
      <c r="E845" s="66"/>
      <c r="F845" s="287"/>
      <c r="G845" s="287"/>
      <c r="H845" s="66"/>
      <c r="I845" s="287" t="s">
        <v>544</v>
      </c>
      <c r="J845" s="66"/>
      <c r="K845" s="303"/>
    </row>
    <row r="846" spans="1:11">
      <c r="A846" s="288" t="s">
        <v>442</v>
      </c>
      <c r="B846" s="66"/>
      <c r="C846" s="66"/>
      <c r="D846" s="288" t="s">
        <v>443</v>
      </c>
      <c r="E846" s="66"/>
      <c r="F846" s="288"/>
      <c r="G846" s="288"/>
      <c r="H846" s="66"/>
      <c r="I846" s="288" t="s">
        <v>545</v>
      </c>
      <c r="J846" s="304"/>
      <c r="K846" s="286"/>
    </row>
    <row r="847" spans="1:11">
      <c r="A847" s="287"/>
      <c r="B847" s="66"/>
      <c r="C847" s="66"/>
      <c r="D847" s="287"/>
      <c r="E847" s="66"/>
      <c r="F847" s="287"/>
      <c r="G847" s="287"/>
      <c r="H847" s="66"/>
      <c r="I847" s="287"/>
      <c r="J847" s="66"/>
      <c r="K847" s="303"/>
    </row>
    <row r="848" ht="18.75" spans="1:11">
      <c r="A848" s="264" t="s">
        <v>415</v>
      </c>
      <c r="B848" s="265"/>
      <c r="C848" s="266"/>
      <c r="D848" s="266"/>
      <c r="E848" s="267"/>
      <c r="F848" s="267"/>
      <c r="G848" s="267"/>
      <c r="H848" s="267"/>
      <c r="I848" s="267"/>
      <c r="J848" s="267"/>
      <c r="K848" s="267"/>
    </row>
    <row r="849" ht="18.75" spans="1:11">
      <c r="A849" s="264" t="s">
        <v>416</v>
      </c>
      <c r="B849" s="265"/>
      <c r="C849" s="266"/>
      <c r="D849" s="266"/>
      <c r="E849" s="267"/>
      <c r="F849" s="267"/>
      <c r="G849" s="267"/>
      <c r="H849" s="267"/>
      <c r="I849" s="267"/>
      <c r="J849" s="66"/>
      <c r="K849" s="66"/>
    </row>
    <row r="850" ht="18.75" spans="1:11">
      <c r="A850" s="264" t="s">
        <v>417</v>
      </c>
      <c r="B850" s="265"/>
      <c r="C850" s="266"/>
      <c r="D850" s="266"/>
      <c r="E850" s="267"/>
      <c r="F850" s="267"/>
      <c r="G850" s="267"/>
      <c r="H850" s="267"/>
      <c r="I850" s="296"/>
      <c r="J850" s="296"/>
      <c r="K850" s="296"/>
    </row>
    <row r="851" ht="18.75" spans="1:11">
      <c r="A851" s="264"/>
      <c r="B851" s="265"/>
      <c r="C851" s="266"/>
      <c r="D851" s="266"/>
      <c r="E851" s="267"/>
      <c r="F851" s="267"/>
      <c r="G851" s="267"/>
      <c r="H851" s="267"/>
      <c r="I851" s="267"/>
      <c r="J851" s="267"/>
      <c r="K851" s="267"/>
    </row>
    <row r="852" ht="18.75" spans="1:11">
      <c r="A852" s="264" t="s">
        <v>418</v>
      </c>
      <c r="B852" s="265"/>
      <c r="C852" s="266"/>
      <c r="D852" s="266"/>
      <c r="E852" s="267"/>
      <c r="F852" s="267"/>
      <c r="G852" s="267"/>
      <c r="H852" s="267"/>
      <c r="I852" s="267"/>
      <c r="J852" s="61"/>
      <c r="K852" s="297"/>
    </row>
    <row r="853" ht="18" spans="1:11">
      <c r="A853" s="264" t="s">
        <v>419</v>
      </c>
      <c r="B853" s="268" t="s">
        <v>599</v>
      </c>
      <c r="C853" s="266"/>
      <c r="D853" s="266"/>
      <c r="E853" s="267"/>
      <c r="F853" s="267"/>
      <c r="G853" s="267"/>
      <c r="H853" s="267"/>
      <c r="I853" s="267"/>
      <c r="J853" s="61"/>
      <c r="K853" s="297"/>
    </row>
    <row r="854" ht="18.75" spans="1:11">
      <c r="A854" s="264"/>
      <c r="B854" s="268"/>
      <c r="C854" s="266"/>
      <c r="D854" s="266"/>
      <c r="E854" s="267"/>
      <c r="F854" s="267"/>
      <c r="G854" s="267"/>
      <c r="H854" s="267"/>
      <c r="I854" s="267"/>
      <c r="J854" s="66"/>
      <c r="K854" s="298"/>
    </row>
    <row r="855" ht="18.75" spans="1:11">
      <c r="A855" s="269"/>
      <c r="B855" s="269"/>
      <c r="C855" s="266"/>
      <c r="D855" s="266"/>
      <c r="E855" s="269"/>
      <c r="F855" s="270" t="s">
        <v>421</v>
      </c>
      <c r="G855" s="271"/>
      <c r="H855" s="271"/>
      <c r="I855" s="299"/>
      <c r="J855" s="66"/>
      <c r="K855" s="298"/>
    </row>
    <row r="856" ht="33" spans="1:11">
      <c r="A856" s="272" t="s">
        <v>422</v>
      </c>
      <c r="B856" s="273" t="s">
        <v>423</v>
      </c>
      <c r="C856" s="274" t="s">
        <v>424</v>
      </c>
      <c r="D856" s="275" t="s">
        <v>425</v>
      </c>
      <c r="E856" s="274" t="s">
        <v>426</v>
      </c>
      <c r="F856" s="274" t="s">
        <v>8</v>
      </c>
      <c r="G856" s="274" t="s">
        <v>9</v>
      </c>
      <c r="H856" s="274" t="s">
        <v>427</v>
      </c>
      <c r="I856" s="274" t="s">
        <v>428</v>
      </c>
      <c r="J856" s="274" t="s">
        <v>429</v>
      </c>
      <c r="K856" s="274" t="s">
        <v>430</v>
      </c>
    </row>
    <row r="857" spans="1:11">
      <c r="A857" s="276">
        <v>45351</v>
      </c>
      <c r="B857" s="276">
        <v>45359</v>
      </c>
      <c r="C857" s="276" t="s">
        <v>112</v>
      </c>
      <c r="D857" s="277" t="s">
        <v>600</v>
      </c>
      <c r="E857" s="278" t="s">
        <v>601</v>
      </c>
      <c r="F857" s="279">
        <v>0</v>
      </c>
      <c r="G857" s="279">
        <v>0</v>
      </c>
      <c r="H857" s="280">
        <v>0</v>
      </c>
      <c r="I857" s="280">
        <v>0</v>
      </c>
      <c r="J857" s="300" t="s">
        <v>454</v>
      </c>
      <c r="K857" s="301" t="s">
        <v>434</v>
      </c>
    </row>
    <row r="858" spans="1:11">
      <c r="A858" s="276">
        <v>45357</v>
      </c>
      <c r="B858" s="276">
        <v>45359</v>
      </c>
      <c r="C858" s="312" t="s">
        <v>117</v>
      </c>
      <c r="D858" s="312" t="s">
        <v>600</v>
      </c>
      <c r="E858" s="312" t="s">
        <v>601</v>
      </c>
      <c r="F858" s="279">
        <v>0</v>
      </c>
      <c r="G858" s="279">
        <v>2617.5</v>
      </c>
      <c r="H858" s="280">
        <f>F858+G858</f>
        <v>2617.5</v>
      </c>
      <c r="I858" s="280">
        <v>1317.5</v>
      </c>
      <c r="J858" s="300" t="s">
        <v>454</v>
      </c>
      <c r="K858" s="324" t="s">
        <v>602</v>
      </c>
    </row>
    <row r="859" spans="1:11">
      <c r="A859" s="283"/>
      <c r="B859" s="284"/>
      <c r="C859" s="285"/>
      <c r="D859" s="285"/>
      <c r="E859" s="285"/>
      <c r="F859" s="285"/>
      <c r="G859" s="285"/>
      <c r="H859" s="285"/>
      <c r="I859" s="285"/>
      <c r="J859" s="302"/>
      <c r="K859" s="289"/>
    </row>
    <row r="860" spans="1:11">
      <c r="A860" s="286" t="s">
        <v>436</v>
      </c>
      <c r="B860" s="66"/>
      <c r="C860" s="66"/>
      <c r="D860" s="286" t="s">
        <v>437</v>
      </c>
      <c r="E860" s="66"/>
      <c r="F860" s="286"/>
      <c r="G860" s="286"/>
      <c r="H860" s="66"/>
      <c r="I860" s="298" t="s">
        <v>438</v>
      </c>
      <c r="J860" s="66"/>
      <c r="K860" s="289"/>
    </row>
    <row r="861" spans="1:11">
      <c r="A861" s="286"/>
      <c r="B861" s="66"/>
      <c r="C861" s="66"/>
      <c r="D861" s="286"/>
      <c r="E861" s="66"/>
      <c r="F861" s="286"/>
      <c r="G861" s="286"/>
      <c r="H861" s="66"/>
      <c r="I861" s="66"/>
      <c r="J861" s="66"/>
      <c r="K861" s="289"/>
    </row>
    <row r="862" spans="1:11">
      <c r="A862" s="286"/>
      <c r="B862" s="66"/>
      <c r="C862" s="66"/>
      <c r="D862" s="286"/>
      <c r="E862" s="66"/>
      <c r="F862" s="286"/>
      <c r="G862" s="286"/>
      <c r="H862" s="66"/>
      <c r="I862" s="289"/>
      <c r="J862" s="66"/>
      <c r="K862" s="289"/>
    </row>
    <row r="863" spans="1:11">
      <c r="A863" s="287" t="s">
        <v>439</v>
      </c>
      <c r="B863" s="66"/>
      <c r="C863" s="66"/>
      <c r="D863" s="287" t="s">
        <v>440</v>
      </c>
      <c r="E863" s="66"/>
      <c r="F863" s="287"/>
      <c r="G863" s="287"/>
      <c r="H863" s="66"/>
      <c r="I863" s="287" t="s">
        <v>441</v>
      </c>
      <c r="J863" s="66"/>
      <c r="K863" s="303"/>
    </row>
    <row r="864" spans="1:11">
      <c r="A864" s="288" t="s">
        <v>442</v>
      </c>
      <c r="B864" s="66"/>
      <c r="C864" s="66"/>
      <c r="D864" s="288" t="s">
        <v>443</v>
      </c>
      <c r="E864" s="66"/>
      <c r="F864" s="288"/>
      <c r="G864" s="288"/>
      <c r="H864" s="66"/>
      <c r="I864" s="288" t="s">
        <v>444</v>
      </c>
      <c r="J864" s="304"/>
      <c r="K864" s="286"/>
    </row>
    <row r="865" spans="1:11">
      <c r="A865" s="283"/>
      <c r="B865" s="284"/>
      <c r="C865" s="285"/>
      <c r="D865" s="285"/>
      <c r="E865" s="285"/>
      <c r="F865" s="285"/>
      <c r="G865" s="285"/>
      <c r="H865" s="285"/>
      <c r="I865" s="285"/>
      <c r="J865" s="302"/>
      <c r="K865" s="289"/>
    </row>
    <row r="866" ht="18.75" spans="1:11">
      <c r="A866" s="264" t="s">
        <v>415</v>
      </c>
      <c r="B866" s="265"/>
      <c r="C866" s="266"/>
      <c r="D866" s="266"/>
      <c r="E866" s="267"/>
      <c r="F866" s="267"/>
      <c r="G866" s="267"/>
      <c r="H866" s="267"/>
      <c r="I866" s="267"/>
      <c r="J866" s="267"/>
      <c r="K866" s="267"/>
    </row>
    <row r="867" ht="18.75" spans="1:11">
      <c r="A867" s="264" t="s">
        <v>416</v>
      </c>
      <c r="B867" s="265"/>
      <c r="C867" s="266"/>
      <c r="D867" s="266"/>
      <c r="E867" s="267"/>
      <c r="F867" s="267"/>
      <c r="G867" s="267"/>
      <c r="H867" s="267"/>
      <c r="I867" s="267"/>
      <c r="J867" s="66"/>
      <c r="K867" s="66"/>
    </row>
    <row r="868" ht="18.75" spans="1:11">
      <c r="A868" s="264" t="s">
        <v>417</v>
      </c>
      <c r="B868" s="265"/>
      <c r="C868" s="266"/>
      <c r="D868" s="266"/>
      <c r="E868" s="267"/>
      <c r="F868" s="267"/>
      <c r="G868" s="267"/>
      <c r="H868" s="267"/>
      <c r="I868" s="296"/>
      <c r="J868" s="296"/>
      <c r="K868" s="296"/>
    </row>
    <row r="869" ht="18.75" spans="1:11">
      <c r="A869" s="264"/>
      <c r="B869" s="265"/>
      <c r="C869" s="266"/>
      <c r="D869" s="266"/>
      <c r="E869" s="267"/>
      <c r="F869" s="267"/>
      <c r="G869" s="267"/>
      <c r="H869" s="267"/>
      <c r="I869" s="267"/>
      <c r="J869" s="267"/>
      <c r="K869" s="267"/>
    </row>
    <row r="870" ht="18.75" spans="1:11">
      <c r="A870" s="264" t="s">
        <v>450</v>
      </c>
      <c r="B870" s="265"/>
      <c r="C870" s="266"/>
      <c r="D870" s="266"/>
      <c r="E870" s="267"/>
      <c r="F870" s="267"/>
      <c r="G870" s="267"/>
      <c r="H870" s="267"/>
      <c r="I870" s="267"/>
      <c r="J870" s="61"/>
      <c r="K870" s="297"/>
    </row>
    <row r="871" ht="18" spans="1:11">
      <c r="A871" s="264" t="s">
        <v>419</v>
      </c>
      <c r="B871" s="268" t="s">
        <v>599</v>
      </c>
      <c r="C871" s="266"/>
      <c r="D871" s="266"/>
      <c r="E871" s="267"/>
      <c r="F871" s="267"/>
      <c r="G871" s="267"/>
      <c r="H871" s="267"/>
      <c r="I871" s="267"/>
      <c r="J871" s="61"/>
      <c r="K871" s="297"/>
    </row>
    <row r="872" ht="18.75" spans="1:11">
      <c r="A872" s="264"/>
      <c r="B872" s="268"/>
      <c r="C872" s="266"/>
      <c r="D872" s="266"/>
      <c r="E872" s="267"/>
      <c r="F872" s="267"/>
      <c r="G872" s="267"/>
      <c r="H872" s="267"/>
      <c r="I872" s="267"/>
      <c r="J872" s="66"/>
      <c r="K872" s="298"/>
    </row>
    <row r="873" ht="18.75" spans="1:11">
      <c r="A873" s="269"/>
      <c r="B873" s="269"/>
      <c r="C873" s="266"/>
      <c r="D873" s="266"/>
      <c r="E873" s="269"/>
      <c r="F873" s="270" t="s">
        <v>421</v>
      </c>
      <c r="G873" s="271"/>
      <c r="H873" s="271"/>
      <c r="I873" s="299"/>
      <c r="J873" s="66"/>
      <c r="K873" s="298"/>
    </row>
    <row r="874" ht="33" spans="1:11">
      <c r="A874" s="272" t="s">
        <v>422</v>
      </c>
      <c r="B874" s="273" t="s">
        <v>423</v>
      </c>
      <c r="C874" s="274" t="s">
        <v>424</v>
      </c>
      <c r="D874" s="275" t="s">
        <v>425</v>
      </c>
      <c r="E874" s="274" t="s">
        <v>426</v>
      </c>
      <c r="F874" s="274" t="s">
        <v>8</v>
      </c>
      <c r="G874" s="274" t="s">
        <v>9</v>
      </c>
      <c r="H874" s="274" t="s">
        <v>427</v>
      </c>
      <c r="I874" s="274" t="s">
        <v>428</v>
      </c>
      <c r="J874" s="274" t="s">
        <v>429</v>
      </c>
      <c r="K874" s="274" t="s">
        <v>430</v>
      </c>
    </row>
    <row r="875" spans="1:11">
      <c r="A875" s="276">
        <v>45352</v>
      </c>
      <c r="B875" s="276">
        <v>45359</v>
      </c>
      <c r="C875" s="276" t="s">
        <v>113</v>
      </c>
      <c r="D875" s="277" t="s">
        <v>603</v>
      </c>
      <c r="E875" s="278" t="s">
        <v>453</v>
      </c>
      <c r="F875" s="279">
        <v>0</v>
      </c>
      <c r="G875" s="279">
        <v>800</v>
      </c>
      <c r="H875" s="280">
        <v>800</v>
      </c>
      <c r="I875" s="280">
        <v>0</v>
      </c>
      <c r="J875" s="300" t="s">
        <v>454</v>
      </c>
      <c r="K875" s="301" t="s">
        <v>604</v>
      </c>
    </row>
    <row r="876" spans="1:11">
      <c r="A876" s="276">
        <v>45352</v>
      </c>
      <c r="B876" s="276">
        <v>45359</v>
      </c>
      <c r="C876" s="318" t="s">
        <v>114</v>
      </c>
      <c r="D876" s="318" t="s">
        <v>603</v>
      </c>
      <c r="E876" s="318" t="s">
        <v>453</v>
      </c>
      <c r="F876" s="322">
        <v>0</v>
      </c>
      <c r="G876" s="322">
        <v>800</v>
      </c>
      <c r="H876" s="323">
        <v>800</v>
      </c>
      <c r="I876" s="323">
        <v>0</v>
      </c>
      <c r="J876" s="325" t="s">
        <v>454</v>
      </c>
      <c r="K876" s="276" t="s">
        <v>604</v>
      </c>
    </row>
    <row r="877" spans="1:11">
      <c r="A877" s="283"/>
      <c r="B877" s="284"/>
      <c r="C877" s="285"/>
      <c r="D877" s="285"/>
      <c r="E877" s="285"/>
      <c r="F877" s="285"/>
      <c r="G877" s="285"/>
      <c r="H877" s="285"/>
      <c r="I877" s="285"/>
      <c r="J877" s="302"/>
      <c r="K877" s="289"/>
    </row>
    <row r="878" spans="1:11">
      <c r="A878" s="286" t="s">
        <v>436</v>
      </c>
      <c r="B878" s="66"/>
      <c r="C878" s="66"/>
      <c r="D878" s="286" t="s">
        <v>437</v>
      </c>
      <c r="E878" s="66"/>
      <c r="F878" s="286"/>
      <c r="G878" s="286"/>
      <c r="H878" s="66"/>
      <c r="I878" s="298" t="s">
        <v>438</v>
      </c>
      <c r="J878" s="66"/>
      <c r="K878" s="289"/>
    </row>
    <row r="879" spans="1:11">
      <c r="A879" s="286"/>
      <c r="B879" s="66"/>
      <c r="C879" s="66"/>
      <c r="D879" s="286"/>
      <c r="E879" s="66"/>
      <c r="F879" s="286"/>
      <c r="G879" s="286"/>
      <c r="H879" s="66"/>
      <c r="I879" s="66"/>
      <c r="J879" s="66"/>
      <c r="K879" s="289"/>
    </row>
    <row r="880" spans="1:11">
      <c r="A880" s="286"/>
      <c r="B880" s="66"/>
      <c r="C880" s="66"/>
      <c r="D880" s="286"/>
      <c r="E880" s="66"/>
      <c r="F880" s="286"/>
      <c r="G880" s="286"/>
      <c r="H880" s="66"/>
      <c r="I880" s="289"/>
      <c r="J880" s="66"/>
      <c r="K880" s="289"/>
    </row>
    <row r="881" spans="1:11">
      <c r="A881" s="287" t="s">
        <v>439</v>
      </c>
      <c r="B881" s="66"/>
      <c r="C881" s="66"/>
      <c r="D881" s="287" t="s">
        <v>440</v>
      </c>
      <c r="E881" s="66"/>
      <c r="F881" s="287"/>
      <c r="G881" s="287"/>
      <c r="H881" s="66"/>
      <c r="I881" s="287" t="s">
        <v>544</v>
      </c>
      <c r="J881" s="66"/>
      <c r="K881" s="303"/>
    </row>
    <row r="882" spans="1:11">
      <c r="A882" s="288" t="s">
        <v>442</v>
      </c>
      <c r="B882" s="66"/>
      <c r="C882" s="66"/>
      <c r="D882" s="288" t="s">
        <v>443</v>
      </c>
      <c r="E882" s="66"/>
      <c r="F882" s="288"/>
      <c r="G882" s="288"/>
      <c r="H882" s="66"/>
      <c r="I882" s="288" t="s">
        <v>545</v>
      </c>
      <c r="J882" s="304"/>
      <c r="K882" s="286"/>
    </row>
    <row r="883" spans="1:11">
      <c r="A883" s="289"/>
      <c r="B883" s="289"/>
      <c r="C883" s="290"/>
      <c r="D883" s="291"/>
      <c r="E883" s="291"/>
      <c r="F883" s="292"/>
      <c r="G883" s="292"/>
      <c r="H883" s="293"/>
      <c r="I883" s="293"/>
      <c r="J883" s="305"/>
      <c r="K883" s="289"/>
    </row>
    <row r="884" ht="18.75" spans="1:11">
      <c r="A884" s="264" t="s">
        <v>415</v>
      </c>
      <c r="B884" s="265"/>
      <c r="C884" s="266"/>
      <c r="D884" s="266"/>
      <c r="E884" s="267"/>
      <c r="F884" s="267"/>
      <c r="G884" s="267"/>
      <c r="H884" s="267"/>
      <c r="I884" s="267"/>
      <c r="J884" s="267"/>
      <c r="K884" s="267"/>
    </row>
    <row r="885" ht="18.75" spans="1:11">
      <c r="A885" s="264" t="s">
        <v>416</v>
      </c>
      <c r="B885" s="265"/>
      <c r="C885" s="266"/>
      <c r="D885" s="266"/>
      <c r="E885" s="267"/>
      <c r="F885" s="267"/>
      <c r="G885" s="267"/>
      <c r="H885" s="267"/>
      <c r="I885" s="267"/>
      <c r="J885" s="66"/>
      <c r="K885" s="66"/>
    </row>
    <row r="886" ht="18.75" spans="1:11">
      <c r="A886" s="264" t="s">
        <v>417</v>
      </c>
      <c r="B886" s="265"/>
      <c r="C886" s="266"/>
      <c r="D886" s="266"/>
      <c r="E886" s="267"/>
      <c r="F886" s="267"/>
      <c r="G886" s="267"/>
      <c r="H886" s="267"/>
      <c r="I886" s="296"/>
      <c r="J886" s="296"/>
      <c r="K886" s="296"/>
    </row>
    <row r="887" ht="18.75" spans="1:11">
      <c r="A887" s="264"/>
      <c r="B887" s="265"/>
      <c r="C887" s="266"/>
      <c r="D887" s="266"/>
      <c r="E887" s="267"/>
      <c r="F887" s="267"/>
      <c r="G887" s="267"/>
      <c r="H887" s="267"/>
      <c r="I887" s="267"/>
      <c r="J887" s="267"/>
      <c r="K887" s="267"/>
    </row>
    <row r="888" ht="18.75" spans="1:11">
      <c r="A888" s="264" t="s">
        <v>418</v>
      </c>
      <c r="B888" s="265"/>
      <c r="C888" s="266"/>
      <c r="D888" s="266"/>
      <c r="E888" s="267"/>
      <c r="F888" s="267"/>
      <c r="G888" s="267"/>
      <c r="H888" s="267"/>
      <c r="I888" s="267"/>
      <c r="J888" s="61"/>
      <c r="K888" s="297"/>
    </row>
    <row r="889" ht="18" spans="1:11">
      <c r="A889" s="264" t="s">
        <v>419</v>
      </c>
      <c r="B889" s="268" t="s">
        <v>599</v>
      </c>
      <c r="C889" s="266"/>
      <c r="D889" s="266"/>
      <c r="E889" s="267"/>
      <c r="F889" s="267"/>
      <c r="G889" s="267"/>
      <c r="H889" s="267"/>
      <c r="I889" s="267"/>
      <c r="J889" s="61"/>
      <c r="K889" s="297"/>
    </row>
    <row r="890" ht="18.75" spans="1:11">
      <c r="A890" s="264"/>
      <c r="B890" s="268"/>
      <c r="C890" s="266"/>
      <c r="D890" s="266"/>
      <c r="E890" s="267"/>
      <c r="F890" s="267"/>
      <c r="G890" s="267"/>
      <c r="H890" s="267"/>
      <c r="I890" s="267"/>
      <c r="J890" s="66"/>
      <c r="K890" s="298"/>
    </row>
    <row r="891" ht="18.75" spans="1:11">
      <c r="A891" s="269"/>
      <c r="B891" s="269"/>
      <c r="C891" s="266"/>
      <c r="D891" s="266"/>
      <c r="E891" s="269"/>
      <c r="F891" s="270" t="s">
        <v>421</v>
      </c>
      <c r="G891" s="271"/>
      <c r="H891" s="271"/>
      <c r="I891" s="299"/>
      <c r="J891" s="66"/>
      <c r="K891" s="298"/>
    </row>
    <row r="892" ht="33" spans="1:11">
      <c r="A892" s="272" t="s">
        <v>422</v>
      </c>
      <c r="B892" s="273" t="s">
        <v>423</v>
      </c>
      <c r="C892" s="274" t="s">
        <v>424</v>
      </c>
      <c r="D892" s="275" t="s">
        <v>425</v>
      </c>
      <c r="E892" s="274" t="s">
        <v>426</v>
      </c>
      <c r="F892" s="274" t="s">
        <v>8</v>
      </c>
      <c r="G892" s="274" t="s">
        <v>9</v>
      </c>
      <c r="H892" s="274" t="s">
        <v>427</v>
      </c>
      <c r="I892" s="274" t="s">
        <v>428</v>
      </c>
      <c r="J892" s="274" t="s">
        <v>429</v>
      </c>
      <c r="K892" s="274" t="s">
        <v>430</v>
      </c>
    </row>
    <row r="893" ht="25.5" spans="1:11">
      <c r="A893" s="276">
        <v>45357</v>
      </c>
      <c r="B893" s="276">
        <v>45359</v>
      </c>
      <c r="C893" s="276" t="s">
        <v>115</v>
      </c>
      <c r="D893" s="277" t="s">
        <v>605</v>
      </c>
      <c r="E893" s="278" t="s">
        <v>606</v>
      </c>
      <c r="F893" s="279">
        <v>440</v>
      </c>
      <c r="G893" s="279">
        <v>3500</v>
      </c>
      <c r="H893" s="280">
        <f>F893+G893</f>
        <v>3940</v>
      </c>
      <c r="I893" s="280">
        <v>1970</v>
      </c>
      <c r="J893" s="300" t="s">
        <v>454</v>
      </c>
      <c r="K893" s="301" t="s">
        <v>607</v>
      </c>
    </row>
    <row r="894" spans="1:11">
      <c r="A894" s="276">
        <v>45357</v>
      </c>
      <c r="B894" s="276">
        <v>45359</v>
      </c>
      <c r="C894" s="312" t="s">
        <v>116</v>
      </c>
      <c r="D894" s="312" t="s">
        <v>608</v>
      </c>
      <c r="E894" s="312" t="s">
        <v>510</v>
      </c>
      <c r="F894" s="279">
        <v>0</v>
      </c>
      <c r="G894" s="279">
        <v>0</v>
      </c>
      <c r="H894" s="280">
        <v>0</v>
      </c>
      <c r="I894" s="280">
        <v>0</v>
      </c>
      <c r="J894" s="300" t="s">
        <v>433</v>
      </c>
      <c r="K894" s="324" t="s">
        <v>434</v>
      </c>
    </row>
    <row r="895" spans="1:11">
      <c r="A895" s="283"/>
      <c r="B895" s="284"/>
      <c r="C895" s="285"/>
      <c r="D895" s="285"/>
      <c r="E895" s="285"/>
      <c r="F895" s="285"/>
      <c r="G895" s="285"/>
      <c r="H895" s="285"/>
      <c r="I895" s="285"/>
      <c r="J895" s="302"/>
      <c r="K895" s="289"/>
    </row>
    <row r="896" spans="1:11">
      <c r="A896" s="286" t="s">
        <v>436</v>
      </c>
      <c r="B896" s="66"/>
      <c r="C896" s="66"/>
      <c r="D896" s="286" t="s">
        <v>437</v>
      </c>
      <c r="E896" s="66"/>
      <c r="F896" s="286"/>
      <c r="G896" s="286"/>
      <c r="H896" s="66"/>
      <c r="I896" s="298" t="s">
        <v>438</v>
      </c>
      <c r="J896" s="66"/>
      <c r="K896" s="289"/>
    </row>
    <row r="897" spans="1:11">
      <c r="A897" s="286"/>
      <c r="B897" s="66"/>
      <c r="C897" s="66"/>
      <c r="D897" s="286"/>
      <c r="E897" s="66"/>
      <c r="F897" s="286"/>
      <c r="G897" s="286"/>
      <c r="H897" s="66"/>
      <c r="I897" s="66"/>
      <c r="J897" s="66"/>
      <c r="K897" s="289"/>
    </row>
    <row r="898" spans="1:11">
      <c r="A898" s="286"/>
      <c r="B898" s="66"/>
      <c r="C898" s="66"/>
      <c r="D898" s="286"/>
      <c r="E898" s="66"/>
      <c r="F898" s="286"/>
      <c r="G898" s="286"/>
      <c r="H898" s="66"/>
      <c r="I898" s="289"/>
      <c r="J898" s="66"/>
      <c r="K898" s="289"/>
    </row>
    <row r="899" spans="1:11">
      <c r="A899" s="287" t="s">
        <v>439</v>
      </c>
      <c r="B899" s="66"/>
      <c r="C899" s="66"/>
      <c r="D899" s="287" t="s">
        <v>440</v>
      </c>
      <c r="E899" s="66"/>
      <c r="F899" s="287"/>
      <c r="G899" s="287"/>
      <c r="H899" s="66"/>
      <c r="I899" s="287" t="s">
        <v>441</v>
      </c>
      <c r="J899" s="66"/>
      <c r="K899" s="303"/>
    </row>
    <row r="900" spans="1:11">
      <c r="A900" s="288" t="s">
        <v>442</v>
      </c>
      <c r="B900" s="66"/>
      <c r="C900" s="66"/>
      <c r="D900" s="288" t="s">
        <v>443</v>
      </c>
      <c r="E900" s="66"/>
      <c r="F900" s="288"/>
      <c r="G900" s="288"/>
      <c r="H900" s="66"/>
      <c r="I900" s="288" t="s">
        <v>444</v>
      </c>
      <c r="J900" s="304"/>
      <c r="K900" s="286"/>
    </row>
    <row r="901" ht="16.5" spans="1:11">
      <c r="A901" s="309"/>
      <c r="B901" s="310"/>
      <c r="C901" s="311"/>
      <c r="D901" s="311"/>
      <c r="E901" s="311"/>
      <c r="F901" s="311"/>
      <c r="G901" s="311"/>
      <c r="H901" s="311"/>
      <c r="I901" s="311"/>
      <c r="J901" s="311"/>
      <c r="K901" s="311"/>
    </row>
    <row r="902" ht="18.75" spans="1:11">
      <c r="A902" s="264" t="s">
        <v>415</v>
      </c>
      <c r="B902" s="265"/>
      <c r="C902" s="266"/>
      <c r="D902" s="266"/>
      <c r="E902" s="267"/>
      <c r="F902" s="267"/>
      <c r="G902" s="267"/>
      <c r="H902" s="267"/>
      <c r="I902" s="267"/>
      <c r="J902" s="267"/>
      <c r="K902" s="267"/>
    </row>
    <row r="903" ht="18.75" spans="1:11">
      <c r="A903" s="264" t="s">
        <v>416</v>
      </c>
      <c r="B903" s="265"/>
      <c r="C903" s="266"/>
      <c r="D903" s="266"/>
      <c r="E903" s="267"/>
      <c r="F903" s="267"/>
      <c r="G903" s="267"/>
      <c r="H903" s="267"/>
      <c r="I903" s="267"/>
      <c r="J903" s="66"/>
      <c r="K903" s="66"/>
    </row>
    <row r="904" ht="18.75" spans="1:11">
      <c r="A904" s="264" t="s">
        <v>417</v>
      </c>
      <c r="B904" s="265"/>
      <c r="C904" s="266"/>
      <c r="D904" s="266"/>
      <c r="E904" s="267"/>
      <c r="F904" s="267"/>
      <c r="G904" s="267"/>
      <c r="H904" s="267"/>
      <c r="I904" s="296"/>
      <c r="J904" s="296"/>
      <c r="K904" s="296"/>
    </row>
    <row r="905" ht="18.75" spans="1:11">
      <c r="A905" s="264"/>
      <c r="B905" s="265"/>
      <c r="C905" s="266"/>
      <c r="D905" s="266"/>
      <c r="E905" s="267"/>
      <c r="F905" s="267"/>
      <c r="G905" s="267"/>
      <c r="H905" s="267"/>
      <c r="I905" s="267"/>
      <c r="J905" s="267"/>
      <c r="K905" s="267"/>
    </row>
    <row r="906" ht="18.75" spans="1:11">
      <c r="A906" s="264" t="s">
        <v>418</v>
      </c>
      <c r="B906" s="265"/>
      <c r="C906" s="266"/>
      <c r="D906" s="266"/>
      <c r="E906" s="267"/>
      <c r="F906" s="267"/>
      <c r="G906" s="267"/>
      <c r="H906" s="267"/>
      <c r="I906" s="267"/>
      <c r="J906" s="61"/>
      <c r="K906" s="297"/>
    </row>
    <row r="907" ht="18" spans="1:11">
      <c r="A907" s="264" t="s">
        <v>419</v>
      </c>
      <c r="B907" s="268" t="s">
        <v>609</v>
      </c>
      <c r="C907" s="266"/>
      <c r="D907" s="266"/>
      <c r="E907" s="267"/>
      <c r="F907" s="267"/>
      <c r="G907" s="267"/>
      <c r="H907" s="267"/>
      <c r="I907" s="267"/>
      <c r="J907" s="61"/>
      <c r="K907" s="297"/>
    </row>
    <row r="908" ht="18.75" spans="1:11">
      <c r="A908" s="264"/>
      <c r="B908" s="268"/>
      <c r="C908" s="266"/>
      <c r="D908" s="266"/>
      <c r="E908" s="267"/>
      <c r="F908" s="267"/>
      <c r="G908" s="267"/>
      <c r="H908" s="267"/>
      <c r="I908" s="267"/>
      <c r="J908" s="66"/>
      <c r="K908" s="298"/>
    </row>
    <row r="909" ht="18.75" spans="1:11">
      <c r="A909" s="269"/>
      <c r="B909" s="269"/>
      <c r="C909" s="266"/>
      <c r="D909" s="266"/>
      <c r="E909" s="269"/>
      <c r="F909" s="270" t="s">
        <v>421</v>
      </c>
      <c r="G909" s="271"/>
      <c r="H909" s="271"/>
      <c r="I909" s="299"/>
      <c r="J909" s="66"/>
      <c r="K909" s="298"/>
    </row>
    <row r="910" ht="33" spans="1:11">
      <c r="A910" s="272" t="s">
        <v>422</v>
      </c>
      <c r="B910" s="273" t="s">
        <v>423</v>
      </c>
      <c r="C910" s="274" t="s">
        <v>424</v>
      </c>
      <c r="D910" s="275" t="s">
        <v>425</v>
      </c>
      <c r="E910" s="274" t="s">
        <v>426</v>
      </c>
      <c r="F910" s="274" t="s">
        <v>8</v>
      </c>
      <c r="G910" s="274" t="s">
        <v>9</v>
      </c>
      <c r="H910" s="274" t="s">
        <v>427</v>
      </c>
      <c r="I910" s="274" t="s">
        <v>428</v>
      </c>
      <c r="J910" s="274" t="s">
        <v>429</v>
      </c>
      <c r="K910" s="274" t="s">
        <v>430</v>
      </c>
    </row>
    <row r="911" ht="25.5" spans="1:11">
      <c r="A911" s="276">
        <v>45355</v>
      </c>
      <c r="B911" s="276">
        <v>45363</v>
      </c>
      <c r="C911" s="276" t="s">
        <v>118</v>
      </c>
      <c r="D911" s="277" t="s">
        <v>610</v>
      </c>
      <c r="E911" s="278" t="s">
        <v>611</v>
      </c>
      <c r="F911" s="279">
        <v>13795</v>
      </c>
      <c r="G911" s="279">
        <v>4750</v>
      </c>
      <c r="H911" s="280">
        <f>F911+G911</f>
        <v>18545</v>
      </c>
      <c r="I911" s="280">
        <v>8545</v>
      </c>
      <c r="J911" s="300" t="s">
        <v>454</v>
      </c>
      <c r="K911" s="301" t="s">
        <v>612</v>
      </c>
    </row>
    <row r="912" spans="1:11">
      <c r="A912" s="283"/>
      <c r="B912" s="284"/>
      <c r="C912" s="285"/>
      <c r="D912" s="285"/>
      <c r="E912" s="285"/>
      <c r="F912" s="285"/>
      <c r="G912" s="285"/>
      <c r="H912" s="285"/>
      <c r="I912" s="285"/>
      <c r="J912" s="302"/>
      <c r="K912" s="289"/>
    </row>
    <row r="913" spans="1:11">
      <c r="A913" s="286" t="s">
        <v>436</v>
      </c>
      <c r="B913" s="66"/>
      <c r="C913" s="66"/>
      <c r="D913" s="286" t="s">
        <v>437</v>
      </c>
      <c r="E913" s="66"/>
      <c r="F913" s="286"/>
      <c r="G913" s="286"/>
      <c r="H913" s="66"/>
      <c r="I913" s="298" t="s">
        <v>438</v>
      </c>
      <c r="J913" s="66"/>
      <c r="K913" s="289"/>
    </row>
    <row r="914" spans="1:11">
      <c r="A914" s="286"/>
      <c r="B914" s="66"/>
      <c r="C914" s="66"/>
      <c r="D914" s="286"/>
      <c r="E914" s="66"/>
      <c r="F914" s="286"/>
      <c r="G914" s="286"/>
      <c r="H914" s="66"/>
      <c r="I914" s="66"/>
      <c r="J914" s="66"/>
      <c r="K914" s="289"/>
    </row>
    <row r="915" spans="1:11">
      <c r="A915" s="286"/>
      <c r="B915" s="66"/>
      <c r="C915" s="66"/>
      <c r="D915" s="286"/>
      <c r="E915" s="66"/>
      <c r="F915" s="286"/>
      <c r="G915" s="286"/>
      <c r="H915" s="66"/>
      <c r="I915" s="289"/>
      <c r="J915" s="66"/>
      <c r="K915" s="289"/>
    </row>
    <row r="916" spans="1:11">
      <c r="A916" s="287" t="s">
        <v>439</v>
      </c>
      <c r="B916" s="66"/>
      <c r="C916" s="66"/>
      <c r="D916" s="287" t="s">
        <v>440</v>
      </c>
      <c r="E916" s="66"/>
      <c r="F916" s="287"/>
      <c r="G916" s="287"/>
      <c r="H916" s="66"/>
      <c r="I916" s="287" t="s">
        <v>441</v>
      </c>
      <c r="J916" s="66"/>
      <c r="K916" s="303"/>
    </row>
    <row r="917" spans="1:11">
      <c r="A917" s="288" t="s">
        <v>442</v>
      </c>
      <c r="B917" s="66"/>
      <c r="C917" s="66"/>
      <c r="D917" s="288" t="s">
        <v>443</v>
      </c>
      <c r="E917" s="66"/>
      <c r="F917" s="288"/>
      <c r="G917" s="288"/>
      <c r="H917" s="66"/>
      <c r="I917" s="288" t="s">
        <v>444</v>
      </c>
      <c r="J917" s="304"/>
      <c r="K917" s="286"/>
    </row>
    <row r="918" ht="18" spans="1:11">
      <c r="A918" s="269"/>
      <c r="B918" s="269"/>
      <c r="C918" s="266"/>
      <c r="D918" s="266"/>
      <c r="E918" s="269"/>
      <c r="F918" s="269"/>
      <c r="G918" s="269"/>
      <c r="H918" s="269"/>
      <c r="I918" s="269"/>
      <c r="J918" s="66"/>
      <c r="K918" s="298"/>
    </row>
    <row r="919" ht="18.75" spans="1:11">
      <c r="A919" s="264" t="s">
        <v>415</v>
      </c>
      <c r="B919" s="265"/>
      <c r="C919" s="266"/>
      <c r="D919" s="266"/>
      <c r="E919" s="267"/>
      <c r="F919" s="267"/>
      <c r="G919" s="267"/>
      <c r="H919" s="267"/>
      <c r="I919" s="267"/>
      <c r="J919" s="267"/>
      <c r="K919" s="267"/>
    </row>
    <row r="920" ht="18.75" spans="1:11">
      <c r="A920" s="264" t="s">
        <v>416</v>
      </c>
      <c r="B920" s="265"/>
      <c r="C920" s="266"/>
      <c r="D920" s="266"/>
      <c r="E920" s="267"/>
      <c r="F920" s="267"/>
      <c r="G920" s="267"/>
      <c r="H920" s="267"/>
      <c r="I920" s="267"/>
      <c r="J920" s="66"/>
      <c r="K920" s="66"/>
    </row>
    <row r="921" ht="18.75" spans="1:11">
      <c r="A921" s="264" t="s">
        <v>417</v>
      </c>
      <c r="B921" s="265"/>
      <c r="C921" s="266"/>
      <c r="D921" s="266"/>
      <c r="E921" s="267"/>
      <c r="F921" s="267"/>
      <c r="G921" s="267"/>
      <c r="H921" s="267"/>
      <c r="I921" s="296"/>
      <c r="J921" s="296"/>
      <c r="K921" s="296"/>
    </row>
    <row r="922" ht="18.75" spans="1:11">
      <c r="A922" s="264"/>
      <c r="B922" s="265"/>
      <c r="C922" s="266"/>
      <c r="D922" s="266"/>
      <c r="E922" s="267"/>
      <c r="F922" s="267"/>
      <c r="G922" s="267"/>
      <c r="H922" s="267"/>
      <c r="I922" s="267"/>
      <c r="J922" s="267"/>
      <c r="K922" s="267"/>
    </row>
    <row r="923" ht="18.75" spans="1:11">
      <c r="A923" s="264" t="s">
        <v>450</v>
      </c>
      <c r="B923" s="265"/>
      <c r="C923" s="266"/>
      <c r="D923" s="266"/>
      <c r="E923" s="267"/>
      <c r="F923" s="267"/>
      <c r="G923" s="267"/>
      <c r="H923" s="267"/>
      <c r="I923" s="267"/>
      <c r="J923" s="61"/>
      <c r="K923" s="297"/>
    </row>
    <row r="924" ht="18" spans="1:11">
      <c r="A924" s="264" t="s">
        <v>419</v>
      </c>
      <c r="B924" s="268" t="s">
        <v>609</v>
      </c>
      <c r="C924" s="266"/>
      <c r="D924" s="266"/>
      <c r="E924" s="267"/>
      <c r="F924" s="267"/>
      <c r="G924" s="267"/>
      <c r="H924" s="267"/>
      <c r="I924" s="267"/>
      <c r="J924" s="61"/>
      <c r="K924" s="297"/>
    </row>
    <row r="925" ht="18.75" spans="1:11">
      <c r="A925" s="264"/>
      <c r="B925" s="268"/>
      <c r="C925" s="266"/>
      <c r="D925" s="266"/>
      <c r="E925" s="267"/>
      <c r="F925" s="267"/>
      <c r="G925" s="267"/>
      <c r="H925" s="267"/>
      <c r="I925" s="267"/>
      <c r="J925" s="66"/>
      <c r="K925" s="298"/>
    </row>
    <row r="926" ht="18.75" spans="1:11">
      <c r="A926" s="269"/>
      <c r="B926" s="269"/>
      <c r="C926" s="266"/>
      <c r="D926" s="266"/>
      <c r="E926" s="269"/>
      <c r="F926" s="270" t="s">
        <v>421</v>
      </c>
      <c r="G926" s="271"/>
      <c r="H926" s="271"/>
      <c r="I926" s="299"/>
      <c r="J926" s="66"/>
      <c r="K926" s="298"/>
    </row>
    <row r="927" ht="33" spans="1:11">
      <c r="A927" s="272" t="s">
        <v>422</v>
      </c>
      <c r="B927" s="273" t="s">
        <v>423</v>
      </c>
      <c r="C927" s="274" t="s">
        <v>424</v>
      </c>
      <c r="D927" s="275" t="s">
        <v>425</v>
      </c>
      <c r="E927" s="274" t="s">
        <v>426</v>
      </c>
      <c r="F927" s="274" t="s">
        <v>8</v>
      </c>
      <c r="G927" s="274" t="s">
        <v>9</v>
      </c>
      <c r="H927" s="274" t="s">
        <v>427</v>
      </c>
      <c r="I927" s="274" t="s">
        <v>428</v>
      </c>
      <c r="J927" s="274" t="s">
        <v>429</v>
      </c>
      <c r="K927" s="274" t="s">
        <v>430</v>
      </c>
    </row>
    <row r="928" spans="1:11">
      <c r="A928" s="276">
        <v>45358</v>
      </c>
      <c r="B928" s="276">
        <v>45363</v>
      </c>
      <c r="C928" s="276" t="s">
        <v>119</v>
      </c>
      <c r="D928" s="277" t="s">
        <v>613</v>
      </c>
      <c r="E928" s="278" t="s">
        <v>453</v>
      </c>
      <c r="F928" s="279">
        <v>0</v>
      </c>
      <c r="G928" s="279">
        <v>500</v>
      </c>
      <c r="H928" s="280">
        <v>500</v>
      </c>
      <c r="I928" s="280">
        <v>500</v>
      </c>
      <c r="J928" s="300" t="s">
        <v>454</v>
      </c>
      <c r="K928" s="301" t="s">
        <v>434</v>
      </c>
    </row>
    <row r="929" spans="1:11">
      <c r="A929" s="283"/>
      <c r="B929" s="284"/>
      <c r="C929" s="285"/>
      <c r="D929" s="285"/>
      <c r="E929" s="285"/>
      <c r="F929" s="285"/>
      <c r="G929" s="285"/>
      <c r="H929" s="285"/>
      <c r="I929" s="285"/>
      <c r="J929" s="302"/>
      <c r="K929" s="289"/>
    </row>
    <row r="930" spans="1:11">
      <c r="A930" s="286" t="s">
        <v>436</v>
      </c>
      <c r="B930" s="66"/>
      <c r="C930" s="66"/>
      <c r="D930" s="286" t="s">
        <v>437</v>
      </c>
      <c r="E930" s="66"/>
      <c r="F930" s="286"/>
      <c r="G930" s="286"/>
      <c r="H930" s="66"/>
      <c r="I930" s="298" t="s">
        <v>438</v>
      </c>
      <c r="J930" s="66"/>
      <c r="K930" s="289"/>
    </row>
    <row r="931" spans="1:11">
      <c r="A931" s="286"/>
      <c r="B931" s="66"/>
      <c r="C931" s="66"/>
      <c r="D931" s="286"/>
      <c r="E931" s="66"/>
      <c r="F931" s="286"/>
      <c r="G931" s="286"/>
      <c r="H931" s="66"/>
      <c r="I931" s="66"/>
      <c r="J931" s="66"/>
      <c r="K931" s="289"/>
    </row>
    <row r="932" spans="1:11">
      <c r="A932" s="286"/>
      <c r="B932" s="66"/>
      <c r="C932" s="66"/>
      <c r="D932" s="286"/>
      <c r="E932" s="66"/>
      <c r="F932" s="286"/>
      <c r="G932" s="286"/>
      <c r="H932" s="66"/>
      <c r="I932" s="289"/>
      <c r="J932" s="66"/>
      <c r="K932" s="289"/>
    </row>
    <row r="933" spans="1:11">
      <c r="A933" s="287" t="s">
        <v>439</v>
      </c>
      <c r="B933" s="66"/>
      <c r="C933" s="66"/>
      <c r="D933" s="287" t="s">
        <v>440</v>
      </c>
      <c r="E933" s="66"/>
      <c r="F933" s="287"/>
      <c r="G933" s="287"/>
      <c r="H933" s="66"/>
      <c r="I933" s="287" t="s">
        <v>544</v>
      </c>
      <c r="J933" s="66"/>
      <c r="K933" s="303"/>
    </row>
    <row r="934" spans="1:11">
      <c r="A934" s="288" t="s">
        <v>442</v>
      </c>
      <c r="B934" s="66"/>
      <c r="C934" s="66"/>
      <c r="D934" s="288" t="s">
        <v>443</v>
      </c>
      <c r="E934" s="66"/>
      <c r="F934" s="288"/>
      <c r="G934" s="288"/>
      <c r="H934" s="66"/>
      <c r="I934" s="288" t="s">
        <v>545</v>
      </c>
      <c r="J934" s="304"/>
      <c r="K934" s="286"/>
    </row>
    <row r="935" ht="18" spans="1:11">
      <c r="A935" s="264"/>
      <c r="B935" s="268"/>
      <c r="C935" s="266"/>
      <c r="D935" s="266"/>
      <c r="E935" s="267"/>
      <c r="F935" s="267"/>
      <c r="G935" s="267"/>
      <c r="H935" s="267"/>
      <c r="I935" s="267"/>
      <c r="J935" s="61"/>
      <c r="K935" s="297"/>
    </row>
    <row r="936" ht="18.75" spans="1:11">
      <c r="A936" s="264" t="s">
        <v>415</v>
      </c>
      <c r="B936" s="265"/>
      <c r="C936" s="266"/>
      <c r="D936" s="266"/>
      <c r="E936" s="267"/>
      <c r="F936" s="267"/>
      <c r="G936" s="267"/>
      <c r="H936" s="267"/>
      <c r="I936" s="267"/>
      <c r="J936" s="267"/>
      <c r="K936" s="267"/>
    </row>
    <row r="937" ht="18.75" spans="1:11">
      <c r="A937" s="264" t="s">
        <v>416</v>
      </c>
      <c r="B937" s="265"/>
      <c r="C937" s="266"/>
      <c r="D937" s="266"/>
      <c r="E937" s="267"/>
      <c r="F937" s="267"/>
      <c r="G937" s="267"/>
      <c r="H937" s="267"/>
      <c r="I937" s="267"/>
      <c r="J937" s="66"/>
      <c r="K937" s="66"/>
    </row>
    <row r="938" ht="18.75" spans="1:11">
      <c r="A938" s="264" t="s">
        <v>417</v>
      </c>
      <c r="B938" s="265"/>
      <c r="C938" s="266"/>
      <c r="D938" s="266"/>
      <c r="E938" s="267"/>
      <c r="F938" s="267"/>
      <c r="G938" s="267"/>
      <c r="H938" s="267"/>
      <c r="I938" s="296"/>
      <c r="J938" s="296"/>
      <c r="K938" s="296"/>
    </row>
    <row r="939" ht="18.75" spans="1:11">
      <c r="A939" s="264"/>
      <c r="B939" s="265"/>
      <c r="C939" s="266"/>
      <c r="D939" s="266"/>
      <c r="E939" s="267"/>
      <c r="F939" s="267"/>
      <c r="G939" s="267"/>
      <c r="H939" s="267"/>
      <c r="I939" s="267"/>
      <c r="J939" s="267"/>
      <c r="K939" s="267"/>
    </row>
    <row r="940" ht="18.75" spans="1:11">
      <c r="A940" s="264" t="s">
        <v>418</v>
      </c>
      <c r="B940" s="265"/>
      <c r="C940" s="266"/>
      <c r="D940" s="266"/>
      <c r="E940" s="267"/>
      <c r="F940" s="267"/>
      <c r="G940" s="267"/>
      <c r="H940" s="267"/>
      <c r="I940" s="267"/>
      <c r="J940" s="61"/>
      <c r="K940" s="297"/>
    </row>
    <row r="941" ht="18" spans="1:11">
      <c r="A941" s="264" t="s">
        <v>419</v>
      </c>
      <c r="B941" s="268" t="s">
        <v>614</v>
      </c>
      <c r="C941" s="266"/>
      <c r="D941" s="266"/>
      <c r="E941" s="267"/>
      <c r="F941" s="267"/>
      <c r="G941" s="267"/>
      <c r="H941" s="267"/>
      <c r="I941" s="267"/>
      <c r="J941" s="61"/>
      <c r="K941" s="297"/>
    </row>
    <row r="942" ht="18.75" spans="1:11">
      <c r="A942" s="264"/>
      <c r="B942" s="268"/>
      <c r="C942" s="266"/>
      <c r="D942" s="266"/>
      <c r="E942" s="267"/>
      <c r="F942" s="267"/>
      <c r="G942" s="267"/>
      <c r="H942" s="267"/>
      <c r="I942" s="267"/>
      <c r="J942" s="66"/>
      <c r="K942" s="298"/>
    </row>
    <row r="943" ht="18.75" spans="1:11">
      <c r="A943" s="269"/>
      <c r="B943" s="269"/>
      <c r="C943" s="266"/>
      <c r="D943" s="266"/>
      <c r="E943" s="269"/>
      <c r="F943" s="270" t="s">
        <v>421</v>
      </c>
      <c r="G943" s="271"/>
      <c r="H943" s="271"/>
      <c r="I943" s="299"/>
      <c r="J943" s="66"/>
      <c r="K943" s="298"/>
    </row>
    <row r="944" ht="33" spans="1:11">
      <c r="A944" s="272" t="s">
        <v>422</v>
      </c>
      <c r="B944" s="273" t="s">
        <v>423</v>
      </c>
      <c r="C944" s="274" t="s">
        <v>424</v>
      </c>
      <c r="D944" s="275" t="s">
        <v>425</v>
      </c>
      <c r="E944" s="274" t="s">
        <v>426</v>
      </c>
      <c r="F944" s="274" t="s">
        <v>8</v>
      </c>
      <c r="G944" s="274" t="s">
        <v>9</v>
      </c>
      <c r="H944" s="274" t="s">
        <v>427</v>
      </c>
      <c r="I944" s="274" t="s">
        <v>428</v>
      </c>
      <c r="J944" s="274" t="s">
        <v>429</v>
      </c>
      <c r="K944" s="274" t="s">
        <v>430</v>
      </c>
    </row>
    <row r="945" spans="1:11">
      <c r="A945" s="276">
        <v>45360</v>
      </c>
      <c r="B945" s="276">
        <v>45364</v>
      </c>
      <c r="C945" s="276" t="s">
        <v>121</v>
      </c>
      <c r="D945" s="277" t="s">
        <v>615</v>
      </c>
      <c r="E945" s="278" t="s">
        <v>510</v>
      </c>
      <c r="F945" s="279">
        <v>0</v>
      </c>
      <c r="G945" s="279">
        <v>0</v>
      </c>
      <c r="H945" s="280">
        <v>0</v>
      </c>
      <c r="I945" s="280">
        <v>0</v>
      </c>
      <c r="J945" s="300" t="s">
        <v>433</v>
      </c>
      <c r="K945" s="301" t="s">
        <v>434</v>
      </c>
    </row>
    <row r="946" spans="1:11">
      <c r="A946" s="276">
        <v>45357</v>
      </c>
      <c r="B946" s="276">
        <v>45364</v>
      </c>
      <c r="C946" s="318" t="s">
        <v>120</v>
      </c>
      <c r="D946" s="318" t="s">
        <v>616</v>
      </c>
      <c r="E946" s="318" t="s">
        <v>432</v>
      </c>
      <c r="F946" s="279">
        <v>3300</v>
      </c>
      <c r="G946" s="279">
        <v>2600</v>
      </c>
      <c r="H946" s="280">
        <f>F946+G946</f>
        <v>5900</v>
      </c>
      <c r="I946" s="280">
        <v>3200</v>
      </c>
      <c r="J946" s="300" t="s">
        <v>454</v>
      </c>
      <c r="K946" s="301" t="s">
        <v>617</v>
      </c>
    </row>
    <row r="947" spans="1:11">
      <c r="A947" s="283"/>
      <c r="B947" s="284"/>
      <c r="C947" s="285"/>
      <c r="D947" s="285"/>
      <c r="E947" s="285"/>
      <c r="F947" s="285"/>
      <c r="G947" s="285"/>
      <c r="H947" s="285"/>
      <c r="I947" s="285"/>
      <c r="J947" s="302"/>
      <c r="K947" s="289"/>
    </row>
    <row r="948" spans="1:11">
      <c r="A948" s="286" t="s">
        <v>436</v>
      </c>
      <c r="B948" s="66"/>
      <c r="C948" s="66"/>
      <c r="D948" s="286" t="s">
        <v>437</v>
      </c>
      <c r="E948" s="66"/>
      <c r="F948" s="286"/>
      <c r="G948" s="286"/>
      <c r="H948" s="66"/>
      <c r="I948" s="298" t="s">
        <v>438</v>
      </c>
      <c r="J948" s="66"/>
      <c r="K948" s="289"/>
    </row>
    <row r="949" spans="1:11">
      <c r="A949" s="286"/>
      <c r="B949" s="66"/>
      <c r="C949" s="66"/>
      <c r="D949" s="286"/>
      <c r="E949" s="66"/>
      <c r="F949" s="286"/>
      <c r="G949" s="286"/>
      <c r="H949" s="66"/>
      <c r="I949" s="66"/>
      <c r="J949" s="66"/>
      <c r="K949" s="289"/>
    </row>
    <row r="950" spans="1:11">
      <c r="A950" s="286"/>
      <c r="B950" s="66"/>
      <c r="C950" s="66"/>
      <c r="D950" s="286"/>
      <c r="E950" s="66"/>
      <c r="F950" s="286"/>
      <c r="G950" s="286"/>
      <c r="H950" s="66"/>
      <c r="I950" s="289"/>
      <c r="J950" s="66"/>
      <c r="K950" s="289"/>
    </row>
    <row r="951" spans="1:11">
      <c r="A951" s="287" t="s">
        <v>439</v>
      </c>
      <c r="B951" s="66"/>
      <c r="C951" s="66"/>
      <c r="D951" s="287" t="s">
        <v>440</v>
      </c>
      <c r="E951" s="66"/>
      <c r="F951" s="287"/>
      <c r="G951" s="287"/>
      <c r="H951" s="66"/>
      <c r="I951" s="287" t="s">
        <v>441</v>
      </c>
      <c r="J951" s="66"/>
      <c r="K951" s="303"/>
    </row>
    <row r="952" spans="1:11">
      <c r="A952" s="288" t="s">
        <v>442</v>
      </c>
      <c r="B952" s="66"/>
      <c r="C952" s="66"/>
      <c r="D952" s="288" t="s">
        <v>443</v>
      </c>
      <c r="E952" s="66"/>
      <c r="F952" s="288"/>
      <c r="G952" s="288"/>
      <c r="H952" s="66"/>
      <c r="I952" s="288" t="s">
        <v>444</v>
      </c>
      <c r="J952" s="304"/>
      <c r="K952" s="286"/>
    </row>
    <row r="953" ht="18.75" spans="1:11">
      <c r="A953" s="264"/>
      <c r="B953" s="265"/>
      <c r="C953" s="266"/>
      <c r="D953" s="266"/>
      <c r="E953" s="267"/>
      <c r="F953" s="267"/>
      <c r="G953" s="267"/>
      <c r="H953" s="267"/>
      <c r="I953" s="267"/>
      <c r="J953" s="66"/>
      <c r="K953" s="66"/>
    </row>
    <row r="954" ht="18.75" spans="1:11">
      <c r="A954" s="264" t="s">
        <v>415</v>
      </c>
      <c r="B954" s="265"/>
      <c r="C954" s="266"/>
      <c r="D954" s="266"/>
      <c r="E954" s="267"/>
      <c r="F954" s="267"/>
      <c r="G954" s="267"/>
      <c r="H954" s="267"/>
      <c r="I954" s="267"/>
      <c r="J954" s="267"/>
      <c r="K954" s="267"/>
    </row>
    <row r="955" ht="18.75" spans="1:11">
      <c r="A955" s="264" t="s">
        <v>416</v>
      </c>
      <c r="B955" s="265"/>
      <c r="C955" s="266"/>
      <c r="D955" s="266"/>
      <c r="E955" s="267"/>
      <c r="F955" s="267"/>
      <c r="G955" s="267"/>
      <c r="H955" s="267"/>
      <c r="I955" s="267"/>
      <c r="J955" s="66"/>
      <c r="K955" s="66"/>
    </row>
    <row r="956" ht="18.75" spans="1:11">
      <c r="A956" s="264" t="s">
        <v>417</v>
      </c>
      <c r="B956" s="265"/>
      <c r="C956" s="266"/>
      <c r="D956" s="266"/>
      <c r="E956" s="267"/>
      <c r="F956" s="267"/>
      <c r="G956" s="267"/>
      <c r="H956" s="267"/>
      <c r="I956" s="296"/>
      <c r="J956" s="296"/>
      <c r="K956" s="296"/>
    </row>
    <row r="957" ht="18.75" spans="1:11">
      <c r="A957" s="264"/>
      <c r="B957" s="265"/>
      <c r="C957" s="266"/>
      <c r="D957" s="266"/>
      <c r="E957" s="267"/>
      <c r="F957" s="267"/>
      <c r="G957" s="267"/>
      <c r="H957" s="267"/>
      <c r="I957" s="267"/>
      <c r="J957" s="267"/>
      <c r="K957" s="267"/>
    </row>
    <row r="958" ht="18.75" spans="1:11">
      <c r="A958" s="264" t="s">
        <v>418</v>
      </c>
      <c r="B958" s="265"/>
      <c r="C958" s="266"/>
      <c r="D958" s="266"/>
      <c r="E958" s="267"/>
      <c r="F958" s="267"/>
      <c r="G958" s="267"/>
      <c r="H958" s="267"/>
      <c r="I958" s="267"/>
      <c r="J958" s="61"/>
      <c r="K958" s="297"/>
    </row>
    <row r="959" ht="18" spans="1:11">
      <c r="A959" s="264" t="s">
        <v>419</v>
      </c>
      <c r="B959" s="268" t="s">
        <v>618</v>
      </c>
      <c r="C959" s="266"/>
      <c r="D959" s="266"/>
      <c r="E959" s="267"/>
      <c r="F959" s="267"/>
      <c r="G959" s="267"/>
      <c r="H959" s="267"/>
      <c r="I959" s="267"/>
      <c r="J959" s="61"/>
      <c r="K959" s="297"/>
    </row>
    <row r="960" ht="18.75" spans="1:11">
      <c r="A960" s="264"/>
      <c r="B960" s="268"/>
      <c r="C960" s="266"/>
      <c r="D960" s="266"/>
      <c r="E960" s="267"/>
      <c r="F960" s="267"/>
      <c r="G960" s="267"/>
      <c r="H960" s="267"/>
      <c r="I960" s="267"/>
      <c r="J960" s="66"/>
      <c r="K960" s="298"/>
    </row>
    <row r="961" ht="18.75" spans="1:11">
      <c r="A961" s="269"/>
      <c r="B961" s="269"/>
      <c r="C961" s="266"/>
      <c r="D961" s="266"/>
      <c r="E961" s="269"/>
      <c r="F961" s="270" t="s">
        <v>421</v>
      </c>
      <c r="G961" s="271"/>
      <c r="H961" s="271"/>
      <c r="I961" s="299"/>
      <c r="J961" s="66"/>
      <c r="K961" s="298"/>
    </row>
    <row r="962" ht="33" spans="1:11">
      <c r="A962" s="272" t="s">
        <v>422</v>
      </c>
      <c r="B962" s="273" t="s">
        <v>423</v>
      </c>
      <c r="C962" s="274" t="s">
        <v>424</v>
      </c>
      <c r="D962" s="275" t="s">
        <v>425</v>
      </c>
      <c r="E962" s="274" t="s">
        <v>426</v>
      </c>
      <c r="F962" s="274" t="s">
        <v>8</v>
      </c>
      <c r="G962" s="274" t="s">
        <v>9</v>
      </c>
      <c r="H962" s="274" t="s">
        <v>427</v>
      </c>
      <c r="I962" s="274" t="s">
        <v>428</v>
      </c>
      <c r="J962" s="274" t="s">
        <v>429</v>
      </c>
      <c r="K962" s="274" t="s">
        <v>430</v>
      </c>
    </row>
    <row r="963" spans="1:11">
      <c r="A963" s="276">
        <v>45359</v>
      </c>
      <c r="B963" s="276">
        <v>45362</v>
      </c>
      <c r="C963" s="276" t="s">
        <v>123</v>
      </c>
      <c r="D963" s="277" t="s">
        <v>619</v>
      </c>
      <c r="E963" s="278" t="s">
        <v>541</v>
      </c>
      <c r="F963" s="279">
        <v>0</v>
      </c>
      <c r="G963" s="279">
        <v>0</v>
      </c>
      <c r="H963" s="280">
        <v>0</v>
      </c>
      <c r="I963" s="280">
        <v>0</v>
      </c>
      <c r="J963" s="300" t="s">
        <v>433</v>
      </c>
      <c r="K963" s="301" t="s">
        <v>434</v>
      </c>
    </row>
    <row r="964" spans="1:11">
      <c r="A964" s="276">
        <v>45358</v>
      </c>
      <c r="B964" s="276">
        <v>45365</v>
      </c>
      <c r="C964" s="318" t="s">
        <v>122</v>
      </c>
      <c r="D964" s="318" t="s">
        <v>620</v>
      </c>
      <c r="E964" s="318" t="s">
        <v>555</v>
      </c>
      <c r="F964" s="279">
        <v>0</v>
      </c>
      <c r="G964" s="279">
        <v>0</v>
      </c>
      <c r="H964" s="280">
        <v>0</v>
      </c>
      <c r="I964" s="280">
        <v>0</v>
      </c>
      <c r="J964" s="300" t="s">
        <v>433</v>
      </c>
      <c r="K964" s="301" t="s">
        <v>434</v>
      </c>
    </row>
    <row r="965" spans="1:11">
      <c r="A965" s="283"/>
      <c r="B965" s="284"/>
      <c r="C965" s="285"/>
      <c r="D965" s="285"/>
      <c r="E965" s="285"/>
      <c r="F965" s="285"/>
      <c r="G965" s="285"/>
      <c r="H965" s="285"/>
      <c r="I965" s="285"/>
      <c r="J965" s="302"/>
      <c r="K965" s="289"/>
    </row>
    <row r="966" spans="1:11">
      <c r="A966" s="286" t="s">
        <v>436</v>
      </c>
      <c r="B966" s="66"/>
      <c r="C966" s="66"/>
      <c r="D966" s="286" t="s">
        <v>437</v>
      </c>
      <c r="E966" s="66"/>
      <c r="F966" s="286"/>
      <c r="G966" s="286"/>
      <c r="H966" s="66"/>
      <c r="I966" s="298" t="s">
        <v>438</v>
      </c>
      <c r="J966" s="66"/>
      <c r="K966" s="289"/>
    </row>
    <row r="967" spans="1:11">
      <c r="A967" s="286"/>
      <c r="B967" s="66"/>
      <c r="C967" s="66"/>
      <c r="D967" s="286"/>
      <c r="E967" s="66"/>
      <c r="F967" s="286"/>
      <c r="G967" s="286"/>
      <c r="H967" s="66"/>
      <c r="I967" s="66"/>
      <c r="J967" s="66"/>
      <c r="K967" s="289"/>
    </row>
    <row r="968" spans="1:11">
      <c r="A968" s="286"/>
      <c r="B968" s="66"/>
      <c r="C968" s="66"/>
      <c r="D968" s="286"/>
      <c r="E968" s="66"/>
      <c r="F968" s="286"/>
      <c r="G968" s="286"/>
      <c r="H968" s="66"/>
      <c r="I968" s="289"/>
      <c r="J968" s="66"/>
      <c r="K968" s="289"/>
    </row>
    <row r="969" spans="1:11">
      <c r="A969" s="287" t="s">
        <v>439</v>
      </c>
      <c r="B969" s="66"/>
      <c r="C969" s="66"/>
      <c r="D969" s="287" t="s">
        <v>440</v>
      </c>
      <c r="E969" s="66"/>
      <c r="F969" s="287"/>
      <c r="G969" s="287"/>
      <c r="H969" s="66"/>
      <c r="I969" s="287" t="s">
        <v>441</v>
      </c>
      <c r="J969" s="66"/>
      <c r="K969" s="303"/>
    </row>
    <row r="970" spans="1:11">
      <c r="A970" s="288" t="s">
        <v>442</v>
      </c>
      <c r="B970" s="66"/>
      <c r="C970" s="66"/>
      <c r="D970" s="288" t="s">
        <v>443</v>
      </c>
      <c r="E970" s="66"/>
      <c r="F970" s="288"/>
      <c r="G970" s="288"/>
      <c r="H970" s="66"/>
      <c r="I970" s="288" t="s">
        <v>444</v>
      </c>
      <c r="J970" s="304"/>
      <c r="K970" s="286"/>
    </row>
    <row r="971" ht="18.75" spans="1:11">
      <c r="A971" s="264"/>
      <c r="B971" s="265"/>
      <c r="C971" s="266"/>
      <c r="D971" s="266"/>
      <c r="E971" s="267"/>
      <c r="F971" s="267"/>
      <c r="G971" s="267"/>
      <c r="H971" s="267"/>
      <c r="I971" s="267"/>
      <c r="J971" s="66"/>
      <c r="K971" s="66"/>
    </row>
    <row r="972" ht="18.75" spans="1:11">
      <c r="A972" s="264" t="s">
        <v>415</v>
      </c>
      <c r="B972" s="265"/>
      <c r="C972" s="266"/>
      <c r="D972" s="266"/>
      <c r="E972" s="267"/>
      <c r="F972" s="267"/>
      <c r="G972" s="267"/>
      <c r="H972" s="267"/>
      <c r="I972" s="267"/>
      <c r="J972" s="267"/>
      <c r="K972" s="267"/>
    </row>
    <row r="973" ht="18.75" spans="1:11">
      <c r="A973" s="264" t="s">
        <v>416</v>
      </c>
      <c r="B973" s="265"/>
      <c r="C973" s="266"/>
      <c r="D973" s="266"/>
      <c r="E973" s="267"/>
      <c r="F973" s="267"/>
      <c r="G973" s="267"/>
      <c r="H973" s="267"/>
      <c r="I973" s="267"/>
      <c r="J973" s="66"/>
      <c r="K973" s="66"/>
    </row>
    <row r="974" ht="18.75" spans="1:11">
      <c r="A974" s="264" t="s">
        <v>417</v>
      </c>
      <c r="B974" s="265"/>
      <c r="C974" s="266"/>
      <c r="D974" s="266"/>
      <c r="E974" s="267"/>
      <c r="F974" s="267"/>
      <c r="G974" s="267"/>
      <c r="H974" s="267"/>
      <c r="I974" s="296"/>
      <c r="J974" s="296"/>
      <c r="K974" s="296"/>
    </row>
    <row r="975" ht="18.75" spans="1:11">
      <c r="A975" s="264"/>
      <c r="B975" s="265"/>
      <c r="C975" s="266"/>
      <c r="D975" s="266"/>
      <c r="E975" s="267"/>
      <c r="F975" s="267"/>
      <c r="G975" s="267"/>
      <c r="H975" s="267"/>
      <c r="I975" s="267"/>
      <c r="J975" s="267"/>
      <c r="K975" s="267"/>
    </row>
    <row r="976" ht="18.75" spans="1:11">
      <c r="A976" s="264" t="s">
        <v>418</v>
      </c>
      <c r="B976" s="265"/>
      <c r="C976" s="266"/>
      <c r="D976" s="266"/>
      <c r="E976" s="267"/>
      <c r="F976" s="267"/>
      <c r="G976" s="267"/>
      <c r="H976" s="267"/>
      <c r="I976" s="267"/>
      <c r="J976" s="61"/>
      <c r="K976" s="297"/>
    </row>
    <row r="977" ht="18" spans="1:11">
      <c r="A977" s="264" t="s">
        <v>419</v>
      </c>
      <c r="B977" s="268" t="s">
        <v>621</v>
      </c>
      <c r="C977" s="266"/>
      <c r="D977" s="266"/>
      <c r="E977" s="267"/>
      <c r="F977" s="267"/>
      <c r="G977" s="267"/>
      <c r="H977" s="267"/>
      <c r="I977" s="267"/>
      <c r="J977" s="61"/>
      <c r="K977" s="297"/>
    </row>
    <row r="978" ht="18.75" spans="1:11">
      <c r="A978" s="264"/>
      <c r="B978" s="268"/>
      <c r="C978" s="266"/>
      <c r="D978" s="266"/>
      <c r="E978" s="267"/>
      <c r="F978" s="267"/>
      <c r="G978" s="267"/>
      <c r="H978" s="267"/>
      <c r="I978" s="267"/>
      <c r="J978" s="66"/>
      <c r="K978" s="298"/>
    </row>
    <row r="979" ht="18.75" spans="1:11">
      <c r="A979" s="269"/>
      <c r="B979" s="269"/>
      <c r="C979" s="266"/>
      <c r="D979" s="266"/>
      <c r="E979" s="269"/>
      <c r="F979" s="270" t="s">
        <v>421</v>
      </c>
      <c r="G979" s="271"/>
      <c r="H979" s="271"/>
      <c r="I979" s="299"/>
      <c r="J979" s="66"/>
      <c r="K979" s="298"/>
    </row>
    <row r="980" ht="33" spans="1:11">
      <c r="A980" s="272" t="s">
        <v>422</v>
      </c>
      <c r="B980" s="273" t="s">
        <v>423</v>
      </c>
      <c r="C980" s="274" t="s">
        <v>424</v>
      </c>
      <c r="D980" s="275" t="s">
        <v>425</v>
      </c>
      <c r="E980" s="274" t="s">
        <v>426</v>
      </c>
      <c r="F980" s="274" t="s">
        <v>8</v>
      </c>
      <c r="G980" s="274" t="s">
        <v>9</v>
      </c>
      <c r="H980" s="274" t="s">
        <v>427</v>
      </c>
      <c r="I980" s="274" t="s">
        <v>428</v>
      </c>
      <c r="J980" s="274" t="s">
        <v>429</v>
      </c>
      <c r="K980" s="274" t="s">
        <v>430</v>
      </c>
    </row>
    <row r="981" spans="1:11">
      <c r="A981" s="276">
        <v>45359</v>
      </c>
      <c r="B981" s="276">
        <v>45366</v>
      </c>
      <c r="C981" s="276" t="s">
        <v>124</v>
      </c>
      <c r="D981" s="277" t="s">
        <v>622</v>
      </c>
      <c r="E981" s="278" t="s">
        <v>517</v>
      </c>
      <c r="F981" s="279">
        <v>2915</v>
      </c>
      <c r="G981" s="279">
        <v>3100</v>
      </c>
      <c r="H981" s="280">
        <f>F981+G981</f>
        <v>6015</v>
      </c>
      <c r="I981" s="280">
        <v>3000</v>
      </c>
      <c r="J981" s="300" t="s">
        <v>454</v>
      </c>
      <c r="K981" s="301" t="s">
        <v>623</v>
      </c>
    </row>
    <row r="982" spans="1:11">
      <c r="A982" s="276">
        <v>45364</v>
      </c>
      <c r="B982" s="276">
        <v>45366</v>
      </c>
      <c r="C982" s="318" t="s">
        <v>123</v>
      </c>
      <c r="D982" s="318" t="s">
        <v>619</v>
      </c>
      <c r="E982" s="318" t="s">
        <v>541</v>
      </c>
      <c r="F982" s="279">
        <v>0</v>
      </c>
      <c r="G982" s="279">
        <v>0</v>
      </c>
      <c r="H982" s="280">
        <v>0</v>
      </c>
      <c r="I982" s="280">
        <v>0</v>
      </c>
      <c r="J982" s="300" t="s">
        <v>433</v>
      </c>
      <c r="K982" s="301" t="s">
        <v>434</v>
      </c>
    </row>
    <row r="983" spans="1:11">
      <c r="A983" s="283"/>
      <c r="B983" s="284"/>
      <c r="C983" s="285"/>
      <c r="D983" s="285"/>
      <c r="E983" s="285"/>
      <c r="F983" s="285"/>
      <c r="G983" s="285"/>
      <c r="H983" s="285"/>
      <c r="I983" s="285"/>
      <c r="J983" s="302"/>
      <c r="K983" s="289"/>
    </row>
    <row r="984" spans="1:11">
      <c r="A984" s="286" t="s">
        <v>436</v>
      </c>
      <c r="B984" s="66"/>
      <c r="C984" s="66"/>
      <c r="D984" s="286" t="s">
        <v>437</v>
      </c>
      <c r="E984" s="66"/>
      <c r="F984" s="286"/>
      <c r="G984" s="286"/>
      <c r="H984" s="66"/>
      <c r="I984" s="298" t="s">
        <v>438</v>
      </c>
      <c r="J984" s="66"/>
      <c r="K984" s="289"/>
    </row>
    <row r="985" spans="1:11">
      <c r="A985" s="286"/>
      <c r="B985" s="66"/>
      <c r="C985" s="66"/>
      <c r="D985" s="286"/>
      <c r="E985" s="66"/>
      <c r="F985" s="286"/>
      <c r="G985" s="286"/>
      <c r="H985" s="66"/>
      <c r="I985" s="66"/>
      <c r="J985" s="66"/>
      <c r="K985" s="289"/>
    </row>
    <row r="986" spans="1:11">
      <c r="A986" s="286"/>
      <c r="B986" s="66"/>
      <c r="C986" s="66"/>
      <c r="D986" s="286"/>
      <c r="E986" s="66"/>
      <c r="F986" s="286"/>
      <c r="G986" s="286"/>
      <c r="H986" s="66"/>
      <c r="I986" s="289"/>
      <c r="J986" s="66"/>
      <c r="K986" s="289"/>
    </row>
    <row r="987" spans="1:11">
      <c r="A987" s="287" t="s">
        <v>439</v>
      </c>
      <c r="B987" s="66"/>
      <c r="C987" s="66"/>
      <c r="D987" s="287" t="s">
        <v>440</v>
      </c>
      <c r="E987" s="66"/>
      <c r="F987" s="287"/>
      <c r="G987" s="287"/>
      <c r="H987" s="66"/>
      <c r="I987" s="287" t="s">
        <v>441</v>
      </c>
      <c r="J987" s="66"/>
      <c r="K987" s="303"/>
    </row>
    <row r="988" spans="1:11">
      <c r="A988" s="288" t="s">
        <v>442</v>
      </c>
      <c r="B988" s="66"/>
      <c r="C988" s="66"/>
      <c r="D988" s="288" t="s">
        <v>443</v>
      </c>
      <c r="E988" s="66"/>
      <c r="F988" s="288"/>
      <c r="G988" s="288"/>
      <c r="H988" s="66"/>
      <c r="I988" s="288" t="s">
        <v>444</v>
      </c>
      <c r="J988" s="304"/>
      <c r="K988" s="286"/>
    </row>
    <row r="990" ht="18.75" spans="1:11">
      <c r="A990" s="264" t="s">
        <v>415</v>
      </c>
      <c r="B990" s="265"/>
      <c r="C990" s="266"/>
      <c r="D990" s="266"/>
      <c r="E990" s="267"/>
      <c r="F990" s="267"/>
      <c r="G990" s="267"/>
      <c r="H990" s="267"/>
      <c r="I990" s="267"/>
      <c r="J990" s="267"/>
      <c r="K990" s="267"/>
    </row>
    <row r="991" ht="18.75" spans="1:11">
      <c r="A991" s="264" t="s">
        <v>416</v>
      </c>
      <c r="B991" s="265"/>
      <c r="C991" s="266"/>
      <c r="D991" s="266"/>
      <c r="E991" s="267"/>
      <c r="F991" s="267"/>
      <c r="G991" s="267"/>
      <c r="H991" s="267"/>
      <c r="I991" s="267"/>
      <c r="J991" s="66"/>
      <c r="K991" s="66"/>
    </row>
    <row r="992" ht="18.75" spans="1:11">
      <c r="A992" s="264" t="s">
        <v>417</v>
      </c>
      <c r="B992" s="265"/>
      <c r="C992" s="266"/>
      <c r="D992" s="266"/>
      <c r="E992" s="267"/>
      <c r="F992" s="267"/>
      <c r="G992" s="267"/>
      <c r="H992" s="267"/>
      <c r="I992" s="296"/>
      <c r="J992" s="296"/>
      <c r="K992" s="296"/>
    </row>
    <row r="993" ht="18.75" spans="1:11">
      <c r="A993" s="264"/>
      <c r="B993" s="265"/>
      <c r="C993" s="266"/>
      <c r="D993" s="266"/>
      <c r="E993" s="267"/>
      <c r="F993" s="267"/>
      <c r="G993" s="267"/>
      <c r="H993" s="267"/>
      <c r="I993" s="267"/>
      <c r="J993" s="267"/>
      <c r="K993" s="267"/>
    </row>
    <row r="994" ht="18.75" spans="1:11">
      <c r="A994" s="264" t="s">
        <v>450</v>
      </c>
      <c r="B994" s="265"/>
      <c r="C994" s="266"/>
      <c r="D994" s="266"/>
      <c r="E994" s="267"/>
      <c r="F994" s="267"/>
      <c r="G994" s="267"/>
      <c r="H994" s="267"/>
      <c r="I994" s="267"/>
      <c r="J994" s="61"/>
      <c r="K994" s="297"/>
    </row>
    <row r="995" ht="18" spans="1:11">
      <c r="A995" s="264" t="s">
        <v>419</v>
      </c>
      <c r="B995" s="268" t="s">
        <v>621</v>
      </c>
      <c r="C995" s="266"/>
      <c r="D995" s="266"/>
      <c r="E995" s="267"/>
      <c r="F995" s="267"/>
      <c r="G995" s="267"/>
      <c r="H995" s="267"/>
      <c r="I995" s="267"/>
      <c r="J995" s="61"/>
      <c r="K995" s="297"/>
    </row>
    <row r="996" ht="18.75" spans="1:11">
      <c r="A996" s="264"/>
      <c r="B996" s="268"/>
      <c r="C996" s="266"/>
      <c r="D996" s="266"/>
      <c r="E996" s="267"/>
      <c r="F996" s="267"/>
      <c r="G996" s="267"/>
      <c r="H996" s="267"/>
      <c r="I996" s="267"/>
      <c r="J996" s="66"/>
      <c r="K996" s="298"/>
    </row>
    <row r="997" ht="18.75" spans="1:11">
      <c r="A997" s="269"/>
      <c r="B997" s="269"/>
      <c r="C997" s="266"/>
      <c r="D997" s="266"/>
      <c r="E997" s="269"/>
      <c r="F997" s="270" t="s">
        <v>421</v>
      </c>
      <c r="G997" s="271"/>
      <c r="H997" s="271"/>
      <c r="I997" s="299"/>
      <c r="J997" s="66"/>
      <c r="K997" s="298"/>
    </row>
    <row r="998" ht="33" spans="1:11">
      <c r="A998" s="272" t="s">
        <v>422</v>
      </c>
      <c r="B998" s="273" t="s">
        <v>423</v>
      </c>
      <c r="C998" s="274" t="s">
        <v>424</v>
      </c>
      <c r="D998" s="275" t="s">
        <v>425</v>
      </c>
      <c r="E998" s="274" t="s">
        <v>426</v>
      </c>
      <c r="F998" s="274" t="s">
        <v>8</v>
      </c>
      <c r="G998" s="274" t="s">
        <v>9</v>
      </c>
      <c r="H998" s="274" t="s">
        <v>427</v>
      </c>
      <c r="I998" s="274" t="s">
        <v>428</v>
      </c>
      <c r="J998" s="274" t="s">
        <v>429</v>
      </c>
      <c r="K998" s="274" t="s">
        <v>430</v>
      </c>
    </row>
    <row r="999" spans="1:11">
      <c r="A999" s="276">
        <v>45362</v>
      </c>
      <c r="B999" s="276">
        <v>45366</v>
      </c>
      <c r="C999" s="276" t="s">
        <v>125</v>
      </c>
      <c r="D999" s="277" t="s">
        <v>624</v>
      </c>
      <c r="E999" s="278" t="s">
        <v>541</v>
      </c>
      <c r="F999" s="279">
        <v>0</v>
      </c>
      <c r="G999" s="279">
        <v>0</v>
      </c>
      <c r="H999" s="280">
        <v>0</v>
      </c>
      <c r="I999" s="280">
        <v>0</v>
      </c>
      <c r="J999" s="300" t="s">
        <v>433</v>
      </c>
      <c r="K999" s="301" t="s">
        <v>434</v>
      </c>
    </row>
    <row r="1000" spans="1:11">
      <c r="A1000" s="283"/>
      <c r="B1000" s="284"/>
      <c r="C1000" s="285"/>
      <c r="D1000" s="285"/>
      <c r="E1000" s="285"/>
      <c r="F1000" s="285"/>
      <c r="G1000" s="285"/>
      <c r="H1000" s="285"/>
      <c r="I1000" s="285"/>
      <c r="J1000" s="302"/>
      <c r="K1000" s="289"/>
    </row>
    <row r="1001" spans="1:11">
      <c r="A1001" s="286" t="s">
        <v>436</v>
      </c>
      <c r="B1001" s="66"/>
      <c r="C1001" s="66"/>
      <c r="D1001" s="286" t="s">
        <v>437</v>
      </c>
      <c r="E1001" s="66"/>
      <c r="F1001" s="286"/>
      <c r="G1001" s="286"/>
      <c r="H1001" s="66"/>
      <c r="I1001" s="298" t="s">
        <v>438</v>
      </c>
      <c r="J1001" s="66"/>
      <c r="K1001" s="289"/>
    </row>
    <row r="1002" spans="1:11">
      <c r="A1002" s="286"/>
      <c r="B1002" s="66"/>
      <c r="C1002" s="66"/>
      <c r="D1002" s="286"/>
      <c r="E1002" s="66"/>
      <c r="F1002" s="286"/>
      <c r="G1002" s="286"/>
      <c r="H1002" s="66"/>
      <c r="I1002" s="66"/>
      <c r="J1002" s="66"/>
      <c r="K1002" s="289"/>
    </row>
    <row r="1003" spans="1:11">
      <c r="A1003" s="286"/>
      <c r="B1003" s="66"/>
      <c r="C1003" s="66"/>
      <c r="D1003" s="286"/>
      <c r="E1003" s="66"/>
      <c r="F1003" s="286"/>
      <c r="G1003" s="286"/>
      <c r="H1003" s="66"/>
      <c r="I1003" s="289"/>
      <c r="J1003" s="66"/>
      <c r="K1003" s="289"/>
    </row>
    <row r="1004" spans="1:11">
      <c r="A1004" s="287" t="s">
        <v>439</v>
      </c>
      <c r="B1004" s="66"/>
      <c r="C1004" s="66"/>
      <c r="D1004" s="287" t="s">
        <v>440</v>
      </c>
      <c r="E1004" s="66"/>
      <c r="F1004" s="287"/>
      <c r="G1004" s="287"/>
      <c r="H1004" s="66"/>
      <c r="I1004" s="287" t="s">
        <v>544</v>
      </c>
      <c r="J1004" s="66"/>
      <c r="K1004" s="303"/>
    </row>
    <row r="1005" spans="1:11">
      <c r="A1005" s="288" t="s">
        <v>442</v>
      </c>
      <c r="B1005" s="66"/>
      <c r="C1005" s="66"/>
      <c r="D1005" s="288" t="s">
        <v>443</v>
      </c>
      <c r="E1005" s="66"/>
      <c r="F1005" s="288"/>
      <c r="G1005" s="288"/>
      <c r="H1005" s="66"/>
      <c r="I1005" s="288" t="s">
        <v>545</v>
      </c>
      <c r="J1005" s="304"/>
      <c r="K1005" s="286"/>
    </row>
    <row r="1006" spans="1:11">
      <c r="A1006" s="286"/>
      <c r="B1006" s="66"/>
      <c r="C1006" s="66"/>
      <c r="D1006" s="286"/>
      <c r="E1006" s="66"/>
      <c r="F1006" s="286"/>
      <c r="G1006" s="286"/>
      <c r="H1006" s="66"/>
      <c r="I1006" s="66"/>
      <c r="J1006" s="66"/>
      <c r="K1006" s="289"/>
    </row>
    <row r="1007" ht="18.75" spans="1:11">
      <c r="A1007" s="264" t="s">
        <v>415</v>
      </c>
      <c r="B1007" s="265"/>
      <c r="C1007" s="266"/>
      <c r="D1007" s="266"/>
      <c r="E1007" s="267"/>
      <c r="F1007" s="267"/>
      <c r="G1007" s="267"/>
      <c r="H1007" s="267"/>
      <c r="I1007" s="267"/>
      <c r="J1007" s="267"/>
      <c r="K1007" s="267"/>
    </row>
    <row r="1008" ht="18.75" spans="1:11">
      <c r="A1008" s="264" t="s">
        <v>416</v>
      </c>
      <c r="B1008" s="265"/>
      <c r="C1008" s="266"/>
      <c r="D1008" s="266"/>
      <c r="E1008" s="267"/>
      <c r="F1008" s="267"/>
      <c r="G1008" s="267"/>
      <c r="H1008" s="267"/>
      <c r="I1008" s="267"/>
      <c r="J1008" s="66"/>
      <c r="K1008" s="66"/>
    </row>
    <row r="1009" ht="18.75" spans="1:11">
      <c r="A1009" s="264" t="s">
        <v>417</v>
      </c>
      <c r="B1009" s="265"/>
      <c r="C1009" s="266"/>
      <c r="D1009" s="266"/>
      <c r="E1009" s="267"/>
      <c r="F1009" s="267"/>
      <c r="G1009" s="267"/>
      <c r="H1009" s="267"/>
      <c r="I1009" s="296"/>
      <c r="J1009" s="296"/>
      <c r="K1009" s="296"/>
    </row>
    <row r="1010" ht="18.75" spans="1:11">
      <c r="A1010" s="264"/>
      <c r="B1010" s="265"/>
      <c r="C1010" s="266"/>
      <c r="D1010" s="266"/>
      <c r="E1010" s="267"/>
      <c r="F1010" s="267"/>
      <c r="G1010" s="267"/>
      <c r="H1010" s="267"/>
      <c r="I1010" s="267"/>
      <c r="J1010" s="267"/>
      <c r="K1010" s="267"/>
    </row>
    <row r="1011" ht="18.75" spans="1:11">
      <c r="A1011" s="264" t="s">
        <v>418</v>
      </c>
      <c r="B1011" s="265"/>
      <c r="C1011" s="266"/>
      <c r="D1011" s="266"/>
      <c r="E1011" s="267"/>
      <c r="F1011" s="267"/>
      <c r="G1011" s="267"/>
      <c r="H1011" s="267"/>
      <c r="I1011" s="267"/>
      <c r="J1011" s="61"/>
      <c r="K1011" s="297"/>
    </row>
    <row r="1012" ht="18" spans="1:11">
      <c r="A1012" s="264" t="s">
        <v>419</v>
      </c>
      <c r="B1012" s="268" t="s">
        <v>621</v>
      </c>
      <c r="C1012" s="266"/>
      <c r="D1012" s="266"/>
      <c r="E1012" s="267"/>
      <c r="F1012" s="267"/>
      <c r="G1012" s="267"/>
      <c r="H1012" s="267"/>
      <c r="I1012" s="267"/>
      <c r="J1012" s="61"/>
      <c r="K1012" s="297"/>
    </row>
    <row r="1013" ht="18.75" spans="1:11">
      <c r="A1013" s="264"/>
      <c r="B1013" s="268"/>
      <c r="C1013" s="266"/>
      <c r="D1013" s="266"/>
      <c r="E1013" s="267"/>
      <c r="F1013" s="267"/>
      <c r="G1013" s="267"/>
      <c r="H1013" s="267"/>
      <c r="I1013" s="267"/>
      <c r="J1013" s="66"/>
      <c r="K1013" s="298"/>
    </row>
    <row r="1014" ht="18.75" spans="1:11">
      <c r="A1014" s="269"/>
      <c r="B1014" s="269"/>
      <c r="C1014" s="266"/>
      <c r="D1014" s="266"/>
      <c r="E1014" s="269"/>
      <c r="F1014" s="270" t="s">
        <v>421</v>
      </c>
      <c r="G1014" s="271"/>
      <c r="H1014" s="271"/>
      <c r="I1014" s="299"/>
      <c r="J1014" s="66"/>
      <c r="K1014" s="298"/>
    </row>
    <row r="1015" ht="33" spans="1:11">
      <c r="A1015" s="272" t="s">
        <v>422</v>
      </c>
      <c r="B1015" s="273" t="s">
        <v>423</v>
      </c>
      <c r="C1015" s="274" t="s">
        <v>424</v>
      </c>
      <c r="D1015" s="275" t="s">
        <v>425</v>
      </c>
      <c r="E1015" s="274" t="s">
        <v>426</v>
      </c>
      <c r="F1015" s="274" t="s">
        <v>8</v>
      </c>
      <c r="G1015" s="274" t="s">
        <v>9</v>
      </c>
      <c r="H1015" s="274" t="s">
        <v>427</v>
      </c>
      <c r="I1015" s="274" t="s">
        <v>428</v>
      </c>
      <c r="J1015" s="274" t="s">
        <v>429</v>
      </c>
      <c r="K1015" s="274" t="s">
        <v>430</v>
      </c>
    </row>
    <row r="1016" spans="1:11">
      <c r="A1016" s="276">
        <v>45362</v>
      </c>
      <c r="B1016" s="276">
        <v>45366</v>
      </c>
      <c r="C1016" s="276" t="s">
        <v>126</v>
      </c>
      <c r="D1016" s="277" t="s">
        <v>625</v>
      </c>
      <c r="E1016" s="278" t="s">
        <v>626</v>
      </c>
      <c r="F1016" s="279">
        <v>1310</v>
      </c>
      <c r="G1016" s="279">
        <v>1850</v>
      </c>
      <c r="H1016" s="280">
        <f>F1016+G1016</f>
        <v>3160</v>
      </c>
      <c r="I1016" s="280">
        <v>3160</v>
      </c>
      <c r="J1016" s="300" t="s">
        <v>454</v>
      </c>
      <c r="K1016" s="301" t="s">
        <v>434</v>
      </c>
    </row>
    <row r="1017" spans="1:11">
      <c r="A1017" s="283"/>
      <c r="B1017" s="284"/>
      <c r="C1017" s="285"/>
      <c r="D1017" s="285"/>
      <c r="E1017" s="285"/>
      <c r="F1017" s="285"/>
      <c r="G1017" s="285"/>
      <c r="H1017" s="285"/>
      <c r="I1017" s="285"/>
      <c r="J1017" s="302"/>
      <c r="K1017" s="289"/>
    </row>
    <row r="1018" spans="1:11">
      <c r="A1018" s="286" t="s">
        <v>436</v>
      </c>
      <c r="B1018" s="66"/>
      <c r="C1018" s="66"/>
      <c r="D1018" s="286" t="s">
        <v>437</v>
      </c>
      <c r="E1018" s="66"/>
      <c r="F1018" s="286"/>
      <c r="G1018" s="286"/>
      <c r="H1018" s="66"/>
      <c r="I1018" s="298" t="s">
        <v>438</v>
      </c>
      <c r="J1018" s="66"/>
      <c r="K1018" s="289"/>
    </row>
    <row r="1019" spans="1:11">
      <c r="A1019" s="286"/>
      <c r="B1019" s="66"/>
      <c r="C1019" s="66"/>
      <c r="D1019" s="286"/>
      <c r="E1019" s="66"/>
      <c r="F1019" s="286"/>
      <c r="G1019" s="286"/>
      <c r="H1019" s="66"/>
      <c r="I1019" s="66"/>
      <c r="J1019" s="66"/>
      <c r="K1019" s="289"/>
    </row>
    <row r="1020" spans="1:11">
      <c r="A1020" s="286"/>
      <c r="B1020" s="66"/>
      <c r="C1020" s="66"/>
      <c r="D1020" s="286"/>
      <c r="E1020" s="66"/>
      <c r="F1020" s="286"/>
      <c r="G1020" s="286"/>
      <c r="H1020" s="66"/>
      <c r="I1020" s="289"/>
      <c r="J1020" s="66"/>
      <c r="K1020" s="289"/>
    </row>
    <row r="1021" spans="1:11">
      <c r="A1021" s="287" t="s">
        <v>439</v>
      </c>
      <c r="B1021" s="66"/>
      <c r="C1021" s="66"/>
      <c r="D1021" s="287" t="s">
        <v>440</v>
      </c>
      <c r="E1021" s="66"/>
      <c r="F1021" s="287"/>
      <c r="G1021" s="287"/>
      <c r="H1021" s="66"/>
      <c r="I1021" s="287" t="s">
        <v>441</v>
      </c>
      <c r="J1021" s="66"/>
      <c r="K1021" s="303"/>
    </row>
    <row r="1022" spans="1:11">
      <c r="A1022" s="288" t="s">
        <v>442</v>
      </c>
      <c r="B1022" s="66"/>
      <c r="C1022" s="66"/>
      <c r="D1022" s="288" t="s">
        <v>443</v>
      </c>
      <c r="E1022" s="66"/>
      <c r="F1022" s="288"/>
      <c r="G1022" s="288"/>
      <c r="H1022" s="66"/>
      <c r="I1022" s="288" t="s">
        <v>444</v>
      </c>
      <c r="J1022" s="304"/>
      <c r="K1022" s="286"/>
    </row>
    <row r="1023" spans="1:11">
      <c r="A1023" s="283"/>
      <c r="B1023" s="284"/>
      <c r="C1023" s="285"/>
      <c r="D1023" s="285"/>
      <c r="E1023" s="285"/>
      <c r="F1023" s="285"/>
      <c r="G1023" s="285"/>
      <c r="H1023" s="285"/>
      <c r="I1023" s="285"/>
      <c r="J1023" s="302"/>
      <c r="K1023" s="289"/>
    </row>
    <row r="1024" ht="18.75" spans="1:11">
      <c r="A1024" s="264" t="s">
        <v>415</v>
      </c>
      <c r="B1024" s="265"/>
      <c r="C1024" s="266"/>
      <c r="D1024" s="266"/>
      <c r="E1024" s="267"/>
      <c r="F1024" s="267"/>
      <c r="G1024" s="267"/>
      <c r="H1024" s="267"/>
      <c r="I1024" s="267"/>
      <c r="J1024" s="267"/>
      <c r="K1024" s="267"/>
    </row>
    <row r="1025" ht="18.75" spans="1:11">
      <c r="A1025" s="264" t="s">
        <v>416</v>
      </c>
      <c r="B1025" s="265"/>
      <c r="C1025" s="266"/>
      <c r="D1025" s="266"/>
      <c r="E1025" s="267"/>
      <c r="F1025" s="267"/>
      <c r="G1025" s="267"/>
      <c r="H1025" s="267"/>
      <c r="I1025" s="267"/>
      <c r="J1025" s="66"/>
      <c r="K1025" s="66"/>
    </row>
    <row r="1026" ht="18.75" spans="1:11">
      <c r="A1026" s="264" t="s">
        <v>417</v>
      </c>
      <c r="B1026" s="265"/>
      <c r="C1026" s="266"/>
      <c r="D1026" s="266"/>
      <c r="E1026" s="267"/>
      <c r="F1026" s="267"/>
      <c r="G1026" s="267"/>
      <c r="H1026" s="267"/>
      <c r="I1026" s="296"/>
      <c r="J1026" s="296"/>
      <c r="K1026" s="296"/>
    </row>
    <row r="1027" ht="18.75" spans="1:11">
      <c r="A1027" s="264"/>
      <c r="B1027" s="265"/>
      <c r="C1027" s="266"/>
      <c r="D1027" s="266"/>
      <c r="E1027" s="267"/>
      <c r="F1027" s="267"/>
      <c r="G1027" s="267"/>
      <c r="H1027" s="267"/>
      <c r="I1027" s="267"/>
      <c r="J1027" s="267"/>
      <c r="K1027" s="267"/>
    </row>
    <row r="1028" ht="18.75" spans="1:11">
      <c r="A1028" s="264" t="s">
        <v>418</v>
      </c>
      <c r="B1028" s="265"/>
      <c r="C1028" s="266"/>
      <c r="D1028" s="266"/>
      <c r="E1028" s="267"/>
      <c r="F1028" s="267"/>
      <c r="G1028" s="267"/>
      <c r="H1028" s="267"/>
      <c r="I1028" s="267"/>
      <c r="J1028" s="61"/>
      <c r="K1028" s="297"/>
    </row>
    <row r="1029" ht="18" spans="1:11">
      <c r="A1029" s="264" t="s">
        <v>419</v>
      </c>
      <c r="B1029" s="268" t="s">
        <v>627</v>
      </c>
      <c r="C1029" s="266"/>
      <c r="D1029" s="266"/>
      <c r="E1029" s="267"/>
      <c r="F1029" s="267"/>
      <c r="G1029" s="267"/>
      <c r="H1029" s="267"/>
      <c r="I1029" s="267"/>
      <c r="J1029" s="61"/>
      <c r="K1029" s="297"/>
    </row>
    <row r="1030" ht="18.75" spans="1:11">
      <c r="A1030" s="264"/>
      <c r="B1030" s="268"/>
      <c r="C1030" s="266"/>
      <c r="D1030" s="266"/>
      <c r="E1030" s="267"/>
      <c r="F1030" s="267"/>
      <c r="G1030" s="267"/>
      <c r="H1030" s="267"/>
      <c r="I1030" s="267"/>
      <c r="J1030" s="66"/>
      <c r="K1030" s="298"/>
    </row>
    <row r="1031" ht="18.75" spans="1:11">
      <c r="A1031" s="269"/>
      <c r="B1031" s="269"/>
      <c r="C1031" s="266"/>
      <c r="D1031" s="266"/>
      <c r="E1031" s="269"/>
      <c r="F1031" s="270" t="s">
        <v>421</v>
      </c>
      <c r="G1031" s="271"/>
      <c r="H1031" s="271"/>
      <c r="I1031" s="299"/>
      <c r="J1031" s="66"/>
      <c r="K1031" s="298"/>
    </row>
    <row r="1032" ht="33" spans="1:11">
      <c r="A1032" s="272" t="s">
        <v>422</v>
      </c>
      <c r="B1032" s="273" t="s">
        <v>423</v>
      </c>
      <c r="C1032" s="274" t="s">
        <v>424</v>
      </c>
      <c r="D1032" s="275" t="s">
        <v>425</v>
      </c>
      <c r="E1032" s="274" t="s">
        <v>426</v>
      </c>
      <c r="F1032" s="274" t="s">
        <v>8</v>
      </c>
      <c r="G1032" s="274" t="s">
        <v>9</v>
      </c>
      <c r="H1032" s="274" t="s">
        <v>427</v>
      </c>
      <c r="I1032" s="274" t="s">
        <v>428</v>
      </c>
      <c r="J1032" s="274" t="s">
        <v>429</v>
      </c>
      <c r="K1032" s="274" t="s">
        <v>430</v>
      </c>
    </row>
    <row r="1033" spans="1:11">
      <c r="A1033" s="276">
        <v>45358</v>
      </c>
      <c r="B1033" s="276">
        <v>45370</v>
      </c>
      <c r="C1033" s="276" t="s">
        <v>128</v>
      </c>
      <c r="D1033" s="277" t="s">
        <v>628</v>
      </c>
      <c r="E1033" s="278" t="s">
        <v>629</v>
      </c>
      <c r="F1033" s="279">
        <v>4136</v>
      </c>
      <c r="G1033" s="279">
        <v>2385</v>
      </c>
      <c r="H1033" s="280">
        <f>F1033+G1033</f>
        <v>6521</v>
      </c>
      <c r="I1033" s="280">
        <v>6521</v>
      </c>
      <c r="J1033" s="300" t="s">
        <v>454</v>
      </c>
      <c r="K1033" s="301" t="s">
        <v>434</v>
      </c>
    </row>
    <row r="1034" spans="1:11">
      <c r="A1034" s="276">
        <v>45364</v>
      </c>
      <c r="B1034" s="276">
        <v>45370</v>
      </c>
      <c r="C1034" s="312" t="s">
        <v>129</v>
      </c>
      <c r="D1034" s="312" t="s">
        <v>630</v>
      </c>
      <c r="E1034" s="312" t="s">
        <v>510</v>
      </c>
      <c r="F1034" s="279">
        <v>3300</v>
      </c>
      <c r="G1034" s="279">
        <v>2650</v>
      </c>
      <c r="H1034" s="280">
        <f>F1034+G1034</f>
        <v>5950</v>
      </c>
      <c r="I1034" s="280">
        <v>2950</v>
      </c>
      <c r="J1034" s="300" t="s">
        <v>454</v>
      </c>
      <c r="K1034" s="301" t="s">
        <v>631</v>
      </c>
    </row>
    <row r="1035" spans="1:11">
      <c r="A1035" s="276">
        <v>45365</v>
      </c>
      <c r="B1035" s="276">
        <v>45370</v>
      </c>
      <c r="C1035" s="312" t="s">
        <v>131</v>
      </c>
      <c r="D1035" s="312" t="s">
        <v>632</v>
      </c>
      <c r="E1035" s="312" t="s">
        <v>460</v>
      </c>
      <c r="F1035" s="279">
        <v>3300</v>
      </c>
      <c r="G1035" s="279">
        <v>3100</v>
      </c>
      <c r="H1035" s="280">
        <f>F1035+G1035</f>
        <v>6400</v>
      </c>
      <c r="I1035" s="280">
        <v>3200</v>
      </c>
      <c r="J1035" s="300" t="s">
        <v>454</v>
      </c>
      <c r="K1035" s="301" t="s">
        <v>633</v>
      </c>
    </row>
    <row r="1036" spans="1:11">
      <c r="A1036" s="276">
        <v>45364</v>
      </c>
      <c r="B1036" s="276">
        <v>45370</v>
      </c>
      <c r="C1036" s="312" t="s">
        <v>130</v>
      </c>
      <c r="D1036" s="312" t="s">
        <v>634</v>
      </c>
      <c r="E1036" s="312" t="s">
        <v>536</v>
      </c>
      <c r="F1036" s="279">
        <v>3465</v>
      </c>
      <c r="G1036" s="279">
        <v>3100</v>
      </c>
      <c r="H1036" s="280">
        <f>F1036+G1036</f>
        <v>6565</v>
      </c>
      <c r="I1036" s="280">
        <v>3565</v>
      </c>
      <c r="J1036" s="300" t="s">
        <v>454</v>
      </c>
      <c r="K1036" s="301" t="s">
        <v>635</v>
      </c>
    </row>
    <row r="1037" spans="1:11">
      <c r="A1037" s="276">
        <v>45366</v>
      </c>
      <c r="B1037" s="276">
        <v>45370</v>
      </c>
      <c r="C1037" s="312" t="s">
        <v>132</v>
      </c>
      <c r="D1037" s="312" t="s">
        <v>636</v>
      </c>
      <c r="E1037" s="312" t="s">
        <v>541</v>
      </c>
      <c r="F1037" s="279">
        <v>0</v>
      </c>
      <c r="G1037" s="279">
        <v>0</v>
      </c>
      <c r="H1037" s="280">
        <v>0</v>
      </c>
      <c r="I1037" s="280">
        <v>0</v>
      </c>
      <c r="J1037" s="300" t="s">
        <v>433</v>
      </c>
      <c r="K1037" s="301" t="s">
        <v>434</v>
      </c>
    </row>
    <row r="1038" spans="1:11">
      <c r="A1038" s="283"/>
      <c r="B1038" s="284"/>
      <c r="C1038" s="285"/>
      <c r="D1038" s="285"/>
      <c r="E1038" s="285"/>
      <c r="F1038" s="285"/>
      <c r="G1038" s="285"/>
      <c r="H1038" s="285"/>
      <c r="I1038" s="285"/>
      <c r="J1038" s="302"/>
      <c r="K1038" s="289"/>
    </row>
    <row r="1039" spans="1:11">
      <c r="A1039" s="286" t="s">
        <v>436</v>
      </c>
      <c r="B1039" s="66"/>
      <c r="C1039" s="66"/>
      <c r="D1039" s="286" t="s">
        <v>437</v>
      </c>
      <c r="E1039" s="66"/>
      <c r="F1039" s="286"/>
      <c r="G1039" s="286"/>
      <c r="H1039" s="66"/>
      <c r="I1039" s="298" t="s">
        <v>438</v>
      </c>
      <c r="J1039" s="66"/>
      <c r="K1039" s="289"/>
    </row>
    <row r="1040" spans="1:11">
      <c r="A1040" s="286"/>
      <c r="B1040" s="66"/>
      <c r="C1040" s="66"/>
      <c r="D1040" s="286"/>
      <c r="E1040" s="66"/>
      <c r="F1040" s="286"/>
      <c r="G1040" s="286"/>
      <c r="H1040" s="66"/>
      <c r="I1040" s="66"/>
      <c r="J1040" s="66"/>
      <c r="K1040" s="289"/>
    </row>
    <row r="1041" spans="1:11">
      <c r="A1041" s="286"/>
      <c r="B1041" s="66"/>
      <c r="C1041" s="66"/>
      <c r="D1041" s="286"/>
      <c r="E1041" s="66"/>
      <c r="F1041" s="286"/>
      <c r="G1041" s="286"/>
      <c r="H1041" s="66"/>
      <c r="I1041" s="289"/>
      <c r="J1041" s="66"/>
      <c r="K1041" s="289"/>
    </row>
    <row r="1042" spans="1:11">
      <c r="A1042" s="287" t="s">
        <v>439</v>
      </c>
      <c r="B1042" s="66"/>
      <c r="C1042" s="66"/>
      <c r="D1042" s="287" t="s">
        <v>440</v>
      </c>
      <c r="E1042" s="66"/>
      <c r="F1042" s="287"/>
      <c r="G1042" s="287"/>
      <c r="H1042" s="66"/>
      <c r="I1042" s="287" t="s">
        <v>441</v>
      </c>
      <c r="J1042" s="66"/>
      <c r="K1042" s="303"/>
    </row>
    <row r="1043" spans="1:11">
      <c r="A1043" s="288" t="s">
        <v>442</v>
      </c>
      <c r="B1043" s="66"/>
      <c r="C1043" s="66"/>
      <c r="D1043" s="288" t="s">
        <v>443</v>
      </c>
      <c r="E1043" s="66"/>
      <c r="F1043" s="288"/>
      <c r="G1043" s="288"/>
      <c r="H1043" s="66"/>
      <c r="I1043" s="288" t="s">
        <v>444</v>
      </c>
      <c r="J1043" s="304"/>
      <c r="K1043" s="286"/>
    </row>
    <row r="1044" spans="1:11">
      <c r="A1044" s="289"/>
      <c r="B1044" s="289"/>
      <c r="C1044" s="290"/>
      <c r="D1044" s="291"/>
      <c r="E1044" s="291"/>
      <c r="F1044" s="292"/>
      <c r="G1044" s="292"/>
      <c r="H1044" s="293"/>
      <c r="I1044" s="293"/>
      <c r="J1044" s="305"/>
      <c r="K1044" s="289"/>
    </row>
    <row r="1045" ht="18.75" spans="1:11">
      <c r="A1045" s="264" t="s">
        <v>415</v>
      </c>
      <c r="B1045" s="265"/>
      <c r="C1045" s="266"/>
      <c r="D1045" s="266"/>
      <c r="E1045" s="267"/>
      <c r="F1045" s="267"/>
      <c r="G1045" s="267"/>
      <c r="H1045" s="267"/>
      <c r="I1045" s="267"/>
      <c r="J1045" s="267"/>
      <c r="K1045" s="267"/>
    </row>
    <row r="1046" ht="18.75" spans="1:11">
      <c r="A1046" s="264" t="s">
        <v>416</v>
      </c>
      <c r="B1046" s="265"/>
      <c r="C1046" s="266"/>
      <c r="D1046" s="266"/>
      <c r="E1046" s="267"/>
      <c r="F1046" s="267"/>
      <c r="G1046" s="267"/>
      <c r="H1046" s="267"/>
      <c r="I1046" s="267"/>
      <c r="J1046" s="66"/>
      <c r="K1046" s="66"/>
    </row>
    <row r="1047" ht="18.75" spans="1:11">
      <c r="A1047" s="264" t="s">
        <v>417</v>
      </c>
      <c r="B1047" s="265"/>
      <c r="C1047" s="266"/>
      <c r="D1047" s="266"/>
      <c r="E1047" s="267"/>
      <c r="F1047" s="267"/>
      <c r="G1047" s="267"/>
      <c r="H1047" s="267"/>
      <c r="I1047" s="296"/>
      <c r="J1047" s="296"/>
      <c r="K1047" s="296"/>
    </row>
    <row r="1048" ht="18.75" spans="1:11">
      <c r="A1048" s="264"/>
      <c r="B1048" s="265"/>
      <c r="C1048" s="266"/>
      <c r="D1048" s="266"/>
      <c r="E1048" s="267"/>
      <c r="F1048" s="267"/>
      <c r="G1048" s="267"/>
      <c r="H1048" s="267"/>
      <c r="I1048" s="267"/>
      <c r="J1048" s="267"/>
      <c r="K1048" s="267"/>
    </row>
    <row r="1049" ht="18.75" spans="1:11">
      <c r="A1049" s="264" t="s">
        <v>450</v>
      </c>
      <c r="B1049" s="265"/>
      <c r="C1049" s="266"/>
      <c r="D1049" s="266"/>
      <c r="E1049" s="267"/>
      <c r="F1049" s="267"/>
      <c r="G1049" s="267"/>
      <c r="H1049" s="267"/>
      <c r="I1049" s="267"/>
      <c r="J1049" s="61"/>
      <c r="K1049" s="297"/>
    </row>
    <row r="1050" ht="18" spans="1:11">
      <c r="A1050" s="264" t="s">
        <v>419</v>
      </c>
      <c r="B1050" s="268" t="s">
        <v>627</v>
      </c>
      <c r="C1050" s="266"/>
      <c r="D1050" s="266"/>
      <c r="E1050" s="267"/>
      <c r="F1050" s="267"/>
      <c r="G1050" s="267"/>
      <c r="H1050" s="267"/>
      <c r="I1050" s="267"/>
      <c r="J1050" s="61"/>
      <c r="K1050" s="297"/>
    </row>
    <row r="1051" ht="18.75" spans="1:11">
      <c r="A1051" s="264"/>
      <c r="B1051" s="268"/>
      <c r="C1051" s="266"/>
      <c r="D1051" s="266"/>
      <c r="E1051" s="267"/>
      <c r="F1051" s="267"/>
      <c r="G1051" s="267"/>
      <c r="H1051" s="267"/>
      <c r="I1051" s="267"/>
      <c r="J1051" s="66"/>
      <c r="K1051" s="298"/>
    </row>
    <row r="1052" ht="18.75" spans="1:11">
      <c r="A1052" s="269"/>
      <c r="B1052" s="269"/>
      <c r="C1052" s="266"/>
      <c r="D1052" s="266"/>
      <c r="E1052" s="269"/>
      <c r="F1052" s="270" t="s">
        <v>421</v>
      </c>
      <c r="G1052" s="271"/>
      <c r="H1052" s="271"/>
      <c r="I1052" s="299"/>
      <c r="J1052" s="66"/>
      <c r="K1052" s="298"/>
    </row>
    <row r="1053" ht="33" spans="1:11">
      <c r="A1053" s="272" t="s">
        <v>422</v>
      </c>
      <c r="B1053" s="273" t="s">
        <v>423</v>
      </c>
      <c r="C1053" s="274" t="s">
        <v>424</v>
      </c>
      <c r="D1053" s="275" t="s">
        <v>425</v>
      </c>
      <c r="E1053" s="274" t="s">
        <v>426</v>
      </c>
      <c r="F1053" s="274" t="s">
        <v>8</v>
      </c>
      <c r="G1053" s="274" t="s">
        <v>9</v>
      </c>
      <c r="H1053" s="274" t="s">
        <v>427</v>
      </c>
      <c r="I1053" s="274" t="s">
        <v>428</v>
      </c>
      <c r="J1053" s="274" t="s">
        <v>429</v>
      </c>
      <c r="K1053" s="274" t="s">
        <v>430</v>
      </c>
    </row>
    <row r="1054" ht="25.5" spans="1:11">
      <c r="A1054" s="276">
        <v>45366</v>
      </c>
      <c r="B1054" s="276">
        <v>45370</v>
      </c>
      <c r="C1054" s="276" t="s">
        <v>133</v>
      </c>
      <c r="D1054" s="277" t="s">
        <v>415</v>
      </c>
      <c r="E1054" s="278" t="s">
        <v>517</v>
      </c>
      <c r="F1054" s="279">
        <v>0</v>
      </c>
      <c r="G1054" s="279">
        <v>0</v>
      </c>
      <c r="H1054" s="280">
        <v>0</v>
      </c>
      <c r="I1054" s="280">
        <v>0</v>
      </c>
      <c r="J1054" s="300" t="s">
        <v>550</v>
      </c>
      <c r="K1054" s="301" t="s">
        <v>434</v>
      </c>
    </row>
    <row r="1055" spans="1:11">
      <c r="A1055" s="283"/>
      <c r="B1055" s="284"/>
      <c r="C1055" s="285"/>
      <c r="D1055" s="285"/>
      <c r="E1055" s="285"/>
      <c r="F1055" s="285"/>
      <c r="G1055" s="285"/>
      <c r="H1055" s="285"/>
      <c r="I1055" s="285"/>
      <c r="J1055" s="302"/>
      <c r="K1055" s="289"/>
    </row>
    <row r="1056" spans="1:11">
      <c r="A1056" s="286" t="s">
        <v>436</v>
      </c>
      <c r="B1056" s="66"/>
      <c r="C1056" s="66"/>
      <c r="D1056" s="286" t="s">
        <v>437</v>
      </c>
      <c r="E1056" s="66"/>
      <c r="F1056" s="286"/>
      <c r="G1056" s="286"/>
      <c r="H1056" s="66"/>
      <c r="I1056" s="298" t="s">
        <v>438</v>
      </c>
      <c r="J1056" s="66"/>
      <c r="K1056" s="289"/>
    </row>
    <row r="1057" spans="1:11">
      <c r="A1057" s="286"/>
      <c r="B1057" s="66"/>
      <c r="C1057" s="66"/>
      <c r="D1057" s="286"/>
      <c r="E1057" s="66"/>
      <c r="F1057" s="286"/>
      <c r="G1057" s="286"/>
      <c r="H1057" s="66"/>
      <c r="I1057" s="66"/>
      <c r="J1057" s="66"/>
      <c r="K1057" s="289"/>
    </row>
    <row r="1058" spans="1:11">
      <c r="A1058" s="286"/>
      <c r="B1058" s="66"/>
      <c r="C1058" s="66"/>
      <c r="D1058" s="286"/>
      <c r="E1058" s="66"/>
      <c r="F1058" s="286"/>
      <c r="G1058" s="286"/>
      <c r="H1058" s="66"/>
      <c r="I1058" s="289"/>
      <c r="J1058" s="66"/>
      <c r="K1058" s="289"/>
    </row>
    <row r="1059" spans="1:11">
      <c r="A1059" s="287" t="s">
        <v>439</v>
      </c>
      <c r="B1059" s="66"/>
      <c r="C1059" s="66"/>
      <c r="D1059" s="287" t="s">
        <v>440</v>
      </c>
      <c r="E1059" s="66"/>
      <c r="F1059" s="287"/>
      <c r="G1059" s="287"/>
      <c r="H1059" s="66"/>
      <c r="I1059" s="287" t="s">
        <v>544</v>
      </c>
      <c r="J1059" s="66"/>
      <c r="K1059" s="303"/>
    </row>
    <row r="1060" spans="1:11">
      <c r="A1060" s="288" t="s">
        <v>442</v>
      </c>
      <c r="B1060" s="66"/>
      <c r="C1060" s="66"/>
      <c r="D1060" s="288" t="s">
        <v>443</v>
      </c>
      <c r="E1060" s="66"/>
      <c r="F1060" s="288"/>
      <c r="G1060" s="288"/>
      <c r="H1060" s="66"/>
      <c r="I1060" s="288" t="s">
        <v>545</v>
      </c>
      <c r="J1060" s="304"/>
      <c r="K1060" s="286"/>
    </row>
    <row r="1061" ht="16.5" spans="1:11">
      <c r="A1061" s="309"/>
      <c r="B1061" s="310"/>
      <c r="C1061" s="311"/>
      <c r="D1061" s="311"/>
      <c r="E1061" s="311"/>
      <c r="F1061" s="311"/>
      <c r="G1061" s="311"/>
      <c r="H1061" s="311"/>
      <c r="I1061" s="311"/>
      <c r="J1061" s="311"/>
      <c r="K1061" s="311"/>
    </row>
    <row r="1062" ht="18.75" spans="1:11">
      <c r="A1062" s="264" t="s">
        <v>415</v>
      </c>
      <c r="B1062" s="265"/>
      <c r="C1062" s="266"/>
      <c r="D1062" s="266"/>
      <c r="E1062" s="267"/>
      <c r="F1062" s="267"/>
      <c r="G1062" s="267"/>
      <c r="H1062" s="267"/>
      <c r="I1062" s="267"/>
      <c r="J1062" s="267"/>
      <c r="K1062" s="267"/>
    </row>
    <row r="1063" ht="18.75" spans="1:11">
      <c r="A1063" s="264" t="s">
        <v>416</v>
      </c>
      <c r="B1063" s="265"/>
      <c r="C1063" s="266"/>
      <c r="D1063" s="266"/>
      <c r="E1063" s="267"/>
      <c r="F1063" s="267"/>
      <c r="G1063" s="267"/>
      <c r="H1063" s="267"/>
      <c r="I1063" s="267"/>
      <c r="J1063" s="66"/>
      <c r="K1063" s="66"/>
    </row>
    <row r="1064" ht="18.75" spans="1:11">
      <c r="A1064" s="264" t="s">
        <v>417</v>
      </c>
      <c r="B1064" s="265"/>
      <c r="C1064" s="266"/>
      <c r="D1064" s="266"/>
      <c r="E1064" s="267"/>
      <c r="F1064" s="267"/>
      <c r="G1064" s="267"/>
      <c r="H1064" s="267"/>
      <c r="I1064" s="296"/>
      <c r="J1064" s="296"/>
      <c r="K1064" s="296"/>
    </row>
    <row r="1065" ht="18.75" spans="1:11">
      <c r="A1065" s="264"/>
      <c r="B1065" s="265"/>
      <c r="C1065" s="266"/>
      <c r="D1065" s="266"/>
      <c r="E1065" s="267"/>
      <c r="F1065" s="267"/>
      <c r="G1065" s="267"/>
      <c r="H1065" s="267"/>
      <c r="I1065" s="267"/>
      <c r="J1065" s="267"/>
      <c r="K1065" s="267"/>
    </row>
    <row r="1066" ht="18.75" spans="1:11">
      <c r="A1066" s="264" t="s">
        <v>418</v>
      </c>
      <c r="B1066" s="265"/>
      <c r="C1066" s="266"/>
      <c r="D1066" s="266"/>
      <c r="E1066" s="267"/>
      <c r="F1066" s="267"/>
      <c r="G1066" s="267"/>
      <c r="H1066" s="267"/>
      <c r="I1066" s="267"/>
      <c r="J1066" s="61"/>
      <c r="K1066" s="297"/>
    </row>
    <row r="1067" ht="18" spans="1:11">
      <c r="A1067" s="264" t="s">
        <v>419</v>
      </c>
      <c r="B1067" s="268" t="s">
        <v>637</v>
      </c>
      <c r="C1067" s="266"/>
      <c r="D1067" s="266"/>
      <c r="E1067" s="267"/>
      <c r="F1067" s="267"/>
      <c r="G1067" s="267"/>
      <c r="H1067" s="267"/>
      <c r="I1067" s="267"/>
      <c r="J1067" s="61"/>
      <c r="K1067" s="297"/>
    </row>
    <row r="1068" ht="18.75" spans="1:11">
      <c r="A1068" s="264"/>
      <c r="B1068" s="268"/>
      <c r="C1068" s="266"/>
      <c r="D1068" s="266"/>
      <c r="E1068" s="267"/>
      <c r="F1068" s="267"/>
      <c r="G1068" s="267"/>
      <c r="H1068" s="267"/>
      <c r="I1068" s="267"/>
      <c r="J1068" s="66"/>
      <c r="K1068" s="298"/>
    </row>
    <row r="1069" ht="18.75" spans="1:11">
      <c r="A1069" s="269"/>
      <c r="B1069" s="269"/>
      <c r="C1069" s="266"/>
      <c r="D1069" s="266"/>
      <c r="E1069" s="269"/>
      <c r="F1069" s="270" t="s">
        <v>421</v>
      </c>
      <c r="G1069" s="271"/>
      <c r="H1069" s="271"/>
      <c r="I1069" s="299"/>
      <c r="J1069" s="66"/>
      <c r="K1069" s="298"/>
    </row>
    <row r="1070" ht="33" spans="1:11">
      <c r="A1070" s="272" t="s">
        <v>422</v>
      </c>
      <c r="B1070" s="273" t="s">
        <v>423</v>
      </c>
      <c r="C1070" s="274" t="s">
        <v>424</v>
      </c>
      <c r="D1070" s="275" t="s">
        <v>425</v>
      </c>
      <c r="E1070" s="274" t="s">
        <v>426</v>
      </c>
      <c r="F1070" s="274" t="s">
        <v>8</v>
      </c>
      <c r="G1070" s="274" t="s">
        <v>9</v>
      </c>
      <c r="H1070" s="274" t="s">
        <v>427</v>
      </c>
      <c r="I1070" s="274" t="s">
        <v>428</v>
      </c>
      <c r="J1070" s="274" t="s">
        <v>429</v>
      </c>
      <c r="K1070" s="274" t="s">
        <v>430</v>
      </c>
    </row>
    <row r="1071" spans="1:11">
      <c r="A1071" s="276">
        <v>45369</v>
      </c>
      <c r="B1071" s="276">
        <v>45371</v>
      </c>
      <c r="C1071" s="276" t="s">
        <v>134</v>
      </c>
      <c r="D1071" s="277" t="s">
        <v>636</v>
      </c>
      <c r="E1071" s="278" t="s">
        <v>541</v>
      </c>
      <c r="F1071" s="279">
        <v>0</v>
      </c>
      <c r="G1071" s="279">
        <v>0</v>
      </c>
      <c r="H1071" s="280">
        <v>0</v>
      </c>
      <c r="I1071" s="280">
        <v>0</v>
      </c>
      <c r="J1071" s="300" t="s">
        <v>433</v>
      </c>
      <c r="K1071" s="301" t="s">
        <v>434</v>
      </c>
    </row>
    <row r="1072" spans="1:11">
      <c r="A1072" s="283"/>
      <c r="B1072" s="284"/>
      <c r="C1072" s="285"/>
      <c r="D1072" s="285"/>
      <c r="E1072" s="285"/>
      <c r="F1072" s="285"/>
      <c r="G1072" s="285"/>
      <c r="H1072" s="285"/>
      <c r="I1072" s="285"/>
      <c r="J1072" s="302"/>
      <c r="K1072" s="289"/>
    </row>
    <row r="1073" spans="1:11">
      <c r="A1073" s="286" t="s">
        <v>436</v>
      </c>
      <c r="B1073" s="66"/>
      <c r="C1073" s="66"/>
      <c r="D1073" s="286" t="s">
        <v>437</v>
      </c>
      <c r="E1073" s="66"/>
      <c r="F1073" s="286"/>
      <c r="G1073" s="286"/>
      <c r="H1073" s="66"/>
      <c r="I1073" s="298" t="s">
        <v>438</v>
      </c>
      <c r="J1073" s="66"/>
      <c r="K1073" s="289"/>
    </row>
    <row r="1074" spans="1:11">
      <c r="A1074" s="286"/>
      <c r="B1074" s="66"/>
      <c r="C1074" s="66"/>
      <c r="D1074" s="286"/>
      <c r="E1074" s="66"/>
      <c r="F1074" s="286"/>
      <c r="G1074" s="286"/>
      <c r="H1074" s="66"/>
      <c r="I1074" s="66"/>
      <c r="J1074" s="66"/>
      <c r="K1074" s="289"/>
    </row>
    <row r="1075" spans="1:11">
      <c r="A1075" s="286"/>
      <c r="B1075" s="66"/>
      <c r="C1075" s="66"/>
      <c r="D1075" s="286"/>
      <c r="E1075" s="66"/>
      <c r="F1075" s="286"/>
      <c r="G1075" s="286"/>
      <c r="H1075" s="66"/>
      <c r="I1075" s="289"/>
      <c r="J1075" s="66"/>
      <c r="K1075" s="289"/>
    </row>
    <row r="1076" spans="1:11">
      <c r="A1076" s="287" t="s">
        <v>439</v>
      </c>
      <c r="B1076" s="66"/>
      <c r="C1076" s="66"/>
      <c r="D1076" s="287" t="s">
        <v>440</v>
      </c>
      <c r="E1076" s="66"/>
      <c r="F1076" s="287"/>
      <c r="G1076" s="287"/>
      <c r="H1076" s="66"/>
      <c r="I1076" s="287" t="s">
        <v>441</v>
      </c>
      <c r="J1076" s="66"/>
      <c r="K1076" s="303"/>
    </row>
    <row r="1077" spans="1:11">
      <c r="A1077" s="288" t="s">
        <v>442</v>
      </c>
      <c r="B1077" s="66"/>
      <c r="C1077" s="66"/>
      <c r="D1077" s="288" t="s">
        <v>443</v>
      </c>
      <c r="E1077" s="66"/>
      <c r="F1077" s="288"/>
      <c r="G1077" s="288"/>
      <c r="H1077" s="66"/>
      <c r="I1077" s="288" t="s">
        <v>444</v>
      </c>
      <c r="J1077" s="304"/>
      <c r="K1077" s="286"/>
    </row>
    <row r="1078" ht="18" spans="1:11">
      <c r="A1078" s="264"/>
      <c r="B1078" s="268"/>
      <c r="C1078" s="266"/>
      <c r="D1078" s="266"/>
      <c r="E1078" s="267"/>
      <c r="F1078" s="267"/>
      <c r="G1078" s="267"/>
      <c r="H1078" s="267"/>
      <c r="I1078" s="267"/>
      <c r="J1078" s="61"/>
      <c r="K1078" s="297"/>
    </row>
    <row r="1079" ht="18.75" spans="1:11">
      <c r="A1079" s="264" t="s">
        <v>415</v>
      </c>
      <c r="B1079" s="265"/>
      <c r="C1079" s="266"/>
      <c r="D1079" s="266"/>
      <c r="E1079" s="267"/>
      <c r="F1079" s="267"/>
      <c r="G1079" s="267"/>
      <c r="H1079" s="267"/>
      <c r="I1079" s="267"/>
      <c r="J1079" s="267"/>
      <c r="K1079" s="267"/>
    </row>
    <row r="1080" ht="18.75" spans="1:11">
      <c r="A1080" s="264" t="s">
        <v>416</v>
      </c>
      <c r="B1080" s="265"/>
      <c r="C1080" s="266"/>
      <c r="D1080" s="266"/>
      <c r="E1080" s="267"/>
      <c r="F1080" s="267"/>
      <c r="G1080" s="267"/>
      <c r="H1080" s="267"/>
      <c r="I1080" s="267"/>
      <c r="J1080" s="66"/>
      <c r="K1080" s="66"/>
    </row>
    <row r="1081" ht="18.75" spans="1:11">
      <c r="A1081" s="264" t="s">
        <v>417</v>
      </c>
      <c r="B1081" s="265"/>
      <c r="C1081" s="266"/>
      <c r="D1081" s="266"/>
      <c r="E1081" s="267"/>
      <c r="F1081" s="267"/>
      <c r="G1081" s="267"/>
      <c r="H1081" s="267"/>
      <c r="I1081" s="296"/>
      <c r="J1081" s="296"/>
      <c r="K1081" s="296"/>
    </row>
    <row r="1082" ht="18.75" spans="1:11">
      <c r="A1082" s="264"/>
      <c r="B1082" s="265"/>
      <c r="C1082" s="266"/>
      <c r="D1082" s="266"/>
      <c r="E1082" s="267"/>
      <c r="F1082" s="267"/>
      <c r="G1082" s="267"/>
      <c r="H1082" s="267"/>
      <c r="I1082" s="267"/>
      <c r="J1082" s="267"/>
      <c r="K1082" s="267"/>
    </row>
    <row r="1083" ht="18.75" spans="1:11">
      <c r="A1083" s="264" t="s">
        <v>450</v>
      </c>
      <c r="B1083" s="265"/>
      <c r="C1083" s="266"/>
      <c r="D1083" s="266"/>
      <c r="E1083" s="267"/>
      <c r="F1083" s="267"/>
      <c r="G1083" s="267"/>
      <c r="H1083" s="267"/>
      <c r="I1083" s="267"/>
      <c r="J1083" s="61"/>
      <c r="K1083" s="297"/>
    </row>
    <row r="1084" ht="18" spans="1:11">
      <c r="A1084" s="264" t="s">
        <v>419</v>
      </c>
      <c r="B1084" s="268" t="s">
        <v>638</v>
      </c>
      <c r="C1084" s="266"/>
      <c r="D1084" s="266"/>
      <c r="E1084" s="267"/>
      <c r="F1084" s="267"/>
      <c r="G1084" s="267"/>
      <c r="H1084" s="267"/>
      <c r="I1084" s="267"/>
      <c r="J1084" s="61"/>
      <c r="K1084" s="297"/>
    </row>
    <row r="1085" ht="18.75" spans="1:11">
      <c r="A1085" s="264"/>
      <c r="B1085" s="268"/>
      <c r="C1085" s="266"/>
      <c r="D1085" s="266"/>
      <c r="E1085" s="267"/>
      <c r="F1085" s="267"/>
      <c r="G1085" s="267"/>
      <c r="H1085" s="267"/>
      <c r="I1085" s="267"/>
      <c r="J1085" s="66"/>
      <c r="K1085" s="298"/>
    </row>
    <row r="1086" ht="18.75" spans="1:11">
      <c r="A1086" s="269"/>
      <c r="B1086" s="269"/>
      <c r="C1086" s="266"/>
      <c r="D1086" s="266"/>
      <c r="E1086" s="269"/>
      <c r="F1086" s="270" t="s">
        <v>421</v>
      </c>
      <c r="G1086" s="271"/>
      <c r="H1086" s="271"/>
      <c r="I1086" s="299"/>
      <c r="J1086" s="66"/>
      <c r="K1086" s="298"/>
    </row>
    <row r="1087" ht="33" spans="1:11">
      <c r="A1087" s="272" t="s">
        <v>422</v>
      </c>
      <c r="B1087" s="273" t="s">
        <v>423</v>
      </c>
      <c r="C1087" s="274" t="s">
        <v>424</v>
      </c>
      <c r="D1087" s="275" t="s">
        <v>425</v>
      </c>
      <c r="E1087" s="274" t="s">
        <v>426</v>
      </c>
      <c r="F1087" s="274" t="s">
        <v>8</v>
      </c>
      <c r="G1087" s="274" t="s">
        <v>9</v>
      </c>
      <c r="H1087" s="274" t="s">
        <v>427</v>
      </c>
      <c r="I1087" s="274" t="s">
        <v>428</v>
      </c>
      <c r="J1087" s="274" t="s">
        <v>429</v>
      </c>
      <c r="K1087" s="274" t="s">
        <v>430</v>
      </c>
    </row>
    <row r="1088" spans="1:11">
      <c r="A1088" s="276">
        <v>45369</v>
      </c>
      <c r="B1088" s="276">
        <v>45372</v>
      </c>
      <c r="C1088" s="276" t="s">
        <v>135</v>
      </c>
      <c r="D1088" s="277" t="s">
        <v>639</v>
      </c>
      <c r="E1088" s="278" t="s">
        <v>640</v>
      </c>
      <c r="F1088" s="279">
        <v>0</v>
      </c>
      <c r="G1088" s="279">
        <v>1000</v>
      </c>
      <c r="H1088" s="280">
        <v>1000</v>
      </c>
      <c r="I1088" s="280">
        <v>0</v>
      </c>
      <c r="J1088" s="300" t="s">
        <v>454</v>
      </c>
      <c r="K1088" s="301" t="s">
        <v>641</v>
      </c>
    </row>
    <row r="1089" spans="1:11">
      <c r="A1089" s="276">
        <v>45369</v>
      </c>
      <c r="B1089" s="276">
        <v>45372</v>
      </c>
      <c r="C1089" s="318" t="s">
        <v>136</v>
      </c>
      <c r="D1089" s="318" t="s">
        <v>639</v>
      </c>
      <c r="E1089" s="318" t="s">
        <v>642</v>
      </c>
      <c r="F1089" s="279">
        <v>0</v>
      </c>
      <c r="G1089" s="279">
        <v>1000</v>
      </c>
      <c r="H1089" s="280">
        <v>1000</v>
      </c>
      <c r="I1089" s="280">
        <v>0</v>
      </c>
      <c r="J1089" s="300" t="s">
        <v>454</v>
      </c>
      <c r="K1089" s="301" t="s">
        <v>641</v>
      </c>
    </row>
    <row r="1090" spans="1:11">
      <c r="A1090" s="276">
        <v>45369</v>
      </c>
      <c r="B1090" s="276">
        <v>45372</v>
      </c>
      <c r="C1090" s="318" t="s">
        <v>137</v>
      </c>
      <c r="D1090" s="318" t="s">
        <v>643</v>
      </c>
      <c r="E1090" s="318" t="s">
        <v>449</v>
      </c>
      <c r="F1090" s="279">
        <v>0</v>
      </c>
      <c r="G1090" s="279">
        <v>0</v>
      </c>
      <c r="H1090" s="280">
        <v>0</v>
      </c>
      <c r="I1090" s="280">
        <v>0</v>
      </c>
      <c r="J1090" s="300" t="s">
        <v>433</v>
      </c>
      <c r="K1090" s="301" t="s">
        <v>434</v>
      </c>
    </row>
    <row r="1091" spans="1:11">
      <c r="A1091" s="283"/>
      <c r="B1091" s="284"/>
      <c r="C1091" s="285"/>
      <c r="D1091" s="285"/>
      <c r="E1091" s="285"/>
      <c r="F1091" s="285"/>
      <c r="G1091" s="285"/>
      <c r="H1091" s="285"/>
      <c r="I1091" s="285"/>
      <c r="J1091" s="302"/>
      <c r="K1091" s="289"/>
    </row>
    <row r="1092" spans="1:11">
      <c r="A1092" s="286" t="s">
        <v>436</v>
      </c>
      <c r="B1092" s="66"/>
      <c r="C1092" s="66"/>
      <c r="D1092" s="286" t="s">
        <v>437</v>
      </c>
      <c r="E1092" s="66"/>
      <c r="F1092" s="286"/>
      <c r="G1092" s="286"/>
      <c r="H1092" s="66"/>
      <c r="I1092" s="298" t="s">
        <v>438</v>
      </c>
      <c r="J1092" s="66"/>
      <c r="K1092" s="289"/>
    </row>
    <row r="1093" spans="1:11">
      <c r="A1093" s="286"/>
      <c r="B1093" s="66"/>
      <c r="C1093" s="66"/>
      <c r="D1093" s="286"/>
      <c r="E1093" s="66"/>
      <c r="F1093" s="286"/>
      <c r="G1093" s="286"/>
      <c r="H1093" s="66"/>
      <c r="I1093" s="66"/>
      <c r="J1093" s="66"/>
      <c r="K1093" s="289"/>
    </row>
    <row r="1094" spans="1:11">
      <c r="A1094" s="286"/>
      <c r="B1094" s="66"/>
      <c r="C1094" s="66"/>
      <c r="D1094" s="286"/>
      <c r="E1094" s="66"/>
      <c r="F1094" s="286"/>
      <c r="G1094" s="286"/>
      <c r="H1094" s="66"/>
      <c r="I1094" s="289"/>
      <c r="J1094" s="66"/>
      <c r="K1094" s="289"/>
    </row>
    <row r="1095" spans="1:11">
      <c r="A1095" s="287" t="s">
        <v>439</v>
      </c>
      <c r="B1095" s="66"/>
      <c r="C1095" s="66"/>
      <c r="D1095" s="287" t="s">
        <v>440</v>
      </c>
      <c r="E1095" s="66"/>
      <c r="F1095" s="287"/>
      <c r="G1095" s="287"/>
      <c r="H1095" s="66"/>
      <c r="I1095" s="287" t="s">
        <v>544</v>
      </c>
      <c r="J1095" s="66"/>
      <c r="K1095" s="303"/>
    </row>
    <row r="1096" spans="1:11">
      <c r="A1096" s="288" t="s">
        <v>442</v>
      </c>
      <c r="B1096" s="66"/>
      <c r="C1096" s="66"/>
      <c r="D1096" s="288" t="s">
        <v>443</v>
      </c>
      <c r="E1096" s="66"/>
      <c r="F1096" s="288"/>
      <c r="G1096" s="288"/>
      <c r="H1096" s="66"/>
      <c r="I1096" s="288" t="s">
        <v>545</v>
      </c>
      <c r="J1096" s="304"/>
      <c r="K1096" s="286"/>
    </row>
    <row r="1097" ht="18.75" spans="1:11">
      <c r="A1097" s="264"/>
      <c r="B1097" s="265"/>
      <c r="C1097" s="266"/>
      <c r="D1097" s="266"/>
      <c r="E1097" s="267"/>
      <c r="F1097" s="267"/>
      <c r="G1097" s="267"/>
      <c r="H1097" s="267"/>
      <c r="I1097" s="267"/>
      <c r="J1097" s="66"/>
      <c r="K1097" s="66"/>
    </row>
    <row r="1098" ht="18.75" spans="1:11">
      <c r="A1098" s="264" t="s">
        <v>415</v>
      </c>
      <c r="B1098" s="265"/>
      <c r="C1098" s="266"/>
      <c r="D1098" s="266"/>
      <c r="E1098" s="267"/>
      <c r="F1098" s="267"/>
      <c r="G1098" s="267"/>
      <c r="H1098" s="267"/>
      <c r="I1098" s="267"/>
      <c r="J1098" s="267"/>
      <c r="K1098" s="267"/>
    </row>
    <row r="1099" ht="18.75" spans="1:11">
      <c r="A1099" s="264" t="s">
        <v>416</v>
      </c>
      <c r="B1099" s="265"/>
      <c r="C1099" s="266"/>
      <c r="D1099" s="266"/>
      <c r="E1099" s="267"/>
      <c r="F1099" s="267"/>
      <c r="G1099" s="267"/>
      <c r="H1099" s="267"/>
      <c r="I1099" s="267"/>
      <c r="J1099" s="66"/>
      <c r="K1099" s="66"/>
    </row>
    <row r="1100" ht="18.75" spans="1:11">
      <c r="A1100" s="264" t="s">
        <v>417</v>
      </c>
      <c r="B1100" s="265"/>
      <c r="C1100" s="266"/>
      <c r="D1100" s="266"/>
      <c r="E1100" s="267"/>
      <c r="F1100" s="267"/>
      <c r="G1100" s="267"/>
      <c r="H1100" s="267"/>
      <c r="I1100" s="296"/>
      <c r="J1100" s="296"/>
      <c r="K1100" s="296"/>
    </row>
    <row r="1101" ht="18.75" spans="1:11">
      <c r="A1101" s="264"/>
      <c r="B1101" s="265"/>
      <c r="C1101" s="266"/>
      <c r="D1101" s="266"/>
      <c r="E1101" s="267"/>
      <c r="F1101" s="267"/>
      <c r="G1101" s="267"/>
      <c r="H1101" s="267"/>
      <c r="I1101" s="267"/>
      <c r="J1101" s="267"/>
      <c r="K1101" s="267"/>
    </row>
    <row r="1102" ht="18.75" spans="1:11">
      <c r="A1102" s="264" t="s">
        <v>418</v>
      </c>
      <c r="B1102" s="265"/>
      <c r="C1102" s="266"/>
      <c r="D1102" s="266"/>
      <c r="E1102" s="267"/>
      <c r="F1102" s="267"/>
      <c r="G1102" s="267"/>
      <c r="H1102" s="267"/>
      <c r="I1102" s="267"/>
      <c r="J1102" s="61"/>
      <c r="K1102" s="297"/>
    </row>
    <row r="1103" ht="18" spans="1:11">
      <c r="A1103" s="264" t="s">
        <v>419</v>
      </c>
      <c r="B1103" s="268" t="s">
        <v>638</v>
      </c>
      <c r="C1103" s="266"/>
      <c r="D1103" s="266"/>
      <c r="E1103" s="267"/>
      <c r="F1103" s="267"/>
      <c r="G1103" s="267"/>
      <c r="H1103" s="267"/>
      <c r="I1103" s="267"/>
      <c r="J1103" s="61"/>
      <c r="K1103" s="297"/>
    </row>
    <row r="1104" ht="18.75" spans="1:11">
      <c r="A1104" s="264"/>
      <c r="B1104" s="268"/>
      <c r="C1104" s="266"/>
      <c r="D1104" s="266"/>
      <c r="E1104" s="267"/>
      <c r="F1104" s="267"/>
      <c r="G1104" s="267"/>
      <c r="H1104" s="267"/>
      <c r="I1104" s="267"/>
      <c r="J1104" s="66"/>
      <c r="K1104" s="298"/>
    </row>
    <row r="1105" ht="18.75" spans="1:11">
      <c r="A1105" s="269"/>
      <c r="B1105" s="269"/>
      <c r="C1105" s="266"/>
      <c r="D1105" s="266"/>
      <c r="E1105" s="269"/>
      <c r="F1105" s="270" t="s">
        <v>421</v>
      </c>
      <c r="G1105" s="271"/>
      <c r="H1105" s="271"/>
      <c r="I1105" s="299"/>
      <c r="J1105" s="66"/>
      <c r="K1105" s="298"/>
    </row>
    <row r="1106" ht="33" spans="1:11">
      <c r="A1106" s="272" t="s">
        <v>422</v>
      </c>
      <c r="B1106" s="273" t="s">
        <v>423</v>
      </c>
      <c r="C1106" s="274" t="s">
        <v>424</v>
      </c>
      <c r="D1106" s="275" t="s">
        <v>425</v>
      </c>
      <c r="E1106" s="274" t="s">
        <v>426</v>
      </c>
      <c r="F1106" s="274" t="s">
        <v>8</v>
      </c>
      <c r="G1106" s="274" t="s">
        <v>9</v>
      </c>
      <c r="H1106" s="274" t="s">
        <v>427</v>
      </c>
      <c r="I1106" s="274" t="s">
        <v>428</v>
      </c>
      <c r="J1106" s="274" t="s">
        <v>429</v>
      </c>
      <c r="K1106" s="274" t="s">
        <v>430</v>
      </c>
    </row>
    <row r="1107" spans="1:11">
      <c r="A1107" s="276">
        <v>45365</v>
      </c>
      <c r="B1107" s="276">
        <v>45372</v>
      </c>
      <c r="C1107" s="276" t="s">
        <v>644</v>
      </c>
      <c r="D1107" s="277" t="s">
        <v>645</v>
      </c>
      <c r="E1107" s="278" t="s">
        <v>536</v>
      </c>
      <c r="F1107" s="279">
        <v>3300</v>
      </c>
      <c r="G1107" s="279">
        <v>3100</v>
      </c>
      <c r="H1107" s="280">
        <f>F1107+G1107</f>
        <v>6400</v>
      </c>
      <c r="I1107" s="280">
        <v>3200</v>
      </c>
      <c r="J1107" s="300" t="s">
        <v>454</v>
      </c>
      <c r="K1107" s="301" t="s">
        <v>646</v>
      </c>
    </row>
    <row r="1108" spans="1:11">
      <c r="A1108" s="283"/>
      <c r="B1108" s="284"/>
      <c r="C1108" s="285"/>
      <c r="D1108" s="285"/>
      <c r="E1108" s="285"/>
      <c r="F1108" s="285"/>
      <c r="G1108" s="285"/>
      <c r="H1108" s="285"/>
      <c r="I1108" s="285"/>
      <c r="J1108" s="302"/>
      <c r="K1108" s="289"/>
    </row>
    <row r="1109" spans="1:11">
      <c r="A1109" s="286" t="s">
        <v>436</v>
      </c>
      <c r="B1109" s="66"/>
      <c r="C1109" s="66"/>
      <c r="D1109" s="286" t="s">
        <v>437</v>
      </c>
      <c r="E1109" s="66"/>
      <c r="F1109" s="286"/>
      <c r="G1109" s="286"/>
      <c r="H1109" s="66"/>
      <c r="I1109" s="298" t="s">
        <v>438</v>
      </c>
      <c r="J1109" s="66"/>
      <c r="K1109" s="289"/>
    </row>
    <row r="1110" spans="1:11">
      <c r="A1110" s="286"/>
      <c r="B1110" s="66"/>
      <c r="C1110" s="66"/>
      <c r="D1110" s="286"/>
      <c r="E1110" s="66"/>
      <c r="F1110" s="286"/>
      <c r="G1110" s="286"/>
      <c r="H1110" s="66"/>
      <c r="I1110" s="66"/>
      <c r="J1110" s="66"/>
      <c r="K1110" s="289"/>
    </row>
    <row r="1111" spans="1:11">
      <c r="A1111" s="286"/>
      <c r="B1111" s="66"/>
      <c r="C1111" s="66"/>
      <c r="D1111" s="286"/>
      <c r="E1111" s="66"/>
      <c r="F1111" s="286"/>
      <c r="G1111" s="286"/>
      <c r="H1111" s="66"/>
      <c r="I1111" s="289"/>
      <c r="J1111" s="66"/>
      <c r="K1111" s="289"/>
    </row>
    <row r="1112" spans="1:11">
      <c r="A1112" s="287" t="s">
        <v>439</v>
      </c>
      <c r="B1112" s="66"/>
      <c r="C1112" s="66"/>
      <c r="D1112" s="287" t="s">
        <v>440</v>
      </c>
      <c r="E1112" s="66"/>
      <c r="F1112" s="287"/>
      <c r="G1112" s="287"/>
      <c r="H1112" s="66"/>
      <c r="I1112" s="287" t="s">
        <v>441</v>
      </c>
      <c r="J1112" s="66"/>
      <c r="K1112" s="303"/>
    </row>
    <row r="1113" spans="1:11">
      <c r="A1113" s="288" t="s">
        <v>442</v>
      </c>
      <c r="B1113" s="66"/>
      <c r="C1113" s="66"/>
      <c r="D1113" s="288" t="s">
        <v>443</v>
      </c>
      <c r="E1113" s="66"/>
      <c r="F1113" s="288"/>
      <c r="G1113" s="288"/>
      <c r="H1113" s="66"/>
      <c r="I1113" s="288" t="s">
        <v>444</v>
      </c>
      <c r="J1113" s="304"/>
      <c r="K1113" s="286"/>
    </row>
    <row r="1114" ht="18.75" spans="1:11">
      <c r="A1114" s="264"/>
      <c r="B1114" s="265"/>
      <c r="C1114" s="266"/>
      <c r="D1114" s="266"/>
      <c r="E1114" s="267"/>
      <c r="F1114" s="267"/>
      <c r="G1114" s="267"/>
      <c r="H1114" s="267"/>
      <c r="I1114" s="267"/>
      <c r="J1114" s="267"/>
      <c r="K1114" s="267"/>
    </row>
    <row r="1115" ht="18.75" spans="1:11">
      <c r="A1115" s="264" t="s">
        <v>415</v>
      </c>
      <c r="B1115" s="265"/>
      <c r="C1115" s="266"/>
      <c r="D1115" s="266"/>
      <c r="E1115" s="267"/>
      <c r="F1115" s="267"/>
      <c r="G1115" s="267"/>
      <c r="H1115" s="267"/>
      <c r="I1115" s="267"/>
      <c r="J1115" s="267"/>
      <c r="K1115" s="267"/>
    </row>
    <row r="1116" ht="18.75" spans="1:11">
      <c r="A1116" s="264" t="s">
        <v>416</v>
      </c>
      <c r="B1116" s="265"/>
      <c r="C1116" s="266"/>
      <c r="D1116" s="266"/>
      <c r="E1116" s="267"/>
      <c r="F1116" s="267"/>
      <c r="G1116" s="267"/>
      <c r="H1116" s="267"/>
      <c r="I1116" s="267"/>
      <c r="J1116" s="66"/>
      <c r="K1116" s="66"/>
    </row>
    <row r="1117" ht="18.75" spans="1:11">
      <c r="A1117" s="264" t="s">
        <v>417</v>
      </c>
      <c r="B1117" s="265"/>
      <c r="C1117" s="266"/>
      <c r="D1117" s="266"/>
      <c r="E1117" s="267"/>
      <c r="F1117" s="267"/>
      <c r="G1117" s="267"/>
      <c r="H1117" s="267"/>
      <c r="I1117" s="296"/>
      <c r="J1117" s="296"/>
      <c r="K1117" s="296"/>
    </row>
    <row r="1118" ht="18.75" spans="1:11">
      <c r="A1118" s="264"/>
      <c r="B1118" s="265"/>
      <c r="C1118" s="266"/>
      <c r="D1118" s="266"/>
      <c r="E1118" s="267"/>
      <c r="F1118" s="267"/>
      <c r="G1118" s="267"/>
      <c r="H1118" s="267"/>
      <c r="I1118" s="267"/>
      <c r="J1118" s="267"/>
      <c r="K1118" s="267"/>
    </row>
    <row r="1119" ht="18.75" spans="1:11">
      <c r="A1119" s="264" t="s">
        <v>418</v>
      </c>
      <c r="B1119" s="265"/>
      <c r="C1119" s="266"/>
      <c r="D1119" s="266"/>
      <c r="E1119" s="267"/>
      <c r="F1119" s="267"/>
      <c r="G1119" s="267"/>
      <c r="H1119" s="267"/>
      <c r="I1119" s="267"/>
      <c r="J1119" s="61"/>
      <c r="K1119" s="297"/>
    </row>
    <row r="1120" ht="18" spans="1:11">
      <c r="A1120" s="264" t="s">
        <v>419</v>
      </c>
      <c r="B1120" s="268" t="s">
        <v>647</v>
      </c>
      <c r="C1120" s="266"/>
      <c r="D1120" s="266"/>
      <c r="E1120" s="267"/>
      <c r="F1120" s="267"/>
      <c r="G1120" s="267"/>
      <c r="H1120" s="267"/>
      <c r="I1120" s="267"/>
      <c r="J1120" s="61"/>
      <c r="K1120" s="297"/>
    </row>
    <row r="1121" ht="18.75" spans="1:11">
      <c r="A1121" s="264"/>
      <c r="B1121" s="268"/>
      <c r="C1121" s="266"/>
      <c r="D1121" s="266"/>
      <c r="E1121" s="267"/>
      <c r="F1121" s="267"/>
      <c r="G1121" s="267"/>
      <c r="H1121" s="267"/>
      <c r="I1121" s="267"/>
      <c r="J1121" s="66"/>
      <c r="K1121" s="298"/>
    </row>
    <row r="1122" ht="18.75" spans="1:11">
      <c r="A1122" s="269"/>
      <c r="B1122" s="269"/>
      <c r="C1122" s="266"/>
      <c r="D1122" s="266"/>
      <c r="E1122" s="269"/>
      <c r="F1122" s="270" t="s">
        <v>421</v>
      </c>
      <c r="G1122" s="271"/>
      <c r="H1122" s="271"/>
      <c r="I1122" s="299"/>
      <c r="J1122" s="66"/>
      <c r="K1122" s="298"/>
    </row>
    <row r="1123" ht="33" spans="1:11">
      <c r="A1123" s="272" t="s">
        <v>422</v>
      </c>
      <c r="B1123" s="273" t="s">
        <v>423</v>
      </c>
      <c r="C1123" s="274" t="s">
        <v>424</v>
      </c>
      <c r="D1123" s="275" t="s">
        <v>425</v>
      </c>
      <c r="E1123" s="274" t="s">
        <v>426</v>
      </c>
      <c r="F1123" s="274" t="s">
        <v>8</v>
      </c>
      <c r="G1123" s="274" t="s">
        <v>9</v>
      </c>
      <c r="H1123" s="274" t="s">
        <v>427</v>
      </c>
      <c r="I1123" s="274" t="s">
        <v>428</v>
      </c>
      <c r="J1123" s="274" t="s">
        <v>429</v>
      </c>
      <c r="K1123" s="274" t="s">
        <v>430</v>
      </c>
    </row>
    <row r="1124" spans="1:11">
      <c r="A1124" s="276">
        <v>45366</v>
      </c>
      <c r="B1124" s="276">
        <v>45373</v>
      </c>
      <c r="C1124" s="276" t="s">
        <v>138</v>
      </c>
      <c r="D1124" s="277" t="s">
        <v>648</v>
      </c>
      <c r="E1124" s="278" t="s">
        <v>649</v>
      </c>
      <c r="F1124" s="279">
        <v>7370</v>
      </c>
      <c r="G1124" s="279">
        <v>4750</v>
      </c>
      <c r="H1124" s="280">
        <f>F1124+G1124</f>
        <v>12120</v>
      </c>
      <c r="I1124" s="280">
        <v>6000</v>
      </c>
      <c r="J1124" s="300" t="s">
        <v>454</v>
      </c>
      <c r="K1124" s="301" t="s">
        <v>650</v>
      </c>
    </row>
    <row r="1125" spans="1:11">
      <c r="A1125" s="283"/>
      <c r="B1125" s="284"/>
      <c r="C1125" s="285"/>
      <c r="D1125" s="285"/>
      <c r="E1125" s="285"/>
      <c r="F1125" s="285"/>
      <c r="G1125" s="285"/>
      <c r="H1125" s="285"/>
      <c r="I1125" s="285"/>
      <c r="J1125" s="302"/>
      <c r="K1125" s="289"/>
    </row>
    <row r="1126" spans="1:11">
      <c r="A1126" s="286" t="s">
        <v>436</v>
      </c>
      <c r="B1126" s="66"/>
      <c r="C1126" s="66"/>
      <c r="D1126" s="286" t="s">
        <v>437</v>
      </c>
      <c r="E1126" s="66"/>
      <c r="F1126" s="286"/>
      <c r="G1126" s="286"/>
      <c r="H1126" s="66"/>
      <c r="I1126" s="298" t="s">
        <v>438</v>
      </c>
      <c r="J1126" s="66"/>
      <c r="K1126" s="289"/>
    </row>
    <row r="1127" spans="1:11">
      <c r="A1127" s="286"/>
      <c r="B1127" s="66"/>
      <c r="C1127" s="66"/>
      <c r="D1127" s="286"/>
      <c r="E1127" s="66"/>
      <c r="F1127" s="286"/>
      <c r="G1127" s="286"/>
      <c r="H1127" s="66"/>
      <c r="I1127" s="66"/>
      <c r="J1127" s="66"/>
      <c r="K1127" s="289"/>
    </row>
    <row r="1128" spans="1:11">
      <c r="A1128" s="286"/>
      <c r="B1128" s="66"/>
      <c r="C1128" s="66"/>
      <c r="D1128" s="286"/>
      <c r="E1128" s="66"/>
      <c r="F1128" s="286"/>
      <c r="G1128" s="286"/>
      <c r="H1128" s="66"/>
      <c r="I1128" s="289"/>
      <c r="J1128" s="66"/>
      <c r="K1128" s="289"/>
    </row>
    <row r="1129" spans="1:11">
      <c r="A1129" s="287" t="s">
        <v>439</v>
      </c>
      <c r="B1129" s="66"/>
      <c r="C1129" s="66"/>
      <c r="D1129" s="287" t="s">
        <v>440</v>
      </c>
      <c r="E1129" s="66"/>
      <c r="F1129" s="287"/>
      <c r="G1129" s="287"/>
      <c r="H1129" s="66"/>
      <c r="I1129" s="287" t="s">
        <v>441</v>
      </c>
      <c r="J1129" s="66"/>
      <c r="K1129" s="303"/>
    </row>
    <row r="1130" spans="1:11">
      <c r="A1130" s="288" t="s">
        <v>442</v>
      </c>
      <c r="B1130" s="66"/>
      <c r="C1130" s="66"/>
      <c r="D1130" s="288" t="s">
        <v>443</v>
      </c>
      <c r="E1130" s="66"/>
      <c r="F1130" s="288"/>
      <c r="G1130" s="288"/>
      <c r="H1130" s="66"/>
      <c r="I1130" s="288" t="s">
        <v>444</v>
      </c>
      <c r="J1130" s="304"/>
      <c r="K1130" s="286"/>
    </row>
    <row r="1131" spans="1:11">
      <c r="A1131" s="287"/>
      <c r="B1131" s="66"/>
      <c r="C1131" s="66"/>
      <c r="D1131" s="287"/>
      <c r="E1131" s="66"/>
      <c r="F1131" s="287"/>
      <c r="G1131" s="287"/>
      <c r="H1131" s="66"/>
      <c r="I1131" s="287"/>
      <c r="J1131" s="66"/>
      <c r="K1131" s="303"/>
    </row>
    <row r="1132" ht="18.75" spans="1:11">
      <c r="A1132" s="264" t="s">
        <v>415</v>
      </c>
      <c r="B1132" s="265"/>
      <c r="C1132" s="266"/>
      <c r="D1132" s="266"/>
      <c r="E1132" s="267"/>
      <c r="F1132" s="267"/>
      <c r="G1132" s="267"/>
      <c r="H1132" s="267"/>
      <c r="I1132" s="267"/>
      <c r="J1132" s="267"/>
      <c r="K1132" s="267"/>
    </row>
    <row r="1133" ht="18.75" spans="1:11">
      <c r="A1133" s="264" t="s">
        <v>416</v>
      </c>
      <c r="B1133" s="265"/>
      <c r="C1133" s="266"/>
      <c r="D1133" s="266"/>
      <c r="E1133" s="267"/>
      <c r="F1133" s="267"/>
      <c r="G1133" s="267"/>
      <c r="H1133" s="267"/>
      <c r="I1133" s="267"/>
      <c r="J1133" s="66"/>
      <c r="K1133" s="66"/>
    </row>
    <row r="1134" ht="18.75" spans="1:11">
      <c r="A1134" s="264" t="s">
        <v>417</v>
      </c>
      <c r="B1134" s="265"/>
      <c r="C1134" s="266"/>
      <c r="D1134" s="266"/>
      <c r="E1134" s="267"/>
      <c r="F1134" s="267"/>
      <c r="G1134" s="267"/>
      <c r="H1134" s="267"/>
      <c r="I1134" s="296"/>
      <c r="J1134" s="296"/>
      <c r="K1134" s="296"/>
    </row>
    <row r="1135" ht="18.75" spans="1:11">
      <c r="A1135" s="264"/>
      <c r="B1135" s="265"/>
      <c r="C1135" s="266"/>
      <c r="D1135" s="266"/>
      <c r="E1135" s="267"/>
      <c r="F1135" s="267"/>
      <c r="G1135" s="267"/>
      <c r="H1135" s="267"/>
      <c r="I1135" s="267"/>
      <c r="J1135" s="267"/>
      <c r="K1135" s="267"/>
    </row>
    <row r="1136" ht="18.75" spans="1:11">
      <c r="A1136" s="264" t="s">
        <v>418</v>
      </c>
      <c r="B1136" s="265"/>
      <c r="C1136" s="266"/>
      <c r="D1136" s="266"/>
      <c r="E1136" s="267"/>
      <c r="F1136" s="267"/>
      <c r="G1136" s="267"/>
      <c r="H1136" s="267"/>
      <c r="I1136" s="267"/>
      <c r="J1136" s="61"/>
      <c r="K1136" s="297"/>
    </row>
    <row r="1137" ht="18" spans="1:11">
      <c r="A1137" s="264" t="s">
        <v>419</v>
      </c>
      <c r="B1137" s="268" t="s">
        <v>651</v>
      </c>
      <c r="C1137" s="266"/>
      <c r="D1137" s="266"/>
      <c r="E1137" s="267"/>
      <c r="F1137" s="267"/>
      <c r="G1137" s="267"/>
      <c r="H1137" s="267"/>
      <c r="I1137" s="267"/>
      <c r="J1137" s="61"/>
      <c r="K1137" s="297"/>
    </row>
    <row r="1138" ht="18.75" spans="1:11">
      <c r="A1138" s="264"/>
      <c r="B1138" s="268"/>
      <c r="C1138" s="266"/>
      <c r="D1138" s="266"/>
      <c r="E1138" s="267"/>
      <c r="F1138" s="267"/>
      <c r="G1138" s="267"/>
      <c r="H1138" s="267"/>
      <c r="I1138" s="267"/>
      <c r="J1138" s="66"/>
      <c r="K1138" s="298"/>
    </row>
    <row r="1139" ht="18.75" spans="1:11">
      <c r="A1139" s="269"/>
      <c r="B1139" s="269"/>
      <c r="C1139" s="266"/>
      <c r="D1139" s="266"/>
      <c r="E1139" s="269"/>
      <c r="F1139" s="270" t="s">
        <v>421</v>
      </c>
      <c r="G1139" s="271"/>
      <c r="H1139" s="271"/>
      <c r="I1139" s="299"/>
      <c r="J1139" s="66"/>
      <c r="K1139" s="298"/>
    </row>
    <row r="1140" ht="33" spans="1:11">
      <c r="A1140" s="272" t="s">
        <v>422</v>
      </c>
      <c r="B1140" s="273" t="s">
        <v>423</v>
      </c>
      <c r="C1140" s="274" t="s">
        <v>424</v>
      </c>
      <c r="D1140" s="275" t="s">
        <v>425</v>
      </c>
      <c r="E1140" s="274" t="s">
        <v>426</v>
      </c>
      <c r="F1140" s="274" t="s">
        <v>8</v>
      </c>
      <c r="G1140" s="274" t="s">
        <v>9</v>
      </c>
      <c r="H1140" s="274" t="s">
        <v>427</v>
      </c>
      <c r="I1140" s="274" t="s">
        <v>428</v>
      </c>
      <c r="J1140" s="274" t="s">
        <v>429</v>
      </c>
      <c r="K1140" s="274" t="s">
        <v>430</v>
      </c>
    </row>
    <row r="1141" ht="25.5" spans="1:11">
      <c r="A1141" s="276">
        <v>45366</v>
      </c>
      <c r="B1141" s="276">
        <v>45376</v>
      </c>
      <c r="C1141" s="276" t="s">
        <v>652</v>
      </c>
      <c r="D1141" s="277" t="s">
        <v>653</v>
      </c>
      <c r="E1141" s="278" t="s">
        <v>510</v>
      </c>
      <c r="F1141" s="279">
        <v>300</v>
      </c>
      <c r="G1141" s="279">
        <v>0</v>
      </c>
      <c r="H1141" s="280">
        <v>0</v>
      </c>
      <c r="I1141" s="280">
        <v>300</v>
      </c>
      <c r="J1141" s="300" t="s">
        <v>454</v>
      </c>
      <c r="K1141" s="301" t="s">
        <v>434</v>
      </c>
    </row>
    <row r="1142" spans="1:11">
      <c r="A1142" s="283"/>
      <c r="B1142" s="284"/>
      <c r="C1142" s="285"/>
      <c r="D1142" s="285"/>
      <c r="E1142" s="285"/>
      <c r="F1142" s="285"/>
      <c r="G1142" s="285"/>
      <c r="H1142" s="285"/>
      <c r="I1142" s="285"/>
      <c r="J1142" s="302"/>
      <c r="K1142" s="289"/>
    </row>
    <row r="1143" spans="1:11">
      <c r="A1143" s="286" t="s">
        <v>436</v>
      </c>
      <c r="B1143" s="66"/>
      <c r="C1143" s="66"/>
      <c r="D1143" s="286" t="s">
        <v>437</v>
      </c>
      <c r="E1143" s="66"/>
      <c r="F1143" s="286"/>
      <c r="G1143" s="286"/>
      <c r="H1143" s="66"/>
      <c r="I1143" s="298" t="s">
        <v>438</v>
      </c>
      <c r="J1143" s="66"/>
      <c r="K1143" s="289"/>
    </row>
    <row r="1144" spans="1:11">
      <c r="A1144" s="286"/>
      <c r="B1144" s="66"/>
      <c r="C1144" s="66"/>
      <c r="D1144" s="286"/>
      <c r="E1144" s="66"/>
      <c r="F1144" s="286"/>
      <c r="G1144" s="286"/>
      <c r="H1144" s="66"/>
      <c r="I1144" s="66"/>
      <c r="J1144" s="66"/>
      <c r="K1144" s="289"/>
    </row>
    <row r="1145" spans="1:11">
      <c r="A1145" s="286"/>
      <c r="B1145" s="66"/>
      <c r="C1145" s="66"/>
      <c r="D1145" s="286"/>
      <c r="E1145" s="66"/>
      <c r="F1145" s="286"/>
      <c r="G1145" s="286"/>
      <c r="H1145" s="66"/>
      <c r="I1145" s="289"/>
      <c r="J1145" s="66"/>
      <c r="K1145" s="289"/>
    </row>
    <row r="1146" spans="1:11">
      <c r="A1146" s="287" t="s">
        <v>439</v>
      </c>
      <c r="B1146" s="66"/>
      <c r="C1146" s="66"/>
      <c r="D1146" s="287" t="s">
        <v>440</v>
      </c>
      <c r="E1146" s="66"/>
      <c r="F1146" s="287"/>
      <c r="G1146" s="287"/>
      <c r="H1146" s="66"/>
      <c r="I1146" s="287" t="s">
        <v>441</v>
      </c>
      <c r="J1146" s="66"/>
      <c r="K1146" s="303"/>
    </row>
    <row r="1147" spans="1:11">
      <c r="A1147" s="288" t="s">
        <v>442</v>
      </c>
      <c r="B1147" s="66"/>
      <c r="C1147" s="66"/>
      <c r="D1147" s="288" t="s">
        <v>443</v>
      </c>
      <c r="E1147" s="66"/>
      <c r="F1147" s="288"/>
      <c r="G1147" s="288"/>
      <c r="H1147" s="66"/>
      <c r="I1147" s="288" t="s">
        <v>444</v>
      </c>
      <c r="J1147" s="304"/>
      <c r="K1147" s="286"/>
    </row>
    <row r="1148" spans="1:11">
      <c r="A1148" s="286"/>
      <c r="B1148" s="66"/>
      <c r="C1148" s="66"/>
      <c r="D1148" s="286"/>
      <c r="E1148" s="66"/>
      <c r="F1148" s="286"/>
      <c r="G1148" s="286"/>
      <c r="H1148" s="66"/>
      <c r="I1148" s="66"/>
      <c r="J1148" s="66"/>
      <c r="K1148" s="289"/>
    </row>
    <row r="1149" ht="18.75" spans="1:11">
      <c r="A1149" s="264" t="s">
        <v>415</v>
      </c>
      <c r="B1149" s="265"/>
      <c r="C1149" s="266"/>
      <c r="D1149" s="266"/>
      <c r="E1149" s="267"/>
      <c r="F1149" s="267"/>
      <c r="G1149" s="267"/>
      <c r="H1149" s="267"/>
      <c r="I1149" s="267"/>
      <c r="J1149" s="267"/>
      <c r="K1149" s="267"/>
    </row>
    <row r="1150" ht="18.75" spans="1:11">
      <c r="A1150" s="264" t="s">
        <v>416</v>
      </c>
      <c r="B1150" s="265"/>
      <c r="C1150" s="266"/>
      <c r="D1150" s="266"/>
      <c r="E1150" s="267"/>
      <c r="F1150" s="267"/>
      <c r="G1150" s="267"/>
      <c r="H1150" s="267"/>
      <c r="I1150" s="267"/>
      <c r="J1150" s="66"/>
      <c r="K1150" s="66"/>
    </row>
    <row r="1151" ht="18.75" spans="1:11">
      <c r="A1151" s="264" t="s">
        <v>417</v>
      </c>
      <c r="B1151" s="265"/>
      <c r="C1151" s="266"/>
      <c r="D1151" s="266"/>
      <c r="E1151" s="267"/>
      <c r="F1151" s="267"/>
      <c r="G1151" s="267"/>
      <c r="H1151" s="267"/>
      <c r="I1151" s="296"/>
      <c r="J1151" s="296"/>
      <c r="K1151" s="296"/>
    </row>
    <row r="1152" ht="18.75" spans="1:11">
      <c r="A1152" s="264"/>
      <c r="B1152" s="265"/>
      <c r="C1152" s="266"/>
      <c r="D1152" s="266"/>
      <c r="E1152" s="267"/>
      <c r="F1152" s="267"/>
      <c r="G1152" s="267"/>
      <c r="H1152" s="267"/>
      <c r="I1152" s="267"/>
      <c r="J1152" s="267"/>
      <c r="K1152" s="267"/>
    </row>
    <row r="1153" ht="18.75" spans="1:11">
      <c r="A1153" s="264" t="s">
        <v>450</v>
      </c>
      <c r="B1153" s="265"/>
      <c r="C1153" s="266"/>
      <c r="D1153" s="266"/>
      <c r="E1153" s="267"/>
      <c r="F1153" s="267"/>
      <c r="G1153" s="267"/>
      <c r="H1153" s="267"/>
      <c r="I1153" s="267"/>
      <c r="J1153" s="61"/>
      <c r="K1153" s="297"/>
    </row>
    <row r="1154" ht="18" spans="1:11">
      <c r="A1154" s="264" t="s">
        <v>419</v>
      </c>
      <c r="B1154" s="268" t="s">
        <v>651</v>
      </c>
      <c r="C1154" s="266"/>
      <c r="D1154" s="266"/>
      <c r="E1154" s="267"/>
      <c r="F1154" s="267"/>
      <c r="G1154" s="267"/>
      <c r="H1154" s="267"/>
      <c r="I1154" s="267"/>
      <c r="J1154" s="61"/>
      <c r="K1154" s="297"/>
    </row>
    <row r="1155" ht="18.75" spans="1:11">
      <c r="A1155" s="264"/>
      <c r="B1155" s="268"/>
      <c r="C1155" s="266"/>
      <c r="D1155" s="266"/>
      <c r="E1155" s="267"/>
      <c r="F1155" s="267"/>
      <c r="G1155" s="267"/>
      <c r="H1155" s="267"/>
      <c r="I1155" s="267"/>
      <c r="J1155" s="66"/>
      <c r="K1155" s="298"/>
    </row>
    <row r="1156" ht="18.75" spans="1:11">
      <c r="A1156" s="269"/>
      <c r="B1156" s="269"/>
      <c r="C1156" s="266"/>
      <c r="D1156" s="266"/>
      <c r="E1156" s="269"/>
      <c r="F1156" s="270" t="s">
        <v>421</v>
      </c>
      <c r="G1156" s="271"/>
      <c r="H1156" s="271"/>
      <c r="I1156" s="299"/>
      <c r="J1156" s="66"/>
      <c r="K1156" s="298"/>
    </row>
    <row r="1157" ht="33" spans="1:11">
      <c r="A1157" s="272" t="s">
        <v>422</v>
      </c>
      <c r="B1157" s="273" t="s">
        <v>423</v>
      </c>
      <c r="C1157" s="274" t="s">
        <v>424</v>
      </c>
      <c r="D1157" s="275" t="s">
        <v>425</v>
      </c>
      <c r="E1157" s="274" t="s">
        <v>426</v>
      </c>
      <c r="F1157" s="274" t="s">
        <v>8</v>
      </c>
      <c r="G1157" s="274" t="s">
        <v>9</v>
      </c>
      <c r="H1157" s="274" t="s">
        <v>427</v>
      </c>
      <c r="I1157" s="274" t="s">
        <v>428</v>
      </c>
      <c r="J1157" s="274" t="s">
        <v>429</v>
      </c>
      <c r="K1157" s="274" t="s">
        <v>430</v>
      </c>
    </row>
    <row r="1158" spans="1:11">
      <c r="A1158" s="276">
        <v>45369</v>
      </c>
      <c r="B1158" s="276">
        <v>45376</v>
      </c>
      <c r="C1158" s="276" t="s">
        <v>139</v>
      </c>
      <c r="D1158" s="277" t="s">
        <v>654</v>
      </c>
      <c r="E1158" s="278" t="s">
        <v>655</v>
      </c>
      <c r="F1158" s="279">
        <v>3600</v>
      </c>
      <c r="G1158" s="279">
        <v>360</v>
      </c>
      <c r="H1158" s="280">
        <f>F1158+G1158</f>
        <v>3960</v>
      </c>
      <c r="I1158" s="280">
        <v>1980</v>
      </c>
      <c r="J1158" s="300" t="s">
        <v>454</v>
      </c>
      <c r="K1158" s="301" t="s">
        <v>656</v>
      </c>
    </row>
    <row r="1159" ht="25.5" spans="1:11">
      <c r="A1159" s="276">
        <v>45359</v>
      </c>
      <c r="B1159" s="276">
        <v>45376</v>
      </c>
      <c r="C1159" s="318" t="s">
        <v>140</v>
      </c>
      <c r="D1159" s="321" t="s">
        <v>657</v>
      </c>
      <c r="E1159" s="318" t="s">
        <v>658</v>
      </c>
      <c r="F1159" s="279">
        <v>0</v>
      </c>
      <c r="G1159" s="279">
        <v>0</v>
      </c>
      <c r="H1159" s="280">
        <v>0</v>
      </c>
      <c r="I1159" s="280">
        <v>0</v>
      </c>
      <c r="J1159" s="300" t="s">
        <v>523</v>
      </c>
      <c r="K1159" s="301" t="s">
        <v>434</v>
      </c>
    </row>
    <row r="1160" spans="1:11">
      <c r="A1160" s="283"/>
      <c r="B1160" s="284"/>
      <c r="C1160" s="285"/>
      <c r="D1160" s="285"/>
      <c r="E1160" s="285"/>
      <c r="F1160" s="285"/>
      <c r="G1160" s="285"/>
      <c r="H1160" s="285"/>
      <c r="I1160" s="285"/>
      <c r="J1160" s="302"/>
      <c r="K1160" s="289"/>
    </row>
    <row r="1161" spans="1:11">
      <c r="A1161" s="286" t="s">
        <v>436</v>
      </c>
      <c r="B1161" s="66"/>
      <c r="C1161" s="66"/>
      <c r="D1161" s="286" t="s">
        <v>437</v>
      </c>
      <c r="E1161" s="66"/>
      <c r="F1161" s="286"/>
      <c r="G1161" s="286"/>
      <c r="H1161" s="66"/>
      <c r="I1161" s="298" t="s">
        <v>438</v>
      </c>
      <c r="J1161" s="66"/>
      <c r="K1161" s="289"/>
    </row>
    <row r="1162" spans="1:11">
      <c r="A1162" s="286"/>
      <c r="B1162" s="66"/>
      <c r="C1162" s="66"/>
      <c r="D1162" s="286"/>
      <c r="E1162" s="66"/>
      <c r="F1162" s="286"/>
      <c r="G1162" s="286"/>
      <c r="H1162" s="66"/>
      <c r="I1162" s="66"/>
      <c r="J1162" s="66"/>
      <c r="K1162" s="289"/>
    </row>
    <row r="1163" spans="1:11">
      <c r="A1163" s="286"/>
      <c r="B1163" s="66"/>
      <c r="C1163" s="66"/>
      <c r="D1163" s="286"/>
      <c r="E1163" s="66"/>
      <c r="F1163" s="286"/>
      <c r="G1163" s="286"/>
      <c r="H1163" s="66"/>
      <c r="I1163" s="289"/>
      <c r="J1163" s="66"/>
      <c r="K1163" s="289"/>
    </row>
    <row r="1164" spans="1:11">
      <c r="A1164" s="287" t="s">
        <v>439</v>
      </c>
      <c r="B1164" s="66"/>
      <c r="C1164" s="66"/>
      <c r="D1164" s="287" t="s">
        <v>440</v>
      </c>
      <c r="E1164" s="66"/>
      <c r="F1164" s="287"/>
      <c r="G1164" s="287"/>
      <c r="H1164" s="66"/>
      <c r="I1164" s="287" t="s">
        <v>544</v>
      </c>
      <c r="J1164" s="66"/>
      <c r="K1164" s="303"/>
    </row>
    <row r="1165" spans="1:11">
      <c r="A1165" s="288" t="s">
        <v>442</v>
      </c>
      <c r="B1165" s="66"/>
      <c r="C1165" s="66"/>
      <c r="D1165" s="288" t="s">
        <v>443</v>
      </c>
      <c r="E1165" s="66"/>
      <c r="F1165" s="288"/>
      <c r="G1165" s="288"/>
      <c r="H1165" s="66"/>
      <c r="I1165" s="288" t="s">
        <v>545</v>
      </c>
      <c r="J1165" s="304"/>
      <c r="K1165" s="286"/>
    </row>
    <row r="1166" spans="1:11">
      <c r="A1166" s="283"/>
      <c r="B1166" s="284"/>
      <c r="C1166" s="285"/>
      <c r="D1166" s="285"/>
      <c r="E1166" s="285"/>
      <c r="F1166" s="285"/>
      <c r="G1166" s="285"/>
      <c r="H1166" s="285"/>
      <c r="I1166" s="285"/>
      <c r="J1166" s="302"/>
      <c r="K1166" s="289"/>
    </row>
    <row r="1167" ht="18.75" spans="1:11">
      <c r="A1167" s="264" t="s">
        <v>415</v>
      </c>
      <c r="B1167" s="265"/>
      <c r="C1167" s="266"/>
      <c r="D1167" s="266"/>
      <c r="E1167" s="267"/>
      <c r="F1167" s="267"/>
      <c r="G1167" s="267"/>
      <c r="H1167" s="267"/>
      <c r="I1167" s="267"/>
      <c r="J1167" s="267"/>
      <c r="K1167" s="267"/>
    </row>
    <row r="1168" ht="18.75" spans="1:11">
      <c r="A1168" s="264" t="s">
        <v>416</v>
      </c>
      <c r="B1168" s="265"/>
      <c r="C1168" s="266"/>
      <c r="D1168" s="266"/>
      <c r="E1168" s="267"/>
      <c r="F1168" s="267"/>
      <c r="G1168" s="267"/>
      <c r="H1168" s="267"/>
      <c r="I1168" s="267"/>
      <c r="J1168" s="66"/>
      <c r="K1168" s="66"/>
    </row>
    <row r="1169" ht="18.75" spans="1:11">
      <c r="A1169" s="264" t="s">
        <v>417</v>
      </c>
      <c r="B1169" s="265"/>
      <c r="C1169" s="266"/>
      <c r="D1169" s="266"/>
      <c r="E1169" s="267"/>
      <c r="F1169" s="267"/>
      <c r="G1169" s="267"/>
      <c r="H1169" s="267"/>
      <c r="I1169" s="296"/>
      <c r="J1169" s="296"/>
      <c r="K1169" s="296"/>
    </row>
    <row r="1170" ht="18.75" spans="1:11">
      <c r="A1170" s="264"/>
      <c r="B1170" s="265"/>
      <c r="C1170" s="266"/>
      <c r="D1170" s="266"/>
      <c r="E1170" s="267"/>
      <c r="F1170" s="267"/>
      <c r="G1170" s="267"/>
      <c r="H1170" s="267"/>
      <c r="I1170" s="267"/>
      <c r="J1170" s="267"/>
      <c r="K1170" s="267"/>
    </row>
    <row r="1171" ht="18.75" spans="1:11">
      <c r="A1171" s="264" t="s">
        <v>418</v>
      </c>
      <c r="B1171" s="265"/>
      <c r="C1171" s="266"/>
      <c r="D1171" s="266"/>
      <c r="E1171" s="267"/>
      <c r="F1171" s="267"/>
      <c r="G1171" s="267"/>
      <c r="H1171" s="267"/>
      <c r="I1171" s="267"/>
      <c r="J1171" s="61"/>
      <c r="K1171" s="297"/>
    </row>
    <row r="1172" ht="18" spans="1:11">
      <c r="A1172" s="264" t="s">
        <v>419</v>
      </c>
      <c r="B1172" s="268" t="s">
        <v>659</v>
      </c>
      <c r="C1172" s="266"/>
      <c r="D1172" s="266"/>
      <c r="E1172" s="267"/>
      <c r="F1172" s="267"/>
      <c r="G1172" s="267"/>
      <c r="H1172" s="267"/>
      <c r="I1172" s="267"/>
      <c r="J1172" s="61"/>
      <c r="K1172" s="297"/>
    </row>
    <row r="1173" ht="18.75" spans="1:11">
      <c r="A1173" s="264"/>
      <c r="B1173" s="268"/>
      <c r="C1173" s="266"/>
      <c r="D1173" s="266"/>
      <c r="E1173" s="267"/>
      <c r="F1173" s="267"/>
      <c r="G1173" s="267"/>
      <c r="H1173" s="267"/>
      <c r="I1173" s="267"/>
      <c r="J1173" s="66"/>
      <c r="K1173" s="298"/>
    </row>
    <row r="1174" ht="18.75" spans="1:11">
      <c r="A1174" s="269"/>
      <c r="B1174" s="269"/>
      <c r="C1174" s="266"/>
      <c r="D1174" s="266"/>
      <c r="E1174" s="269"/>
      <c r="F1174" s="270" t="s">
        <v>421</v>
      </c>
      <c r="G1174" s="271"/>
      <c r="H1174" s="271"/>
      <c r="I1174" s="299"/>
      <c r="J1174" s="66"/>
      <c r="K1174" s="298"/>
    </row>
    <row r="1175" ht="33" spans="1:11">
      <c r="A1175" s="272" t="s">
        <v>422</v>
      </c>
      <c r="B1175" s="273" t="s">
        <v>423</v>
      </c>
      <c r="C1175" s="274" t="s">
        <v>424</v>
      </c>
      <c r="D1175" s="275" t="s">
        <v>425</v>
      </c>
      <c r="E1175" s="274" t="s">
        <v>426</v>
      </c>
      <c r="F1175" s="274" t="s">
        <v>8</v>
      </c>
      <c r="G1175" s="274" t="s">
        <v>9</v>
      </c>
      <c r="H1175" s="274" t="s">
        <v>427</v>
      </c>
      <c r="I1175" s="274" t="s">
        <v>428</v>
      </c>
      <c r="J1175" s="274" t="s">
        <v>429</v>
      </c>
      <c r="K1175" s="274" t="s">
        <v>430</v>
      </c>
    </row>
    <row r="1176" spans="1:11">
      <c r="A1176" s="276">
        <v>45365</v>
      </c>
      <c r="B1176" s="276">
        <v>45378</v>
      </c>
      <c r="C1176" s="276" t="s">
        <v>141</v>
      </c>
      <c r="D1176" s="277" t="s">
        <v>625</v>
      </c>
      <c r="E1176" s="278" t="s">
        <v>626</v>
      </c>
      <c r="F1176" s="326">
        <v>220</v>
      </c>
      <c r="G1176" s="326">
        <v>3100</v>
      </c>
      <c r="H1176" s="327">
        <f>F1176+G1176</f>
        <v>3320</v>
      </c>
      <c r="I1176" s="327">
        <v>3320</v>
      </c>
      <c r="J1176" s="329" t="s">
        <v>454</v>
      </c>
      <c r="K1176" s="276" t="s">
        <v>434</v>
      </c>
    </row>
    <row r="1177" spans="1:11">
      <c r="A1177" s="276">
        <v>45365</v>
      </c>
      <c r="B1177" s="276">
        <v>45378</v>
      </c>
      <c r="C1177" s="318" t="s">
        <v>142</v>
      </c>
      <c r="D1177" s="318" t="s">
        <v>625</v>
      </c>
      <c r="E1177" s="318" t="s">
        <v>660</v>
      </c>
      <c r="F1177" s="326">
        <v>4015</v>
      </c>
      <c r="G1177" s="326">
        <v>3100</v>
      </c>
      <c r="H1177" s="327">
        <f>F1177+G1177</f>
        <v>7115</v>
      </c>
      <c r="I1177" s="327">
        <v>7115</v>
      </c>
      <c r="J1177" s="329" t="s">
        <v>454</v>
      </c>
      <c r="K1177" s="276" t="s">
        <v>434</v>
      </c>
    </row>
    <row r="1178" spans="1:11">
      <c r="A1178" s="276">
        <v>45370</v>
      </c>
      <c r="B1178" s="276">
        <v>45378</v>
      </c>
      <c r="C1178" s="318" t="s">
        <v>143</v>
      </c>
      <c r="D1178" s="318" t="s">
        <v>661</v>
      </c>
      <c r="E1178" s="318" t="s">
        <v>541</v>
      </c>
      <c r="F1178" s="326">
        <v>0</v>
      </c>
      <c r="G1178" s="326">
        <v>0</v>
      </c>
      <c r="H1178" s="327">
        <v>0</v>
      </c>
      <c r="I1178" s="327">
        <v>0</v>
      </c>
      <c r="J1178" s="329" t="s">
        <v>433</v>
      </c>
      <c r="K1178" s="276" t="s">
        <v>434</v>
      </c>
    </row>
    <row r="1179" spans="1:11">
      <c r="A1179" s="283"/>
      <c r="B1179" s="284"/>
      <c r="C1179" s="285"/>
      <c r="D1179" s="285"/>
      <c r="E1179" s="285"/>
      <c r="F1179" s="285"/>
      <c r="G1179" s="285"/>
      <c r="H1179" s="285"/>
      <c r="I1179" s="285"/>
      <c r="J1179" s="302"/>
      <c r="K1179" s="289"/>
    </row>
    <row r="1180" spans="1:11">
      <c r="A1180" s="286" t="s">
        <v>436</v>
      </c>
      <c r="B1180" s="66"/>
      <c r="C1180" s="66"/>
      <c r="D1180" s="286" t="s">
        <v>437</v>
      </c>
      <c r="E1180" s="66"/>
      <c r="F1180" s="286"/>
      <c r="G1180" s="286"/>
      <c r="H1180" s="66"/>
      <c r="I1180" s="298" t="s">
        <v>438</v>
      </c>
      <c r="J1180" s="66"/>
      <c r="K1180" s="289"/>
    </row>
    <row r="1181" spans="1:11">
      <c r="A1181" s="286"/>
      <c r="B1181" s="66"/>
      <c r="C1181" s="66"/>
      <c r="D1181" s="286"/>
      <c r="E1181" s="66"/>
      <c r="F1181" s="286"/>
      <c r="G1181" s="286"/>
      <c r="H1181" s="66"/>
      <c r="I1181" s="66"/>
      <c r="J1181" s="66"/>
      <c r="K1181" s="289"/>
    </row>
    <row r="1182" spans="1:11">
      <c r="A1182" s="286"/>
      <c r="B1182" s="66"/>
      <c r="C1182" s="66"/>
      <c r="D1182" s="286"/>
      <c r="E1182" s="66"/>
      <c r="F1182" s="286"/>
      <c r="G1182" s="286"/>
      <c r="H1182" s="66"/>
      <c r="I1182" s="289"/>
      <c r="J1182" s="66"/>
      <c r="K1182" s="289"/>
    </row>
    <row r="1183" spans="1:11">
      <c r="A1183" s="287" t="s">
        <v>439</v>
      </c>
      <c r="B1183" s="66"/>
      <c r="C1183" s="66"/>
      <c r="D1183" s="287" t="s">
        <v>440</v>
      </c>
      <c r="E1183" s="66"/>
      <c r="F1183" s="287"/>
      <c r="G1183" s="287"/>
      <c r="H1183" s="66"/>
      <c r="I1183" s="287" t="s">
        <v>441</v>
      </c>
      <c r="J1183" s="66"/>
      <c r="K1183" s="303"/>
    </row>
    <row r="1184" spans="1:11">
      <c r="A1184" s="288" t="s">
        <v>442</v>
      </c>
      <c r="B1184" s="66"/>
      <c r="C1184" s="66"/>
      <c r="D1184" s="288" t="s">
        <v>443</v>
      </c>
      <c r="E1184" s="66"/>
      <c r="F1184" s="288"/>
      <c r="G1184" s="288"/>
      <c r="H1184" s="66"/>
      <c r="I1184" s="288" t="s">
        <v>444</v>
      </c>
      <c r="J1184" s="304"/>
      <c r="K1184" s="286"/>
    </row>
    <row r="1185" spans="1:11">
      <c r="A1185" s="289"/>
      <c r="B1185" s="289"/>
      <c r="C1185" s="290"/>
      <c r="D1185" s="291"/>
      <c r="E1185" s="291"/>
      <c r="F1185" s="292"/>
      <c r="G1185" s="292"/>
      <c r="H1185" s="293"/>
      <c r="I1185" s="293"/>
      <c r="J1185" s="305"/>
      <c r="K1185" s="289"/>
    </row>
    <row r="1186" spans="1:11">
      <c r="A1186" s="289"/>
      <c r="B1186" s="289"/>
      <c r="C1186" s="290"/>
      <c r="D1186" s="291"/>
      <c r="E1186" s="291"/>
      <c r="F1186" s="292"/>
      <c r="G1186" s="292"/>
      <c r="H1186" s="293"/>
      <c r="I1186" s="293"/>
      <c r="J1186" s="305"/>
      <c r="K1186" s="289"/>
    </row>
    <row r="1187" ht="18.75" spans="1:11">
      <c r="A1187" s="264" t="s">
        <v>415</v>
      </c>
      <c r="B1187" s="265"/>
      <c r="C1187" s="266"/>
      <c r="D1187" s="266"/>
      <c r="E1187" s="267"/>
      <c r="F1187" s="267"/>
      <c r="G1187" s="267"/>
      <c r="H1187" s="267"/>
      <c r="I1187" s="267"/>
      <c r="J1187" s="267"/>
      <c r="K1187" s="267"/>
    </row>
    <row r="1188" ht="18.75" spans="1:11">
      <c r="A1188" s="264" t="s">
        <v>416</v>
      </c>
      <c r="B1188" s="265"/>
      <c r="C1188" s="266"/>
      <c r="D1188" s="266"/>
      <c r="E1188" s="267"/>
      <c r="F1188" s="267"/>
      <c r="G1188" s="267"/>
      <c r="H1188" s="267"/>
      <c r="I1188" s="267"/>
      <c r="J1188" s="66"/>
      <c r="K1188" s="66"/>
    </row>
    <row r="1189" ht="18.75" spans="1:11">
      <c r="A1189" s="264" t="s">
        <v>417</v>
      </c>
      <c r="B1189" s="265"/>
      <c r="C1189" s="266"/>
      <c r="D1189" s="266"/>
      <c r="E1189" s="267"/>
      <c r="F1189" s="267"/>
      <c r="G1189" s="267"/>
      <c r="H1189" s="267"/>
      <c r="I1189" s="296"/>
      <c r="J1189" s="296"/>
      <c r="K1189" s="296"/>
    </row>
    <row r="1190" ht="18.75" spans="1:11">
      <c r="A1190" s="264"/>
      <c r="B1190" s="265"/>
      <c r="C1190" s="266"/>
      <c r="D1190" s="266"/>
      <c r="E1190" s="267"/>
      <c r="F1190" s="267"/>
      <c r="G1190" s="267"/>
      <c r="H1190" s="267"/>
      <c r="I1190" s="267"/>
      <c r="J1190" s="267"/>
      <c r="K1190" s="267"/>
    </row>
    <row r="1191" ht="18.75" spans="1:11">
      <c r="A1191" s="264" t="s">
        <v>418</v>
      </c>
      <c r="B1191" s="265"/>
      <c r="C1191" s="266"/>
      <c r="D1191" s="266"/>
      <c r="E1191" s="267"/>
      <c r="F1191" s="267"/>
      <c r="G1191" s="267"/>
      <c r="H1191" s="267"/>
      <c r="I1191" s="267"/>
      <c r="J1191" s="61"/>
      <c r="K1191" s="297"/>
    </row>
    <row r="1192" ht="18" spans="1:11">
      <c r="A1192" s="264" t="s">
        <v>419</v>
      </c>
      <c r="B1192" s="268" t="s">
        <v>662</v>
      </c>
      <c r="C1192" s="266"/>
      <c r="D1192" s="266"/>
      <c r="E1192" s="267"/>
      <c r="F1192" s="267"/>
      <c r="G1192" s="267"/>
      <c r="H1192" s="267"/>
      <c r="I1192" s="267"/>
      <c r="J1192" s="61"/>
      <c r="K1192" s="297"/>
    </row>
    <row r="1193" ht="18.75" spans="1:11">
      <c r="A1193" s="264"/>
      <c r="B1193" s="268"/>
      <c r="C1193" s="266"/>
      <c r="D1193" s="266"/>
      <c r="E1193" s="267"/>
      <c r="F1193" s="267"/>
      <c r="G1193" s="267"/>
      <c r="H1193" s="267"/>
      <c r="I1193" s="267"/>
      <c r="J1193" s="66"/>
      <c r="K1193" s="298"/>
    </row>
    <row r="1194" ht="18.75" spans="1:11">
      <c r="A1194" s="269"/>
      <c r="B1194" s="269"/>
      <c r="C1194" s="266"/>
      <c r="D1194" s="266"/>
      <c r="E1194" s="269"/>
      <c r="F1194" s="270" t="s">
        <v>421</v>
      </c>
      <c r="G1194" s="271"/>
      <c r="H1194" s="271"/>
      <c r="I1194" s="299"/>
      <c r="J1194" s="66"/>
      <c r="K1194" s="298"/>
    </row>
    <row r="1195" ht="33" spans="1:11">
      <c r="A1195" s="272" t="s">
        <v>422</v>
      </c>
      <c r="B1195" s="273" t="s">
        <v>423</v>
      </c>
      <c r="C1195" s="274" t="s">
        <v>424</v>
      </c>
      <c r="D1195" s="275" t="s">
        <v>425</v>
      </c>
      <c r="E1195" s="274" t="s">
        <v>426</v>
      </c>
      <c r="F1195" s="274" t="s">
        <v>8</v>
      </c>
      <c r="G1195" s="274" t="s">
        <v>9</v>
      </c>
      <c r="H1195" s="274" t="s">
        <v>427</v>
      </c>
      <c r="I1195" s="274" t="s">
        <v>428</v>
      </c>
      <c r="J1195" s="274" t="s">
        <v>429</v>
      </c>
      <c r="K1195" s="274" t="s">
        <v>430</v>
      </c>
    </row>
    <row r="1196" spans="1:11">
      <c r="A1196" s="276">
        <v>45383</v>
      </c>
      <c r="B1196" s="276">
        <v>45386</v>
      </c>
      <c r="C1196" s="276" t="s">
        <v>144</v>
      </c>
      <c r="D1196" s="277" t="s">
        <v>465</v>
      </c>
      <c r="E1196" s="278" t="s">
        <v>466</v>
      </c>
      <c r="F1196" s="326">
        <v>0</v>
      </c>
      <c r="G1196" s="326">
        <v>0</v>
      </c>
      <c r="H1196" s="327">
        <f>F1196+G1196</f>
        <v>0</v>
      </c>
      <c r="I1196" s="327">
        <f>F1196</f>
        <v>0</v>
      </c>
      <c r="J1196" s="329" t="s">
        <v>581</v>
      </c>
      <c r="K1196" s="276" t="s">
        <v>434</v>
      </c>
    </row>
    <row r="1197" spans="1:11">
      <c r="A1197" s="276">
        <v>45384</v>
      </c>
      <c r="B1197" s="276">
        <v>45386</v>
      </c>
      <c r="C1197" s="318" t="s">
        <v>145</v>
      </c>
      <c r="D1197" s="318" t="s">
        <v>663</v>
      </c>
      <c r="E1197" s="278" t="s">
        <v>510</v>
      </c>
      <c r="F1197" s="326">
        <v>0</v>
      </c>
      <c r="G1197" s="326">
        <v>0</v>
      </c>
      <c r="H1197" s="327">
        <f>F1197+G1197</f>
        <v>0</v>
      </c>
      <c r="I1197" s="327">
        <f>F1197</f>
        <v>0</v>
      </c>
      <c r="J1197" s="329" t="s">
        <v>433</v>
      </c>
      <c r="K1197" s="276" t="s">
        <v>434</v>
      </c>
    </row>
    <row r="1198" spans="1:11">
      <c r="A1198" s="283"/>
      <c r="B1198" s="284"/>
      <c r="C1198" s="285"/>
      <c r="D1198" s="285"/>
      <c r="E1198" s="285"/>
      <c r="F1198" s="285"/>
      <c r="G1198" s="285"/>
      <c r="H1198" s="285"/>
      <c r="I1198" s="285"/>
      <c r="J1198" s="302"/>
      <c r="K1198" s="289"/>
    </row>
    <row r="1199" spans="1:11">
      <c r="A1199" s="286" t="s">
        <v>436</v>
      </c>
      <c r="B1199" s="66"/>
      <c r="C1199" s="66"/>
      <c r="D1199" s="286" t="s">
        <v>437</v>
      </c>
      <c r="E1199" s="66"/>
      <c r="F1199" s="286"/>
      <c r="G1199" s="286"/>
      <c r="H1199" s="66"/>
      <c r="I1199" s="298" t="s">
        <v>438</v>
      </c>
      <c r="J1199" s="66"/>
      <c r="K1199" s="289"/>
    </row>
    <row r="1200" spans="1:11">
      <c r="A1200" s="286"/>
      <c r="B1200" s="66"/>
      <c r="C1200" s="66"/>
      <c r="D1200" s="286"/>
      <c r="E1200" s="66"/>
      <c r="F1200" s="286"/>
      <c r="G1200" s="286"/>
      <c r="H1200" s="66"/>
      <c r="I1200" s="66"/>
      <c r="J1200" s="66"/>
      <c r="K1200" s="289"/>
    </row>
    <row r="1201" spans="1:11">
      <c r="A1201" s="286"/>
      <c r="B1201" s="66"/>
      <c r="C1201" s="66"/>
      <c r="D1201" s="286"/>
      <c r="E1201" s="66"/>
      <c r="F1201" s="286"/>
      <c r="G1201" s="286"/>
      <c r="H1201" s="66"/>
      <c r="I1201" s="289"/>
      <c r="J1201" s="66"/>
      <c r="K1201" s="289"/>
    </row>
    <row r="1202" spans="1:11">
      <c r="A1202" s="287" t="s">
        <v>439</v>
      </c>
      <c r="B1202" s="66"/>
      <c r="C1202" s="66"/>
      <c r="D1202" s="287" t="s">
        <v>440</v>
      </c>
      <c r="E1202" s="66"/>
      <c r="F1202" s="287"/>
      <c r="G1202" s="287"/>
      <c r="H1202" s="66"/>
      <c r="I1202" s="287" t="s">
        <v>441</v>
      </c>
      <c r="J1202" s="66"/>
      <c r="K1202" s="303"/>
    </row>
    <row r="1203" spans="1:11">
      <c r="A1203" s="288" t="s">
        <v>442</v>
      </c>
      <c r="B1203" s="66"/>
      <c r="C1203" s="66"/>
      <c r="D1203" s="288" t="s">
        <v>443</v>
      </c>
      <c r="E1203" s="66"/>
      <c r="F1203" s="288"/>
      <c r="G1203" s="288"/>
      <c r="H1203" s="66"/>
      <c r="I1203" s="288" t="s">
        <v>444</v>
      </c>
      <c r="J1203" s="304"/>
      <c r="K1203" s="286"/>
    </row>
    <row r="1204" spans="1:11">
      <c r="A1204" s="289"/>
      <c r="B1204" s="289"/>
      <c r="C1204" s="290"/>
      <c r="D1204" s="328"/>
      <c r="E1204" s="291"/>
      <c r="F1204" s="292"/>
      <c r="G1204" s="292"/>
      <c r="H1204" s="293"/>
      <c r="I1204" s="293"/>
      <c r="J1204" s="305"/>
      <c r="K1204" s="289"/>
    </row>
    <row r="1205" spans="1:11">
      <c r="A1205" s="289"/>
      <c r="B1205" s="289"/>
      <c r="C1205" s="290"/>
      <c r="D1205" s="291"/>
      <c r="E1205" s="291"/>
      <c r="F1205" s="292"/>
      <c r="G1205" s="292"/>
      <c r="H1205" s="293"/>
      <c r="I1205" s="293"/>
      <c r="J1205" s="305"/>
      <c r="K1205" s="289"/>
    </row>
    <row r="1206" ht="18.75" spans="1:11">
      <c r="A1206" s="264" t="s">
        <v>415</v>
      </c>
      <c r="B1206" s="265"/>
      <c r="C1206" s="266"/>
      <c r="D1206" s="266"/>
      <c r="E1206" s="267"/>
      <c r="F1206" s="267"/>
      <c r="G1206" s="267"/>
      <c r="H1206" s="267"/>
      <c r="I1206" s="267"/>
      <c r="J1206" s="267"/>
      <c r="K1206" s="267"/>
    </row>
    <row r="1207" ht="18.75" spans="1:11">
      <c r="A1207" s="264" t="s">
        <v>416</v>
      </c>
      <c r="B1207" s="265"/>
      <c r="C1207" s="266"/>
      <c r="D1207" s="266"/>
      <c r="E1207" s="267"/>
      <c r="F1207" s="267"/>
      <c r="G1207" s="267"/>
      <c r="H1207" s="267"/>
      <c r="I1207" s="267"/>
      <c r="J1207" s="66"/>
      <c r="K1207" s="66"/>
    </row>
    <row r="1208" ht="18.75" spans="1:11">
      <c r="A1208" s="264" t="s">
        <v>417</v>
      </c>
      <c r="B1208" s="265"/>
      <c r="C1208" s="266"/>
      <c r="D1208" s="266"/>
      <c r="E1208" s="267"/>
      <c r="F1208" s="267"/>
      <c r="G1208" s="267"/>
      <c r="H1208" s="267"/>
      <c r="I1208" s="296"/>
      <c r="J1208" s="296"/>
      <c r="K1208" s="296"/>
    </row>
    <row r="1209" ht="18.75" spans="1:11">
      <c r="A1209" s="264"/>
      <c r="B1209" s="265"/>
      <c r="C1209" s="266"/>
      <c r="D1209" s="266"/>
      <c r="E1209" s="267"/>
      <c r="F1209" s="267"/>
      <c r="G1209" s="267"/>
      <c r="H1209" s="267"/>
      <c r="I1209" s="267"/>
      <c r="J1209" s="267"/>
      <c r="K1209" s="267"/>
    </row>
    <row r="1210" ht="18.75" spans="1:11">
      <c r="A1210" s="264" t="s">
        <v>450</v>
      </c>
      <c r="B1210" s="265"/>
      <c r="C1210" s="266"/>
      <c r="D1210" s="266"/>
      <c r="E1210" s="267"/>
      <c r="F1210" s="267"/>
      <c r="G1210" s="267"/>
      <c r="H1210" s="267"/>
      <c r="I1210" s="267"/>
      <c r="J1210" s="61"/>
      <c r="K1210" s="297"/>
    </row>
    <row r="1211" ht="18" spans="1:11">
      <c r="A1211" s="264" t="s">
        <v>419</v>
      </c>
      <c r="B1211" s="268" t="s">
        <v>664</v>
      </c>
      <c r="C1211" s="266"/>
      <c r="D1211" s="266"/>
      <c r="E1211" s="267"/>
      <c r="F1211" s="267"/>
      <c r="G1211" s="267"/>
      <c r="H1211" s="267"/>
      <c r="I1211" s="267"/>
      <c r="J1211" s="61"/>
      <c r="K1211" s="297"/>
    </row>
    <row r="1212" ht="18.75" spans="1:11">
      <c r="A1212" s="264"/>
      <c r="B1212" s="268"/>
      <c r="C1212" s="266"/>
      <c r="D1212" s="266"/>
      <c r="E1212" s="267"/>
      <c r="F1212" s="267"/>
      <c r="G1212" s="267"/>
      <c r="H1212" s="267"/>
      <c r="I1212" s="267"/>
      <c r="J1212" s="66"/>
      <c r="K1212" s="298"/>
    </row>
    <row r="1213" ht="18.75" spans="1:11">
      <c r="A1213" s="269"/>
      <c r="B1213" s="269"/>
      <c r="C1213" s="266"/>
      <c r="D1213" s="266"/>
      <c r="E1213" s="269"/>
      <c r="F1213" s="270" t="s">
        <v>421</v>
      </c>
      <c r="G1213" s="271"/>
      <c r="H1213" s="271"/>
      <c r="I1213" s="299"/>
      <c r="J1213" s="66"/>
      <c r="K1213" s="298"/>
    </row>
    <row r="1214" ht="33" spans="1:11">
      <c r="A1214" s="272" t="s">
        <v>422</v>
      </c>
      <c r="B1214" s="273" t="s">
        <v>423</v>
      </c>
      <c r="C1214" s="274" t="s">
        <v>424</v>
      </c>
      <c r="D1214" s="275" t="s">
        <v>425</v>
      </c>
      <c r="E1214" s="274" t="s">
        <v>426</v>
      </c>
      <c r="F1214" s="274" t="s">
        <v>8</v>
      </c>
      <c r="G1214" s="274" t="s">
        <v>9</v>
      </c>
      <c r="H1214" s="274" t="s">
        <v>427</v>
      </c>
      <c r="I1214" s="274" t="s">
        <v>428</v>
      </c>
      <c r="J1214" s="274" t="s">
        <v>429</v>
      </c>
      <c r="K1214" s="274" t="s">
        <v>430</v>
      </c>
    </row>
    <row r="1215" ht="25.5" spans="1:11">
      <c r="A1215" s="276">
        <v>45384</v>
      </c>
      <c r="B1215" s="276">
        <v>45387</v>
      </c>
      <c r="C1215" s="276" t="s">
        <v>149</v>
      </c>
      <c r="D1215" s="277" t="s">
        <v>665</v>
      </c>
      <c r="E1215" s="278" t="s">
        <v>522</v>
      </c>
      <c r="F1215" s="326">
        <v>0</v>
      </c>
      <c r="G1215" s="326">
        <v>0</v>
      </c>
      <c r="H1215" s="327">
        <f>F1215+G1215</f>
        <v>0</v>
      </c>
      <c r="I1215" s="327">
        <f>F1215</f>
        <v>0</v>
      </c>
      <c r="J1215" s="329" t="s">
        <v>581</v>
      </c>
      <c r="K1215" s="276" t="s">
        <v>434</v>
      </c>
    </row>
    <row r="1216" ht="25.5" spans="1:11">
      <c r="A1216" s="276">
        <v>45376</v>
      </c>
      <c r="B1216" s="276">
        <v>45387</v>
      </c>
      <c r="C1216" s="276" t="s">
        <v>148</v>
      </c>
      <c r="D1216" s="277" t="s">
        <v>415</v>
      </c>
      <c r="E1216" s="278" t="s">
        <v>522</v>
      </c>
      <c r="F1216" s="326">
        <v>0</v>
      </c>
      <c r="G1216" s="326">
        <v>0</v>
      </c>
      <c r="H1216" s="327">
        <f>F1216+G1216</f>
        <v>0</v>
      </c>
      <c r="I1216" s="327">
        <f>F1216</f>
        <v>0</v>
      </c>
      <c r="J1216" s="329" t="s">
        <v>550</v>
      </c>
      <c r="K1216" s="276" t="s">
        <v>434</v>
      </c>
    </row>
    <row r="1217" spans="1:11">
      <c r="A1217" s="276">
        <v>45378</v>
      </c>
      <c r="B1217" s="276">
        <v>45387</v>
      </c>
      <c r="C1217" s="318" t="s">
        <v>146</v>
      </c>
      <c r="D1217" s="318" t="s">
        <v>666</v>
      </c>
      <c r="E1217" s="278" t="s">
        <v>555</v>
      </c>
      <c r="F1217" s="330">
        <v>3960</v>
      </c>
      <c r="G1217" s="330">
        <v>2600</v>
      </c>
      <c r="H1217" s="331">
        <f>F1217+G1217</f>
        <v>6560</v>
      </c>
      <c r="I1217" s="331">
        <v>3280</v>
      </c>
      <c r="J1217" s="329" t="s">
        <v>454</v>
      </c>
      <c r="K1217" s="276" t="s">
        <v>667</v>
      </c>
    </row>
    <row r="1218" spans="1:11">
      <c r="A1218" s="283"/>
      <c r="B1218" s="284"/>
      <c r="C1218" s="285"/>
      <c r="D1218" s="285"/>
      <c r="E1218" s="285"/>
      <c r="F1218" s="285"/>
      <c r="G1218" s="285"/>
      <c r="H1218" s="285"/>
      <c r="I1218" s="285"/>
      <c r="J1218" s="302"/>
      <c r="K1218" s="289"/>
    </row>
    <row r="1219" spans="1:11">
      <c r="A1219" s="286" t="s">
        <v>436</v>
      </c>
      <c r="B1219" s="66"/>
      <c r="C1219" s="66"/>
      <c r="D1219" s="286" t="s">
        <v>437</v>
      </c>
      <c r="E1219" s="66"/>
      <c r="F1219" s="286"/>
      <c r="G1219" s="286"/>
      <c r="H1219" s="66"/>
      <c r="I1219" s="298" t="s">
        <v>438</v>
      </c>
      <c r="J1219" s="66"/>
      <c r="K1219" s="289"/>
    </row>
    <row r="1220" spans="1:11">
      <c r="A1220" s="286"/>
      <c r="B1220" s="66"/>
      <c r="C1220" s="66"/>
      <c r="D1220" s="286"/>
      <c r="E1220" s="66"/>
      <c r="F1220" s="286"/>
      <c r="G1220" s="286"/>
      <c r="H1220" s="66"/>
      <c r="I1220" s="66"/>
      <c r="J1220" s="66"/>
      <c r="K1220" s="289"/>
    </row>
    <row r="1221" spans="1:11">
      <c r="A1221" s="286"/>
      <c r="B1221" s="66"/>
      <c r="C1221" s="66"/>
      <c r="D1221" s="286"/>
      <c r="E1221" s="66"/>
      <c r="F1221" s="286"/>
      <c r="G1221" s="286"/>
      <c r="H1221" s="66"/>
      <c r="I1221" s="289"/>
      <c r="J1221" s="66"/>
      <c r="K1221" s="289"/>
    </row>
    <row r="1222" spans="1:11">
      <c r="A1222" s="287" t="s">
        <v>439</v>
      </c>
      <c r="B1222" s="66"/>
      <c r="C1222" s="66"/>
      <c r="D1222" s="287" t="s">
        <v>440</v>
      </c>
      <c r="E1222" s="66"/>
      <c r="F1222" s="287"/>
      <c r="G1222" s="287"/>
      <c r="H1222" s="66"/>
      <c r="I1222" s="287" t="s">
        <v>544</v>
      </c>
      <c r="J1222" s="66"/>
      <c r="K1222" s="303"/>
    </row>
    <row r="1223" spans="1:11">
      <c r="A1223" s="288" t="s">
        <v>442</v>
      </c>
      <c r="B1223" s="66"/>
      <c r="C1223" s="66"/>
      <c r="D1223" s="288" t="s">
        <v>443</v>
      </c>
      <c r="E1223" s="66"/>
      <c r="F1223" s="288"/>
      <c r="G1223" s="288"/>
      <c r="H1223" s="66"/>
      <c r="I1223" s="288" t="s">
        <v>545</v>
      </c>
      <c r="J1223" s="304"/>
      <c r="K1223" s="286"/>
    </row>
    <row r="1224" spans="1:11">
      <c r="A1224" s="289"/>
      <c r="B1224" s="289"/>
      <c r="C1224" s="289"/>
      <c r="D1224" s="332"/>
      <c r="E1224" s="290"/>
      <c r="F1224" s="306"/>
      <c r="G1224" s="306"/>
      <c r="H1224" s="307"/>
      <c r="I1224" s="307"/>
      <c r="J1224" s="305"/>
      <c r="K1224" s="289"/>
    </row>
    <row r="1225" spans="1:11">
      <c r="A1225" s="289"/>
      <c r="B1225" s="289"/>
      <c r="C1225" s="65"/>
      <c r="D1225" s="328"/>
      <c r="E1225" s="291"/>
      <c r="F1225" s="292"/>
      <c r="G1225" s="292"/>
      <c r="H1225" s="293"/>
      <c r="I1225" s="293"/>
      <c r="J1225" s="305"/>
      <c r="K1225" s="289"/>
    </row>
    <row r="1226" ht="18.75" spans="1:11">
      <c r="A1226" s="264" t="s">
        <v>415</v>
      </c>
      <c r="B1226" s="265"/>
      <c r="C1226" s="266"/>
      <c r="D1226" s="266"/>
      <c r="E1226" s="267"/>
      <c r="F1226" s="267"/>
      <c r="G1226" s="267"/>
      <c r="H1226" s="267"/>
      <c r="I1226" s="267"/>
      <c r="J1226" s="267"/>
      <c r="K1226" s="267"/>
    </row>
    <row r="1227" ht="18.75" spans="1:11">
      <c r="A1227" s="264" t="s">
        <v>416</v>
      </c>
      <c r="B1227" s="265"/>
      <c r="C1227" s="266"/>
      <c r="D1227" s="266"/>
      <c r="E1227" s="267"/>
      <c r="F1227" s="267"/>
      <c r="G1227" s="267"/>
      <c r="H1227" s="267"/>
      <c r="I1227" s="267"/>
      <c r="J1227" s="66"/>
      <c r="K1227" s="66"/>
    </row>
    <row r="1228" ht="18.75" spans="1:11">
      <c r="A1228" s="264" t="s">
        <v>417</v>
      </c>
      <c r="B1228" s="265"/>
      <c r="C1228" s="266"/>
      <c r="D1228" s="266"/>
      <c r="E1228" s="267"/>
      <c r="F1228" s="267"/>
      <c r="G1228" s="267"/>
      <c r="H1228" s="267"/>
      <c r="I1228" s="296"/>
      <c r="J1228" s="296"/>
      <c r="K1228" s="296"/>
    </row>
    <row r="1229" ht="18.75" spans="1:11">
      <c r="A1229" s="264"/>
      <c r="B1229" s="265"/>
      <c r="C1229" s="266"/>
      <c r="D1229" s="266"/>
      <c r="E1229" s="267"/>
      <c r="F1229" s="267"/>
      <c r="G1229" s="267"/>
      <c r="H1229" s="267"/>
      <c r="I1229" s="267"/>
      <c r="J1229" s="267"/>
      <c r="K1229" s="267"/>
    </row>
    <row r="1230" ht="18.75" spans="1:11">
      <c r="A1230" s="264" t="s">
        <v>418</v>
      </c>
      <c r="B1230" s="265"/>
      <c r="C1230" s="266"/>
      <c r="D1230" s="266"/>
      <c r="E1230" s="267"/>
      <c r="F1230" s="267"/>
      <c r="G1230" s="267"/>
      <c r="H1230" s="267"/>
      <c r="I1230" s="267"/>
      <c r="J1230" s="61"/>
      <c r="K1230" s="297"/>
    </row>
    <row r="1231" ht="18" spans="1:11">
      <c r="A1231" s="264" t="s">
        <v>419</v>
      </c>
      <c r="B1231" s="268" t="s">
        <v>664</v>
      </c>
      <c r="C1231" s="266"/>
      <c r="D1231" s="266"/>
      <c r="E1231" s="267"/>
      <c r="F1231" s="267"/>
      <c r="G1231" s="267"/>
      <c r="H1231" s="267"/>
      <c r="I1231" s="267"/>
      <c r="J1231" s="61"/>
      <c r="K1231" s="297"/>
    </row>
    <row r="1232" ht="18.75" spans="1:11">
      <c r="A1232" s="264"/>
      <c r="B1232" s="268"/>
      <c r="C1232" s="266"/>
      <c r="D1232" s="266"/>
      <c r="E1232" s="267"/>
      <c r="F1232" s="267"/>
      <c r="G1232" s="267"/>
      <c r="H1232" s="267"/>
      <c r="I1232" s="267"/>
      <c r="J1232" s="66"/>
      <c r="K1232" s="298"/>
    </row>
    <row r="1233" ht="18.75" spans="1:11">
      <c r="A1233" s="269"/>
      <c r="B1233" s="269"/>
      <c r="C1233" s="266"/>
      <c r="D1233" s="266"/>
      <c r="E1233" s="269"/>
      <c r="F1233" s="270" t="s">
        <v>421</v>
      </c>
      <c r="G1233" s="271"/>
      <c r="H1233" s="271"/>
      <c r="I1233" s="299"/>
      <c r="J1233" s="66"/>
      <c r="K1233" s="298"/>
    </row>
    <row r="1234" ht="33" spans="1:11">
      <c r="A1234" s="272" t="s">
        <v>422</v>
      </c>
      <c r="B1234" s="273" t="s">
        <v>423</v>
      </c>
      <c r="C1234" s="274" t="s">
        <v>424</v>
      </c>
      <c r="D1234" s="275" t="s">
        <v>425</v>
      </c>
      <c r="E1234" s="274" t="s">
        <v>426</v>
      </c>
      <c r="F1234" s="274" t="s">
        <v>8</v>
      </c>
      <c r="G1234" s="274" t="s">
        <v>9</v>
      </c>
      <c r="H1234" s="274" t="s">
        <v>427</v>
      </c>
      <c r="I1234" s="274" t="s">
        <v>428</v>
      </c>
      <c r="J1234" s="274" t="s">
        <v>429</v>
      </c>
      <c r="K1234" s="274" t="s">
        <v>430</v>
      </c>
    </row>
    <row r="1235" spans="1:11">
      <c r="A1235" s="333">
        <v>45383</v>
      </c>
      <c r="B1235" s="333">
        <v>45387</v>
      </c>
      <c r="C1235" s="276" t="s">
        <v>147</v>
      </c>
      <c r="D1235" s="277" t="s">
        <v>668</v>
      </c>
      <c r="E1235" s="278" t="s">
        <v>510</v>
      </c>
      <c r="F1235" s="326">
        <v>0</v>
      </c>
      <c r="G1235" s="326">
        <v>0</v>
      </c>
      <c r="H1235" s="327">
        <f>F1235+G1235</f>
        <v>0</v>
      </c>
      <c r="I1235" s="327">
        <f>F1235</f>
        <v>0</v>
      </c>
      <c r="J1235" s="329" t="s">
        <v>433</v>
      </c>
      <c r="K1235" s="276" t="s">
        <v>434</v>
      </c>
    </row>
    <row r="1236" spans="1:11">
      <c r="A1236" s="283"/>
      <c r="B1236" s="284"/>
      <c r="C1236" s="285"/>
      <c r="D1236" s="285"/>
      <c r="E1236" s="285"/>
      <c r="F1236" s="285"/>
      <c r="G1236" s="285"/>
      <c r="H1236" s="285"/>
      <c r="I1236" s="285"/>
      <c r="J1236" s="302"/>
      <c r="K1236" s="289"/>
    </row>
    <row r="1237" spans="1:11">
      <c r="A1237" s="286" t="s">
        <v>436</v>
      </c>
      <c r="B1237" s="66"/>
      <c r="C1237" s="66"/>
      <c r="D1237" s="286" t="s">
        <v>437</v>
      </c>
      <c r="E1237" s="66"/>
      <c r="F1237" s="286"/>
      <c r="G1237" s="286"/>
      <c r="H1237" s="66"/>
      <c r="I1237" s="298" t="s">
        <v>438</v>
      </c>
      <c r="J1237" s="66"/>
      <c r="K1237" s="289"/>
    </row>
    <row r="1238" spans="1:11">
      <c r="A1238" s="286"/>
      <c r="B1238" s="66"/>
      <c r="C1238" s="66"/>
      <c r="D1238" s="286"/>
      <c r="E1238" s="66"/>
      <c r="F1238" s="286"/>
      <c r="G1238" s="286"/>
      <c r="H1238" s="66"/>
      <c r="I1238" s="66"/>
      <c r="J1238" s="66"/>
      <c r="K1238" s="289"/>
    </row>
    <row r="1239" spans="1:11">
      <c r="A1239" s="286"/>
      <c r="B1239" s="66"/>
      <c r="C1239" s="66"/>
      <c r="D1239" s="286"/>
      <c r="E1239" s="66"/>
      <c r="F1239" s="286"/>
      <c r="G1239" s="286"/>
      <c r="H1239" s="66"/>
      <c r="I1239" s="289"/>
      <c r="J1239" s="66"/>
      <c r="K1239" s="289"/>
    </row>
    <row r="1240" spans="1:11">
      <c r="A1240" s="287" t="s">
        <v>439</v>
      </c>
      <c r="B1240" s="66"/>
      <c r="C1240" s="66"/>
      <c r="D1240" s="287" t="s">
        <v>440</v>
      </c>
      <c r="E1240" s="66"/>
      <c r="F1240" s="287"/>
      <c r="G1240" s="287"/>
      <c r="H1240" s="66"/>
      <c r="I1240" s="287" t="s">
        <v>441</v>
      </c>
      <c r="J1240" s="66"/>
      <c r="K1240" s="303"/>
    </row>
    <row r="1241" spans="1:11">
      <c r="A1241" s="288" t="s">
        <v>442</v>
      </c>
      <c r="B1241" s="66"/>
      <c r="C1241" s="66"/>
      <c r="D1241" s="288" t="s">
        <v>443</v>
      </c>
      <c r="E1241" s="66"/>
      <c r="F1241" s="288"/>
      <c r="G1241" s="288"/>
      <c r="H1241" s="66"/>
      <c r="I1241" s="288" t="s">
        <v>444</v>
      </c>
      <c r="J1241" s="304"/>
      <c r="K1241" s="286"/>
    </row>
    <row r="1242" ht="16.5" spans="1:11">
      <c r="A1242" s="309"/>
      <c r="B1242" s="310"/>
      <c r="C1242" s="311"/>
      <c r="D1242" s="311"/>
      <c r="E1242" s="311"/>
      <c r="F1242" s="311"/>
      <c r="G1242" s="311"/>
      <c r="H1242" s="311"/>
      <c r="I1242" s="311"/>
      <c r="J1242" s="311"/>
      <c r="K1242" s="311"/>
    </row>
    <row r="1243" ht="18.75" spans="1:11">
      <c r="A1243" s="264" t="s">
        <v>415</v>
      </c>
      <c r="B1243" s="265"/>
      <c r="C1243" s="266"/>
      <c r="D1243" s="266"/>
      <c r="E1243" s="267"/>
      <c r="F1243" s="267"/>
      <c r="G1243" s="267"/>
      <c r="H1243" s="267"/>
      <c r="I1243" s="267"/>
      <c r="J1243" s="267"/>
      <c r="K1243" s="267"/>
    </row>
    <row r="1244" ht="18.75" spans="1:11">
      <c r="A1244" s="264" t="s">
        <v>416</v>
      </c>
      <c r="B1244" s="265"/>
      <c r="C1244" s="266"/>
      <c r="D1244" s="266"/>
      <c r="E1244" s="267"/>
      <c r="F1244" s="267"/>
      <c r="G1244" s="267"/>
      <c r="H1244" s="267"/>
      <c r="I1244" s="267"/>
      <c r="J1244" s="66"/>
      <c r="K1244" s="66"/>
    </row>
    <row r="1245" ht="18.75" spans="1:11">
      <c r="A1245" s="264" t="s">
        <v>417</v>
      </c>
      <c r="B1245" s="265"/>
      <c r="C1245" s="266"/>
      <c r="D1245" s="266"/>
      <c r="E1245" s="267"/>
      <c r="F1245" s="267"/>
      <c r="G1245" s="267"/>
      <c r="H1245" s="267"/>
      <c r="I1245" s="296"/>
      <c r="J1245" s="296"/>
      <c r="K1245" s="296"/>
    </row>
    <row r="1246" ht="18.75" spans="1:11">
      <c r="A1246" s="264"/>
      <c r="B1246" s="265"/>
      <c r="C1246" s="266"/>
      <c r="D1246" s="266"/>
      <c r="E1246" s="267"/>
      <c r="F1246" s="267"/>
      <c r="G1246" s="267"/>
      <c r="H1246" s="267"/>
      <c r="I1246" s="267"/>
      <c r="J1246" s="267"/>
      <c r="K1246" s="267"/>
    </row>
    <row r="1247" ht="18.75" spans="1:11">
      <c r="A1247" s="264" t="s">
        <v>418</v>
      </c>
      <c r="B1247" s="265"/>
      <c r="C1247" s="266"/>
      <c r="D1247" s="266"/>
      <c r="E1247" s="267"/>
      <c r="F1247" s="267"/>
      <c r="G1247" s="267"/>
      <c r="H1247" s="267"/>
      <c r="I1247" s="267"/>
      <c r="J1247" s="61"/>
      <c r="K1247" s="297"/>
    </row>
    <row r="1248" ht="18" spans="1:11">
      <c r="A1248" s="264" t="s">
        <v>419</v>
      </c>
      <c r="B1248" s="268" t="s">
        <v>669</v>
      </c>
      <c r="C1248" s="266"/>
      <c r="D1248" s="266"/>
      <c r="E1248" s="267"/>
      <c r="F1248" s="267"/>
      <c r="G1248" s="267"/>
      <c r="H1248" s="267"/>
      <c r="I1248" s="267"/>
      <c r="J1248" s="61"/>
      <c r="K1248" s="297"/>
    </row>
    <row r="1249" ht="18.75" spans="1:11">
      <c r="A1249" s="264"/>
      <c r="B1249" s="268"/>
      <c r="C1249" s="266"/>
      <c r="D1249" s="266"/>
      <c r="E1249" s="267"/>
      <c r="F1249" s="267"/>
      <c r="G1249" s="267"/>
      <c r="H1249" s="267"/>
      <c r="I1249" s="267"/>
      <c r="J1249" s="66"/>
      <c r="K1249" s="298"/>
    </row>
    <row r="1250" ht="18.75" spans="1:11">
      <c r="A1250" s="269"/>
      <c r="B1250" s="269"/>
      <c r="C1250" s="266"/>
      <c r="D1250" s="266"/>
      <c r="E1250" s="269"/>
      <c r="F1250" s="270" t="s">
        <v>421</v>
      </c>
      <c r="G1250" s="271"/>
      <c r="H1250" s="271"/>
      <c r="I1250" s="299"/>
      <c r="J1250" s="66"/>
      <c r="K1250" s="298"/>
    </row>
    <row r="1251" ht="33" spans="1:11">
      <c r="A1251" s="334" t="s">
        <v>422</v>
      </c>
      <c r="B1251" s="335" t="s">
        <v>423</v>
      </c>
      <c r="C1251" s="336" t="s">
        <v>424</v>
      </c>
      <c r="D1251" s="337" t="s">
        <v>425</v>
      </c>
      <c r="E1251" s="336" t="s">
        <v>426</v>
      </c>
      <c r="F1251" s="336" t="s">
        <v>8</v>
      </c>
      <c r="G1251" s="336" t="s">
        <v>9</v>
      </c>
      <c r="H1251" s="336" t="s">
        <v>427</v>
      </c>
      <c r="I1251" s="336" t="s">
        <v>428</v>
      </c>
      <c r="J1251" s="336" t="s">
        <v>429</v>
      </c>
      <c r="K1251" s="336" t="s">
        <v>670</v>
      </c>
    </row>
    <row r="1252" s="261" customFormat="1" spans="1:11">
      <c r="A1252" s="338">
        <v>45385</v>
      </c>
      <c r="B1252" s="338">
        <v>45390</v>
      </c>
      <c r="C1252" s="339" t="s">
        <v>151</v>
      </c>
      <c r="D1252" s="340" t="s">
        <v>671</v>
      </c>
      <c r="E1252" s="341" t="s">
        <v>536</v>
      </c>
      <c r="F1252" s="342">
        <v>650</v>
      </c>
      <c r="G1252" s="342">
        <v>1750</v>
      </c>
      <c r="H1252" s="343">
        <f>F1252+G1252</f>
        <v>2400</v>
      </c>
      <c r="I1252" s="343">
        <v>950</v>
      </c>
      <c r="J1252" s="352" t="s">
        <v>454</v>
      </c>
      <c r="K1252" s="353" t="s">
        <v>672</v>
      </c>
    </row>
    <row r="1253" s="261" customFormat="1" spans="1:11">
      <c r="A1253" s="338">
        <v>45384</v>
      </c>
      <c r="B1253" s="338">
        <v>45390</v>
      </c>
      <c r="C1253" s="339" t="s">
        <v>150</v>
      </c>
      <c r="D1253" s="340" t="s">
        <v>673</v>
      </c>
      <c r="E1253" s="341" t="s">
        <v>520</v>
      </c>
      <c r="F1253" s="342">
        <v>3300</v>
      </c>
      <c r="G1253" s="342">
        <v>3100</v>
      </c>
      <c r="H1253" s="343">
        <f>F1253+G1253</f>
        <v>6400</v>
      </c>
      <c r="I1253" s="343">
        <v>2975</v>
      </c>
      <c r="J1253" s="352" t="s">
        <v>454</v>
      </c>
      <c r="K1253" s="353" t="s">
        <v>674</v>
      </c>
    </row>
    <row r="1254" s="262" customFormat="1" spans="1:11">
      <c r="A1254" s="344"/>
      <c r="B1254" s="344"/>
      <c r="C1254" s="345"/>
      <c r="D1254" s="346"/>
      <c r="E1254" s="347"/>
      <c r="F1254" s="348"/>
      <c r="G1254" s="348"/>
      <c r="H1254" s="349"/>
      <c r="I1254" s="349"/>
      <c r="J1254" s="354"/>
      <c r="K1254" s="355"/>
    </row>
    <row r="1255" spans="1:11">
      <c r="A1255" s="283"/>
      <c r="B1255" s="284"/>
      <c r="C1255" s="285"/>
      <c r="D1255" s="285"/>
      <c r="E1255" s="285"/>
      <c r="F1255" s="285"/>
      <c r="G1255" s="285"/>
      <c r="H1255" s="285"/>
      <c r="I1255" s="285"/>
      <c r="J1255" s="302"/>
      <c r="K1255" s="289"/>
    </row>
    <row r="1256" spans="1:11">
      <c r="A1256" s="286" t="s">
        <v>436</v>
      </c>
      <c r="B1256" s="66"/>
      <c r="C1256" s="66"/>
      <c r="D1256" s="286" t="s">
        <v>437</v>
      </c>
      <c r="E1256" s="66"/>
      <c r="F1256" s="286"/>
      <c r="G1256" s="286"/>
      <c r="H1256" s="66"/>
      <c r="I1256" s="298" t="s">
        <v>438</v>
      </c>
      <c r="J1256" s="66"/>
      <c r="K1256" s="289"/>
    </row>
    <row r="1257" spans="1:11">
      <c r="A1257" s="286"/>
      <c r="B1257" s="66"/>
      <c r="C1257" s="66"/>
      <c r="D1257" s="286"/>
      <c r="E1257" s="66"/>
      <c r="F1257" s="286"/>
      <c r="G1257" s="286"/>
      <c r="H1257" s="66"/>
      <c r="I1257" s="66"/>
      <c r="J1257" s="66"/>
      <c r="K1257" s="289"/>
    </row>
    <row r="1258" spans="1:11">
      <c r="A1258" s="286"/>
      <c r="B1258" s="66"/>
      <c r="C1258" s="66"/>
      <c r="D1258" s="286"/>
      <c r="E1258" s="66"/>
      <c r="F1258" s="286"/>
      <c r="G1258" s="286"/>
      <c r="H1258" s="66"/>
      <c r="I1258" s="289"/>
      <c r="J1258" s="66"/>
      <c r="K1258" s="289"/>
    </row>
    <row r="1259" spans="1:11">
      <c r="A1259" s="287" t="s">
        <v>439</v>
      </c>
      <c r="B1259" s="66"/>
      <c r="C1259" s="66"/>
      <c r="D1259" s="287" t="s">
        <v>440</v>
      </c>
      <c r="E1259" s="66"/>
      <c r="F1259" s="287"/>
      <c r="G1259" s="287"/>
      <c r="H1259" s="66"/>
      <c r="I1259" s="287" t="s">
        <v>441</v>
      </c>
      <c r="J1259" s="66"/>
      <c r="K1259" s="303"/>
    </row>
    <row r="1260" spans="1:11">
      <c r="A1260" s="288" t="s">
        <v>442</v>
      </c>
      <c r="B1260" s="66"/>
      <c r="C1260" s="66"/>
      <c r="D1260" s="288" t="s">
        <v>443</v>
      </c>
      <c r="E1260" s="66"/>
      <c r="F1260" s="288"/>
      <c r="G1260" s="288"/>
      <c r="H1260" s="66"/>
      <c r="I1260" s="288" t="s">
        <v>444</v>
      </c>
      <c r="J1260" s="304"/>
      <c r="K1260" s="286"/>
    </row>
    <row r="1261" ht="18" spans="1:11">
      <c r="A1261" s="264"/>
      <c r="B1261" s="268"/>
      <c r="C1261" s="266"/>
      <c r="D1261" s="266"/>
      <c r="E1261" s="267"/>
      <c r="F1261" s="267"/>
      <c r="G1261" s="267"/>
      <c r="H1261" s="267"/>
      <c r="I1261" s="267"/>
      <c r="J1261" s="61"/>
      <c r="K1261" s="297"/>
    </row>
    <row r="1262" ht="18.75" spans="1:11">
      <c r="A1262" s="264" t="s">
        <v>415</v>
      </c>
      <c r="B1262" s="265"/>
      <c r="C1262" s="266"/>
      <c r="D1262" s="266"/>
      <c r="E1262" s="267"/>
      <c r="F1262" s="267"/>
      <c r="G1262" s="267"/>
      <c r="H1262" s="267"/>
      <c r="I1262" s="267"/>
      <c r="J1262" s="267"/>
      <c r="K1262" s="267"/>
    </row>
    <row r="1263" ht="18.75" spans="1:11">
      <c r="A1263" s="264" t="s">
        <v>416</v>
      </c>
      <c r="B1263" s="265"/>
      <c r="C1263" s="266"/>
      <c r="D1263" s="266"/>
      <c r="E1263" s="267"/>
      <c r="F1263" s="267"/>
      <c r="G1263" s="267"/>
      <c r="H1263" s="267"/>
      <c r="I1263" s="267"/>
      <c r="J1263" s="267"/>
      <c r="K1263" s="267"/>
    </row>
    <row r="1264" ht="18.75" spans="1:11">
      <c r="A1264" s="264" t="s">
        <v>417</v>
      </c>
      <c r="B1264" s="265"/>
      <c r="C1264" s="266"/>
      <c r="D1264" s="266"/>
      <c r="E1264" s="267"/>
      <c r="F1264" s="267"/>
      <c r="G1264" s="267"/>
      <c r="H1264" s="267"/>
      <c r="I1264" s="296"/>
      <c r="J1264" s="296"/>
      <c r="K1264" s="296"/>
    </row>
    <row r="1265" ht="18.75" spans="1:11">
      <c r="A1265" s="264"/>
      <c r="B1265" s="265"/>
      <c r="C1265" s="266"/>
      <c r="D1265" s="266"/>
      <c r="E1265" s="267"/>
      <c r="F1265" s="267"/>
      <c r="G1265" s="267"/>
      <c r="H1265" s="267"/>
      <c r="I1265" s="267"/>
      <c r="J1265" s="267"/>
      <c r="K1265" s="267"/>
    </row>
    <row r="1266" ht="18.75" spans="1:11">
      <c r="A1266" s="264" t="s">
        <v>418</v>
      </c>
      <c r="B1266" s="265"/>
      <c r="C1266" s="266"/>
      <c r="D1266" s="266"/>
      <c r="E1266" s="267"/>
      <c r="F1266" s="267"/>
      <c r="G1266" s="267"/>
      <c r="H1266" s="267"/>
      <c r="I1266" s="267"/>
      <c r="J1266" s="267"/>
      <c r="K1266" s="297"/>
    </row>
    <row r="1267" ht="18" spans="1:11">
      <c r="A1267" s="264" t="s">
        <v>419</v>
      </c>
      <c r="B1267" s="268" t="s">
        <v>675</v>
      </c>
      <c r="C1267" s="266"/>
      <c r="D1267" s="266"/>
      <c r="E1267" s="267"/>
      <c r="F1267" s="267"/>
      <c r="G1267" s="267"/>
      <c r="H1267" s="267"/>
      <c r="I1267" s="267"/>
      <c r="J1267" s="267"/>
      <c r="K1267" s="297"/>
    </row>
    <row r="1268" ht="18.75" spans="1:11">
      <c r="A1268" s="264"/>
      <c r="B1268" s="268"/>
      <c r="C1268" s="266"/>
      <c r="D1268" s="266"/>
      <c r="E1268" s="267"/>
      <c r="F1268" s="267"/>
      <c r="G1268" s="267"/>
      <c r="H1268" s="267"/>
      <c r="I1268" s="267"/>
      <c r="J1268" s="267"/>
      <c r="K1268" s="356"/>
    </row>
    <row r="1269" ht="18.75" spans="1:11">
      <c r="A1269" s="269"/>
      <c r="B1269" s="269"/>
      <c r="C1269" s="266"/>
      <c r="D1269" s="266"/>
      <c r="E1269" s="269"/>
      <c r="F1269" s="270" t="s">
        <v>421</v>
      </c>
      <c r="G1269" s="271"/>
      <c r="H1269" s="271"/>
      <c r="I1269" s="299"/>
      <c r="J1269" s="267"/>
      <c r="K1269" s="356"/>
    </row>
    <row r="1270" ht="33" spans="1:11">
      <c r="A1270" s="334" t="s">
        <v>422</v>
      </c>
      <c r="B1270" s="335" t="s">
        <v>423</v>
      </c>
      <c r="C1270" s="336" t="s">
        <v>424</v>
      </c>
      <c r="D1270" s="337" t="s">
        <v>425</v>
      </c>
      <c r="E1270" s="336" t="s">
        <v>426</v>
      </c>
      <c r="F1270" s="336" t="s">
        <v>8</v>
      </c>
      <c r="G1270" s="336" t="s">
        <v>9</v>
      </c>
      <c r="H1270" s="336" t="s">
        <v>427</v>
      </c>
      <c r="I1270" s="336" t="s">
        <v>428</v>
      </c>
      <c r="J1270" s="336" t="s">
        <v>429</v>
      </c>
      <c r="K1270" s="336" t="s">
        <v>670</v>
      </c>
    </row>
    <row r="1271" spans="1:11">
      <c r="A1271" s="338">
        <v>45387</v>
      </c>
      <c r="B1271" s="338">
        <v>45393</v>
      </c>
      <c r="C1271" s="339" t="s">
        <v>152</v>
      </c>
      <c r="D1271" s="340" t="s">
        <v>676</v>
      </c>
      <c r="E1271" s="341" t="s">
        <v>541</v>
      </c>
      <c r="F1271" s="350">
        <v>0</v>
      </c>
      <c r="G1271" s="350">
        <v>0</v>
      </c>
      <c r="H1271" s="351">
        <f>F1271+G1271</f>
        <v>0</v>
      </c>
      <c r="I1271" s="351">
        <f>F1271</f>
        <v>0</v>
      </c>
      <c r="J1271" s="352" t="s">
        <v>433</v>
      </c>
      <c r="K1271" s="353" t="s">
        <v>434</v>
      </c>
    </row>
    <row r="1272" spans="1:11">
      <c r="A1272" s="344"/>
      <c r="B1272" s="344"/>
      <c r="C1272" s="345"/>
      <c r="D1272" s="346"/>
      <c r="E1272" s="347"/>
      <c r="F1272" s="348"/>
      <c r="G1272" s="348"/>
      <c r="H1272" s="349"/>
      <c r="I1272" s="349"/>
      <c r="J1272" s="354"/>
      <c r="K1272" s="355"/>
    </row>
    <row r="1273" spans="1:11">
      <c r="A1273" s="283"/>
      <c r="B1273" s="284"/>
      <c r="C1273" s="285"/>
      <c r="D1273" s="285"/>
      <c r="E1273" s="285"/>
      <c r="F1273" s="285"/>
      <c r="G1273" s="285"/>
      <c r="H1273" s="285"/>
      <c r="I1273" s="285"/>
      <c r="J1273" s="302"/>
      <c r="K1273" s="345"/>
    </row>
    <row r="1274" spans="1:11">
      <c r="A1274" s="286" t="s">
        <v>436</v>
      </c>
      <c r="B1274" s="267"/>
      <c r="C1274" s="267"/>
      <c r="D1274" s="286" t="s">
        <v>437</v>
      </c>
      <c r="E1274" s="267"/>
      <c r="F1274" s="286"/>
      <c r="G1274" s="286"/>
      <c r="H1274" s="267"/>
      <c r="I1274" s="356" t="s">
        <v>438</v>
      </c>
      <c r="J1274" s="267"/>
      <c r="K1274" s="345"/>
    </row>
    <row r="1275" spans="1:11">
      <c r="A1275" s="286"/>
      <c r="B1275" s="267"/>
      <c r="C1275" s="267"/>
      <c r="D1275" s="286"/>
      <c r="E1275" s="267"/>
      <c r="F1275" s="286"/>
      <c r="G1275" s="286"/>
      <c r="H1275" s="267"/>
      <c r="I1275" s="267"/>
      <c r="J1275" s="267"/>
      <c r="K1275" s="345"/>
    </row>
    <row r="1276" spans="1:11">
      <c r="A1276" s="286"/>
      <c r="B1276" s="267"/>
      <c r="C1276" s="267"/>
      <c r="D1276" s="286"/>
      <c r="E1276" s="267"/>
      <c r="F1276" s="286"/>
      <c r="G1276" s="286"/>
      <c r="H1276" s="267"/>
      <c r="I1276" s="345"/>
      <c r="J1276" s="267"/>
      <c r="K1276" s="345"/>
    </row>
    <row r="1277" spans="1:11">
      <c r="A1277" s="287" t="s">
        <v>439</v>
      </c>
      <c r="B1277" s="267"/>
      <c r="C1277" s="267"/>
      <c r="D1277" s="287" t="s">
        <v>440</v>
      </c>
      <c r="E1277" s="267"/>
      <c r="F1277" s="287"/>
      <c r="G1277" s="287"/>
      <c r="H1277" s="267"/>
      <c r="I1277" s="287" t="s">
        <v>441</v>
      </c>
      <c r="J1277" s="267"/>
      <c r="K1277" s="357"/>
    </row>
    <row r="1278" spans="1:11">
      <c r="A1278" s="288" t="s">
        <v>442</v>
      </c>
      <c r="B1278" s="267"/>
      <c r="C1278" s="267"/>
      <c r="D1278" s="288" t="s">
        <v>443</v>
      </c>
      <c r="E1278" s="267"/>
      <c r="F1278" s="288"/>
      <c r="G1278" s="288"/>
      <c r="H1278" s="267"/>
      <c r="I1278" s="288" t="s">
        <v>444</v>
      </c>
      <c r="J1278" s="304"/>
      <c r="K1278" s="286"/>
    </row>
    <row r="1279" ht="18.75" spans="1:11">
      <c r="A1279" s="264"/>
      <c r="B1279" s="265"/>
      <c r="C1279" s="266"/>
      <c r="D1279" s="266"/>
      <c r="E1279" s="267"/>
      <c r="F1279" s="267"/>
      <c r="G1279" s="267"/>
      <c r="H1279" s="267"/>
      <c r="I1279" s="267"/>
      <c r="J1279" s="66"/>
      <c r="K1279" s="66"/>
    </row>
    <row r="1280" ht="18.75" spans="1:11">
      <c r="A1280" s="264" t="s">
        <v>415</v>
      </c>
      <c r="B1280" s="265"/>
      <c r="C1280" s="266"/>
      <c r="D1280" s="266"/>
      <c r="E1280" s="267"/>
      <c r="F1280" s="267"/>
      <c r="G1280" s="267"/>
      <c r="H1280" s="267"/>
      <c r="I1280" s="267"/>
      <c r="J1280" s="267"/>
      <c r="K1280" s="267"/>
    </row>
    <row r="1281" ht="18.75" spans="1:11">
      <c r="A1281" s="264" t="s">
        <v>416</v>
      </c>
      <c r="B1281" s="265"/>
      <c r="C1281" s="266"/>
      <c r="D1281" s="266"/>
      <c r="E1281" s="267"/>
      <c r="F1281" s="267"/>
      <c r="G1281" s="267"/>
      <c r="H1281" s="267"/>
      <c r="I1281" s="267"/>
      <c r="J1281" s="267"/>
      <c r="K1281" s="267"/>
    </row>
    <row r="1282" ht="18.75" spans="1:11">
      <c r="A1282" s="264" t="s">
        <v>417</v>
      </c>
      <c r="B1282" s="265"/>
      <c r="C1282" s="266"/>
      <c r="D1282" s="266"/>
      <c r="E1282" s="267"/>
      <c r="F1282" s="267"/>
      <c r="G1282" s="267"/>
      <c r="H1282" s="267"/>
      <c r="I1282" s="296"/>
      <c r="J1282" s="296"/>
      <c r="K1282" s="296"/>
    </row>
    <row r="1283" ht="18.75" spans="1:11">
      <c r="A1283" s="264"/>
      <c r="B1283" s="265"/>
      <c r="C1283" s="266"/>
      <c r="D1283" s="266"/>
      <c r="E1283" s="267"/>
      <c r="F1283" s="267"/>
      <c r="G1283" s="267"/>
      <c r="H1283" s="267"/>
      <c r="I1283" s="267"/>
      <c r="J1283" s="267"/>
      <c r="K1283" s="267"/>
    </row>
    <row r="1284" ht="18.75" spans="1:11">
      <c r="A1284" s="264" t="s">
        <v>450</v>
      </c>
      <c r="B1284" s="265"/>
      <c r="C1284" s="266"/>
      <c r="D1284" s="266"/>
      <c r="E1284" s="267"/>
      <c r="F1284" s="267"/>
      <c r="G1284" s="267"/>
      <c r="H1284" s="267"/>
      <c r="I1284" s="267"/>
      <c r="J1284" s="267"/>
      <c r="K1284" s="297"/>
    </row>
    <row r="1285" ht="18" spans="1:11">
      <c r="A1285" s="264" t="s">
        <v>419</v>
      </c>
      <c r="B1285" s="268" t="s">
        <v>677</v>
      </c>
      <c r="C1285" s="266"/>
      <c r="D1285" s="266"/>
      <c r="E1285" s="267"/>
      <c r="F1285" s="267"/>
      <c r="G1285" s="267"/>
      <c r="H1285" s="267"/>
      <c r="I1285" s="267"/>
      <c r="J1285" s="267"/>
      <c r="K1285" s="297"/>
    </row>
    <row r="1286" ht="18.75" spans="1:11">
      <c r="A1286" s="264"/>
      <c r="B1286" s="268"/>
      <c r="C1286" s="266"/>
      <c r="D1286" s="266"/>
      <c r="E1286" s="267"/>
      <c r="F1286" s="267"/>
      <c r="G1286" s="267"/>
      <c r="H1286" s="267"/>
      <c r="I1286" s="267"/>
      <c r="J1286" s="267"/>
      <c r="K1286" s="356"/>
    </row>
    <row r="1287" ht="18.75" spans="1:11">
      <c r="A1287" s="269"/>
      <c r="B1287" s="269"/>
      <c r="C1287" s="266"/>
      <c r="D1287" s="266"/>
      <c r="E1287" s="269"/>
      <c r="F1287" s="270" t="s">
        <v>421</v>
      </c>
      <c r="G1287" s="271"/>
      <c r="H1287" s="271"/>
      <c r="I1287" s="299"/>
      <c r="J1287" s="267"/>
      <c r="K1287" s="356"/>
    </row>
    <row r="1288" ht="33" spans="1:11">
      <c r="A1288" s="334" t="s">
        <v>422</v>
      </c>
      <c r="B1288" s="335" t="s">
        <v>423</v>
      </c>
      <c r="C1288" s="336" t="s">
        <v>424</v>
      </c>
      <c r="D1288" s="337" t="s">
        <v>425</v>
      </c>
      <c r="E1288" s="336" t="s">
        <v>426</v>
      </c>
      <c r="F1288" s="336" t="s">
        <v>8</v>
      </c>
      <c r="G1288" s="336" t="s">
        <v>9</v>
      </c>
      <c r="H1288" s="336" t="s">
        <v>427</v>
      </c>
      <c r="I1288" s="336" t="s">
        <v>428</v>
      </c>
      <c r="J1288" s="336" t="s">
        <v>429</v>
      </c>
      <c r="K1288" s="336" t="s">
        <v>670</v>
      </c>
    </row>
    <row r="1289" ht="30" spans="1:11">
      <c r="A1289" s="338">
        <v>45393</v>
      </c>
      <c r="B1289" s="338">
        <v>45394</v>
      </c>
      <c r="C1289" s="339" t="s">
        <v>153</v>
      </c>
      <c r="D1289" s="340" t="s">
        <v>678</v>
      </c>
      <c r="E1289" s="341" t="s">
        <v>541</v>
      </c>
      <c r="F1289" s="350">
        <v>0</v>
      </c>
      <c r="G1289" s="350">
        <v>0</v>
      </c>
      <c r="H1289" s="351">
        <f>F1289+G1289</f>
        <v>0</v>
      </c>
      <c r="I1289" s="351">
        <f>F1289</f>
        <v>0</v>
      </c>
      <c r="J1289" s="352" t="s">
        <v>581</v>
      </c>
      <c r="K1289" s="353" t="s">
        <v>434</v>
      </c>
    </row>
    <row r="1290" spans="1:11">
      <c r="A1290" s="344"/>
      <c r="B1290" s="344"/>
      <c r="C1290" s="345"/>
      <c r="D1290" s="346"/>
      <c r="E1290" s="347"/>
      <c r="F1290" s="348"/>
      <c r="G1290" s="348"/>
      <c r="H1290" s="349"/>
      <c r="I1290" s="349"/>
      <c r="J1290" s="354"/>
      <c r="K1290" s="355"/>
    </row>
    <row r="1291" spans="1:11">
      <c r="A1291" s="283"/>
      <c r="B1291" s="284"/>
      <c r="C1291" s="285"/>
      <c r="D1291" s="285"/>
      <c r="E1291" s="285"/>
      <c r="F1291" s="285"/>
      <c r="G1291" s="285"/>
      <c r="H1291" s="285"/>
      <c r="I1291" s="285"/>
      <c r="J1291" s="302"/>
      <c r="K1291" s="345"/>
    </row>
    <row r="1292" spans="1:11">
      <c r="A1292" s="286" t="s">
        <v>436</v>
      </c>
      <c r="B1292" s="267"/>
      <c r="C1292" s="267"/>
      <c r="D1292" s="286" t="s">
        <v>437</v>
      </c>
      <c r="E1292" s="267"/>
      <c r="F1292" s="286"/>
      <c r="G1292" s="286"/>
      <c r="H1292" s="267"/>
      <c r="I1292" s="356" t="s">
        <v>438</v>
      </c>
      <c r="J1292" s="267"/>
      <c r="K1292" s="345"/>
    </row>
    <row r="1293" spans="1:11">
      <c r="A1293" s="286"/>
      <c r="B1293" s="267"/>
      <c r="C1293" s="267"/>
      <c r="D1293" s="286"/>
      <c r="E1293" s="267"/>
      <c r="F1293" s="286"/>
      <c r="G1293" s="286"/>
      <c r="H1293" s="267"/>
      <c r="I1293" s="267"/>
      <c r="J1293" s="267"/>
      <c r="K1293" s="345"/>
    </row>
    <row r="1294" spans="1:11">
      <c r="A1294" s="286"/>
      <c r="B1294" s="267"/>
      <c r="C1294" s="267"/>
      <c r="D1294" s="286"/>
      <c r="E1294" s="267"/>
      <c r="F1294" s="286"/>
      <c r="G1294" s="286"/>
      <c r="H1294" s="267"/>
      <c r="I1294" s="345"/>
      <c r="J1294" s="267"/>
      <c r="K1294" s="345"/>
    </row>
    <row r="1295" spans="1:11">
      <c r="A1295" s="287" t="s">
        <v>439</v>
      </c>
      <c r="B1295" s="267"/>
      <c r="C1295" s="267"/>
      <c r="D1295" s="287" t="s">
        <v>440</v>
      </c>
      <c r="E1295" s="267"/>
      <c r="F1295" s="287"/>
      <c r="G1295" s="287"/>
      <c r="H1295" s="267"/>
      <c r="I1295" s="287" t="s">
        <v>544</v>
      </c>
      <c r="J1295" s="267"/>
      <c r="K1295" s="357"/>
    </row>
    <row r="1296" spans="1:11">
      <c r="A1296" s="288" t="s">
        <v>442</v>
      </c>
      <c r="B1296" s="267"/>
      <c r="C1296" s="267"/>
      <c r="D1296" s="288" t="s">
        <v>443</v>
      </c>
      <c r="E1296" s="267"/>
      <c r="F1296" s="288"/>
      <c r="G1296" s="288"/>
      <c r="H1296" s="267"/>
      <c r="I1296" s="288" t="s">
        <v>545</v>
      </c>
      <c r="J1296" s="304"/>
      <c r="K1296" s="286"/>
    </row>
    <row r="1297" ht="18.75" spans="1:11">
      <c r="A1297" s="264"/>
      <c r="B1297" s="265"/>
      <c r="C1297" s="266"/>
      <c r="D1297" s="266"/>
      <c r="E1297" s="267"/>
      <c r="F1297" s="267"/>
      <c r="G1297" s="267"/>
      <c r="H1297" s="267"/>
      <c r="I1297" s="267"/>
      <c r="J1297" s="267"/>
      <c r="K1297" s="267"/>
    </row>
    <row r="1298" ht="18.75" spans="1:11">
      <c r="A1298" s="264" t="s">
        <v>415</v>
      </c>
      <c r="B1298" s="265"/>
      <c r="C1298" s="266"/>
      <c r="D1298" s="266"/>
      <c r="E1298" s="267"/>
      <c r="F1298" s="267"/>
      <c r="G1298" s="267"/>
      <c r="H1298" s="267"/>
      <c r="I1298" s="267"/>
      <c r="J1298" s="267"/>
      <c r="K1298" s="267"/>
    </row>
    <row r="1299" ht="18.75" spans="1:11">
      <c r="A1299" s="264" t="s">
        <v>416</v>
      </c>
      <c r="B1299" s="265"/>
      <c r="C1299" s="266"/>
      <c r="D1299" s="266"/>
      <c r="E1299" s="267"/>
      <c r="F1299" s="267"/>
      <c r="G1299" s="267"/>
      <c r="H1299" s="267"/>
      <c r="I1299" s="267"/>
      <c r="J1299" s="267"/>
      <c r="K1299" s="267"/>
    </row>
    <row r="1300" ht="18.75" spans="1:11">
      <c r="A1300" s="264" t="s">
        <v>417</v>
      </c>
      <c r="B1300" s="265"/>
      <c r="C1300" s="266"/>
      <c r="D1300" s="266"/>
      <c r="E1300" s="267"/>
      <c r="F1300" s="267"/>
      <c r="G1300" s="267"/>
      <c r="H1300" s="267"/>
      <c r="I1300" s="296"/>
      <c r="J1300" s="296"/>
      <c r="K1300" s="296"/>
    </row>
    <row r="1301" ht="18.75" spans="1:11">
      <c r="A1301" s="264"/>
      <c r="B1301" s="265"/>
      <c r="C1301" s="266"/>
      <c r="D1301" s="266"/>
      <c r="E1301" s="267"/>
      <c r="F1301" s="267"/>
      <c r="G1301" s="267"/>
      <c r="H1301" s="267"/>
      <c r="I1301" s="267"/>
      <c r="J1301" s="267"/>
      <c r="K1301" s="267"/>
    </row>
    <row r="1302" ht="18.75" spans="1:11">
      <c r="A1302" s="264" t="s">
        <v>418</v>
      </c>
      <c r="B1302" s="265"/>
      <c r="C1302" s="266"/>
      <c r="D1302" s="266"/>
      <c r="E1302" s="267"/>
      <c r="F1302" s="267"/>
      <c r="G1302" s="267"/>
      <c r="H1302" s="267"/>
      <c r="I1302" s="267"/>
      <c r="J1302" s="267"/>
      <c r="K1302" s="297"/>
    </row>
    <row r="1303" ht="18" spans="1:11">
      <c r="A1303" s="264" t="s">
        <v>419</v>
      </c>
      <c r="B1303" s="268" t="s">
        <v>679</v>
      </c>
      <c r="C1303" s="266"/>
      <c r="D1303" s="266"/>
      <c r="E1303" s="267"/>
      <c r="F1303" s="267"/>
      <c r="G1303" s="267"/>
      <c r="H1303" s="267"/>
      <c r="I1303" s="267"/>
      <c r="J1303" s="267"/>
      <c r="K1303" s="297"/>
    </row>
    <row r="1304" ht="18.75" spans="1:11">
      <c r="A1304" s="264"/>
      <c r="B1304" s="268"/>
      <c r="C1304" s="266"/>
      <c r="D1304" s="266"/>
      <c r="E1304" s="267"/>
      <c r="F1304" s="267"/>
      <c r="G1304" s="267"/>
      <c r="H1304" s="267"/>
      <c r="I1304" s="267"/>
      <c r="J1304" s="267"/>
      <c r="K1304" s="356"/>
    </row>
    <row r="1305" ht="18.75" spans="1:11">
      <c r="A1305" s="269"/>
      <c r="B1305" s="269"/>
      <c r="C1305" s="266"/>
      <c r="D1305" s="266"/>
      <c r="E1305" s="269"/>
      <c r="F1305" s="270" t="s">
        <v>421</v>
      </c>
      <c r="G1305" s="271"/>
      <c r="H1305" s="271"/>
      <c r="I1305" s="299"/>
      <c r="J1305" s="267"/>
      <c r="K1305" s="356"/>
    </row>
    <row r="1306" ht="33" spans="1:11">
      <c r="A1306" s="334" t="s">
        <v>422</v>
      </c>
      <c r="B1306" s="335" t="s">
        <v>423</v>
      </c>
      <c r="C1306" s="336" t="s">
        <v>424</v>
      </c>
      <c r="D1306" s="337" t="s">
        <v>425</v>
      </c>
      <c r="E1306" s="336" t="s">
        <v>426</v>
      </c>
      <c r="F1306" s="336" t="s">
        <v>8</v>
      </c>
      <c r="G1306" s="336" t="s">
        <v>9</v>
      </c>
      <c r="H1306" s="336" t="s">
        <v>427</v>
      </c>
      <c r="I1306" s="336" t="s">
        <v>428</v>
      </c>
      <c r="J1306" s="336" t="s">
        <v>429</v>
      </c>
      <c r="K1306" s="336" t="s">
        <v>670</v>
      </c>
    </row>
    <row r="1307" spans="1:11">
      <c r="A1307" s="338">
        <v>45387</v>
      </c>
      <c r="B1307" s="338">
        <v>45398</v>
      </c>
      <c r="C1307" s="339" t="s">
        <v>154</v>
      </c>
      <c r="D1307" s="340" t="s">
        <v>680</v>
      </c>
      <c r="E1307" s="341" t="s">
        <v>536</v>
      </c>
      <c r="F1307" s="350">
        <v>3300</v>
      </c>
      <c r="G1307" s="350">
        <v>3100</v>
      </c>
      <c r="H1307" s="351">
        <f>F1307+G1307</f>
        <v>6400</v>
      </c>
      <c r="I1307" s="351">
        <v>3200</v>
      </c>
      <c r="J1307" s="352" t="s">
        <v>454</v>
      </c>
      <c r="K1307" s="353" t="s">
        <v>681</v>
      </c>
    </row>
    <row r="1308" spans="1:11">
      <c r="A1308" s="338">
        <v>45390</v>
      </c>
      <c r="B1308" s="338">
        <v>45398</v>
      </c>
      <c r="C1308" s="339" t="s">
        <v>155</v>
      </c>
      <c r="D1308" s="340" t="s">
        <v>682</v>
      </c>
      <c r="E1308" s="341" t="s">
        <v>510</v>
      </c>
      <c r="F1308" s="350">
        <v>0</v>
      </c>
      <c r="G1308" s="350">
        <v>2350</v>
      </c>
      <c r="H1308" s="351">
        <f>F1308+G1308</f>
        <v>2350</v>
      </c>
      <c r="I1308" s="351">
        <v>1175</v>
      </c>
      <c r="J1308" s="352" t="s">
        <v>454</v>
      </c>
      <c r="K1308" s="353" t="s">
        <v>683</v>
      </c>
    </row>
    <row r="1309" spans="1:11">
      <c r="A1309" s="283"/>
      <c r="B1309" s="284"/>
      <c r="C1309" s="285"/>
      <c r="D1309" s="285"/>
      <c r="E1309" s="285"/>
      <c r="F1309" s="285"/>
      <c r="G1309" s="285"/>
      <c r="H1309" s="285"/>
      <c r="I1309" s="285"/>
      <c r="J1309" s="302"/>
      <c r="K1309" s="345"/>
    </row>
    <row r="1310" spans="1:11">
      <c r="A1310" s="286" t="s">
        <v>436</v>
      </c>
      <c r="B1310" s="267"/>
      <c r="C1310" s="267"/>
      <c r="D1310" s="286" t="s">
        <v>437</v>
      </c>
      <c r="E1310" s="267"/>
      <c r="F1310" s="286"/>
      <c r="G1310" s="286"/>
      <c r="H1310" s="267"/>
      <c r="I1310" s="356" t="s">
        <v>438</v>
      </c>
      <c r="J1310" s="267"/>
      <c r="K1310" s="345"/>
    </row>
    <row r="1311" spans="1:11">
      <c r="A1311" s="286"/>
      <c r="B1311" s="267"/>
      <c r="C1311" s="267"/>
      <c r="D1311" s="286"/>
      <c r="E1311" s="267"/>
      <c r="F1311" s="286"/>
      <c r="G1311" s="286"/>
      <c r="H1311" s="267"/>
      <c r="I1311" s="267"/>
      <c r="J1311" s="267"/>
      <c r="K1311" s="345"/>
    </row>
    <row r="1312" spans="1:11">
      <c r="A1312" s="286"/>
      <c r="B1312" s="267"/>
      <c r="C1312" s="267"/>
      <c r="D1312" s="286"/>
      <c r="E1312" s="267"/>
      <c r="F1312" s="286"/>
      <c r="G1312" s="286"/>
      <c r="H1312" s="267"/>
      <c r="I1312" s="345"/>
      <c r="J1312" s="267"/>
      <c r="K1312" s="345"/>
    </row>
    <row r="1313" spans="1:11">
      <c r="A1313" s="287" t="s">
        <v>439</v>
      </c>
      <c r="B1313" s="267"/>
      <c r="C1313" s="267"/>
      <c r="D1313" s="287" t="s">
        <v>440</v>
      </c>
      <c r="E1313" s="267"/>
      <c r="F1313" s="287"/>
      <c r="G1313" s="287"/>
      <c r="H1313" s="267"/>
      <c r="I1313" s="287" t="s">
        <v>441</v>
      </c>
      <c r="J1313" s="267"/>
      <c r="K1313" s="357"/>
    </row>
    <row r="1314" spans="1:11">
      <c r="A1314" s="288" t="s">
        <v>442</v>
      </c>
      <c r="B1314" s="267"/>
      <c r="C1314" s="267"/>
      <c r="D1314" s="288" t="s">
        <v>443</v>
      </c>
      <c r="E1314" s="267"/>
      <c r="F1314" s="288"/>
      <c r="G1314" s="288"/>
      <c r="H1314" s="267"/>
      <c r="I1314" s="288" t="s">
        <v>444</v>
      </c>
      <c r="J1314" s="304"/>
      <c r="K1314" s="286"/>
    </row>
    <row r="1315" spans="1:11">
      <c r="A1315" s="288"/>
      <c r="B1315" s="66"/>
      <c r="C1315" s="66"/>
      <c r="D1315" s="288"/>
      <c r="E1315" s="66"/>
      <c r="F1315" s="288"/>
      <c r="G1315" s="288"/>
      <c r="H1315" s="66"/>
      <c r="I1315" s="288"/>
      <c r="J1315" s="304"/>
      <c r="K1315" s="286"/>
    </row>
    <row r="1316" ht="18.75" spans="1:11">
      <c r="A1316" s="264" t="s">
        <v>415</v>
      </c>
      <c r="B1316" s="265"/>
      <c r="C1316" s="266"/>
      <c r="D1316" s="266"/>
      <c r="E1316" s="267"/>
      <c r="F1316" s="267"/>
      <c r="G1316" s="267"/>
      <c r="H1316" s="267"/>
      <c r="I1316" s="267"/>
      <c r="J1316" s="267"/>
      <c r="K1316" s="267"/>
    </row>
    <row r="1317" ht="18.75" spans="1:11">
      <c r="A1317" s="264" t="s">
        <v>416</v>
      </c>
      <c r="B1317" s="265"/>
      <c r="C1317" s="266"/>
      <c r="D1317" s="266"/>
      <c r="E1317" s="267"/>
      <c r="F1317" s="267"/>
      <c r="G1317" s="267"/>
      <c r="H1317" s="267"/>
      <c r="I1317" s="267"/>
      <c r="J1317" s="267"/>
      <c r="K1317" s="267"/>
    </row>
    <row r="1318" ht="18.75" spans="1:11">
      <c r="A1318" s="264" t="s">
        <v>417</v>
      </c>
      <c r="B1318" s="265"/>
      <c r="C1318" s="266"/>
      <c r="D1318" s="266"/>
      <c r="E1318" s="267"/>
      <c r="F1318" s="267"/>
      <c r="G1318" s="267"/>
      <c r="H1318" s="267"/>
      <c r="I1318" s="296"/>
      <c r="J1318" s="296"/>
      <c r="K1318" s="296"/>
    </row>
    <row r="1319" ht="18.75" spans="1:11">
      <c r="A1319" s="264"/>
      <c r="B1319" s="265"/>
      <c r="C1319" s="266"/>
      <c r="D1319" s="266"/>
      <c r="E1319" s="267"/>
      <c r="F1319" s="267"/>
      <c r="G1319" s="267"/>
      <c r="H1319" s="267"/>
      <c r="I1319" s="267"/>
      <c r="J1319" s="267"/>
      <c r="K1319" s="267"/>
    </row>
    <row r="1320" ht="18.75" spans="1:11">
      <c r="A1320" s="264" t="s">
        <v>450</v>
      </c>
      <c r="B1320" s="265"/>
      <c r="C1320" s="266"/>
      <c r="D1320" s="266"/>
      <c r="E1320" s="267"/>
      <c r="F1320" s="267"/>
      <c r="G1320" s="267"/>
      <c r="H1320" s="267"/>
      <c r="I1320" s="267"/>
      <c r="J1320" s="267"/>
      <c r="K1320" s="297"/>
    </row>
    <row r="1321" ht="18" spans="1:11">
      <c r="A1321" s="264" t="s">
        <v>419</v>
      </c>
      <c r="B1321" s="268" t="s">
        <v>684</v>
      </c>
      <c r="C1321" s="266"/>
      <c r="D1321" s="266"/>
      <c r="E1321" s="267"/>
      <c r="F1321" s="267"/>
      <c r="G1321" s="267"/>
      <c r="H1321" s="267"/>
      <c r="I1321" s="267"/>
      <c r="J1321" s="267"/>
      <c r="K1321" s="297"/>
    </row>
    <row r="1322" ht="18.75" spans="1:11">
      <c r="A1322" s="264"/>
      <c r="B1322" s="268"/>
      <c r="C1322" s="266"/>
      <c r="D1322" s="266"/>
      <c r="E1322" s="267"/>
      <c r="F1322" s="267"/>
      <c r="G1322" s="267"/>
      <c r="H1322" s="267"/>
      <c r="I1322" s="267"/>
      <c r="J1322" s="267"/>
      <c r="K1322" s="356"/>
    </row>
    <row r="1323" ht="18.75" spans="1:11">
      <c r="A1323" s="269"/>
      <c r="B1323" s="269"/>
      <c r="C1323" s="266"/>
      <c r="D1323" s="266"/>
      <c r="E1323" s="269"/>
      <c r="F1323" s="270" t="s">
        <v>421</v>
      </c>
      <c r="G1323" s="271"/>
      <c r="H1323" s="271"/>
      <c r="I1323" s="299"/>
      <c r="J1323" s="267"/>
      <c r="K1323" s="356"/>
    </row>
    <row r="1324" ht="33" spans="1:11">
      <c r="A1324" s="334" t="s">
        <v>422</v>
      </c>
      <c r="B1324" s="335" t="s">
        <v>423</v>
      </c>
      <c r="C1324" s="336" t="s">
        <v>424</v>
      </c>
      <c r="D1324" s="337" t="s">
        <v>425</v>
      </c>
      <c r="E1324" s="336" t="s">
        <v>426</v>
      </c>
      <c r="F1324" s="336" t="s">
        <v>8</v>
      </c>
      <c r="G1324" s="336" t="s">
        <v>9</v>
      </c>
      <c r="H1324" s="336" t="s">
        <v>427</v>
      </c>
      <c r="I1324" s="336" t="s">
        <v>428</v>
      </c>
      <c r="J1324" s="336" t="s">
        <v>429</v>
      </c>
      <c r="K1324" s="336" t="s">
        <v>670</v>
      </c>
    </row>
    <row r="1325" ht="30" spans="1:11">
      <c r="A1325" s="338">
        <v>45384</v>
      </c>
      <c r="B1325" s="338">
        <v>45399</v>
      </c>
      <c r="C1325" s="339" t="s">
        <v>156</v>
      </c>
      <c r="D1325" s="340" t="s">
        <v>685</v>
      </c>
      <c r="E1325" s="341" t="s">
        <v>510</v>
      </c>
      <c r="F1325" s="350">
        <v>0</v>
      </c>
      <c r="G1325" s="350">
        <v>0</v>
      </c>
      <c r="H1325" s="351">
        <f>F1325+G1325</f>
        <v>0</v>
      </c>
      <c r="I1325" s="351">
        <f>F1325</f>
        <v>0</v>
      </c>
      <c r="J1325" s="352" t="s">
        <v>433</v>
      </c>
      <c r="K1325" s="353" t="s">
        <v>434</v>
      </c>
    </row>
    <row r="1326" spans="1:11">
      <c r="A1326" s="344"/>
      <c r="B1326" s="344"/>
      <c r="C1326" s="345"/>
      <c r="D1326" s="346"/>
      <c r="E1326" s="347"/>
      <c r="F1326" s="348"/>
      <c r="G1326" s="348"/>
      <c r="H1326" s="349"/>
      <c r="I1326" s="349"/>
      <c r="J1326" s="354"/>
      <c r="K1326" s="355"/>
    </row>
    <row r="1327" spans="1:11">
      <c r="A1327" s="283"/>
      <c r="B1327" s="284"/>
      <c r="C1327" s="285"/>
      <c r="D1327" s="285"/>
      <c r="E1327" s="285"/>
      <c r="F1327" s="285"/>
      <c r="G1327" s="285"/>
      <c r="H1327" s="285"/>
      <c r="I1327" s="285"/>
      <c r="J1327" s="302"/>
      <c r="K1327" s="345"/>
    </row>
    <row r="1328" spans="1:11">
      <c r="A1328" s="286" t="s">
        <v>436</v>
      </c>
      <c r="B1328" s="267"/>
      <c r="C1328" s="267"/>
      <c r="D1328" s="286" t="s">
        <v>437</v>
      </c>
      <c r="E1328" s="267"/>
      <c r="F1328" s="286"/>
      <c r="G1328" s="286"/>
      <c r="H1328" s="267"/>
      <c r="I1328" s="356" t="s">
        <v>438</v>
      </c>
      <c r="J1328" s="267"/>
      <c r="K1328" s="345"/>
    </row>
    <row r="1329" spans="1:11">
      <c r="A1329" s="286"/>
      <c r="B1329" s="267"/>
      <c r="C1329" s="267"/>
      <c r="D1329" s="286"/>
      <c r="E1329" s="267"/>
      <c r="F1329" s="286"/>
      <c r="G1329" s="286"/>
      <c r="H1329" s="267"/>
      <c r="I1329" s="267"/>
      <c r="J1329" s="267"/>
      <c r="K1329" s="345"/>
    </row>
    <row r="1330" spans="1:11">
      <c r="A1330" s="286"/>
      <c r="B1330" s="267"/>
      <c r="C1330" s="267"/>
      <c r="D1330" s="286"/>
      <c r="E1330" s="267"/>
      <c r="F1330" s="286"/>
      <c r="G1330" s="286"/>
      <c r="H1330" s="267"/>
      <c r="I1330" s="345"/>
      <c r="J1330" s="267"/>
      <c r="K1330" s="345"/>
    </row>
    <row r="1331" spans="1:11">
      <c r="A1331" s="287" t="s">
        <v>439</v>
      </c>
      <c r="B1331" s="267"/>
      <c r="C1331" s="267"/>
      <c r="D1331" s="287" t="s">
        <v>440</v>
      </c>
      <c r="E1331" s="267"/>
      <c r="F1331" s="287"/>
      <c r="G1331" s="287"/>
      <c r="H1331" s="267"/>
      <c r="I1331" s="287" t="s">
        <v>544</v>
      </c>
      <c r="J1331" s="267"/>
      <c r="K1331" s="357"/>
    </row>
    <row r="1332" spans="1:11">
      <c r="A1332" s="288" t="s">
        <v>442</v>
      </c>
      <c r="B1332" s="267"/>
      <c r="C1332" s="267"/>
      <c r="D1332" s="288" t="s">
        <v>443</v>
      </c>
      <c r="E1332" s="267"/>
      <c r="F1332" s="288"/>
      <c r="G1332" s="288"/>
      <c r="H1332" s="267"/>
      <c r="I1332" s="288" t="s">
        <v>545</v>
      </c>
      <c r="J1332" s="304"/>
      <c r="K1332" s="286"/>
    </row>
    <row r="1333" spans="1:11">
      <c r="A1333" s="287"/>
      <c r="B1333" s="66"/>
      <c r="C1333" s="66"/>
      <c r="D1333" s="287"/>
      <c r="E1333" s="66"/>
      <c r="F1333" s="287"/>
      <c r="G1333" s="287"/>
      <c r="H1333" s="66"/>
      <c r="I1333" s="287"/>
      <c r="J1333" s="66"/>
      <c r="K1333" s="303"/>
    </row>
    <row r="1334" ht="18.75" spans="1:11">
      <c r="A1334" s="264" t="s">
        <v>415</v>
      </c>
      <c r="B1334" s="265"/>
      <c r="C1334" s="266"/>
      <c r="D1334" s="266"/>
      <c r="E1334" s="267"/>
      <c r="F1334" s="267"/>
      <c r="G1334" s="267"/>
      <c r="H1334" s="267"/>
      <c r="I1334" s="267"/>
      <c r="J1334" s="267"/>
      <c r="K1334" s="267"/>
    </row>
    <row r="1335" ht="18.75" spans="1:11">
      <c r="A1335" s="264" t="s">
        <v>416</v>
      </c>
      <c r="B1335" s="265"/>
      <c r="C1335" s="266"/>
      <c r="D1335" s="266"/>
      <c r="E1335" s="267"/>
      <c r="F1335" s="267"/>
      <c r="G1335" s="267"/>
      <c r="H1335" s="267"/>
      <c r="I1335" s="267"/>
      <c r="J1335" s="267"/>
      <c r="K1335" s="267"/>
    </row>
    <row r="1336" ht="18.75" spans="1:11">
      <c r="A1336" s="264" t="s">
        <v>417</v>
      </c>
      <c r="B1336" s="265"/>
      <c r="C1336" s="266"/>
      <c r="D1336" s="266"/>
      <c r="E1336" s="267"/>
      <c r="F1336" s="267"/>
      <c r="G1336" s="267"/>
      <c r="H1336" s="267"/>
      <c r="I1336" s="296"/>
      <c r="J1336" s="296"/>
      <c r="K1336" s="296"/>
    </row>
    <row r="1337" ht="18.75" spans="1:11">
      <c r="A1337" s="264"/>
      <c r="B1337" s="265"/>
      <c r="C1337" s="266"/>
      <c r="D1337" s="266"/>
      <c r="E1337" s="267"/>
      <c r="F1337" s="267"/>
      <c r="G1337" s="267"/>
      <c r="H1337" s="267"/>
      <c r="I1337" s="267"/>
      <c r="J1337" s="267"/>
      <c r="K1337" s="267"/>
    </row>
    <row r="1338" ht="18.75" spans="1:11">
      <c r="A1338" s="264" t="s">
        <v>418</v>
      </c>
      <c r="B1338" s="265"/>
      <c r="C1338" s="266"/>
      <c r="D1338" s="266"/>
      <c r="E1338" s="267"/>
      <c r="F1338" s="267"/>
      <c r="G1338" s="267"/>
      <c r="H1338" s="267"/>
      <c r="I1338" s="267"/>
      <c r="J1338" s="267"/>
      <c r="K1338" s="297"/>
    </row>
    <row r="1339" ht="18" spans="1:11">
      <c r="A1339" s="264" t="s">
        <v>419</v>
      </c>
      <c r="B1339" s="268" t="s">
        <v>686</v>
      </c>
      <c r="C1339" s="266"/>
      <c r="D1339" s="266"/>
      <c r="E1339" s="267"/>
      <c r="F1339" s="267"/>
      <c r="G1339" s="267"/>
      <c r="H1339" s="267"/>
      <c r="I1339" s="267"/>
      <c r="J1339" s="267"/>
      <c r="K1339" s="297"/>
    </row>
    <row r="1340" ht="18.75" spans="1:11">
      <c r="A1340" s="264"/>
      <c r="B1340" s="268"/>
      <c r="C1340" s="266"/>
      <c r="D1340" s="266"/>
      <c r="E1340" s="267"/>
      <c r="F1340" s="267"/>
      <c r="G1340" s="267"/>
      <c r="H1340" s="267"/>
      <c r="I1340" s="267"/>
      <c r="J1340" s="267"/>
      <c r="K1340" s="356"/>
    </row>
    <row r="1341" ht="18.75" spans="1:11">
      <c r="A1341" s="269"/>
      <c r="B1341" s="269"/>
      <c r="C1341" s="266"/>
      <c r="D1341" s="266"/>
      <c r="E1341" s="269"/>
      <c r="F1341" s="270" t="s">
        <v>421</v>
      </c>
      <c r="G1341" s="271"/>
      <c r="H1341" s="271"/>
      <c r="I1341" s="299"/>
      <c r="J1341" s="267"/>
      <c r="K1341" s="356"/>
    </row>
    <row r="1342" ht="33" spans="1:11">
      <c r="A1342" s="334" t="s">
        <v>422</v>
      </c>
      <c r="B1342" s="335" t="s">
        <v>423</v>
      </c>
      <c r="C1342" s="336" t="s">
        <v>424</v>
      </c>
      <c r="D1342" s="337" t="s">
        <v>425</v>
      </c>
      <c r="E1342" s="336" t="s">
        <v>426</v>
      </c>
      <c r="F1342" s="336" t="s">
        <v>8</v>
      </c>
      <c r="G1342" s="336" t="s">
        <v>9</v>
      </c>
      <c r="H1342" s="336" t="s">
        <v>427</v>
      </c>
      <c r="I1342" s="336" t="s">
        <v>428</v>
      </c>
      <c r="J1342" s="336" t="s">
        <v>429</v>
      </c>
      <c r="K1342" s="336" t="s">
        <v>670</v>
      </c>
    </row>
    <row r="1343" spans="1:11">
      <c r="A1343" s="338">
        <v>45395</v>
      </c>
      <c r="B1343" s="338">
        <v>45400</v>
      </c>
      <c r="C1343" s="339" t="s">
        <v>157</v>
      </c>
      <c r="D1343" s="340" t="s">
        <v>687</v>
      </c>
      <c r="E1343" s="341" t="s">
        <v>629</v>
      </c>
      <c r="F1343" s="350">
        <v>5500</v>
      </c>
      <c r="G1343" s="350">
        <v>2079.5</v>
      </c>
      <c r="H1343" s="351">
        <f>F1343+G1343</f>
        <v>7579.5</v>
      </c>
      <c r="I1343" s="351">
        <v>7579.5</v>
      </c>
      <c r="J1343" s="352" t="s">
        <v>454</v>
      </c>
      <c r="K1343" s="353" t="s">
        <v>434</v>
      </c>
    </row>
    <row r="1344" spans="1:11">
      <c r="A1344" s="283"/>
      <c r="B1344" s="284"/>
      <c r="C1344" s="285"/>
      <c r="D1344" s="285"/>
      <c r="E1344" s="285"/>
      <c r="F1344" s="285"/>
      <c r="G1344" s="285"/>
      <c r="H1344" s="285"/>
      <c r="I1344" s="285"/>
      <c r="J1344" s="302"/>
      <c r="K1344" s="345"/>
    </row>
    <row r="1345" spans="1:11">
      <c r="A1345" s="286" t="s">
        <v>436</v>
      </c>
      <c r="B1345" s="267"/>
      <c r="C1345" s="267"/>
      <c r="D1345" s="286" t="s">
        <v>437</v>
      </c>
      <c r="E1345" s="267"/>
      <c r="F1345" s="286"/>
      <c r="G1345" s="286"/>
      <c r="H1345" s="267"/>
      <c r="I1345" s="356" t="s">
        <v>438</v>
      </c>
      <c r="J1345" s="267"/>
      <c r="K1345" s="345"/>
    </row>
    <row r="1346" spans="1:11">
      <c r="A1346" s="286"/>
      <c r="B1346" s="267"/>
      <c r="C1346" s="267"/>
      <c r="D1346" s="286"/>
      <c r="E1346" s="267"/>
      <c r="F1346" s="286"/>
      <c r="G1346" s="286"/>
      <c r="H1346" s="267"/>
      <c r="I1346" s="267"/>
      <c r="J1346" s="267"/>
      <c r="K1346" s="345"/>
    </row>
    <row r="1347" spans="1:11">
      <c r="A1347" s="286"/>
      <c r="B1347" s="267"/>
      <c r="C1347" s="267"/>
      <c r="D1347" s="286"/>
      <c r="E1347" s="267"/>
      <c r="F1347" s="286"/>
      <c r="G1347" s="286"/>
      <c r="H1347" s="267"/>
      <c r="I1347" s="345"/>
      <c r="J1347" s="267"/>
      <c r="K1347" s="345"/>
    </row>
    <row r="1348" spans="1:11">
      <c r="A1348" s="287" t="s">
        <v>439</v>
      </c>
      <c r="B1348" s="267"/>
      <c r="C1348" s="267"/>
      <c r="D1348" s="287" t="s">
        <v>440</v>
      </c>
      <c r="E1348" s="267"/>
      <c r="F1348" s="287"/>
      <c r="G1348" s="287"/>
      <c r="H1348" s="267"/>
      <c r="I1348" s="287" t="s">
        <v>441</v>
      </c>
      <c r="J1348" s="267"/>
      <c r="K1348" s="357"/>
    </row>
    <row r="1349" spans="1:11">
      <c r="A1349" s="288" t="s">
        <v>442</v>
      </c>
      <c r="B1349" s="267"/>
      <c r="C1349" s="267"/>
      <c r="D1349" s="288" t="s">
        <v>443</v>
      </c>
      <c r="E1349" s="267"/>
      <c r="F1349" s="288"/>
      <c r="G1349" s="288"/>
      <c r="H1349" s="267"/>
      <c r="I1349" s="288" t="s">
        <v>444</v>
      </c>
      <c r="J1349" s="304"/>
      <c r="K1349" s="286"/>
    </row>
    <row r="1350" spans="1:11">
      <c r="A1350" s="286"/>
      <c r="B1350" s="66"/>
      <c r="C1350" s="66"/>
      <c r="D1350" s="286"/>
      <c r="E1350" s="66"/>
      <c r="F1350" s="286"/>
      <c r="G1350" s="286"/>
      <c r="H1350" s="66"/>
      <c r="I1350" s="289"/>
      <c r="J1350" s="66"/>
      <c r="K1350" s="289"/>
    </row>
    <row r="1351" ht="18.75" spans="1:11">
      <c r="A1351" s="264" t="s">
        <v>415</v>
      </c>
      <c r="B1351" s="265"/>
      <c r="C1351" s="266"/>
      <c r="D1351" s="266"/>
      <c r="E1351" s="267"/>
      <c r="F1351" s="267"/>
      <c r="G1351" s="267"/>
      <c r="H1351" s="267"/>
      <c r="I1351" s="267"/>
      <c r="J1351" s="267"/>
      <c r="K1351" s="267"/>
    </row>
    <row r="1352" ht="18.75" spans="1:11">
      <c r="A1352" s="264" t="s">
        <v>416</v>
      </c>
      <c r="B1352" s="265"/>
      <c r="C1352" s="266"/>
      <c r="D1352" s="266"/>
      <c r="E1352" s="267"/>
      <c r="F1352" s="267"/>
      <c r="G1352" s="267"/>
      <c r="H1352" s="267"/>
      <c r="I1352" s="267"/>
      <c r="J1352" s="267"/>
      <c r="K1352" s="267"/>
    </row>
    <row r="1353" ht="18.75" spans="1:11">
      <c r="A1353" s="264" t="s">
        <v>417</v>
      </c>
      <c r="B1353" s="265"/>
      <c r="C1353" s="266"/>
      <c r="D1353" s="266"/>
      <c r="E1353" s="267"/>
      <c r="F1353" s="267"/>
      <c r="G1353" s="267"/>
      <c r="H1353" s="267"/>
      <c r="I1353" s="296"/>
      <c r="J1353" s="296"/>
      <c r="K1353" s="296"/>
    </row>
    <row r="1354" ht="18.75" spans="1:11">
      <c r="A1354" s="264"/>
      <c r="B1354" s="265"/>
      <c r="C1354" s="266"/>
      <c r="D1354" s="266"/>
      <c r="E1354" s="267"/>
      <c r="F1354" s="267"/>
      <c r="G1354" s="267"/>
      <c r="H1354" s="267"/>
      <c r="I1354" s="267"/>
      <c r="J1354" s="267"/>
      <c r="K1354" s="267"/>
    </row>
    <row r="1355" ht="18.75" spans="1:11">
      <c r="A1355" s="264" t="s">
        <v>418</v>
      </c>
      <c r="B1355" s="265"/>
      <c r="C1355" s="266"/>
      <c r="D1355" s="266"/>
      <c r="E1355" s="267"/>
      <c r="F1355" s="267"/>
      <c r="G1355" s="267"/>
      <c r="H1355" s="267"/>
      <c r="I1355" s="267"/>
      <c r="J1355" s="267"/>
      <c r="K1355" s="297"/>
    </row>
    <row r="1356" ht="18" spans="1:11">
      <c r="A1356" s="264" t="s">
        <v>419</v>
      </c>
      <c r="B1356" s="268" t="s">
        <v>688</v>
      </c>
      <c r="C1356" s="266"/>
      <c r="D1356" s="266"/>
      <c r="E1356" s="267"/>
      <c r="F1356" s="267"/>
      <c r="G1356" s="267"/>
      <c r="H1356" s="267"/>
      <c r="I1356" s="267"/>
      <c r="J1356" s="267"/>
      <c r="K1356" s="297"/>
    </row>
    <row r="1357" ht="18.75" spans="1:11">
      <c r="A1357" s="264"/>
      <c r="B1357" s="268"/>
      <c r="C1357" s="266"/>
      <c r="D1357" s="266"/>
      <c r="E1357" s="267"/>
      <c r="F1357" s="267"/>
      <c r="G1357" s="267"/>
      <c r="H1357" s="267"/>
      <c r="I1357" s="267"/>
      <c r="J1357" s="267"/>
      <c r="K1357" s="356"/>
    </row>
    <row r="1358" ht="18.75" spans="1:11">
      <c r="A1358" s="269"/>
      <c r="B1358" s="269"/>
      <c r="C1358" s="266"/>
      <c r="D1358" s="266"/>
      <c r="E1358" s="269"/>
      <c r="F1358" s="270" t="s">
        <v>421</v>
      </c>
      <c r="G1358" s="271"/>
      <c r="H1358" s="271"/>
      <c r="I1358" s="299"/>
      <c r="J1358" s="267"/>
      <c r="K1358" s="356"/>
    </row>
    <row r="1359" ht="33" spans="1:11">
      <c r="A1359" s="334" t="s">
        <v>422</v>
      </c>
      <c r="B1359" s="335" t="s">
        <v>423</v>
      </c>
      <c r="C1359" s="336" t="s">
        <v>424</v>
      </c>
      <c r="D1359" s="337" t="s">
        <v>425</v>
      </c>
      <c r="E1359" s="336" t="s">
        <v>426</v>
      </c>
      <c r="F1359" s="336" t="s">
        <v>8</v>
      </c>
      <c r="G1359" s="336" t="s">
        <v>9</v>
      </c>
      <c r="H1359" s="336" t="s">
        <v>427</v>
      </c>
      <c r="I1359" s="336" t="s">
        <v>428</v>
      </c>
      <c r="J1359" s="336" t="s">
        <v>429</v>
      </c>
      <c r="K1359" s="336" t="s">
        <v>670</v>
      </c>
    </row>
    <row r="1360" spans="1:11">
      <c r="A1360" s="338">
        <v>45393</v>
      </c>
      <c r="B1360" s="338">
        <v>45401</v>
      </c>
      <c r="C1360" s="339" t="s">
        <v>158</v>
      </c>
      <c r="D1360" s="340" t="s">
        <v>625</v>
      </c>
      <c r="E1360" s="341" t="s">
        <v>530</v>
      </c>
      <c r="F1360" s="350">
        <v>0</v>
      </c>
      <c r="G1360" s="350">
        <v>0</v>
      </c>
      <c r="H1360" s="351">
        <v>0</v>
      </c>
      <c r="I1360" s="351">
        <v>0</v>
      </c>
      <c r="J1360" s="352" t="s">
        <v>454</v>
      </c>
      <c r="K1360" s="353" t="s">
        <v>689</v>
      </c>
    </row>
    <row r="1361" spans="1:11">
      <c r="A1361" s="338">
        <v>45397</v>
      </c>
      <c r="B1361" s="338">
        <v>45401</v>
      </c>
      <c r="C1361" s="339" t="s">
        <v>159</v>
      </c>
      <c r="D1361" s="340" t="s">
        <v>690</v>
      </c>
      <c r="E1361" s="341" t="s">
        <v>432</v>
      </c>
      <c r="F1361" s="350">
        <v>0</v>
      </c>
      <c r="G1361" s="350">
        <v>0</v>
      </c>
      <c r="H1361" s="351">
        <v>0</v>
      </c>
      <c r="I1361" s="351">
        <v>0</v>
      </c>
      <c r="J1361" s="352" t="s">
        <v>433</v>
      </c>
      <c r="K1361" s="353" t="s">
        <v>434</v>
      </c>
    </row>
    <row r="1362" spans="1:11">
      <c r="A1362" s="283"/>
      <c r="B1362" s="284"/>
      <c r="C1362" s="285"/>
      <c r="D1362" s="285"/>
      <c r="E1362" s="285"/>
      <c r="F1362" s="285"/>
      <c r="G1362" s="285"/>
      <c r="H1362" s="285"/>
      <c r="I1362" s="285"/>
      <c r="J1362" s="302"/>
      <c r="K1362" s="345"/>
    </row>
    <row r="1363" spans="1:11">
      <c r="A1363" s="286" t="s">
        <v>436</v>
      </c>
      <c r="B1363" s="267"/>
      <c r="C1363" s="267"/>
      <c r="D1363" s="286" t="s">
        <v>437</v>
      </c>
      <c r="E1363" s="267"/>
      <c r="F1363" s="286"/>
      <c r="G1363" s="286"/>
      <c r="H1363" s="267"/>
      <c r="I1363" s="356" t="s">
        <v>438</v>
      </c>
      <c r="J1363" s="267"/>
      <c r="K1363" s="345"/>
    </row>
    <row r="1364" spans="1:11">
      <c r="A1364" s="286"/>
      <c r="B1364" s="267"/>
      <c r="C1364" s="267"/>
      <c r="D1364" s="286"/>
      <c r="E1364" s="267"/>
      <c r="F1364" s="286"/>
      <c r="G1364" s="286"/>
      <c r="H1364" s="267"/>
      <c r="I1364" s="267"/>
      <c r="J1364" s="267"/>
      <c r="K1364" s="345"/>
    </row>
    <row r="1365" spans="1:11">
      <c r="A1365" s="286"/>
      <c r="B1365" s="267"/>
      <c r="C1365" s="267"/>
      <c r="D1365" s="286"/>
      <c r="E1365" s="267"/>
      <c r="F1365" s="286"/>
      <c r="G1365" s="286"/>
      <c r="H1365" s="267"/>
      <c r="I1365" s="345"/>
      <c r="J1365" s="267"/>
      <c r="K1365" s="345"/>
    </row>
    <row r="1366" spans="1:11">
      <c r="A1366" s="287" t="s">
        <v>439</v>
      </c>
      <c r="B1366" s="267"/>
      <c r="C1366" s="267"/>
      <c r="D1366" s="287" t="s">
        <v>440</v>
      </c>
      <c r="E1366" s="267"/>
      <c r="F1366" s="287"/>
      <c r="G1366" s="287"/>
      <c r="H1366" s="267"/>
      <c r="I1366" s="287" t="s">
        <v>441</v>
      </c>
      <c r="J1366" s="267"/>
      <c r="K1366" s="357"/>
    </row>
    <row r="1367" spans="1:11">
      <c r="A1367" s="288" t="s">
        <v>442</v>
      </c>
      <c r="B1367" s="267"/>
      <c r="C1367" s="267"/>
      <c r="D1367" s="288" t="s">
        <v>443</v>
      </c>
      <c r="E1367" s="267"/>
      <c r="F1367" s="288"/>
      <c r="G1367" s="288"/>
      <c r="H1367" s="267"/>
      <c r="I1367" s="288" t="s">
        <v>444</v>
      </c>
      <c r="J1367" s="304"/>
      <c r="K1367" s="286"/>
    </row>
    <row r="1368" spans="1:11">
      <c r="A1368" s="283"/>
      <c r="B1368" s="284"/>
      <c r="C1368" s="285"/>
      <c r="D1368" s="285"/>
      <c r="E1368" s="285"/>
      <c r="F1368" s="285"/>
      <c r="G1368" s="285"/>
      <c r="H1368" s="285"/>
      <c r="I1368" s="285"/>
      <c r="J1368" s="302"/>
      <c r="K1368" s="289"/>
    </row>
    <row r="1369" ht="18.75" spans="1:11">
      <c r="A1369" s="264" t="s">
        <v>415</v>
      </c>
      <c r="B1369" s="265"/>
      <c r="C1369" s="266"/>
      <c r="D1369" s="266"/>
      <c r="E1369" s="267"/>
      <c r="F1369" s="267"/>
      <c r="G1369" s="267"/>
      <c r="H1369" s="267"/>
      <c r="I1369" s="267"/>
      <c r="J1369" s="267"/>
      <c r="K1369" s="267"/>
    </row>
    <row r="1370" ht="18.75" spans="1:11">
      <c r="A1370" s="264" t="s">
        <v>416</v>
      </c>
      <c r="B1370" s="265"/>
      <c r="C1370" s="266"/>
      <c r="D1370" s="266"/>
      <c r="E1370" s="267"/>
      <c r="F1370" s="267"/>
      <c r="G1370" s="267"/>
      <c r="H1370" s="267"/>
      <c r="I1370" s="267"/>
      <c r="J1370" s="267"/>
      <c r="K1370" s="267"/>
    </row>
    <row r="1371" ht="18.75" spans="1:11">
      <c r="A1371" s="264" t="s">
        <v>417</v>
      </c>
      <c r="B1371" s="265"/>
      <c r="C1371" s="266"/>
      <c r="D1371" s="266"/>
      <c r="E1371" s="267"/>
      <c r="F1371" s="267"/>
      <c r="G1371" s="267"/>
      <c r="H1371" s="267"/>
      <c r="I1371" s="296"/>
      <c r="J1371" s="296"/>
      <c r="K1371" s="296"/>
    </row>
    <row r="1372" ht="18.75" spans="1:11">
      <c r="A1372" s="264"/>
      <c r="B1372" s="265"/>
      <c r="C1372" s="266"/>
      <c r="D1372" s="266"/>
      <c r="E1372" s="267"/>
      <c r="F1372" s="267"/>
      <c r="G1372" s="267"/>
      <c r="H1372" s="267"/>
      <c r="I1372" s="267"/>
      <c r="J1372" s="267"/>
      <c r="K1372" s="267"/>
    </row>
    <row r="1373" ht="18.75" spans="1:11">
      <c r="A1373" s="264" t="s">
        <v>418</v>
      </c>
      <c r="B1373" s="265"/>
      <c r="C1373" s="266"/>
      <c r="D1373" s="266"/>
      <c r="E1373" s="267"/>
      <c r="F1373" s="267"/>
      <c r="G1373" s="267"/>
      <c r="H1373" s="267"/>
      <c r="I1373" s="267"/>
      <c r="J1373" s="267"/>
      <c r="K1373" s="297"/>
    </row>
    <row r="1374" ht="18" spans="1:11">
      <c r="A1374" s="264" t="s">
        <v>419</v>
      </c>
      <c r="B1374" s="268" t="s">
        <v>691</v>
      </c>
      <c r="C1374" s="266"/>
      <c r="D1374" s="266"/>
      <c r="E1374" s="267"/>
      <c r="F1374" s="267"/>
      <c r="G1374" s="267"/>
      <c r="H1374" s="267"/>
      <c r="I1374" s="267"/>
      <c r="J1374" s="267"/>
      <c r="K1374" s="297"/>
    </row>
    <row r="1375" ht="18.75" spans="1:11">
      <c r="A1375" s="264"/>
      <c r="B1375" s="268"/>
      <c r="C1375" s="266"/>
      <c r="D1375" s="266"/>
      <c r="E1375" s="267"/>
      <c r="F1375" s="267"/>
      <c r="G1375" s="267"/>
      <c r="H1375" s="267"/>
      <c r="I1375" s="267"/>
      <c r="J1375" s="267"/>
      <c r="K1375" s="356"/>
    </row>
    <row r="1376" ht="18.75" spans="1:11">
      <c r="A1376" s="269"/>
      <c r="B1376" s="269"/>
      <c r="C1376" s="266"/>
      <c r="D1376" s="266"/>
      <c r="E1376" s="269"/>
      <c r="F1376" s="270" t="s">
        <v>421</v>
      </c>
      <c r="G1376" s="271"/>
      <c r="H1376" s="271"/>
      <c r="I1376" s="299"/>
      <c r="J1376" s="267"/>
      <c r="K1376" s="356"/>
    </row>
    <row r="1377" ht="33" spans="1:11">
      <c r="A1377" s="334" t="s">
        <v>422</v>
      </c>
      <c r="B1377" s="335" t="s">
        <v>423</v>
      </c>
      <c r="C1377" s="336" t="s">
        <v>424</v>
      </c>
      <c r="D1377" s="337" t="s">
        <v>425</v>
      </c>
      <c r="E1377" s="336" t="s">
        <v>426</v>
      </c>
      <c r="F1377" s="336" t="s">
        <v>8</v>
      </c>
      <c r="G1377" s="336" t="s">
        <v>9</v>
      </c>
      <c r="H1377" s="336" t="s">
        <v>427</v>
      </c>
      <c r="I1377" s="336" t="s">
        <v>428</v>
      </c>
      <c r="J1377" s="336" t="s">
        <v>429</v>
      </c>
      <c r="K1377" s="336" t="s">
        <v>670</v>
      </c>
    </row>
    <row r="1378" spans="1:11">
      <c r="A1378" s="338">
        <v>45398</v>
      </c>
      <c r="B1378" s="338">
        <v>45404</v>
      </c>
      <c r="C1378" s="339" t="s">
        <v>692</v>
      </c>
      <c r="D1378" s="340" t="s">
        <v>693</v>
      </c>
      <c r="E1378" s="341" t="s">
        <v>694</v>
      </c>
      <c r="F1378" s="350">
        <v>3300</v>
      </c>
      <c r="G1378" s="350">
        <v>2800</v>
      </c>
      <c r="H1378" s="351">
        <f>F1378+G1378</f>
        <v>6100</v>
      </c>
      <c r="I1378" s="351">
        <v>300</v>
      </c>
      <c r="J1378" s="352" t="s">
        <v>454</v>
      </c>
      <c r="K1378" s="353" t="s">
        <v>695</v>
      </c>
    </row>
    <row r="1379" spans="1:11">
      <c r="A1379" s="283"/>
      <c r="B1379" s="284"/>
      <c r="C1379" s="285"/>
      <c r="D1379" s="285"/>
      <c r="E1379" s="285"/>
      <c r="F1379" s="285"/>
      <c r="G1379" s="285"/>
      <c r="H1379" s="285"/>
      <c r="I1379" s="285"/>
      <c r="J1379" s="302"/>
      <c r="K1379" s="345"/>
    </row>
    <row r="1380" spans="1:11">
      <c r="A1380" s="286" t="s">
        <v>436</v>
      </c>
      <c r="B1380" s="267"/>
      <c r="C1380" s="267"/>
      <c r="D1380" s="286" t="s">
        <v>437</v>
      </c>
      <c r="E1380" s="267"/>
      <c r="F1380" s="286"/>
      <c r="G1380" s="286"/>
      <c r="H1380" s="267"/>
      <c r="I1380" s="356" t="s">
        <v>438</v>
      </c>
      <c r="J1380" s="267"/>
      <c r="K1380" s="345"/>
    </row>
    <row r="1381" spans="1:11">
      <c r="A1381" s="286"/>
      <c r="B1381" s="267"/>
      <c r="C1381" s="267"/>
      <c r="D1381" s="286"/>
      <c r="E1381" s="267"/>
      <c r="F1381" s="286"/>
      <c r="G1381" s="286"/>
      <c r="H1381" s="267"/>
      <c r="I1381" s="267"/>
      <c r="J1381" s="267"/>
      <c r="K1381" s="345"/>
    </row>
    <row r="1382" spans="1:11">
      <c r="A1382" s="286"/>
      <c r="B1382" s="267"/>
      <c r="C1382" s="267"/>
      <c r="D1382" s="286"/>
      <c r="E1382" s="267"/>
      <c r="F1382" s="286"/>
      <c r="G1382" s="286"/>
      <c r="H1382" s="267"/>
      <c r="I1382" s="345"/>
      <c r="J1382" s="267"/>
      <c r="K1382" s="345"/>
    </row>
    <row r="1383" spans="1:11">
      <c r="A1383" s="287" t="s">
        <v>439</v>
      </c>
      <c r="B1383" s="267"/>
      <c r="C1383" s="267"/>
      <c r="D1383" s="287" t="s">
        <v>440</v>
      </c>
      <c r="E1383" s="267"/>
      <c r="F1383" s="287"/>
      <c r="G1383" s="287"/>
      <c r="H1383" s="267"/>
      <c r="I1383" s="287" t="s">
        <v>441</v>
      </c>
      <c r="J1383" s="267"/>
      <c r="K1383" s="357"/>
    </row>
    <row r="1384" spans="1:11">
      <c r="A1384" s="288" t="s">
        <v>442</v>
      </c>
      <c r="B1384" s="267"/>
      <c r="C1384" s="267"/>
      <c r="D1384" s="288" t="s">
        <v>443</v>
      </c>
      <c r="E1384" s="267"/>
      <c r="F1384" s="288"/>
      <c r="G1384" s="288"/>
      <c r="H1384" s="267"/>
      <c r="I1384" s="288" t="s">
        <v>444</v>
      </c>
      <c r="J1384" s="304"/>
      <c r="K1384" s="286"/>
    </row>
    <row r="1385" spans="1:11">
      <c r="A1385" s="289"/>
      <c r="B1385" s="289"/>
      <c r="C1385" s="290"/>
      <c r="D1385" s="291"/>
      <c r="E1385" s="291"/>
      <c r="F1385" s="292"/>
      <c r="G1385" s="292"/>
      <c r="H1385" s="293"/>
      <c r="I1385" s="293"/>
      <c r="J1385" s="305"/>
      <c r="K1385" s="289"/>
    </row>
    <row r="1386" spans="1:11">
      <c r="A1386" s="283"/>
      <c r="B1386" s="284"/>
      <c r="C1386" s="285"/>
      <c r="D1386" s="285"/>
      <c r="E1386" s="285"/>
      <c r="F1386" s="285"/>
      <c r="G1386" s="285"/>
      <c r="H1386" s="285"/>
      <c r="I1386" s="285"/>
      <c r="J1386" s="302"/>
      <c r="K1386" s="289"/>
    </row>
    <row r="1387" ht="18.75" spans="1:11">
      <c r="A1387" s="264" t="s">
        <v>415</v>
      </c>
      <c r="B1387" s="265"/>
      <c r="C1387" s="266"/>
      <c r="D1387" s="266"/>
      <c r="E1387" s="267"/>
      <c r="F1387" s="267"/>
      <c r="G1387" s="267"/>
      <c r="H1387" s="267"/>
      <c r="I1387" s="267"/>
      <c r="J1387" s="267"/>
      <c r="K1387" s="267"/>
    </row>
    <row r="1388" ht="18.75" spans="1:11">
      <c r="A1388" s="264" t="s">
        <v>416</v>
      </c>
      <c r="B1388" s="265"/>
      <c r="C1388" s="266"/>
      <c r="D1388" s="266"/>
      <c r="E1388" s="267"/>
      <c r="F1388" s="267"/>
      <c r="G1388" s="267"/>
      <c r="H1388" s="267"/>
      <c r="I1388" s="267"/>
      <c r="J1388" s="267"/>
      <c r="K1388" s="267"/>
    </row>
    <row r="1389" ht="18.75" spans="1:11">
      <c r="A1389" s="264" t="s">
        <v>417</v>
      </c>
      <c r="B1389" s="265"/>
      <c r="C1389" s="266"/>
      <c r="D1389" s="266"/>
      <c r="E1389" s="267"/>
      <c r="F1389" s="267"/>
      <c r="G1389" s="267"/>
      <c r="H1389" s="267"/>
      <c r="I1389" s="296"/>
      <c r="J1389" s="296"/>
      <c r="K1389" s="296"/>
    </row>
    <row r="1390" ht="18.75" spans="1:11">
      <c r="A1390" s="264"/>
      <c r="B1390" s="265"/>
      <c r="C1390" s="266"/>
      <c r="D1390" s="266"/>
      <c r="E1390" s="267"/>
      <c r="F1390" s="267"/>
      <c r="G1390" s="267"/>
      <c r="H1390" s="267"/>
      <c r="I1390" s="267"/>
      <c r="J1390" s="267"/>
      <c r="K1390" s="267"/>
    </row>
    <row r="1391" ht="18.75" spans="1:11">
      <c r="A1391" s="264" t="s">
        <v>418</v>
      </c>
      <c r="B1391" s="265"/>
      <c r="C1391" s="266"/>
      <c r="D1391" s="266"/>
      <c r="E1391" s="267"/>
      <c r="F1391" s="267"/>
      <c r="G1391" s="267"/>
      <c r="H1391" s="267"/>
      <c r="I1391" s="267"/>
      <c r="J1391" s="267"/>
      <c r="K1391" s="297"/>
    </row>
    <row r="1392" ht="18" spans="1:11">
      <c r="A1392" s="264" t="s">
        <v>419</v>
      </c>
      <c r="B1392" s="268" t="s">
        <v>696</v>
      </c>
      <c r="C1392" s="266"/>
      <c r="D1392" s="266"/>
      <c r="E1392" s="267"/>
      <c r="F1392" s="267"/>
      <c r="G1392" s="267"/>
      <c r="H1392" s="267"/>
      <c r="I1392" s="267"/>
      <c r="J1392" s="267"/>
      <c r="K1392" s="297"/>
    </row>
    <row r="1393" ht="18.75" spans="1:11">
      <c r="A1393" s="264"/>
      <c r="B1393" s="268"/>
      <c r="C1393" s="266"/>
      <c r="D1393" s="266"/>
      <c r="E1393" s="267"/>
      <c r="F1393" s="267"/>
      <c r="G1393" s="267"/>
      <c r="H1393" s="267"/>
      <c r="I1393" s="267"/>
      <c r="J1393" s="267"/>
      <c r="K1393" s="356"/>
    </row>
    <row r="1394" ht="18.75" spans="1:11">
      <c r="A1394" s="269"/>
      <c r="B1394" s="269"/>
      <c r="C1394" s="266"/>
      <c r="D1394" s="266"/>
      <c r="E1394" s="269"/>
      <c r="F1394" s="270" t="s">
        <v>421</v>
      </c>
      <c r="G1394" s="271"/>
      <c r="H1394" s="271"/>
      <c r="I1394" s="299"/>
      <c r="J1394" s="267"/>
      <c r="K1394" s="356"/>
    </row>
    <row r="1395" ht="33" spans="1:11">
      <c r="A1395" s="334" t="s">
        <v>422</v>
      </c>
      <c r="B1395" s="335" t="s">
        <v>423</v>
      </c>
      <c r="C1395" s="336" t="s">
        <v>424</v>
      </c>
      <c r="D1395" s="337" t="s">
        <v>425</v>
      </c>
      <c r="E1395" s="336" t="s">
        <v>426</v>
      </c>
      <c r="F1395" s="336" t="s">
        <v>8</v>
      </c>
      <c r="G1395" s="336" t="s">
        <v>9</v>
      </c>
      <c r="H1395" s="336" t="s">
        <v>427</v>
      </c>
      <c r="I1395" s="336" t="s">
        <v>428</v>
      </c>
      <c r="J1395" s="336" t="s">
        <v>429</v>
      </c>
      <c r="K1395" s="336" t="s">
        <v>670</v>
      </c>
    </row>
    <row r="1396" spans="1:11">
      <c r="A1396" s="338">
        <v>45399</v>
      </c>
      <c r="B1396" s="338">
        <v>45406</v>
      </c>
      <c r="C1396" s="339" t="s">
        <v>163</v>
      </c>
      <c r="D1396" s="340" t="s">
        <v>697</v>
      </c>
      <c r="E1396" s="341" t="s">
        <v>541</v>
      </c>
      <c r="F1396" s="350">
        <v>0</v>
      </c>
      <c r="G1396" s="350">
        <v>0</v>
      </c>
      <c r="H1396" s="351">
        <f>F1396+G1396</f>
        <v>0</v>
      </c>
      <c r="I1396" s="351">
        <v>0</v>
      </c>
      <c r="J1396" s="352" t="s">
        <v>433</v>
      </c>
      <c r="K1396" s="353" t="s">
        <v>434</v>
      </c>
    </row>
    <row r="1397" spans="1:11">
      <c r="A1397" s="283"/>
      <c r="B1397" s="284"/>
      <c r="C1397" s="285"/>
      <c r="D1397" s="285"/>
      <c r="E1397" s="285"/>
      <c r="F1397" s="285"/>
      <c r="G1397" s="285"/>
      <c r="H1397" s="285"/>
      <c r="I1397" s="285"/>
      <c r="J1397" s="302"/>
      <c r="K1397" s="345"/>
    </row>
    <row r="1398" spans="1:11">
      <c r="A1398" s="286" t="s">
        <v>436</v>
      </c>
      <c r="B1398" s="267"/>
      <c r="C1398" s="267"/>
      <c r="D1398" s="286" t="s">
        <v>437</v>
      </c>
      <c r="E1398" s="267"/>
      <c r="F1398" s="286"/>
      <c r="G1398" s="286"/>
      <c r="H1398" s="267"/>
      <c r="I1398" s="356" t="s">
        <v>438</v>
      </c>
      <c r="J1398" s="267"/>
      <c r="K1398" s="345"/>
    </row>
    <row r="1399" spans="1:11">
      <c r="A1399" s="286"/>
      <c r="B1399" s="267"/>
      <c r="C1399" s="267"/>
      <c r="D1399" s="286"/>
      <c r="E1399" s="267"/>
      <c r="F1399" s="286"/>
      <c r="G1399" s="286"/>
      <c r="H1399" s="267"/>
      <c r="I1399" s="267"/>
      <c r="J1399" s="267"/>
      <c r="K1399" s="345"/>
    </row>
    <row r="1400" spans="1:11">
      <c r="A1400" s="286"/>
      <c r="B1400" s="267"/>
      <c r="C1400" s="267"/>
      <c r="D1400" s="286"/>
      <c r="E1400" s="267"/>
      <c r="F1400" s="286"/>
      <c r="G1400" s="286"/>
      <c r="H1400" s="267"/>
      <c r="I1400" s="345"/>
      <c r="J1400" s="267"/>
      <c r="K1400" s="345"/>
    </row>
    <row r="1401" spans="1:11">
      <c r="A1401" s="287" t="s">
        <v>439</v>
      </c>
      <c r="B1401" s="267"/>
      <c r="C1401" s="267"/>
      <c r="D1401" s="287" t="s">
        <v>440</v>
      </c>
      <c r="E1401" s="267"/>
      <c r="F1401" s="287"/>
      <c r="G1401" s="287"/>
      <c r="H1401" s="267"/>
      <c r="I1401" s="287" t="s">
        <v>441</v>
      </c>
      <c r="J1401" s="267"/>
      <c r="K1401" s="357"/>
    </row>
    <row r="1402" spans="1:11">
      <c r="A1402" s="288" t="s">
        <v>442</v>
      </c>
      <c r="B1402" s="267"/>
      <c r="C1402" s="267"/>
      <c r="D1402" s="288" t="s">
        <v>443</v>
      </c>
      <c r="E1402" s="267"/>
      <c r="F1402" s="288"/>
      <c r="G1402" s="288"/>
      <c r="H1402" s="267"/>
      <c r="I1402" s="288" t="s">
        <v>444</v>
      </c>
      <c r="J1402" s="304"/>
      <c r="K1402" s="286"/>
    </row>
    <row r="1403" spans="1:11">
      <c r="A1403" s="289"/>
      <c r="B1403" s="289"/>
      <c r="C1403" s="290"/>
      <c r="D1403" s="291"/>
      <c r="E1403" s="291"/>
      <c r="F1403" s="292"/>
      <c r="G1403" s="292"/>
      <c r="H1403" s="293"/>
      <c r="I1403" s="293"/>
      <c r="J1403" s="305"/>
      <c r="K1403" s="289"/>
    </row>
    <row r="1404" spans="1:11">
      <c r="A1404" s="289"/>
      <c r="B1404" s="289"/>
      <c r="C1404" s="290"/>
      <c r="D1404" s="291"/>
      <c r="E1404" s="291"/>
      <c r="F1404" s="292"/>
      <c r="G1404" s="292"/>
      <c r="H1404" s="293"/>
      <c r="I1404" s="293"/>
      <c r="J1404" s="305"/>
      <c r="K1404" s="289"/>
    </row>
    <row r="1405" ht="18.75" spans="1:11">
      <c r="A1405" s="264" t="s">
        <v>415</v>
      </c>
      <c r="B1405" s="265"/>
      <c r="C1405" s="266"/>
      <c r="D1405" s="266"/>
      <c r="E1405" s="267"/>
      <c r="F1405" s="267"/>
      <c r="G1405" s="267"/>
      <c r="H1405" s="267"/>
      <c r="I1405" s="267"/>
      <c r="J1405" s="267"/>
      <c r="K1405" s="267"/>
    </row>
    <row r="1406" ht="18.75" spans="1:11">
      <c r="A1406" s="264" t="s">
        <v>416</v>
      </c>
      <c r="B1406" s="265"/>
      <c r="C1406" s="266"/>
      <c r="D1406" s="266"/>
      <c r="E1406" s="267"/>
      <c r="F1406" s="267"/>
      <c r="G1406" s="267"/>
      <c r="H1406" s="267"/>
      <c r="I1406" s="267"/>
      <c r="J1406" s="267"/>
      <c r="K1406" s="267"/>
    </row>
    <row r="1407" ht="18.75" spans="1:11">
      <c r="A1407" s="264" t="s">
        <v>417</v>
      </c>
      <c r="B1407" s="265"/>
      <c r="C1407" s="266"/>
      <c r="D1407" s="266"/>
      <c r="E1407" s="267"/>
      <c r="F1407" s="267"/>
      <c r="G1407" s="267"/>
      <c r="H1407" s="267"/>
      <c r="I1407" s="296"/>
      <c r="J1407" s="296"/>
      <c r="K1407" s="296"/>
    </row>
    <row r="1408" ht="18.75" spans="1:11">
      <c r="A1408" s="264"/>
      <c r="B1408" s="265"/>
      <c r="C1408" s="266"/>
      <c r="D1408" s="266"/>
      <c r="E1408" s="267"/>
      <c r="F1408" s="267"/>
      <c r="G1408" s="267"/>
      <c r="H1408" s="267"/>
      <c r="I1408" s="267"/>
      <c r="J1408" s="267"/>
      <c r="K1408" s="267"/>
    </row>
    <row r="1409" ht="18.75" spans="1:11">
      <c r="A1409" s="264" t="s">
        <v>450</v>
      </c>
      <c r="B1409" s="265"/>
      <c r="C1409" s="266"/>
      <c r="D1409" s="266"/>
      <c r="E1409" s="267"/>
      <c r="F1409" s="267"/>
      <c r="G1409" s="267"/>
      <c r="H1409" s="267"/>
      <c r="I1409" s="267"/>
      <c r="J1409" s="267"/>
      <c r="K1409" s="297"/>
    </row>
    <row r="1410" ht="18" spans="1:11">
      <c r="A1410" s="264" t="s">
        <v>419</v>
      </c>
      <c r="B1410" s="268" t="s">
        <v>696</v>
      </c>
      <c r="C1410" s="266"/>
      <c r="D1410" s="266"/>
      <c r="E1410" s="267"/>
      <c r="F1410" s="267"/>
      <c r="G1410" s="267"/>
      <c r="H1410" s="267"/>
      <c r="I1410" s="267"/>
      <c r="J1410" s="267"/>
      <c r="K1410" s="297"/>
    </row>
    <row r="1411" ht="18.75" spans="1:11">
      <c r="A1411" s="264"/>
      <c r="B1411" s="268"/>
      <c r="C1411" s="266"/>
      <c r="D1411" s="266"/>
      <c r="E1411" s="267"/>
      <c r="F1411" s="267"/>
      <c r="G1411" s="267"/>
      <c r="H1411" s="267"/>
      <c r="I1411" s="267"/>
      <c r="J1411" s="267"/>
      <c r="K1411" s="356"/>
    </row>
    <row r="1412" ht="18.75" spans="1:11">
      <c r="A1412" s="269"/>
      <c r="B1412" s="269"/>
      <c r="C1412" s="266"/>
      <c r="D1412" s="266"/>
      <c r="E1412" s="269"/>
      <c r="F1412" s="270" t="s">
        <v>421</v>
      </c>
      <c r="G1412" s="271"/>
      <c r="H1412" s="271"/>
      <c r="I1412" s="299"/>
      <c r="J1412" s="267"/>
      <c r="K1412" s="356"/>
    </row>
    <row r="1413" ht="33" spans="1:11">
      <c r="A1413" s="334" t="s">
        <v>422</v>
      </c>
      <c r="B1413" s="335" t="s">
        <v>423</v>
      </c>
      <c r="C1413" s="336" t="s">
        <v>424</v>
      </c>
      <c r="D1413" s="337" t="s">
        <v>425</v>
      </c>
      <c r="E1413" s="336" t="s">
        <v>426</v>
      </c>
      <c r="F1413" s="336" t="s">
        <v>8</v>
      </c>
      <c r="G1413" s="336" t="s">
        <v>9</v>
      </c>
      <c r="H1413" s="336" t="s">
        <v>427</v>
      </c>
      <c r="I1413" s="336" t="s">
        <v>428</v>
      </c>
      <c r="J1413" s="336" t="s">
        <v>429</v>
      </c>
      <c r="K1413" s="336" t="s">
        <v>670</v>
      </c>
    </row>
    <row r="1414" spans="1:11">
      <c r="A1414" s="338">
        <v>45401</v>
      </c>
      <c r="B1414" s="338">
        <v>45406</v>
      </c>
      <c r="C1414" s="339" t="s">
        <v>167</v>
      </c>
      <c r="D1414" s="340" t="s">
        <v>698</v>
      </c>
      <c r="E1414" s="341" t="s">
        <v>449</v>
      </c>
      <c r="F1414" s="350">
        <v>0</v>
      </c>
      <c r="G1414" s="350">
        <v>0</v>
      </c>
      <c r="H1414" s="351">
        <f>F1414+G1414</f>
        <v>0</v>
      </c>
      <c r="I1414" s="351">
        <v>0</v>
      </c>
      <c r="J1414" s="352" t="s">
        <v>433</v>
      </c>
      <c r="K1414" s="353" t="s">
        <v>434</v>
      </c>
    </row>
    <row r="1415" spans="1:11">
      <c r="A1415" s="283"/>
      <c r="B1415" s="284"/>
      <c r="C1415" s="285"/>
      <c r="D1415" s="285"/>
      <c r="E1415" s="285"/>
      <c r="F1415" s="285"/>
      <c r="G1415" s="285"/>
      <c r="H1415" s="285"/>
      <c r="I1415" s="285"/>
      <c r="J1415" s="302"/>
      <c r="K1415" s="345"/>
    </row>
    <row r="1416" spans="1:11">
      <c r="A1416" s="286" t="s">
        <v>436</v>
      </c>
      <c r="B1416" s="267"/>
      <c r="C1416" s="267"/>
      <c r="D1416" s="286" t="s">
        <v>437</v>
      </c>
      <c r="E1416" s="267"/>
      <c r="F1416" s="286"/>
      <c r="G1416" s="286"/>
      <c r="H1416" s="267"/>
      <c r="I1416" s="356" t="s">
        <v>438</v>
      </c>
      <c r="J1416" s="267"/>
      <c r="K1416" s="345"/>
    </row>
    <row r="1417" spans="1:11">
      <c r="A1417" s="286"/>
      <c r="B1417" s="267"/>
      <c r="C1417" s="267"/>
      <c r="D1417" s="286"/>
      <c r="E1417" s="267"/>
      <c r="F1417" s="286"/>
      <c r="G1417" s="286"/>
      <c r="H1417" s="267"/>
      <c r="I1417" s="267"/>
      <c r="J1417" s="267"/>
      <c r="K1417" s="345"/>
    </row>
    <row r="1418" spans="1:11">
      <c r="A1418" s="286"/>
      <c r="B1418" s="267"/>
      <c r="C1418" s="267"/>
      <c r="D1418" s="286"/>
      <c r="E1418" s="267"/>
      <c r="F1418" s="286"/>
      <c r="G1418" s="286"/>
      <c r="H1418" s="267"/>
      <c r="I1418" s="345"/>
      <c r="J1418" s="267"/>
      <c r="K1418" s="345"/>
    </row>
    <row r="1419" spans="1:11">
      <c r="A1419" s="287" t="s">
        <v>439</v>
      </c>
      <c r="B1419" s="267"/>
      <c r="C1419" s="267"/>
      <c r="D1419" s="287" t="s">
        <v>440</v>
      </c>
      <c r="E1419" s="267"/>
      <c r="F1419" s="287"/>
      <c r="G1419" s="287"/>
      <c r="H1419" s="267"/>
      <c r="I1419" s="287" t="s">
        <v>544</v>
      </c>
      <c r="J1419" s="267"/>
      <c r="K1419" s="357"/>
    </row>
    <row r="1420" spans="1:11">
      <c r="A1420" s="288" t="s">
        <v>442</v>
      </c>
      <c r="B1420" s="267"/>
      <c r="C1420" s="267"/>
      <c r="D1420" s="288" t="s">
        <v>443</v>
      </c>
      <c r="E1420" s="267"/>
      <c r="F1420" s="288"/>
      <c r="G1420" s="288"/>
      <c r="H1420" s="267"/>
      <c r="I1420" s="288" t="s">
        <v>545</v>
      </c>
      <c r="J1420" s="304"/>
      <c r="K1420" s="286"/>
    </row>
    <row r="1421" spans="1:11">
      <c r="A1421" s="289"/>
      <c r="B1421" s="289"/>
      <c r="C1421" s="290"/>
      <c r="D1421" s="291"/>
      <c r="E1421" s="291"/>
      <c r="F1421" s="292"/>
      <c r="G1421" s="292"/>
      <c r="H1421" s="293"/>
      <c r="I1421" s="293"/>
      <c r="J1421" s="305"/>
      <c r="K1421" s="289"/>
    </row>
    <row r="1422" spans="1:11">
      <c r="A1422" s="289"/>
      <c r="B1422" s="289"/>
      <c r="C1422" s="290"/>
      <c r="D1422" s="291"/>
      <c r="E1422" s="291"/>
      <c r="F1422" s="292"/>
      <c r="G1422" s="292"/>
      <c r="H1422" s="293"/>
      <c r="I1422" s="293"/>
      <c r="J1422" s="305"/>
      <c r="K1422" s="289"/>
    </row>
    <row r="1423" ht="18.75" spans="1:11">
      <c r="A1423" s="264" t="s">
        <v>415</v>
      </c>
      <c r="B1423" s="265"/>
      <c r="C1423" s="266"/>
      <c r="D1423" s="266"/>
      <c r="E1423" s="267"/>
      <c r="F1423" s="267"/>
      <c r="G1423" s="267"/>
      <c r="H1423" s="267"/>
      <c r="I1423" s="267"/>
      <c r="J1423" s="267"/>
      <c r="K1423" s="267"/>
    </row>
    <row r="1424" ht="18.75" spans="1:11">
      <c r="A1424" s="264" t="s">
        <v>416</v>
      </c>
      <c r="B1424" s="265"/>
      <c r="C1424" s="266"/>
      <c r="D1424" s="266"/>
      <c r="E1424" s="267"/>
      <c r="F1424" s="267"/>
      <c r="G1424" s="267"/>
      <c r="H1424" s="267"/>
      <c r="I1424" s="267"/>
      <c r="J1424" s="267"/>
      <c r="K1424" s="267"/>
    </row>
    <row r="1425" ht="18.75" spans="1:11">
      <c r="A1425" s="264" t="s">
        <v>417</v>
      </c>
      <c r="B1425" s="265"/>
      <c r="C1425" s="266"/>
      <c r="D1425" s="266"/>
      <c r="E1425" s="267"/>
      <c r="F1425" s="267"/>
      <c r="G1425" s="267"/>
      <c r="H1425" s="267"/>
      <c r="I1425" s="296"/>
      <c r="J1425" s="296"/>
      <c r="K1425" s="296"/>
    </row>
    <row r="1426" ht="18.75" spans="1:11">
      <c r="A1426" s="264"/>
      <c r="B1426" s="265"/>
      <c r="C1426" s="266"/>
      <c r="D1426" s="266"/>
      <c r="E1426" s="267"/>
      <c r="F1426" s="267"/>
      <c r="G1426" s="267"/>
      <c r="H1426" s="267"/>
      <c r="I1426" s="267"/>
      <c r="J1426" s="267"/>
      <c r="K1426" s="267"/>
    </row>
    <row r="1427" ht="18.75" spans="1:11">
      <c r="A1427" s="264" t="s">
        <v>450</v>
      </c>
      <c r="B1427" s="265"/>
      <c r="C1427" s="266"/>
      <c r="D1427" s="266"/>
      <c r="E1427" s="267"/>
      <c r="F1427" s="267"/>
      <c r="G1427" s="267"/>
      <c r="H1427" s="267"/>
      <c r="I1427" s="267"/>
      <c r="J1427" s="267"/>
      <c r="K1427" s="297"/>
    </row>
    <row r="1428" ht="18" spans="1:11">
      <c r="A1428" s="264" t="s">
        <v>419</v>
      </c>
      <c r="B1428" s="268" t="s">
        <v>696</v>
      </c>
      <c r="C1428" s="266"/>
      <c r="D1428" s="266"/>
      <c r="E1428" s="267"/>
      <c r="F1428" s="267"/>
      <c r="G1428" s="267"/>
      <c r="H1428" s="267"/>
      <c r="I1428" s="267"/>
      <c r="J1428" s="267"/>
      <c r="K1428" s="297"/>
    </row>
    <row r="1429" ht="18.75" spans="1:11">
      <c r="A1429" s="264"/>
      <c r="B1429" s="268"/>
      <c r="C1429" s="266"/>
      <c r="D1429" s="266"/>
      <c r="E1429" s="267"/>
      <c r="F1429" s="267"/>
      <c r="G1429" s="267"/>
      <c r="H1429" s="267"/>
      <c r="I1429" s="267"/>
      <c r="J1429" s="267"/>
      <c r="K1429" s="356"/>
    </row>
    <row r="1430" ht="18.75" spans="1:11">
      <c r="A1430" s="269"/>
      <c r="B1430" s="269"/>
      <c r="C1430" s="266"/>
      <c r="D1430" s="266"/>
      <c r="E1430" s="269"/>
      <c r="F1430" s="270" t="s">
        <v>421</v>
      </c>
      <c r="G1430" s="271"/>
      <c r="H1430" s="271"/>
      <c r="I1430" s="299"/>
      <c r="J1430" s="267"/>
      <c r="K1430" s="356"/>
    </row>
    <row r="1431" ht="33" spans="1:11">
      <c r="A1431" s="334" t="s">
        <v>422</v>
      </c>
      <c r="B1431" s="335" t="s">
        <v>423</v>
      </c>
      <c r="C1431" s="336" t="s">
        <v>424</v>
      </c>
      <c r="D1431" s="337" t="s">
        <v>425</v>
      </c>
      <c r="E1431" s="336" t="s">
        <v>426</v>
      </c>
      <c r="F1431" s="336" t="s">
        <v>8</v>
      </c>
      <c r="G1431" s="336" t="s">
        <v>9</v>
      </c>
      <c r="H1431" s="336" t="s">
        <v>427</v>
      </c>
      <c r="I1431" s="336" t="s">
        <v>428</v>
      </c>
      <c r="J1431" s="336" t="s">
        <v>429</v>
      </c>
      <c r="K1431" s="336" t="s">
        <v>670</v>
      </c>
    </row>
    <row r="1432" spans="1:11">
      <c r="A1432" s="338">
        <v>45401</v>
      </c>
      <c r="B1432" s="338">
        <v>45406</v>
      </c>
      <c r="C1432" s="339" t="s">
        <v>168</v>
      </c>
      <c r="D1432" s="340" t="s">
        <v>699</v>
      </c>
      <c r="E1432" s="341" t="s">
        <v>449</v>
      </c>
      <c r="F1432" s="350">
        <v>0</v>
      </c>
      <c r="G1432" s="350">
        <v>0</v>
      </c>
      <c r="H1432" s="351">
        <f>F1432+G1432</f>
        <v>0</v>
      </c>
      <c r="I1432" s="351">
        <v>0</v>
      </c>
      <c r="J1432" s="352" t="s">
        <v>433</v>
      </c>
      <c r="K1432" s="353" t="s">
        <v>434</v>
      </c>
    </row>
    <row r="1433" spans="1:11">
      <c r="A1433" s="283"/>
      <c r="B1433" s="284"/>
      <c r="C1433" s="285"/>
      <c r="D1433" s="285"/>
      <c r="E1433" s="285"/>
      <c r="F1433" s="285"/>
      <c r="G1433" s="285"/>
      <c r="H1433" s="285"/>
      <c r="I1433" s="285"/>
      <c r="J1433" s="302"/>
      <c r="K1433" s="345"/>
    </row>
    <row r="1434" spans="1:11">
      <c r="A1434" s="286" t="s">
        <v>436</v>
      </c>
      <c r="B1434" s="267"/>
      <c r="C1434" s="267"/>
      <c r="D1434" s="286" t="s">
        <v>437</v>
      </c>
      <c r="E1434" s="267"/>
      <c r="F1434" s="286"/>
      <c r="G1434" s="286"/>
      <c r="H1434" s="267"/>
      <c r="I1434" s="356" t="s">
        <v>438</v>
      </c>
      <c r="J1434" s="267"/>
      <c r="K1434" s="345"/>
    </row>
    <row r="1435" spans="1:11">
      <c r="A1435" s="286"/>
      <c r="B1435" s="267"/>
      <c r="C1435" s="267"/>
      <c r="D1435" s="286"/>
      <c r="E1435" s="267"/>
      <c r="F1435" s="286"/>
      <c r="G1435" s="286"/>
      <c r="H1435" s="267"/>
      <c r="I1435" s="267"/>
      <c r="J1435" s="267"/>
      <c r="K1435" s="345"/>
    </row>
    <row r="1436" spans="1:11">
      <c r="A1436" s="286"/>
      <c r="B1436" s="267"/>
      <c r="C1436" s="267"/>
      <c r="D1436" s="286"/>
      <c r="E1436" s="267"/>
      <c r="F1436" s="286"/>
      <c r="G1436" s="286"/>
      <c r="H1436" s="267"/>
      <c r="I1436" s="345"/>
      <c r="J1436" s="267"/>
      <c r="K1436" s="345"/>
    </row>
    <row r="1437" spans="1:11">
      <c r="A1437" s="287" t="s">
        <v>439</v>
      </c>
      <c r="B1437" s="267"/>
      <c r="C1437" s="267"/>
      <c r="D1437" s="287" t="s">
        <v>440</v>
      </c>
      <c r="E1437" s="267"/>
      <c r="F1437" s="287"/>
      <c r="G1437" s="287"/>
      <c r="H1437" s="267"/>
      <c r="I1437" s="287" t="s">
        <v>544</v>
      </c>
      <c r="J1437" s="267"/>
      <c r="K1437" s="357"/>
    </row>
    <row r="1438" spans="1:11">
      <c r="A1438" s="288" t="s">
        <v>442</v>
      </c>
      <c r="B1438" s="267"/>
      <c r="C1438" s="267"/>
      <c r="D1438" s="288" t="s">
        <v>443</v>
      </c>
      <c r="E1438" s="267"/>
      <c r="F1438" s="288"/>
      <c r="G1438" s="288"/>
      <c r="H1438" s="267"/>
      <c r="I1438" s="288" t="s">
        <v>545</v>
      </c>
      <c r="J1438" s="304"/>
      <c r="K1438" s="286"/>
    </row>
    <row r="1439" spans="1:11">
      <c r="A1439" s="289"/>
      <c r="B1439" s="289"/>
      <c r="C1439" s="290"/>
      <c r="D1439" s="291"/>
      <c r="E1439" s="291"/>
      <c r="F1439" s="292"/>
      <c r="G1439" s="292"/>
      <c r="H1439" s="293"/>
      <c r="I1439" s="293"/>
      <c r="J1439" s="305"/>
      <c r="K1439" s="289"/>
    </row>
    <row r="1440" ht="16.5" spans="1:11">
      <c r="A1440" s="309"/>
      <c r="B1440" s="310"/>
      <c r="C1440" s="311"/>
      <c r="D1440" s="311"/>
      <c r="E1440" s="311"/>
      <c r="F1440" s="311"/>
      <c r="G1440" s="311"/>
      <c r="H1440" s="311"/>
      <c r="I1440" s="311"/>
      <c r="J1440" s="311"/>
      <c r="K1440" s="311"/>
    </row>
    <row r="1441" ht="18.75" spans="1:11">
      <c r="A1441" s="264" t="s">
        <v>415</v>
      </c>
      <c r="B1441" s="265"/>
      <c r="C1441" s="266"/>
      <c r="D1441" s="266"/>
      <c r="E1441" s="267"/>
      <c r="F1441" s="267"/>
      <c r="G1441" s="267"/>
      <c r="H1441" s="267"/>
      <c r="I1441" s="267"/>
      <c r="J1441" s="267"/>
      <c r="K1441" s="267"/>
    </row>
    <row r="1442" ht="18.75" spans="1:11">
      <c r="A1442" s="264" t="s">
        <v>416</v>
      </c>
      <c r="B1442" s="265"/>
      <c r="C1442" s="266"/>
      <c r="D1442" s="266"/>
      <c r="E1442" s="267"/>
      <c r="F1442" s="267"/>
      <c r="G1442" s="267"/>
      <c r="H1442" s="267"/>
      <c r="I1442" s="267"/>
      <c r="J1442" s="267"/>
      <c r="K1442" s="267"/>
    </row>
    <row r="1443" ht="18.75" spans="1:11">
      <c r="A1443" s="264" t="s">
        <v>417</v>
      </c>
      <c r="B1443" s="265"/>
      <c r="C1443" s="266"/>
      <c r="D1443" s="266"/>
      <c r="E1443" s="267"/>
      <c r="F1443" s="267"/>
      <c r="G1443" s="267"/>
      <c r="H1443" s="267"/>
      <c r="I1443" s="296"/>
      <c r="J1443" s="296"/>
      <c r="K1443" s="296"/>
    </row>
    <row r="1444" ht="18.75" spans="1:11">
      <c r="A1444" s="264"/>
      <c r="B1444" s="265"/>
      <c r="C1444" s="266"/>
      <c r="D1444" s="266"/>
      <c r="E1444" s="267"/>
      <c r="F1444" s="267"/>
      <c r="G1444" s="267"/>
      <c r="H1444" s="267"/>
      <c r="I1444" s="267"/>
      <c r="J1444" s="267"/>
      <c r="K1444" s="267"/>
    </row>
    <row r="1445" ht="18.75" spans="1:11">
      <c r="A1445" s="264" t="s">
        <v>418</v>
      </c>
      <c r="B1445" s="265"/>
      <c r="C1445" s="266"/>
      <c r="D1445" s="266"/>
      <c r="E1445" s="267"/>
      <c r="F1445" s="267"/>
      <c r="G1445" s="267"/>
      <c r="H1445" s="267"/>
      <c r="I1445" s="267"/>
      <c r="J1445" s="267"/>
      <c r="K1445" s="297"/>
    </row>
    <row r="1446" ht="18" spans="1:11">
      <c r="A1446" s="264" t="s">
        <v>419</v>
      </c>
      <c r="B1446" s="268" t="s">
        <v>696</v>
      </c>
      <c r="C1446" s="266"/>
      <c r="D1446" s="266"/>
      <c r="E1446" s="267"/>
      <c r="F1446" s="267"/>
      <c r="G1446" s="267"/>
      <c r="H1446" s="267"/>
      <c r="I1446" s="267"/>
      <c r="J1446" s="267"/>
      <c r="K1446" s="297"/>
    </row>
    <row r="1447" ht="18.75" spans="1:11">
      <c r="A1447" s="264"/>
      <c r="B1447" s="268"/>
      <c r="C1447" s="266"/>
      <c r="D1447" s="266"/>
      <c r="E1447" s="267"/>
      <c r="F1447" s="267"/>
      <c r="G1447" s="267"/>
      <c r="H1447" s="267"/>
      <c r="I1447" s="267"/>
      <c r="J1447" s="267"/>
      <c r="K1447" s="356"/>
    </row>
    <row r="1448" ht="18.75" spans="1:11">
      <c r="A1448" s="269"/>
      <c r="B1448" s="269"/>
      <c r="C1448" s="266"/>
      <c r="D1448" s="266"/>
      <c r="E1448" s="269"/>
      <c r="F1448" s="270" t="s">
        <v>421</v>
      </c>
      <c r="G1448" s="271"/>
      <c r="H1448" s="271"/>
      <c r="I1448" s="299"/>
      <c r="J1448" s="267"/>
      <c r="K1448" s="356"/>
    </row>
    <row r="1449" ht="33" spans="1:11">
      <c r="A1449" s="334" t="s">
        <v>422</v>
      </c>
      <c r="B1449" s="335" t="s">
        <v>423</v>
      </c>
      <c r="C1449" s="336" t="s">
        <v>424</v>
      </c>
      <c r="D1449" s="337" t="s">
        <v>425</v>
      </c>
      <c r="E1449" s="336" t="s">
        <v>426</v>
      </c>
      <c r="F1449" s="336" t="s">
        <v>8</v>
      </c>
      <c r="G1449" s="336" t="s">
        <v>9</v>
      </c>
      <c r="H1449" s="336" t="s">
        <v>427</v>
      </c>
      <c r="I1449" s="336" t="s">
        <v>428</v>
      </c>
      <c r="J1449" s="336" t="s">
        <v>429</v>
      </c>
      <c r="K1449" s="336" t="s">
        <v>670</v>
      </c>
    </row>
    <row r="1450" spans="1:11">
      <c r="A1450" s="338">
        <v>45401</v>
      </c>
      <c r="B1450" s="338">
        <v>45406</v>
      </c>
      <c r="C1450" s="339" t="s">
        <v>165</v>
      </c>
      <c r="D1450" s="340" t="s">
        <v>535</v>
      </c>
      <c r="E1450" s="341" t="s">
        <v>536</v>
      </c>
      <c r="F1450" s="358">
        <v>0</v>
      </c>
      <c r="G1450" s="358">
        <v>500</v>
      </c>
      <c r="H1450" s="359">
        <f>F1450+G1450</f>
        <v>500</v>
      </c>
      <c r="I1450" s="359">
        <v>500</v>
      </c>
      <c r="J1450" s="352" t="s">
        <v>581</v>
      </c>
      <c r="K1450" s="353" t="s">
        <v>434</v>
      </c>
    </row>
    <row r="1451" spans="1:11">
      <c r="A1451" s="338">
        <v>45395</v>
      </c>
      <c r="B1451" s="338">
        <v>45406</v>
      </c>
      <c r="C1451" s="339" t="s">
        <v>162</v>
      </c>
      <c r="D1451" s="340" t="s">
        <v>700</v>
      </c>
      <c r="E1451" s="341" t="s">
        <v>701</v>
      </c>
      <c r="F1451" s="358">
        <v>0</v>
      </c>
      <c r="G1451" s="358">
        <v>0</v>
      </c>
      <c r="H1451" s="359">
        <f>F1451+G1451</f>
        <v>0</v>
      </c>
      <c r="I1451" s="359">
        <v>0</v>
      </c>
      <c r="J1451" s="352" t="s">
        <v>581</v>
      </c>
      <c r="K1451" s="353" t="s">
        <v>434</v>
      </c>
    </row>
    <row r="1452" spans="1:11">
      <c r="A1452" s="338">
        <v>45400</v>
      </c>
      <c r="B1452" s="338">
        <v>45406</v>
      </c>
      <c r="C1452" s="339" t="s">
        <v>164</v>
      </c>
      <c r="D1452" s="340" t="s">
        <v>700</v>
      </c>
      <c r="E1452" s="341" t="s">
        <v>701</v>
      </c>
      <c r="F1452" s="358">
        <v>0</v>
      </c>
      <c r="G1452" s="358">
        <v>4417.5</v>
      </c>
      <c r="H1452" s="359">
        <f>F1452+G1452</f>
        <v>4417.5</v>
      </c>
      <c r="I1452" s="359">
        <v>4417.5</v>
      </c>
      <c r="J1452" s="352" t="s">
        <v>454</v>
      </c>
      <c r="K1452" s="353" t="s">
        <v>434</v>
      </c>
    </row>
    <row r="1453" spans="1:11">
      <c r="A1453" s="338">
        <v>45404</v>
      </c>
      <c r="B1453" s="338">
        <v>45406</v>
      </c>
      <c r="C1453" s="339" t="s">
        <v>166</v>
      </c>
      <c r="D1453" s="340" t="s">
        <v>697</v>
      </c>
      <c r="E1453" s="341" t="s">
        <v>541</v>
      </c>
      <c r="F1453" s="358">
        <v>0</v>
      </c>
      <c r="G1453" s="358">
        <v>0</v>
      </c>
      <c r="H1453" s="359">
        <f>F1453+G1453</f>
        <v>0</v>
      </c>
      <c r="I1453" s="359">
        <v>0</v>
      </c>
      <c r="J1453" s="352" t="s">
        <v>433</v>
      </c>
      <c r="K1453" s="353" t="s">
        <v>434</v>
      </c>
    </row>
    <row r="1454" spans="1:11">
      <c r="A1454" s="344"/>
      <c r="B1454" s="344"/>
      <c r="C1454" s="345"/>
      <c r="D1454" s="346"/>
      <c r="E1454" s="347"/>
      <c r="F1454" s="360"/>
      <c r="G1454" s="360"/>
      <c r="H1454" s="361"/>
      <c r="I1454" s="361"/>
      <c r="J1454" s="354"/>
      <c r="K1454" s="355"/>
    </row>
    <row r="1455" spans="1:11">
      <c r="A1455" s="286" t="s">
        <v>436</v>
      </c>
      <c r="B1455" s="267"/>
      <c r="C1455" s="267"/>
      <c r="D1455" s="286" t="s">
        <v>437</v>
      </c>
      <c r="E1455" s="267"/>
      <c r="F1455" s="286"/>
      <c r="G1455" s="286"/>
      <c r="H1455" s="267"/>
      <c r="I1455" s="356" t="s">
        <v>438</v>
      </c>
      <c r="J1455" s="267"/>
      <c r="K1455" s="345"/>
    </row>
    <row r="1456" spans="1:11">
      <c r="A1456" s="286"/>
      <c r="B1456" s="267"/>
      <c r="C1456" s="267"/>
      <c r="D1456" s="286"/>
      <c r="E1456" s="267"/>
      <c r="F1456" s="286"/>
      <c r="G1456" s="286"/>
      <c r="H1456" s="267"/>
      <c r="I1456" s="267"/>
      <c r="J1456" s="267"/>
      <c r="K1456" s="345"/>
    </row>
    <row r="1457" spans="1:11">
      <c r="A1457" s="286"/>
      <c r="B1457" s="267"/>
      <c r="C1457" s="267"/>
      <c r="D1457" s="286"/>
      <c r="E1457" s="267"/>
      <c r="F1457" s="286"/>
      <c r="G1457" s="286"/>
      <c r="H1457" s="267"/>
      <c r="I1457" s="345"/>
      <c r="J1457" s="267"/>
      <c r="K1457" s="345"/>
    </row>
    <row r="1458" spans="1:11">
      <c r="A1458" s="287" t="s">
        <v>439</v>
      </c>
      <c r="B1458" s="267"/>
      <c r="C1458" s="267"/>
      <c r="D1458" s="287" t="s">
        <v>440</v>
      </c>
      <c r="E1458" s="267"/>
      <c r="F1458" s="287"/>
      <c r="G1458" s="287"/>
      <c r="H1458" s="267"/>
      <c r="I1458" s="287" t="s">
        <v>441</v>
      </c>
      <c r="J1458" s="267"/>
      <c r="K1458" s="357"/>
    </row>
    <row r="1459" spans="1:11">
      <c r="A1459" s="288" t="s">
        <v>442</v>
      </c>
      <c r="B1459" s="267"/>
      <c r="C1459" s="267"/>
      <c r="D1459" s="288" t="s">
        <v>443</v>
      </c>
      <c r="E1459" s="267"/>
      <c r="F1459" s="288"/>
      <c r="G1459" s="288"/>
      <c r="H1459" s="267"/>
      <c r="I1459" s="288" t="s">
        <v>444</v>
      </c>
      <c r="J1459" s="304"/>
      <c r="K1459" s="286"/>
    </row>
    <row r="1460" spans="1:11">
      <c r="A1460" s="289"/>
      <c r="B1460" s="289"/>
      <c r="C1460" s="290"/>
      <c r="D1460" s="291"/>
      <c r="E1460" s="291"/>
      <c r="F1460" s="292"/>
      <c r="G1460" s="292"/>
      <c r="H1460" s="293"/>
      <c r="I1460" s="293"/>
      <c r="J1460" s="305"/>
      <c r="K1460" s="289"/>
    </row>
    <row r="1461" ht="18.75" spans="1:11">
      <c r="A1461" s="264" t="s">
        <v>415</v>
      </c>
      <c r="B1461" s="265"/>
      <c r="C1461" s="266"/>
      <c r="D1461" s="266"/>
      <c r="E1461" s="267"/>
      <c r="F1461" s="267"/>
      <c r="G1461" s="267"/>
      <c r="H1461" s="267"/>
      <c r="I1461" s="267"/>
      <c r="J1461" s="267"/>
      <c r="K1461" s="267"/>
    </row>
    <row r="1462" ht="18.75" spans="1:11">
      <c r="A1462" s="264" t="s">
        <v>416</v>
      </c>
      <c r="B1462" s="265"/>
      <c r="C1462" s="266"/>
      <c r="D1462" s="266"/>
      <c r="E1462" s="267"/>
      <c r="F1462" s="267"/>
      <c r="G1462" s="267"/>
      <c r="H1462" s="267"/>
      <c r="I1462" s="267"/>
      <c r="J1462" s="267"/>
      <c r="K1462" s="267"/>
    </row>
    <row r="1463" ht="18.75" spans="1:11">
      <c r="A1463" s="264" t="s">
        <v>417</v>
      </c>
      <c r="B1463" s="265"/>
      <c r="C1463" s="266"/>
      <c r="D1463" s="266"/>
      <c r="E1463" s="267"/>
      <c r="F1463" s="267"/>
      <c r="G1463" s="267"/>
      <c r="H1463" s="267"/>
      <c r="I1463" s="296"/>
      <c r="J1463" s="296"/>
      <c r="K1463" s="296"/>
    </row>
    <row r="1464" ht="18.75" spans="1:11">
      <c r="A1464" s="264"/>
      <c r="B1464" s="265"/>
      <c r="C1464" s="266"/>
      <c r="D1464" s="266"/>
      <c r="E1464" s="267"/>
      <c r="F1464" s="267"/>
      <c r="G1464" s="267"/>
      <c r="H1464" s="267"/>
      <c r="I1464" s="267"/>
      <c r="J1464" s="267"/>
      <c r="K1464" s="267"/>
    </row>
    <row r="1465" ht="18.75" spans="1:11">
      <c r="A1465" s="264" t="s">
        <v>418</v>
      </c>
      <c r="B1465" s="265"/>
      <c r="C1465" s="266"/>
      <c r="D1465" s="266"/>
      <c r="E1465" s="267"/>
      <c r="F1465" s="267"/>
      <c r="G1465" s="267"/>
      <c r="H1465" s="267"/>
      <c r="I1465" s="267"/>
      <c r="J1465" s="267"/>
      <c r="K1465" s="297"/>
    </row>
    <row r="1466" ht="18" spans="1:11">
      <c r="A1466" s="264" t="s">
        <v>419</v>
      </c>
      <c r="B1466" s="268" t="s">
        <v>702</v>
      </c>
      <c r="C1466" s="266"/>
      <c r="D1466" s="266"/>
      <c r="E1466" s="267"/>
      <c r="F1466" s="267"/>
      <c r="G1466" s="267"/>
      <c r="H1466" s="267"/>
      <c r="I1466" s="267"/>
      <c r="J1466" s="267"/>
      <c r="K1466" s="297"/>
    </row>
    <row r="1467" ht="18.75" spans="1:11">
      <c r="A1467" s="264"/>
      <c r="B1467" s="268"/>
      <c r="C1467" s="266"/>
      <c r="D1467" s="266"/>
      <c r="E1467" s="267"/>
      <c r="F1467" s="267"/>
      <c r="G1467" s="267"/>
      <c r="H1467" s="267"/>
      <c r="I1467" s="267"/>
      <c r="J1467" s="267"/>
      <c r="K1467" s="356"/>
    </row>
    <row r="1468" ht="18.75" spans="1:11">
      <c r="A1468" s="269"/>
      <c r="B1468" s="269"/>
      <c r="C1468" s="266"/>
      <c r="D1468" s="266"/>
      <c r="E1468" s="269"/>
      <c r="F1468" s="270" t="s">
        <v>421</v>
      </c>
      <c r="G1468" s="271"/>
      <c r="H1468" s="271"/>
      <c r="I1468" s="299"/>
      <c r="J1468" s="267"/>
      <c r="K1468" s="356"/>
    </row>
    <row r="1469" ht="33" spans="1:11">
      <c r="A1469" s="334" t="s">
        <v>422</v>
      </c>
      <c r="B1469" s="335" t="s">
        <v>423</v>
      </c>
      <c r="C1469" s="336" t="s">
        <v>424</v>
      </c>
      <c r="D1469" s="337" t="s">
        <v>425</v>
      </c>
      <c r="E1469" s="336" t="s">
        <v>426</v>
      </c>
      <c r="F1469" s="336" t="s">
        <v>8</v>
      </c>
      <c r="G1469" s="336" t="s">
        <v>9</v>
      </c>
      <c r="H1469" s="336" t="s">
        <v>427</v>
      </c>
      <c r="I1469" s="336" t="s">
        <v>428</v>
      </c>
      <c r="J1469" s="336" t="s">
        <v>429</v>
      </c>
      <c r="K1469" s="336" t="s">
        <v>670</v>
      </c>
    </row>
    <row r="1470" spans="1:11">
      <c r="A1470" s="338">
        <v>45404</v>
      </c>
      <c r="B1470" s="338">
        <v>45407</v>
      </c>
      <c r="C1470" s="339" t="s">
        <v>169</v>
      </c>
      <c r="D1470" s="340" t="s">
        <v>703</v>
      </c>
      <c r="E1470" s="341" t="s">
        <v>510</v>
      </c>
      <c r="F1470" s="358">
        <v>0</v>
      </c>
      <c r="G1470" s="358">
        <v>0</v>
      </c>
      <c r="H1470" s="359">
        <f>F1470+G1470</f>
        <v>0</v>
      </c>
      <c r="I1470" s="359">
        <v>0</v>
      </c>
      <c r="J1470" s="352" t="s">
        <v>433</v>
      </c>
      <c r="K1470" s="353" t="s">
        <v>434</v>
      </c>
    </row>
    <row r="1471" spans="1:11">
      <c r="A1471" s="344"/>
      <c r="B1471" s="344"/>
      <c r="C1471" s="345"/>
      <c r="D1471" s="346"/>
      <c r="E1471" s="347"/>
      <c r="F1471" s="360"/>
      <c r="G1471" s="360"/>
      <c r="H1471" s="361"/>
      <c r="I1471" s="361"/>
      <c r="J1471" s="354"/>
      <c r="K1471" s="355"/>
    </row>
    <row r="1472" spans="1:11">
      <c r="A1472" s="286" t="s">
        <v>436</v>
      </c>
      <c r="B1472" s="267"/>
      <c r="C1472" s="267"/>
      <c r="D1472" s="286" t="s">
        <v>437</v>
      </c>
      <c r="E1472" s="267"/>
      <c r="F1472" s="286"/>
      <c r="G1472" s="286"/>
      <c r="H1472" s="267"/>
      <c r="I1472" s="356" t="s">
        <v>438</v>
      </c>
      <c r="J1472" s="267"/>
      <c r="K1472" s="345"/>
    </row>
    <row r="1473" spans="1:11">
      <c r="A1473" s="286"/>
      <c r="B1473" s="267"/>
      <c r="C1473" s="267"/>
      <c r="D1473" s="286"/>
      <c r="E1473" s="267"/>
      <c r="F1473" s="286"/>
      <c r="G1473" s="286"/>
      <c r="H1473" s="267"/>
      <c r="I1473" s="267"/>
      <c r="J1473" s="267"/>
      <c r="K1473" s="345"/>
    </row>
    <row r="1474" spans="1:11">
      <c r="A1474" s="286"/>
      <c r="B1474" s="267"/>
      <c r="C1474" s="267"/>
      <c r="D1474" s="286"/>
      <c r="E1474" s="267"/>
      <c r="F1474" s="286"/>
      <c r="G1474" s="286"/>
      <c r="H1474" s="267"/>
      <c r="I1474" s="345"/>
      <c r="J1474" s="267"/>
      <c r="K1474" s="345"/>
    </row>
    <row r="1475" spans="1:11">
      <c r="A1475" s="287" t="s">
        <v>439</v>
      </c>
      <c r="B1475" s="267"/>
      <c r="C1475" s="267"/>
      <c r="D1475" s="287" t="s">
        <v>440</v>
      </c>
      <c r="E1475" s="267"/>
      <c r="F1475" s="287"/>
      <c r="G1475" s="287"/>
      <c r="H1475" s="267"/>
      <c r="I1475" s="287" t="s">
        <v>441</v>
      </c>
      <c r="J1475" s="267"/>
      <c r="K1475" s="357"/>
    </row>
    <row r="1476" spans="1:11">
      <c r="A1476" s="288" t="s">
        <v>442</v>
      </c>
      <c r="B1476" s="267"/>
      <c r="C1476" s="267"/>
      <c r="D1476" s="288" t="s">
        <v>443</v>
      </c>
      <c r="E1476" s="267"/>
      <c r="F1476" s="288"/>
      <c r="G1476" s="288"/>
      <c r="H1476" s="267"/>
      <c r="I1476" s="288" t="s">
        <v>444</v>
      </c>
      <c r="J1476" s="304"/>
      <c r="K1476" s="286"/>
    </row>
    <row r="1477" ht="18" spans="1:11">
      <c r="A1477" s="264"/>
      <c r="B1477" s="268"/>
      <c r="C1477" s="266"/>
      <c r="D1477" s="266"/>
      <c r="E1477" s="267"/>
      <c r="F1477" s="267"/>
      <c r="G1477" s="267"/>
      <c r="H1477" s="267"/>
      <c r="I1477" s="267"/>
      <c r="J1477" s="66"/>
      <c r="K1477" s="298"/>
    </row>
    <row r="1478" ht="18.75" spans="1:11">
      <c r="A1478" s="264" t="s">
        <v>415</v>
      </c>
      <c r="B1478" s="265"/>
      <c r="C1478" s="266"/>
      <c r="D1478" s="266"/>
      <c r="E1478" s="267"/>
      <c r="F1478" s="267"/>
      <c r="G1478" s="267"/>
      <c r="H1478" s="267"/>
      <c r="I1478" s="267"/>
      <c r="J1478" s="267"/>
      <c r="K1478" s="267"/>
    </row>
    <row r="1479" ht="18.75" spans="1:11">
      <c r="A1479" s="264" t="s">
        <v>416</v>
      </c>
      <c r="B1479" s="265"/>
      <c r="C1479" s="266"/>
      <c r="D1479" s="266"/>
      <c r="E1479" s="267"/>
      <c r="F1479" s="267"/>
      <c r="G1479" s="267"/>
      <c r="H1479" s="267"/>
      <c r="I1479" s="267"/>
      <c r="J1479" s="267"/>
      <c r="K1479" s="267"/>
    </row>
    <row r="1480" ht="18.75" spans="1:11">
      <c r="A1480" s="264" t="s">
        <v>417</v>
      </c>
      <c r="B1480" s="265"/>
      <c r="C1480" s="266"/>
      <c r="D1480" s="266"/>
      <c r="E1480" s="267"/>
      <c r="F1480" s="267"/>
      <c r="G1480" s="267"/>
      <c r="H1480" s="267"/>
      <c r="I1480" s="296"/>
      <c r="J1480" s="296"/>
      <c r="K1480" s="296"/>
    </row>
    <row r="1481" ht="18.75" spans="1:11">
      <c r="A1481" s="264"/>
      <c r="B1481" s="265"/>
      <c r="C1481" s="266"/>
      <c r="D1481" s="266"/>
      <c r="E1481" s="267"/>
      <c r="F1481" s="267"/>
      <c r="G1481" s="267"/>
      <c r="H1481" s="267"/>
      <c r="I1481" s="267"/>
      <c r="J1481" s="267"/>
      <c r="K1481" s="267"/>
    </row>
    <row r="1482" ht="18.75" spans="1:11">
      <c r="A1482" s="264" t="s">
        <v>450</v>
      </c>
      <c r="B1482" s="265"/>
      <c r="C1482" s="266"/>
      <c r="D1482" s="266"/>
      <c r="E1482" s="267"/>
      <c r="F1482" s="267"/>
      <c r="G1482" s="267"/>
      <c r="H1482" s="267"/>
      <c r="I1482" s="267"/>
      <c r="J1482" s="267"/>
      <c r="K1482" s="297"/>
    </row>
    <row r="1483" ht="18" spans="1:11">
      <c r="A1483" s="264" t="s">
        <v>419</v>
      </c>
      <c r="B1483" s="268" t="s">
        <v>702</v>
      </c>
      <c r="C1483" s="266"/>
      <c r="D1483" s="266"/>
      <c r="E1483" s="267"/>
      <c r="F1483" s="267"/>
      <c r="G1483" s="267"/>
      <c r="H1483" s="267"/>
      <c r="I1483" s="267"/>
      <c r="J1483" s="267"/>
      <c r="K1483" s="297"/>
    </row>
    <row r="1484" ht="18.75" spans="1:11">
      <c r="A1484" s="264"/>
      <c r="B1484" s="268"/>
      <c r="C1484" s="266"/>
      <c r="D1484" s="266"/>
      <c r="E1484" s="267"/>
      <c r="F1484" s="267"/>
      <c r="G1484" s="267"/>
      <c r="H1484" s="267"/>
      <c r="I1484" s="267"/>
      <c r="J1484" s="267"/>
      <c r="K1484" s="356"/>
    </row>
    <row r="1485" ht="18.75" spans="1:11">
      <c r="A1485" s="269"/>
      <c r="B1485" s="269"/>
      <c r="C1485" s="266"/>
      <c r="D1485" s="266"/>
      <c r="E1485" s="269"/>
      <c r="F1485" s="270" t="s">
        <v>421</v>
      </c>
      <c r="G1485" s="271"/>
      <c r="H1485" s="271"/>
      <c r="I1485" s="299"/>
      <c r="J1485" s="267"/>
      <c r="K1485" s="356"/>
    </row>
    <row r="1486" ht="33" spans="1:11">
      <c r="A1486" s="334" t="s">
        <v>422</v>
      </c>
      <c r="B1486" s="335" t="s">
        <v>423</v>
      </c>
      <c r="C1486" s="336" t="s">
        <v>424</v>
      </c>
      <c r="D1486" s="337" t="s">
        <v>425</v>
      </c>
      <c r="E1486" s="336" t="s">
        <v>426</v>
      </c>
      <c r="F1486" s="336" t="s">
        <v>8</v>
      </c>
      <c r="G1486" s="336" t="s">
        <v>9</v>
      </c>
      <c r="H1486" s="336" t="s">
        <v>427</v>
      </c>
      <c r="I1486" s="336" t="s">
        <v>428</v>
      </c>
      <c r="J1486" s="336" t="s">
        <v>429</v>
      </c>
      <c r="K1486" s="336" t="s">
        <v>670</v>
      </c>
    </row>
    <row r="1487" spans="1:11">
      <c r="A1487" s="338">
        <v>45406</v>
      </c>
      <c r="B1487" s="338">
        <v>45407</v>
      </c>
      <c r="C1487" s="339" t="s">
        <v>170</v>
      </c>
      <c r="D1487" s="340" t="s">
        <v>699</v>
      </c>
      <c r="E1487" s="341" t="s">
        <v>449</v>
      </c>
      <c r="F1487" s="350">
        <v>0</v>
      </c>
      <c r="G1487" s="350">
        <v>0</v>
      </c>
      <c r="H1487" s="351">
        <f>F1487+G1487</f>
        <v>0</v>
      </c>
      <c r="I1487" s="351">
        <v>0</v>
      </c>
      <c r="J1487" s="352" t="s">
        <v>704</v>
      </c>
      <c r="K1487" s="353" t="s">
        <v>434</v>
      </c>
    </row>
    <row r="1488" spans="1:11">
      <c r="A1488" s="283"/>
      <c r="B1488" s="284"/>
      <c r="C1488" s="285"/>
      <c r="D1488" s="285"/>
      <c r="E1488" s="285"/>
      <c r="F1488" s="285"/>
      <c r="G1488" s="285"/>
      <c r="H1488" s="285"/>
      <c r="I1488" s="285"/>
      <c r="J1488" s="302"/>
      <c r="K1488" s="345"/>
    </row>
    <row r="1489" spans="1:11">
      <c r="A1489" s="286" t="s">
        <v>436</v>
      </c>
      <c r="B1489" s="267"/>
      <c r="C1489" s="267"/>
      <c r="D1489" s="286" t="s">
        <v>437</v>
      </c>
      <c r="E1489" s="267"/>
      <c r="F1489" s="286"/>
      <c r="G1489" s="286"/>
      <c r="H1489" s="267"/>
      <c r="I1489" s="356" t="s">
        <v>438</v>
      </c>
      <c r="J1489" s="267"/>
      <c r="K1489" s="345"/>
    </row>
    <row r="1490" spans="1:11">
      <c r="A1490" s="286"/>
      <c r="B1490" s="267"/>
      <c r="C1490" s="267"/>
      <c r="D1490" s="286"/>
      <c r="E1490" s="267"/>
      <c r="F1490" s="286"/>
      <c r="G1490" s="286"/>
      <c r="H1490" s="267"/>
      <c r="I1490" s="267"/>
      <c r="J1490" s="267"/>
      <c r="K1490" s="345"/>
    </row>
    <row r="1491" spans="1:11">
      <c r="A1491" s="286"/>
      <c r="B1491" s="267"/>
      <c r="C1491" s="267"/>
      <c r="D1491" s="286"/>
      <c r="E1491" s="267"/>
      <c r="F1491" s="286"/>
      <c r="G1491" s="286"/>
      <c r="H1491" s="267"/>
      <c r="I1491" s="345"/>
      <c r="J1491" s="267"/>
      <c r="K1491" s="345"/>
    </row>
    <row r="1492" spans="1:11">
      <c r="A1492" s="287" t="s">
        <v>439</v>
      </c>
      <c r="B1492" s="267"/>
      <c r="C1492" s="267"/>
      <c r="D1492" s="287" t="s">
        <v>440</v>
      </c>
      <c r="E1492" s="267"/>
      <c r="F1492" s="287"/>
      <c r="G1492" s="287"/>
      <c r="H1492" s="267"/>
      <c r="I1492" s="287" t="s">
        <v>544</v>
      </c>
      <c r="J1492" s="267"/>
      <c r="K1492" s="357"/>
    </row>
    <row r="1493" spans="1:11">
      <c r="A1493" s="288" t="s">
        <v>442</v>
      </c>
      <c r="B1493" s="267"/>
      <c r="C1493" s="267"/>
      <c r="D1493" s="288" t="s">
        <v>443</v>
      </c>
      <c r="E1493" s="267"/>
      <c r="F1493" s="288"/>
      <c r="G1493" s="288"/>
      <c r="H1493" s="267"/>
      <c r="I1493" s="288" t="s">
        <v>545</v>
      </c>
      <c r="J1493" s="304"/>
      <c r="K1493" s="286"/>
    </row>
    <row r="1494" ht="18.75" spans="1:11">
      <c r="A1494" s="264"/>
      <c r="B1494" s="265"/>
      <c r="C1494" s="266"/>
      <c r="D1494" s="266"/>
      <c r="E1494" s="267"/>
      <c r="F1494" s="267"/>
      <c r="G1494" s="267"/>
      <c r="H1494" s="267"/>
      <c r="I1494" s="267"/>
      <c r="J1494" s="61"/>
      <c r="K1494" s="297"/>
    </row>
    <row r="1495" ht="18.75" spans="1:11">
      <c r="A1495" s="264" t="s">
        <v>415</v>
      </c>
      <c r="B1495" s="265"/>
      <c r="C1495" s="266"/>
      <c r="D1495" s="266"/>
      <c r="E1495" s="267"/>
      <c r="F1495" s="267"/>
      <c r="G1495" s="267"/>
      <c r="H1495" s="267"/>
      <c r="I1495" s="267"/>
      <c r="J1495" s="267"/>
      <c r="K1495" s="267"/>
    </row>
    <row r="1496" ht="18.75" spans="1:11">
      <c r="A1496" s="264" t="s">
        <v>416</v>
      </c>
      <c r="B1496" s="265"/>
      <c r="C1496" s="266"/>
      <c r="D1496" s="266"/>
      <c r="E1496" s="267"/>
      <c r="F1496" s="267"/>
      <c r="G1496" s="267"/>
      <c r="H1496" s="267"/>
      <c r="I1496" s="267"/>
      <c r="J1496" s="267"/>
      <c r="K1496" s="267"/>
    </row>
    <row r="1497" ht="18.75" spans="1:11">
      <c r="A1497" s="264" t="s">
        <v>417</v>
      </c>
      <c r="B1497" s="265"/>
      <c r="C1497" s="266"/>
      <c r="D1497" s="266"/>
      <c r="E1497" s="267"/>
      <c r="F1497" s="267"/>
      <c r="G1497" s="267"/>
      <c r="H1497" s="267"/>
      <c r="I1497" s="296"/>
      <c r="J1497" s="296"/>
      <c r="K1497" s="296"/>
    </row>
    <row r="1498" ht="18.75" spans="1:11">
      <c r="A1498" s="264"/>
      <c r="B1498" s="265"/>
      <c r="C1498" s="266"/>
      <c r="D1498" s="266"/>
      <c r="E1498" s="267"/>
      <c r="F1498" s="267"/>
      <c r="G1498" s="267"/>
      <c r="H1498" s="267"/>
      <c r="I1498" s="267"/>
      <c r="J1498" s="267"/>
      <c r="K1498" s="267"/>
    </row>
    <row r="1499" ht="18.75" spans="1:11">
      <c r="A1499" s="264" t="s">
        <v>418</v>
      </c>
      <c r="B1499" s="265"/>
      <c r="C1499" s="266"/>
      <c r="D1499" s="266"/>
      <c r="E1499" s="267"/>
      <c r="F1499" s="267"/>
      <c r="G1499" s="267"/>
      <c r="H1499" s="267"/>
      <c r="I1499" s="267"/>
      <c r="J1499" s="267"/>
      <c r="K1499" s="297"/>
    </row>
    <row r="1500" ht="18" spans="1:11">
      <c r="A1500" s="264" t="s">
        <v>419</v>
      </c>
      <c r="B1500" s="268" t="s">
        <v>705</v>
      </c>
      <c r="C1500" s="266"/>
      <c r="D1500" s="266"/>
      <c r="E1500" s="267"/>
      <c r="F1500" s="267"/>
      <c r="G1500" s="267"/>
      <c r="H1500" s="267"/>
      <c r="I1500" s="267"/>
      <c r="J1500" s="267"/>
      <c r="K1500" s="297"/>
    </row>
    <row r="1501" ht="18.75" spans="1:11">
      <c r="A1501" s="264"/>
      <c r="B1501" s="268"/>
      <c r="C1501" s="266"/>
      <c r="D1501" s="266"/>
      <c r="E1501" s="267"/>
      <c r="F1501" s="267"/>
      <c r="G1501" s="267"/>
      <c r="H1501" s="267"/>
      <c r="I1501" s="267"/>
      <c r="J1501" s="267"/>
      <c r="K1501" s="356"/>
    </row>
    <row r="1502" ht="18.75" spans="1:11">
      <c r="A1502" s="269"/>
      <c r="B1502" s="269"/>
      <c r="C1502" s="266"/>
      <c r="D1502" s="266"/>
      <c r="E1502" s="269"/>
      <c r="F1502" s="270" t="s">
        <v>421</v>
      </c>
      <c r="G1502" s="271"/>
      <c r="H1502" s="271"/>
      <c r="I1502" s="299"/>
      <c r="J1502" s="267"/>
      <c r="K1502" s="356"/>
    </row>
    <row r="1503" ht="33" spans="1:11">
      <c r="A1503" s="334" t="s">
        <v>422</v>
      </c>
      <c r="B1503" s="335" t="s">
        <v>423</v>
      </c>
      <c r="C1503" s="336" t="s">
        <v>424</v>
      </c>
      <c r="D1503" s="337" t="s">
        <v>425</v>
      </c>
      <c r="E1503" s="336" t="s">
        <v>426</v>
      </c>
      <c r="F1503" s="336" t="s">
        <v>8</v>
      </c>
      <c r="G1503" s="336" t="s">
        <v>9</v>
      </c>
      <c r="H1503" s="336" t="s">
        <v>427</v>
      </c>
      <c r="I1503" s="336" t="s">
        <v>428</v>
      </c>
      <c r="J1503" s="336" t="s">
        <v>429</v>
      </c>
      <c r="K1503" s="336" t="s">
        <v>670</v>
      </c>
    </row>
    <row r="1504" spans="1:11">
      <c r="A1504" s="338">
        <v>45401</v>
      </c>
      <c r="B1504" s="338">
        <v>45408</v>
      </c>
      <c r="C1504" s="339" t="s">
        <v>171</v>
      </c>
      <c r="D1504" s="340" t="s">
        <v>706</v>
      </c>
      <c r="E1504" s="341" t="s">
        <v>489</v>
      </c>
      <c r="F1504" s="358">
        <v>2640</v>
      </c>
      <c r="G1504" s="358">
        <v>2790</v>
      </c>
      <c r="H1504" s="359">
        <f>F1504+G1504</f>
        <v>5430</v>
      </c>
      <c r="I1504" s="359">
        <v>5430</v>
      </c>
      <c r="J1504" s="352" t="s">
        <v>454</v>
      </c>
      <c r="K1504" s="353" t="s">
        <v>434</v>
      </c>
    </row>
    <row r="1505" spans="1:11">
      <c r="A1505" s="344"/>
      <c r="B1505" s="344"/>
      <c r="C1505" s="345"/>
      <c r="D1505" s="346"/>
      <c r="E1505" s="347"/>
      <c r="F1505" s="360"/>
      <c r="G1505" s="360"/>
      <c r="H1505" s="361"/>
      <c r="I1505" s="361"/>
      <c r="J1505" s="354"/>
      <c r="K1505" s="355"/>
    </row>
    <row r="1506" spans="1:11">
      <c r="A1506" s="286" t="s">
        <v>436</v>
      </c>
      <c r="B1506" s="267"/>
      <c r="C1506" s="267"/>
      <c r="D1506" s="286" t="s">
        <v>437</v>
      </c>
      <c r="E1506" s="267"/>
      <c r="F1506" s="286"/>
      <c r="G1506" s="286"/>
      <c r="H1506" s="267"/>
      <c r="I1506" s="356" t="s">
        <v>438</v>
      </c>
      <c r="J1506" s="267"/>
      <c r="K1506" s="345"/>
    </row>
    <row r="1507" spans="1:11">
      <c r="A1507" s="286"/>
      <c r="B1507" s="267"/>
      <c r="C1507" s="267"/>
      <c r="D1507" s="286"/>
      <c r="E1507" s="267"/>
      <c r="F1507" s="286"/>
      <c r="G1507" s="286"/>
      <c r="H1507" s="267"/>
      <c r="I1507" s="267"/>
      <c r="J1507" s="267"/>
      <c r="K1507" s="345"/>
    </row>
    <row r="1508" spans="1:11">
      <c r="A1508" s="286"/>
      <c r="B1508" s="267"/>
      <c r="C1508" s="267"/>
      <c r="D1508" s="286"/>
      <c r="E1508" s="267"/>
      <c r="F1508" s="286"/>
      <c r="G1508" s="286"/>
      <c r="H1508" s="267"/>
      <c r="I1508" s="345"/>
      <c r="J1508" s="267"/>
      <c r="K1508" s="345"/>
    </row>
    <row r="1509" spans="1:11">
      <c r="A1509" s="287" t="s">
        <v>439</v>
      </c>
      <c r="B1509" s="267"/>
      <c r="C1509" s="267"/>
      <c r="D1509" s="287" t="s">
        <v>440</v>
      </c>
      <c r="E1509" s="267"/>
      <c r="F1509" s="287"/>
      <c r="G1509" s="287"/>
      <c r="H1509" s="267"/>
      <c r="I1509" s="287" t="s">
        <v>441</v>
      </c>
      <c r="J1509" s="267"/>
      <c r="K1509" s="357"/>
    </row>
    <row r="1510" spans="1:11">
      <c r="A1510" s="288" t="s">
        <v>442</v>
      </c>
      <c r="B1510" s="267"/>
      <c r="C1510" s="267"/>
      <c r="D1510" s="288" t="s">
        <v>443</v>
      </c>
      <c r="E1510" s="267"/>
      <c r="F1510" s="288"/>
      <c r="G1510" s="288"/>
      <c r="H1510" s="267"/>
      <c r="I1510" s="288" t="s">
        <v>444</v>
      </c>
      <c r="J1510" s="304"/>
      <c r="K1510" s="286"/>
    </row>
    <row r="1511" ht="18.75" spans="1:11">
      <c r="A1511" s="264"/>
      <c r="B1511" s="265"/>
      <c r="C1511" s="266"/>
      <c r="D1511" s="266"/>
      <c r="E1511" s="267"/>
      <c r="F1511" s="267"/>
      <c r="G1511" s="267"/>
      <c r="H1511" s="267"/>
      <c r="I1511" s="267"/>
      <c r="J1511" s="66"/>
      <c r="K1511" s="66"/>
    </row>
    <row r="1512" ht="18.75" spans="1:11">
      <c r="A1512" s="264" t="s">
        <v>415</v>
      </c>
      <c r="B1512" s="265"/>
      <c r="C1512" s="266"/>
      <c r="D1512" s="266"/>
      <c r="E1512" s="267"/>
      <c r="F1512" s="267"/>
      <c r="G1512" s="267"/>
      <c r="H1512" s="267"/>
      <c r="I1512" s="267"/>
      <c r="J1512" s="267"/>
      <c r="K1512" s="267"/>
    </row>
    <row r="1513" ht="18.75" spans="1:11">
      <c r="A1513" s="264" t="s">
        <v>416</v>
      </c>
      <c r="B1513" s="265"/>
      <c r="C1513" s="266"/>
      <c r="D1513" s="266"/>
      <c r="E1513" s="267"/>
      <c r="F1513" s="267"/>
      <c r="G1513" s="267"/>
      <c r="H1513" s="267"/>
      <c r="I1513" s="267"/>
      <c r="J1513" s="267"/>
      <c r="K1513" s="267"/>
    </row>
    <row r="1514" ht="18.75" spans="1:11">
      <c r="A1514" s="264" t="s">
        <v>417</v>
      </c>
      <c r="B1514" s="265"/>
      <c r="C1514" s="266"/>
      <c r="D1514" s="266"/>
      <c r="E1514" s="267"/>
      <c r="F1514" s="267"/>
      <c r="G1514" s="267"/>
      <c r="H1514" s="267"/>
      <c r="I1514" s="296"/>
      <c r="J1514" s="296"/>
      <c r="K1514" s="296"/>
    </row>
    <row r="1515" ht="18.75" spans="1:11">
      <c r="A1515" s="264"/>
      <c r="B1515" s="265"/>
      <c r="C1515" s="266"/>
      <c r="D1515" s="266"/>
      <c r="E1515" s="267"/>
      <c r="F1515" s="267"/>
      <c r="G1515" s="267"/>
      <c r="H1515" s="267"/>
      <c r="I1515" s="267"/>
      <c r="J1515" s="267"/>
      <c r="K1515" s="267"/>
    </row>
    <row r="1516" ht="18.75" spans="1:11">
      <c r="A1516" s="264" t="s">
        <v>450</v>
      </c>
      <c r="B1516" s="265"/>
      <c r="C1516" s="266"/>
      <c r="D1516" s="266"/>
      <c r="E1516" s="267"/>
      <c r="F1516" s="267"/>
      <c r="G1516" s="267"/>
      <c r="H1516" s="267"/>
      <c r="I1516" s="267"/>
      <c r="J1516" s="267"/>
      <c r="K1516" s="297"/>
    </row>
    <row r="1517" ht="18" spans="1:11">
      <c r="A1517" s="264" t="s">
        <v>419</v>
      </c>
      <c r="B1517" s="268" t="s">
        <v>705</v>
      </c>
      <c r="C1517" s="266"/>
      <c r="D1517" s="266"/>
      <c r="E1517" s="267"/>
      <c r="F1517" s="267"/>
      <c r="G1517" s="267"/>
      <c r="H1517" s="267"/>
      <c r="I1517" s="267"/>
      <c r="J1517" s="267"/>
      <c r="K1517" s="297"/>
    </row>
    <row r="1518" ht="18.75" spans="1:11">
      <c r="A1518" s="264"/>
      <c r="B1518" s="268"/>
      <c r="C1518" s="266"/>
      <c r="D1518" s="266"/>
      <c r="E1518" s="267"/>
      <c r="F1518" s="267"/>
      <c r="G1518" s="267"/>
      <c r="H1518" s="267"/>
      <c r="I1518" s="267"/>
      <c r="J1518" s="267"/>
      <c r="K1518" s="356"/>
    </row>
    <row r="1519" ht="18.75" spans="1:11">
      <c r="A1519" s="269"/>
      <c r="B1519" s="269"/>
      <c r="C1519" s="266"/>
      <c r="D1519" s="266"/>
      <c r="E1519" s="269"/>
      <c r="F1519" s="270" t="s">
        <v>421</v>
      </c>
      <c r="G1519" s="271"/>
      <c r="H1519" s="271"/>
      <c r="I1519" s="299"/>
      <c r="J1519" s="267"/>
      <c r="K1519" s="356"/>
    </row>
    <row r="1520" ht="33" spans="1:11">
      <c r="A1520" s="334" t="s">
        <v>422</v>
      </c>
      <c r="B1520" s="335" t="s">
        <v>423</v>
      </c>
      <c r="C1520" s="336" t="s">
        <v>424</v>
      </c>
      <c r="D1520" s="337" t="s">
        <v>425</v>
      </c>
      <c r="E1520" s="336" t="s">
        <v>426</v>
      </c>
      <c r="F1520" s="336" t="s">
        <v>8</v>
      </c>
      <c r="G1520" s="336" t="s">
        <v>9</v>
      </c>
      <c r="H1520" s="336" t="s">
        <v>427</v>
      </c>
      <c r="I1520" s="336" t="s">
        <v>428</v>
      </c>
      <c r="J1520" s="336" t="s">
        <v>429</v>
      </c>
      <c r="K1520" s="336" t="s">
        <v>670</v>
      </c>
    </row>
    <row r="1521" spans="1:11">
      <c r="A1521" s="338">
        <v>45404</v>
      </c>
      <c r="B1521" s="338">
        <v>45408</v>
      </c>
      <c r="C1521" s="339" t="s">
        <v>172</v>
      </c>
      <c r="D1521" s="340" t="s">
        <v>707</v>
      </c>
      <c r="E1521" s="341" t="s">
        <v>449</v>
      </c>
      <c r="F1521" s="350">
        <v>0</v>
      </c>
      <c r="G1521" s="350">
        <v>0</v>
      </c>
      <c r="H1521" s="351">
        <f>F1521+G1521</f>
        <v>0</v>
      </c>
      <c r="I1521" s="351">
        <v>0</v>
      </c>
      <c r="J1521" s="352" t="s">
        <v>433</v>
      </c>
      <c r="K1521" s="353" t="s">
        <v>434</v>
      </c>
    </row>
    <row r="1522" spans="1:11">
      <c r="A1522" s="283"/>
      <c r="B1522" s="284"/>
      <c r="C1522" s="285"/>
      <c r="D1522" s="285"/>
      <c r="E1522" s="285"/>
      <c r="F1522" s="285"/>
      <c r="G1522" s="285"/>
      <c r="H1522" s="285"/>
      <c r="I1522" s="285"/>
      <c r="J1522" s="302"/>
      <c r="K1522" s="345"/>
    </row>
    <row r="1523" spans="1:11">
      <c r="A1523" s="286" t="s">
        <v>436</v>
      </c>
      <c r="B1523" s="267"/>
      <c r="C1523" s="267"/>
      <c r="D1523" s="286" t="s">
        <v>437</v>
      </c>
      <c r="E1523" s="267"/>
      <c r="F1523" s="286"/>
      <c r="G1523" s="286"/>
      <c r="H1523" s="267"/>
      <c r="I1523" s="356" t="s">
        <v>438</v>
      </c>
      <c r="J1523" s="267"/>
      <c r="K1523" s="345"/>
    </row>
    <row r="1524" spans="1:11">
      <c r="A1524" s="286"/>
      <c r="B1524" s="267"/>
      <c r="C1524" s="267"/>
      <c r="D1524" s="286"/>
      <c r="E1524" s="267"/>
      <c r="F1524" s="286"/>
      <c r="G1524" s="286"/>
      <c r="H1524" s="267"/>
      <c r="I1524" s="267"/>
      <c r="J1524" s="267"/>
      <c r="K1524" s="345"/>
    </row>
    <row r="1525" spans="1:11">
      <c r="A1525" s="286"/>
      <c r="B1525" s="267"/>
      <c r="C1525" s="267"/>
      <c r="D1525" s="286"/>
      <c r="E1525" s="267"/>
      <c r="F1525" s="286"/>
      <c r="G1525" s="286"/>
      <c r="H1525" s="267"/>
      <c r="I1525" s="345"/>
      <c r="J1525" s="267"/>
      <c r="K1525" s="345"/>
    </row>
    <row r="1526" spans="1:11">
      <c r="A1526" s="287" t="s">
        <v>439</v>
      </c>
      <c r="B1526" s="267"/>
      <c r="C1526" s="267"/>
      <c r="D1526" s="287" t="s">
        <v>440</v>
      </c>
      <c r="E1526" s="267"/>
      <c r="F1526" s="287"/>
      <c r="G1526" s="287"/>
      <c r="H1526" s="267"/>
      <c r="I1526" s="287" t="s">
        <v>544</v>
      </c>
      <c r="J1526" s="267"/>
      <c r="K1526" s="357"/>
    </row>
    <row r="1527" spans="1:11">
      <c r="A1527" s="288" t="s">
        <v>442</v>
      </c>
      <c r="B1527" s="267"/>
      <c r="C1527" s="267"/>
      <c r="D1527" s="288" t="s">
        <v>443</v>
      </c>
      <c r="E1527" s="267"/>
      <c r="F1527" s="288"/>
      <c r="G1527" s="288"/>
      <c r="H1527" s="267"/>
      <c r="I1527" s="288" t="s">
        <v>545</v>
      </c>
      <c r="J1527" s="304"/>
      <c r="K1527" s="286"/>
    </row>
    <row r="1529" ht="18.75" spans="1:11">
      <c r="A1529" s="264" t="s">
        <v>415</v>
      </c>
      <c r="B1529" s="265"/>
      <c r="C1529" s="266"/>
      <c r="D1529" s="266"/>
      <c r="E1529" s="267"/>
      <c r="F1529" s="267"/>
      <c r="G1529" s="267"/>
      <c r="H1529" s="267"/>
      <c r="I1529" s="267"/>
      <c r="J1529" s="267"/>
      <c r="K1529" s="267"/>
    </row>
    <row r="1530" ht="18.75" spans="1:11">
      <c r="A1530" s="264" t="s">
        <v>416</v>
      </c>
      <c r="B1530" s="265"/>
      <c r="C1530" s="266"/>
      <c r="D1530" s="266"/>
      <c r="E1530" s="267"/>
      <c r="F1530" s="267"/>
      <c r="G1530" s="267"/>
      <c r="H1530" s="267"/>
      <c r="I1530" s="267"/>
      <c r="J1530" s="267"/>
      <c r="K1530" s="267"/>
    </row>
    <row r="1531" ht="18.75" spans="1:11">
      <c r="A1531" s="264" t="s">
        <v>417</v>
      </c>
      <c r="B1531" s="265"/>
      <c r="C1531" s="266"/>
      <c r="D1531" s="266"/>
      <c r="E1531" s="267"/>
      <c r="F1531" s="267"/>
      <c r="G1531" s="267"/>
      <c r="H1531" s="267"/>
      <c r="I1531" s="296"/>
      <c r="J1531" s="296"/>
      <c r="K1531" s="296"/>
    </row>
    <row r="1532" ht="18.75" spans="1:11">
      <c r="A1532" s="264"/>
      <c r="B1532" s="265"/>
      <c r="C1532" s="266"/>
      <c r="D1532" s="266"/>
      <c r="E1532" s="267"/>
      <c r="F1532" s="267"/>
      <c r="G1532" s="267"/>
      <c r="H1532" s="267"/>
      <c r="I1532" s="267"/>
      <c r="J1532" s="267"/>
      <c r="K1532" s="267"/>
    </row>
    <row r="1533" ht="18.75" spans="1:11">
      <c r="A1533" s="264" t="s">
        <v>450</v>
      </c>
      <c r="B1533" s="265"/>
      <c r="C1533" s="266"/>
      <c r="D1533" s="266"/>
      <c r="E1533" s="267"/>
      <c r="F1533" s="267"/>
      <c r="G1533" s="267"/>
      <c r="H1533" s="267"/>
      <c r="I1533" s="267"/>
      <c r="J1533" s="267"/>
      <c r="K1533" s="297"/>
    </row>
    <row r="1534" ht="18" spans="1:11">
      <c r="A1534" s="264" t="s">
        <v>419</v>
      </c>
      <c r="B1534" s="268" t="s">
        <v>708</v>
      </c>
      <c r="C1534" s="266"/>
      <c r="D1534" s="266"/>
      <c r="E1534" s="267"/>
      <c r="F1534" s="267"/>
      <c r="G1534" s="267"/>
      <c r="H1534" s="267"/>
      <c r="I1534" s="267"/>
      <c r="J1534" s="267"/>
      <c r="K1534" s="297"/>
    </row>
    <row r="1535" ht="18.75" spans="1:11">
      <c r="A1535" s="264"/>
      <c r="B1535" s="268"/>
      <c r="C1535" s="266"/>
      <c r="D1535" s="266"/>
      <c r="E1535" s="267"/>
      <c r="F1535" s="267"/>
      <c r="G1535" s="267"/>
      <c r="H1535" s="267"/>
      <c r="I1535" s="267"/>
      <c r="J1535" s="267"/>
      <c r="K1535" s="356"/>
    </row>
    <row r="1536" ht="18.75" spans="1:11">
      <c r="A1536" s="269"/>
      <c r="B1536" s="269"/>
      <c r="C1536" s="266"/>
      <c r="D1536" s="266"/>
      <c r="E1536" s="269"/>
      <c r="F1536" s="270" t="s">
        <v>421</v>
      </c>
      <c r="G1536" s="271"/>
      <c r="H1536" s="271"/>
      <c r="I1536" s="299"/>
      <c r="J1536" s="267"/>
      <c r="K1536" s="356"/>
    </row>
    <row r="1537" ht="33" spans="1:11">
      <c r="A1537" s="334" t="s">
        <v>422</v>
      </c>
      <c r="B1537" s="335" t="s">
        <v>423</v>
      </c>
      <c r="C1537" s="336" t="s">
        <v>424</v>
      </c>
      <c r="D1537" s="337" t="s">
        <v>425</v>
      </c>
      <c r="E1537" s="336" t="s">
        <v>426</v>
      </c>
      <c r="F1537" s="336" t="s">
        <v>8</v>
      </c>
      <c r="G1537" s="336" t="s">
        <v>9</v>
      </c>
      <c r="H1537" s="336" t="s">
        <v>427</v>
      </c>
      <c r="I1537" s="336" t="s">
        <v>428</v>
      </c>
      <c r="J1537" s="336" t="s">
        <v>429</v>
      </c>
      <c r="K1537" s="336" t="s">
        <v>670</v>
      </c>
    </row>
    <row r="1538" spans="1:11">
      <c r="A1538" s="338">
        <v>45407</v>
      </c>
      <c r="B1538" s="338">
        <v>45411</v>
      </c>
      <c r="C1538" s="339" t="s">
        <v>175</v>
      </c>
      <c r="D1538" s="340" t="s">
        <v>709</v>
      </c>
      <c r="E1538" s="341" t="s">
        <v>541</v>
      </c>
      <c r="F1538" s="350">
        <v>0</v>
      </c>
      <c r="G1538" s="350">
        <v>0</v>
      </c>
      <c r="H1538" s="351">
        <f>F1538+G1538</f>
        <v>0</v>
      </c>
      <c r="I1538" s="351">
        <v>0</v>
      </c>
      <c r="J1538" s="352" t="s">
        <v>433</v>
      </c>
      <c r="K1538" s="353" t="s">
        <v>434</v>
      </c>
    </row>
    <row r="1539" spans="1:11">
      <c r="A1539" s="283"/>
      <c r="B1539" s="284"/>
      <c r="C1539" s="285"/>
      <c r="D1539" s="285"/>
      <c r="E1539" s="285"/>
      <c r="F1539" s="285"/>
      <c r="G1539" s="285"/>
      <c r="H1539" s="285"/>
      <c r="I1539" s="285"/>
      <c r="J1539" s="302"/>
      <c r="K1539" s="345"/>
    </row>
    <row r="1540" spans="1:11">
      <c r="A1540" s="286" t="s">
        <v>436</v>
      </c>
      <c r="B1540" s="267"/>
      <c r="C1540" s="267"/>
      <c r="D1540" s="286" t="s">
        <v>437</v>
      </c>
      <c r="E1540" s="267"/>
      <c r="F1540" s="286"/>
      <c r="G1540" s="286"/>
      <c r="H1540" s="267"/>
      <c r="I1540" s="356" t="s">
        <v>438</v>
      </c>
      <c r="J1540" s="267"/>
      <c r="K1540" s="345"/>
    </row>
    <row r="1541" spans="1:11">
      <c r="A1541" s="286"/>
      <c r="B1541" s="267"/>
      <c r="C1541" s="267"/>
      <c r="D1541" s="286"/>
      <c r="E1541" s="267"/>
      <c r="F1541" s="286"/>
      <c r="G1541" s="286"/>
      <c r="H1541" s="267"/>
      <c r="I1541" s="267"/>
      <c r="J1541" s="267"/>
      <c r="K1541" s="345"/>
    </row>
    <row r="1542" spans="1:11">
      <c r="A1542" s="286"/>
      <c r="B1542" s="267"/>
      <c r="C1542" s="267"/>
      <c r="D1542" s="286"/>
      <c r="E1542" s="267"/>
      <c r="F1542" s="286"/>
      <c r="G1542" s="286"/>
      <c r="H1542" s="267"/>
      <c r="I1542" s="345"/>
      <c r="J1542" s="267"/>
      <c r="K1542" s="345"/>
    </row>
    <row r="1543" spans="1:11">
      <c r="A1543" s="287" t="s">
        <v>439</v>
      </c>
      <c r="B1543" s="267"/>
      <c r="C1543" s="267"/>
      <c r="D1543" s="287" t="s">
        <v>440</v>
      </c>
      <c r="E1543" s="267"/>
      <c r="F1543" s="287"/>
      <c r="G1543" s="287"/>
      <c r="H1543" s="267"/>
      <c r="I1543" s="287" t="s">
        <v>544</v>
      </c>
      <c r="J1543" s="267"/>
      <c r="K1543" s="357"/>
    </row>
    <row r="1544" spans="1:11">
      <c r="A1544" s="288" t="s">
        <v>442</v>
      </c>
      <c r="B1544" s="267"/>
      <c r="C1544" s="267"/>
      <c r="D1544" s="288" t="s">
        <v>443</v>
      </c>
      <c r="E1544" s="267"/>
      <c r="F1544" s="288"/>
      <c r="G1544" s="288"/>
      <c r="H1544" s="267"/>
      <c r="I1544" s="288" t="s">
        <v>545</v>
      </c>
      <c r="J1544" s="304"/>
      <c r="K1544" s="286"/>
    </row>
    <row r="1545" spans="1:11">
      <c r="A1545" s="287"/>
      <c r="B1545" s="66"/>
      <c r="C1545" s="66"/>
      <c r="D1545" s="287"/>
      <c r="E1545" s="66"/>
      <c r="F1545" s="287"/>
      <c r="G1545" s="287"/>
      <c r="H1545" s="66"/>
      <c r="I1545" s="287"/>
      <c r="J1545" s="66"/>
      <c r="K1545" s="303"/>
    </row>
    <row r="1546" ht="18.75" spans="1:11">
      <c r="A1546" s="264" t="s">
        <v>415</v>
      </c>
      <c r="B1546" s="265"/>
      <c r="C1546" s="266"/>
      <c r="D1546" s="266"/>
      <c r="E1546" s="267"/>
      <c r="F1546" s="267"/>
      <c r="G1546" s="267"/>
      <c r="H1546" s="267"/>
      <c r="I1546" s="267"/>
      <c r="J1546" s="267"/>
      <c r="K1546" s="267"/>
    </row>
    <row r="1547" ht="18.75" spans="1:11">
      <c r="A1547" s="264" t="s">
        <v>416</v>
      </c>
      <c r="B1547" s="265"/>
      <c r="C1547" s="266"/>
      <c r="D1547" s="266"/>
      <c r="E1547" s="267"/>
      <c r="F1547" s="267"/>
      <c r="G1547" s="267"/>
      <c r="H1547" s="267"/>
      <c r="I1547" s="267"/>
      <c r="J1547" s="267"/>
      <c r="K1547" s="267"/>
    </row>
    <row r="1548" ht="18.75" spans="1:11">
      <c r="A1548" s="264" t="s">
        <v>417</v>
      </c>
      <c r="B1548" s="265"/>
      <c r="C1548" s="266"/>
      <c r="D1548" s="266"/>
      <c r="E1548" s="267"/>
      <c r="F1548" s="267"/>
      <c r="G1548" s="267"/>
      <c r="H1548" s="267"/>
      <c r="I1548" s="296"/>
      <c r="J1548" s="296"/>
      <c r="K1548" s="296"/>
    </row>
    <row r="1549" ht="18.75" spans="1:11">
      <c r="A1549" s="264"/>
      <c r="B1549" s="265"/>
      <c r="C1549" s="266"/>
      <c r="D1549" s="266"/>
      <c r="E1549" s="267"/>
      <c r="F1549" s="267"/>
      <c r="G1549" s="267"/>
      <c r="H1549" s="267"/>
      <c r="I1549" s="267"/>
      <c r="J1549" s="267"/>
      <c r="K1549" s="267"/>
    </row>
    <row r="1550" ht="18.75" spans="1:11">
      <c r="A1550" s="264" t="s">
        <v>418</v>
      </c>
      <c r="B1550" s="265"/>
      <c r="C1550" s="266"/>
      <c r="D1550" s="266"/>
      <c r="E1550" s="267"/>
      <c r="F1550" s="267"/>
      <c r="G1550" s="267"/>
      <c r="H1550" s="267"/>
      <c r="I1550" s="267"/>
      <c r="J1550" s="267"/>
      <c r="K1550" s="297"/>
    </row>
    <row r="1551" ht="18" spans="1:11">
      <c r="A1551" s="264" t="s">
        <v>419</v>
      </c>
      <c r="B1551" s="268" t="s">
        <v>708</v>
      </c>
      <c r="C1551" s="266"/>
      <c r="D1551" s="266"/>
      <c r="E1551" s="267"/>
      <c r="F1551" s="267"/>
      <c r="G1551" s="267"/>
      <c r="H1551" s="267"/>
      <c r="I1551" s="267"/>
      <c r="J1551" s="267"/>
      <c r="K1551" s="297"/>
    </row>
    <row r="1552" ht="18.75" spans="1:11">
      <c r="A1552" s="264"/>
      <c r="B1552" s="268"/>
      <c r="C1552" s="266"/>
      <c r="D1552" s="266"/>
      <c r="E1552" s="267"/>
      <c r="F1552" s="267"/>
      <c r="G1552" s="267"/>
      <c r="H1552" s="267"/>
      <c r="I1552" s="267"/>
      <c r="J1552" s="267"/>
      <c r="K1552" s="356"/>
    </row>
    <row r="1553" ht="18.75" spans="1:11">
      <c r="A1553" s="269"/>
      <c r="B1553" s="269"/>
      <c r="C1553" s="266"/>
      <c r="D1553" s="266"/>
      <c r="E1553" s="269"/>
      <c r="F1553" s="270" t="s">
        <v>421</v>
      </c>
      <c r="G1553" s="271"/>
      <c r="H1553" s="271"/>
      <c r="I1553" s="299"/>
      <c r="J1553" s="267"/>
      <c r="K1553" s="356"/>
    </row>
    <row r="1554" ht="33" spans="1:11">
      <c r="A1554" s="334" t="s">
        <v>422</v>
      </c>
      <c r="B1554" s="335" t="s">
        <v>423</v>
      </c>
      <c r="C1554" s="336" t="s">
        <v>424</v>
      </c>
      <c r="D1554" s="337" t="s">
        <v>425</v>
      </c>
      <c r="E1554" s="336" t="s">
        <v>426</v>
      </c>
      <c r="F1554" s="336" t="s">
        <v>8</v>
      </c>
      <c r="G1554" s="336" t="s">
        <v>9</v>
      </c>
      <c r="H1554" s="336" t="s">
        <v>427</v>
      </c>
      <c r="I1554" s="336" t="s">
        <v>428</v>
      </c>
      <c r="J1554" s="336" t="s">
        <v>429</v>
      </c>
      <c r="K1554" s="336" t="s">
        <v>670</v>
      </c>
    </row>
    <row r="1555" spans="1:11">
      <c r="A1555" s="338">
        <v>45400</v>
      </c>
      <c r="B1555" s="338">
        <v>45411</v>
      </c>
      <c r="C1555" s="339" t="s">
        <v>173</v>
      </c>
      <c r="D1555" s="340" t="s">
        <v>710</v>
      </c>
      <c r="E1555" s="341" t="s">
        <v>711</v>
      </c>
      <c r="F1555" s="358">
        <v>3716</v>
      </c>
      <c r="G1555" s="358">
        <v>2840</v>
      </c>
      <c r="H1555" s="359">
        <f>F1555+G1555</f>
        <v>6556</v>
      </c>
      <c r="I1555" s="359">
        <v>6556</v>
      </c>
      <c r="J1555" s="352" t="s">
        <v>454</v>
      </c>
      <c r="K1555" s="353" t="s">
        <v>434</v>
      </c>
    </row>
    <row r="1556" spans="1:11">
      <c r="A1556" s="338">
        <v>45017</v>
      </c>
      <c r="B1556" s="338">
        <v>45411</v>
      </c>
      <c r="C1556" s="339" t="s">
        <v>174</v>
      </c>
      <c r="D1556" s="340" t="s">
        <v>712</v>
      </c>
      <c r="E1556" s="341" t="s">
        <v>590</v>
      </c>
      <c r="F1556" s="358">
        <v>0</v>
      </c>
      <c r="G1556" s="358">
        <v>0</v>
      </c>
      <c r="H1556" s="359">
        <f>F1556+G1556</f>
        <v>0</v>
      </c>
      <c r="I1556" s="359">
        <v>0</v>
      </c>
      <c r="J1556" s="352" t="s">
        <v>433</v>
      </c>
      <c r="K1556" s="353" t="s">
        <v>434</v>
      </c>
    </row>
    <row r="1557" spans="1:11">
      <c r="A1557" s="344"/>
      <c r="B1557" s="344"/>
      <c r="C1557" s="345"/>
      <c r="D1557" s="346"/>
      <c r="E1557" s="347"/>
      <c r="F1557" s="360"/>
      <c r="G1557" s="360"/>
      <c r="H1557" s="361"/>
      <c r="I1557" s="361"/>
      <c r="J1557" s="354"/>
      <c r="K1557" s="355"/>
    </row>
    <row r="1558" spans="1:11">
      <c r="A1558" s="286" t="s">
        <v>436</v>
      </c>
      <c r="B1558" s="267"/>
      <c r="C1558" s="267"/>
      <c r="D1558" s="286" t="s">
        <v>437</v>
      </c>
      <c r="E1558" s="267"/>
      <c r="F1558" s="286"/>
      <c r="G1558" s="286"/>
      <c r="H1558" s="267"/>
      <c r="I1558" s="356" t="s">
        <v>438</v>
      </c>
      <c r="J1558" s="267"/>
      <c r="K1558" s="345"/>
    </row>
    <row r="1559" spans="1:11">
      <c r="A1559" s="286"/>
      <c r="B1559" s="267"/>
      <c r="C1559" s="267"/>
      <c r="D1559" s="286"/>
      <c r="E1559" s="267"/>
      <c r="F1559" s="286"/>
      <c r="G1559" s="286"/>
      <c r="H1559" s="267"/>
      <c r="I1559" s="267"/>
      <c r="J1559" s="267"/>
      <c r="K1559" s="345"/>
    </row>
    <row r="1560" spans="1:11">
      <c r="A1560" s="286"/>
      <c r="B1560" s="267"/>
      <c r="C1560" s="267"/>
      <c r="D1560" s="286"/>
      <c r="E1560" s="267"/>
      <c r="F1560" s="286"/>
      <c r="G1560" s="286"/>
      <c r="H1560" s="267"/>
      <c r="I1560" s="345"/>
      <c r="J1560" s="267"/>
      <c r="K1560" s="345"/>
    </row>
    <row r="1561" spans="1:11">
      <c r="A1561" s="287" t="s">
        <v>439</v>
      </c>
      <c r="B1561" s="267"/>
      <c r="C1561" s="267"/>
      <c r="D1561" s="287" t="s">
        <v>440</v>
      </c>
      <c r="E1561" s="267"/>
      <c r="F1561" s="287"/>
      <c r="G1561" s="287"/>
      <c r="H1561" s="267"/>
      <c r="I1561" s="287" t="s">
        <v>441</v>
      </c>
      <c r="J1561" s="267"/>
      <c r="K1561" s="357"/>
    </row>
    <row r="1562" spans="1:11">
      <c r="A1562" s="288" t="s">
        <v>442</v>
      </c>
      <c r="B1562" s="267"/>
      <c r="C1562" s="267"/>
      <c r="D1562" s="288" t="s">
        <v>443</v>
      </c>
      <c r="E1562" s="267"/>
      <c r="F1562" s="288"/>
      <c r="G1562" s="288"/>
      <c r="H1562" s="267"/>
      <c r="I1562" s="288" t="s">
        <v>444</v>
      </c>
      <c r="J1562" s="304"/>
      <c r="K1562" s="286"/>
    </row>
    <row r="1563" spans="1:11">
      <c r="A1563" s="286"/>
      <c r="B1563" s="66"/>
      <c r="C1563" s="66"/>
      <c r="D1563" s="286"/>
      <c r="E1563" s="66"/>
      <c r="F1563" s="286"/>
      <c r="G1563" s="286"/>
      <c r="H1563" s="66"/>
      <c r="I1563" s="298"/>
      <c r="J1563" s="66"/>
      <c r="K1563" s="289"/>
    </row>
    <row r="1564" ht="18.75" spans="1:11">
      <c r="A1564" s="264" t="s">
        <v>415</v>
      </c>
      <c r="B1564" s="265"/>
      <c r="C1564" s="266"/>
      <c r="D1564" s="266"/>
      <c r="E1564" s="267"/>
      <c r="F1564" s="267"/>
      <c r="G1564" s="267"/>
      <c r="H1564" s="267"/>
      <c r="I1564" s="267"/>
      <c r="J1564" s="267"/>
      <c r="K1564" s="267"/>
    </row>
    <row r="1565" ht="18.75" spans="1:11">
      <c r="A1565" s="264" t="s">
        <v>416</v>
      </c>
      <c r="B1565" s="265"/>
      <c r="C1565" s="266"/>
      <c r="D1565" s="266"/>
      <c r="E1565" s="267"/>
      <c r="F1565" s="267"/>
      <c r="G1565" s="267"/>
      <c r="H1565" s="267"/>
      <c r="I1565" s="267"/>
      <c r="J1565" s="267"/>
      <c r="K1565" s="267"/>
    </row>
    <row r="1566" ht="18.75" spans="1:11">
      <c r="A1566" s="264" t="s">
        <v>417</v>
      </c>
      <c r="B1566" s="265"/>
      <c r="C1566" s="266"/>
      <c r="D1566" s="266"/>
      <c r="E1566" s="267"/>
      <c r="F1566" s="267"/>
      <c r="G1566" s="267"/>
      <c r="H1566" s="267"/>
      <c r="I1566" s="296"/>
      <c r="J1566" s="296"/>
      <c r="K1566" s="296"/>
    </row>
    <row r="1567" ht="18.75" spans="1:11">
      <c r="A1567" s="264"/>
      <c r="B1567" s="265"/>
      <c r="C1567" s="266"/>
      <c r="D1567" s="266"/>
      <c r="E1567" s="267"/>
      <c r="F1567" s="267"/>
      <c r="G1567" s="267"/>
      <c r="H1567" s="267"/>
      <c r="I1567" s="267"/>
      <c r="J1567" s="267"/>
      <c r="K1567" s="267"/>
    </row>
    <row r="1568" ht="18.75" spans="1:11">
      <c r="A1568" s="264" t="s">
        <v>450</v>
      </c>
      <c r="B1568" s="265"/>
      <c r="C1568" s="266"/>
      <c r="D1568" s="266"/>
      <c r="E1568" s="267"/>
      <c r="F1568" s="267"/>
      <c r="G1568" s="267"/>
      <c r="H1568" s="267"/>
      <c r="I1568" s="267"/>
      <c r="J1568" s="267"/>
      <c r="K1568" s="297"/>
    </row>
    <row r="1569" ht="18" spans="1:11">
      <c r="A1569" s="264" t="s">
        <v>419</v>
      </c>
      <c r="B1569" s="268" t="s">
        <v>713</v>
      </c>
      <c r="C1569" s="266"/>
      <c r="D1569" s="266"/>
      <c r="E1569" s="267"/>
      <c r="F1569" s="267"/>
      <c r="G1569" s="267"/>
      <c r="H1569" s="267"/>
      <c r="I1569" s="267"/>
      <c r="J1569" s="267"/>
      <c r="K1569" s="297"/>
    </row>
    <row r="1570" ht="18.75" spans="1:11">
      <c r="A1570" s="264"/>
      <c r="B1570" s="268"/>
      <c r="C1570" s="266"/>
      <c r="D1570" s="266"/>
      <c r="E1570" s="267"/>
      <c r="F1570" s="267"/>
      <c r="G1570" s="267"/>
      <c r="H1570" s="267"/>
      <c r="I1570" s="267"/>
      <c r="J1570" s="267"/>
      <c r="K1570" s="356"/>
    </row>
    <row r="1571" ht="18.75" spans="1:11">
      <c r="A1571" s="269"/>
      <c r="B1571" s="269"/>
      <c r="C1571" s="266"/>
      <c r="D1571" s="266"/>
      <c r="E1571" s="269"/>
      <c r="F1571" s="270" t="s">
        <v>421</v>
      </c>
      <c r="G1571" s="271"/>
      <c r="H1571" s="271"/>
      <c r="I1571" s="299"/>
      <c r="J1571" s="267"/>
      <c r="K1571" s="356"/>
    </row>
    <row r="1572" ht="33" spans="1:11">
      <c r="A1572" s="334" t="s">
        <v>422</v>
      </c>
      <c r="B1572" s="335" t="s">
        <v>423</v>
      </c>
      <c r="C1572" s="336" t="s">
        <v>424</v>
      </c>
      <c r="D1572" s="337" t="s">
        <v>425</v>
      </c>
      <c r="E1572" s="336" t="s">
        <v>426</v>
      </c>
      <c r="F1572" s="336" t="s">
        <v>8</v>
      </c>
      <c r="G1572" s="336" t="s">
        <v>9</v>
      </c>
      <c r="H1572" s="336" t="s">
        <v>427</v>
      </c>
      <c r="I1572" s="336" t="s">
        <v>428</v>
      </c>
      <c r="J1572" s="336" t="s">
        <v>429</v>
      </c>
      <c r="K1572" s="336" t="s">
        <v>670</v>
      </c>
    </row>
    <row r="1573" spans="1:11">
      <c r="A1573" s="338">
        <v>45411</v>
      </c>
      <c r="B1573" s="338">
        <v>45414</v>
      </c>
      <c r="C1573" s="339" t="s">
        <v>180</v>
      </c>
      <c r="D1573" s="340" t="s">
        <v>714</v>
      </c>
      <c r="E1573" s="341" t="s">
        <v>541</v>
      </c>
      <c r="F1573" s="350">
        <v>0</v>
      </c>
      <c r="G1573" s="350">
        <v>0</v>
      </c>
      <c r="H1573" s="351">
        <f>F1573+G1573</f>
        <v>0</v>
      </c>
      <c r="I1573" s="351">
        <v>0</v>
      </c>
      <c r="J1573" s="352" t="s">
        <v>433</v>
      </c>
      <c r="K1573" s="353" t="s">
        <v>434</v>
      </c>
    </row>
    <row r="1574" spans="1:11">
      <c r="A1574" s="283"/>
      <c r="B1574" s="284"/>
      <c r="C1574" s="285"/>
      <c r="D1574" s="285"/>
      <c r="E1574" s="285"/>
      <c r="F1574" s="285"/>
      <c r="G1574" s="285"/>
      <c r="H1574" s="285"/>
      <c r="I1574" s="285"/>
      <c r="J1574" s="302"/>
      <c r="K1574" s="345"/>
    </row>
    <row r="1575" spans="1:11">
      <c r="A1575" s="286" t="s">
        <v>436</v>
      </c>
      <c r="B1575" s="267"/>
      <c r="C1575" s="267"/>
      <c r="D1575" s="286" t="s">
        <v>437</v>
      </c>
      <c r="E1575" s="267"/>
      <c r="F1575" s="286"/>
      <c r="G1575" s="286"/>
      <c r="H1575" s="267"/>
      <c r="I1575" s="356" t="s">
        <v>438</v>
      </c>
      <c r="J1575" s="267"/>
      <c r="K1575" s="345"/>
    </row>
    <row r="1576" spans="1:11">
      <c r="A1576" s="286"/>
      <c r="B1576" s="267"/>
      <c r="C1576" s="267"/>
      <c r="D1576" s="286"/>
      <c r="E1576" s="267"/>
      <c r="F1576" s="286"/>
      <c r="G1576" s="286"/>
      <c r="H1576" s="267"/>
      <c r="I1576" s="267"/>
      <c r="J1576" s="267"/>
      <c r="K1576" s="345"/>
    </row>
    <row r="1577" spans="1:11">
      <c r="A1577" s="286"/>
      <c r="B1577" s="267"/>
      <c r="C1577" s="267"/>
      <c r="D1577" s="286"/>
      <c r="E1577" s="267"/>
      <c r="F1577" s="286"/>
      <c r="G1577" s="286"/>
      <c r="H1577" s="267"/>
      <c r="I1577" s="345"/>
      <c r="J1577" s="267"/>
      <c r="K1577" s="345"/>
    </row>
    <row r="1578" spans="1:11">
      <c r="A1578" s="287" t="s">
        <v>439</v>
      </c>
      <c r="B1578" s="267"/>
      <c r="C1578" s="267"/>
      <c r="D1578" s="287" t="s">
        <v>440</v>
      </c>
      <c r="E1578" s="267"/>
      <c r="F1578" s="287"/>
      <c r="G1578" s="287"/>
      <c r="H1578" s="267"/>
      <c r="I1578" s="287" t="s">
        <v>544</v>
      </c>
      <c r="J1578" s="267"/>
      <c r="K1578" s="357"/>
    </row>
    <row r="1579" spans="1:11">
      <c r="A1579" s="288" t="s">
        <v>442</v>
      </c>
      <c r="B1579" s="267"/>
      <c r="C1579" s="267"/>
      <c r="D1579" s="288" t="s">
        <v>443</v>
      </c>
      <c r="E1579" s="267"/>
      <c r="F1579" s="288"/>
      <c r="G1579" s="288"/>
      <c r="H1579" s="267"/>
      <c r="I1579" s="288" t="s">
        <v>545</v>
      </c>
      <c r="J1579" s="304"/>
      <c r="K1579" s="286"/>
    </row>
    <row r="1580" spans="1:11">
      <c r="A1580" s="289"/>
      <c r="B1580" s="289"/>
      <c r="C1580" s="290"/>
      <c r="D1580" s="291"/>
      <c r="E1580" s="291"/>
      <c r="F1580" s="292"/>
      <c r="G1580" s="292"/>
      <c r="H1580" s="293"/>
      <c r="I1580" s="293"/>
      <c r="J1580" s="305"/>
      <c r="K1580" s="289"/>
    </row>
    <row r="1581" ht="18.75" spans="1:11">
      <c r="A1581" s="264" t="s">
        <v>415</v>
      </c>
      <c r="B1581" s="265"/>
      <c r="C1581" s="266"/>
      <c r="D1581" s="266"/>
      <c r="E1581" s="267"/>
      <c r="F1581" s="267"/>
      <c r="G1581" s="267"/>
      <c r="H1581" s="267"/>
      <c r="I1581" s="267"/>
      <c r="J1581" s="267"/>
      <c r="K1581" s="267"/>
    </row>
    <row r="1582" ht="18.75" spans="1:11">
      <c r="A1582" s="264" t="s">
        <v>416</v>
      </c>
      <c r="B1582" s="265"/>
      <c r="C1582" s="266"/>
      <c r="D1582" s="266"/>
      <c r="E1582" s="267"/>
      <c r="F1582" s="267"/>
      <c r="G1582" s="267"/>
      <c r="H1582" s="267"/>
      <c r="I1582" s="267"/>
      <c r="J1582" s="267"/>
      <c r="K1582" s="267"/>
    </row>
    <row r="1583" ht="18.75" spans="1:11">
      <c r="A1583" s="264" t="s">
        <v>417</v>
      </c>
      <c r="B1583" s="265"/>
      <c r="C1583" s="266"/>
      <c r="D1583" s="266"/>
      <c r="E1583" s="267"/>
      <c r="F1583" s="267"/>
      <c r="G1583" s="267"/>
      <c r="H1583" s="267"/>
      <c r="I1583" s="296"/>
      <c r="J1583" s="296"/>
      <c r="K1583" s="296"/>
    </row>
    <row r="1584" ht="18.75" spans="1:11">
      <c r="A1584" s="264"/>
      <c r="B1584" s="265"/>
      <c r="C1584" s="266"/>
      <c r="D1584" s="266"/>
      <c r="E1584" s="267"/>
      <c r="F1584" s="267"/>
      <c r="G1584" s="267"/>
      <c r="H1584" s="267"/>
      <c r="I1584" s="267"/>
      <c r="J1584" s="267"/>
      <c r="K1584" s="267"/>
    </row>
    <row r="1585" ht="18.75" spans="1:11">
      <c r="A1585" s="264" t="s">
        <v>418</v>
      </c>
      <c r="B1585" s="265"/>
      <c r="C1585" s="266"/>
      <c r="D1585" s="266"/>
      <c r="E1585" s="267"/>
      <c r="F1585" s="267"/>
      <c r="G1585" s="267"/>
      <c r="H1585" s="267"/>
      <c r="I1585" s="267"/>
      <c r="J1585" s="267"/>
      <c r="K1585" s="297"/>
    </row>
    <row r="1586" ht="18" spans="1:11">
      <c r="A1586" s="264" t="s">
        <v>419</v>
      </c>
      <c r="B1586" s="268" t="s">
        <v>713</v>
      </c>
      <c r="C1586" s="266"/>
      <c r="D1586" s="266"/>
      <c r="E1586" s="267"/>
      <c r="F1586" s="267"/>
      <c r="G1586" s="267"/>
      <c r="H1586" s="267"/>
      <c r="I1586" s="267"/>
      <c r="J1586" s="267"/>
      <c r="K1586" s="297"/>
    </row>
    <row r="1587" ht="18.75" spans="1:11">
      <c r="A1587" s="264"/>
      <c r="B1587" s="268"/>
      <c r="C1587" s="266"/>
      <c r="D1587" s="266"/>
      <c r="E1587" s="267"/>
      <c r="F1587" s="267"/>
      <c r="G1587" s="267"/>
      <c r="H1587" s="267"/>
      <c r="I1587" s="267"/>
      <c r="J1587" s="267"/>
      <c r="K1587" s="356"/>
    </row>
    <row r="1588" ht="18.75" spans="1:11">
      <c r="A1588" s="269"/>
      <c r="B1588" s="269"/>
      <c r="C1588" s="266"/>
      <c r="D1588" s="266"/>
      <c r="E1588" s="269"/>
      <c r="F1588" s="270" t="s">
        <v>421</v>
      </c>
      <c r="G1588" s="271"/>
      <c r="H1588" s="271"/>
      <c r="I1588" s="299"/>
      <c r="J1588" s="267"/>
      <c r="K1588" s="356"/>
    </row>
    <row r="1589" ht="33" spans="1:11">
      <c r="A1589" s="334" t="s">
        <v>422</v>
      </c>
      <c r="B1589" s="335" t="s">
        <v>423</v>
      </c>
      <c r="C1589" s="336" t="s">
        <v>424</v>
      </c>
      <c r="D1589" s="337" t="s">
        <v>425</v>
      </c>
      <c r="E1589" s="336" t="s">
        <v>426</v>
      </c>
      <c r="F1589" s="336" t="s">
        <v>8</v>
      </c>
      <c r="G1589" s="336" t="s">
        <v>9</v>
      </c>
      <c r="H1589" s="336" t="s">
        <v>427</v>
      </c>
      <c r="I1589" s="336" t="s">
        <v>428</v>
      </c>
      <c r="J1589" s="336" t="s">
        <v>429</v>
      </c>
      <c r="K1589" s="336" t="s">
        <v>670</v>
      </c>
    </row>
    <row r="1590" customHeight="1" spans="1:11">
      <c r="A1590" s="338">
        <v>45388</v>
      </c>
      <c r="B1590" s="338">
        <v>45414</v>
      </c>
      <c r="C1590" s="339" t="s">
        <v>176</v>
      </c>
      <c r="D1590" s="340" t="s">
        <v>715</v>
      </c>
      <c r="E1590" s="341" t="s">
        <v>716</v>
      </c>
      <c r="F1590" s="358">
        <v>4470</v>
      </c>
      <c r="G1590" s="358">
        <v>4750</v>
      </c>
      <c r="H1590" s="359">
        <f>F1590+G1590</f>
        <v>9220</v>
      </c>
      <c r="I1590" s="359">
        <v>9220</v>
      </c>
      <c r="J1590" s="352" t="s">
        <v>454</v>
      </c>
      <c r="K1590" s="353" t="s">
        <v>434</v>
      </c>
    </row>
    <row r="1591" spans="1:11">
      <c r="A1591" s="338">
        <v>45411</v>
      </c>
      <c r="B1591" s="338">
        <v>45414</v>
      </c>
      <c r="C1591" s="339" t="s">
        <v>179</v>
      </c>
      <c r="D1591" s="340" t="s">
        <v>717</v>
      </c>
      <c r="E1591" s="341" t="s">
        <v>449</v>
      </c>
      <c r="F1591" s="358">
        <v>0</v>
      </c>
      <c r="G1591" s="358">
        <v>0</v>
      </c>
      <c r="H1591" s="359">
        <f>F1591+G1591</f>
        <v>0</v>
      </c>
      <c r="I1591" s="359">
        <v>0</v>
      </c>
      <c r="J1591" s="352" t="s">
        <v>433</v>
      </c>
      <c r="K1591" s="353" t="s">
        <v>434</v>
      </c>
    </row>
    <row r="1592" spans="1:11">
      <c r="A1592" s="338">
        <v>45406</v>
      </c>
      <c r="B1592" s="338">
        <v>45414</v>
      </c>
      <c r="C1592" s="339" t="s">
        <v>177</v>
      </c>
      <c r="D1592" s="340" t="s">
        <v>718</v>
      </c>
      <c r="E1592" s="341" t="s">
        <v>447</v>
      </c>
      <c r="F1592" s="358">
        <v>0</v>
      </c>
      <c r="G1592" s="358">
        <v>0</v>
      </c>
      <c r="H1592" s="359">
        <f>F1592+G1592</f>
        <v>0</v>
      </c>
      <c r="I1592" s="359">
        <v>0</v>
      </c>
      <c r="J1592" s="352" t="s">
        <v>433</v>
      </c>
      <c r="K1592" s="353" t="s">
        <v>434</v>
      </c>
    </row>
    <row r="1593" spans="1:11">
      <c r="A1593" s="338">
        <v>45409</v>
      </c>
      <c r="B1593" s="338">
        <v>45414</v>
      </c>
      <c r="C1593" s="339" t="s">
        <v>178</v>
      </c>
      <c r="D1593" s="340" t="s">
        <v>719</v>
      </c>
      <c r="E1593" s="341" t="s">
        <v>720</v>
      </c>
      <c r="F1593" s="358">
        <v>0</v>
      </c>
      <c r="G1593" s="358">
        <v>0</v>
      </c>
      <c r="H1593" s="359">
        <f>F1593+G1593</f>
        <v>0</v>
      </c>
      <c r="I1593" s="359">
        <v>0</v>
      </c>
      <c r="J1593" s="352" t="s">
        <v>433</v>
      </c>
      <c r="K1593" s="353" t="s">
        <v>434</v>
      </c>
    </row>
    <row r="1594" spans="1:11">
      <c r="A1594" s="344"/>
      <c r="B1594" s="344"/>
      <c r="C1594" s="345"/>
      <c r="D1594" s="346"/>
      <c r="E1594" s="347"/>
      <c r="F1594" s="360"/>
      <c r="G1594" s="360"/>
      <c r="H1594" s="361"/>
      <c r="I1594" s="361"/>
      <c r="J1594" s="354"/>
      <c r="K1594" s="355"/>
    </row>
    <row r="1595" spans="1:11">
      <c r="A1595" s="286" t="s">
        <v>436</v>
      </c>
      <c r="B1595" s="267"/>
      <c r="C1595" s="267"/>
      <c r="D1595" s="286" t="s">
        <v>437</v>
      </c>
      <c r="E1595" s="267"/>
      <c r="F1595" s="286"/>
      <c r="G1595" s="286"/>
      <c r="H1595" s="267"/>
      <c r="I1595" s="356" t="s">
        <v>438</v>
      </c>
      <c r="J1595" s="267"/>
      <c r="K1595" s="345"/>
    </row>
    <row r="1596" spans="1:11">
      <c r="A1596" s="286"/>
      <c r="B1596" s="267"/>
      <c r="C1596" s="267"/>
      <c r="D1596" s="286"/>
      <c r="E1596" s="267"/>
      <c r="F1596" s="286"/>
      <c r="G1596" s="286"/>
      <c r="H1596" s="267"/>
      <c r="I1596" s="267"/>
      <c r="J1596" s="267"/>
      <c r="K1596" s="345"/>
    </row>
    <row r="1597" spans="1:11">
      <c r="A1597" s="286"/>
      <c r="B1597" s="267"/>
      <c r="C1597" s="267"/>
      <c r="D1597" s="286"/>
      <c r="E1597" s="267"/>
      <c r="F1597" s="286"/>
      <c r="G1597" s="286"/>
      <c r="H1597" s="267"/>
      <c r="I1597" s="345"/>
      <c r="J1597" s="267"/>
      <c r="K1597" s="345"/>
    </row>
    <row r="1598" spans="1:11">
      <c r="A1598" s="287" t="s">
        <v>439</v>
      </c>
      <c r="B1598" s="267"/>
      <c r="C1598" s="267"/>
      <c r="D1598" s="287" t="s">
        <v>440</v>
      </c>
      <c r="E1598" s="267"/>
      <c r="F1598" s="287"/>
      <c r="G1598" s="287"/>
      <c r="H1598" s="267"/>
      <c r="I1598" s="287" t="s">
        <v>441</v>
      </c>
      <c r="J1598" s="267"/>
      <c r="K1598" s="357"/>
    </row>
    <row r="1599" spans="1:11">
      <c r="A1599" s="288" t="s">
        <v>442</v>
      </c>
      <c r="B1599" s="267"/>
      <c r="C1599" s="267"/>
      <c r="D1599" s="288" t="s">
        <v>443</v>
      </c>
      <c r="E1599" s="267"/>
      <c r="F1599" s="288"/>
      <c r="G1599" s="288"/>
      <c r="H1599" s="267"/>
      <c r="I1599" s="288" t="s">
        <v>444</v>
      </c>
      <c r="J1599" s="304"/>
      <c r="K1599" s="286"/>
    </row>
    <row r="1600" spans="1:11">
      <c r="A1600" s="289"/>
      <c r="B1600" s="289"/>
      <c r="C1600" s="289"/>
      <c r="D1600" s="289"/>
      <c r="E1600" s="290"/>
      <c r="F1600" s="306"/>
      <c r="G1600" s="306"/>
      <c r="H1600" s="307"/>
      <c r="I1600" s="307"/>
      <c r="J1600" s="305"/>
      <c r="K1600" s="289"/>
    </row>
    <row r="1601" ht="18.75" spans="1:11">
      <c r="A1601" s="264" t="s">
        <v>415</v>
      </c>
      <c r="B1601" s="265"/>
      <c r="C1601" s="266"/>
      <c r="D1601" s="266"/>
      <c r="E1601" s="267"/>
      <c r="F1601" s="267"/>
      <c r="G1601" s="267"/>
      <c r="H1601" s="267"/>
      <c r="I1601" s="267"/>
      <c r="J1601" s="267"/>
      <c r="K1601" s="267"/>
    </row>
    <row r="1602" ht="18.75" spans="1:11">
      <c r="A1602" s="264" t="s">
        <v>416</v>
      </c>
      <c r="B1602" s="265"/>
      <c r="C1602" s="266"/>
      <c r="D1602" s="266"/>
      <c r="E1602" s="267"/>
      <c r="F1602" s="267"/>
      <c r="G1602" s="267"/>
      <c r="H1602" s="267"/>
      <c r="I1602" s="267"/>
      <c r="J1602" s="267"/>
      <c r="K1602" s="267"/>
    </row>
    <row r="1603" ht="18.75" spans="1:11">
      <c r="A1603" s="264" t="s">
        <v>417</v>
      </c>
      <c r="B1603" s="265"/>
      <c r="C1603" s="266"/>
      <c r="D1603" s="266"/>
      <c r="E1603" s="267"/>
      <c r="F1603" s="267"/>
      <c r="G1603" s="267"/>
      <c r="H1603" s="267"/>
      <c r="I1603" s="296"/>
      <c r="J1603" s="296"/>
      <c r="K1603" s="296"/>
    </row>
    <row r="1604" ht="18.75" spans="1:11">
      <c r="A1604" s="264"/>
      <c r="B1604" s="265"/>
      <c r="C1604" s="266"/>
      <c r="D1604" s="266"/>
      <c r="E1604" s="267"/>
      <c r="F1604" s="267"/>
      <c r="G1604" s="267"/>
      <c r="H1604" s="267"/>
      <c r="I1604" s="267"/>
      <c r="J1604" s="267"/>
      <c r="K1604" s="267"/>
    </row>
    <row r="1605" ht="18.75" spans="1:11">
      <c r="A1605" s="264" t="s">
        <v>450</v>
      </c>
      <c r="B1605" s="265"/>
      <c r="C1605" s="266"/>
      <c r="D1605" s="266"/>
      <c r="E1605" s="267"/>
      <c r="F1605" s="267"/>
      <c r="G1605" s="267"/>
      <c r="H1605" s="267"/>
      <c r="I1605" s="267"/>
      <c r="J1605" s="267"/>
      <c r="K1605" s="297"/>
    </row>
    <row r="1606" ht="18" spans="1:11">
      <c r="A1606" s="264" t="s">
        <v>419</v>
      </c>
      <c r="B1606" s="268" t="s">
        <v>713</v>
      </c>
      <c r="C1606" s="266"/>
      <c r="D1606" s="266"/>
      <c r="E1606" s="267"/>
      <c r="F1606" s="267"/>
      <c r="G1606" s="267"/>
      <c r="H1606" s="267"/>
      <c r="I1606" s="267"/>
      <c r="J1606" s="267"/>
      <c r="K1606" s="297"/>
    </row>
    <row r="1607" ht="18.75" spans="1:11">
      <c r="A1607" s="264"/>
      <c r="B1607" s="268"/>
      <c r="C1607" s="266"/>
      <c r="D1607" s="266"/>
      <c r="E1607" s="267"/>
      <c r="F1607" s="267"/>
      <c r="G1607" s="267"/>
      <c r="H1607" s="267"/>
      <c r="I1607" s="267"/>
      <c r="J1607" s="267"/>
      <c r="K1607" s="356"/>
    </row>
    <row r="1608" ht="18.75" spans="1:11">
      <c r="A1608" s="269"/>
      <c r="B1608" s="269"/>
      <c r="C1608" s="266"/>
      <c r="D1608" s="266"/>
      <c r="E1608" s="269"/>
      <c r="F1608" s="270" t="s">
        <v>421</v>
      </c>
      <c r="G1608" s="271"/>
      <c r="H1608" s="271"/>
      <c r="I1608" s="299"/>
      <c r="J1608" s="267"/>
      <c r="K1608" s="356"/>
    </row>
    <row r="1609" ht="33" spans="1:11">
      <c r="A1609" s="334" t="s">
        <v>422</v>
      </c>
      <c r="B1609" s="335" t="s">
        <v>423</v>
      </c>
      <c r="C1609" s="336" t="s">
        <v>424</v>
      </c>
      <c r="D1609" s="337" t="s">
        <v>425</v>
      </c>
      <c r="E1609" s="336" t="s">
        <v>426</v>
      </c>
      <c r="F1609" s="336" t="s">
        <v>8</v>
      </c>
      <c r="G1609" s="336" t="s">
        <v>9</v>
      </c>
      <c r="H1609" s="336" t="s">
        <v>427</v>
      </c>
      <c r="I1609" s="336" t="s">
        <v>428</v>
      </c>
      <c r="J1609" s="336" t="s">
        <v>429</v>
      </c>
      <c r="K1609" s="336" t="s">
        <v>670</v>
      </c>
    </row>
    <row r="1610" spans="1:11">
      <c r="A1610" s="338">
        <v>45412</v>
      </c>
      <c r="B1610" s="338">
        <v>45414</v>
      </c>
      <c r="C1610" s="339" t="s">
        <v>181</v>
      </c>
      <c r="D1610" s="340" t="s">
        <v>721</v>
      </c>
      <c r="E1610" s="341" t="s">
        <v>474</v>
      </c>
      <c r="F1610" s="350">
        <v>0</v>
      </c>
      <c r="G1610" s="350">
        <v>0</v>
      </c>
      <c r="H1610" s="351">
        <f>F1610+G1610</f>
        <v>0</v>
      </c>
      <c r="I1610" s="351">
        <v>0</v>
      </c>
      <c r="J1610" s="352" t="s">
        <v>433</v>
      </c>
      <c r="K1610" s="353" t="s">
        <v>434</v>
      </c>
    </row>
    <row r="1611" spans="1:11">
      <c r="A1611" s="283"/>
      <c r="B1611" s="284"/>
      <c r="C1611" s="285"/>
      <c r="D1611" s="285"/>
      <c r="E1611" s="285"/>
      <c r="F1611" s="285"/>
      <c r="G1611" s="285"/>
      <c r="H1611" s="285"/>
      <c r="I1611" s="285"/>
      <c r="J1611" s="302"/>
      <c r="K1611" s="345"/>
    </row>
    <row r="1612" spans="1:11">
      <c r="A1612" s="286" t="s">
        <v>436</v>
      </c>
      <c r="B1612" s="267"/>
      <c r="C1612" s="267"/>
      <c r="D1612" s="286" t="s">
        <v>437</v>
      </c>
      <c r="E1612" s="267"/>
      <c r="F1612" s="286"/>
      <c r="G1612" s="286"/>
      <c r="H1612" s="267"/>
      <c r="I1612" s="356" t="s">
        <v>438</v>
      </c>
      <c r="J1612" s="267"/>
      <c r="K1612" s="345"/>
    </row>
    <row r="1613" spans="1:11">
      <c r="A1613" s="286"/>
      <c r="B1613" s="267"/>
      <c r="C1613" s="267"/>
      <c r="D1613" s="286"/>
      <c r="E1613" s="267"/>
      <c r="F1613" s="286"/>
      <c r="G1613" s="286"/>
      <c r="H1613" s="267"/>
      <c r="I1613" s="267"/>
      <c r="J1613" s="267"/>
      <c r="K1613" s="345"/>
    </row>
    <row r="1614" spans="1:11">
      <c r="A1614" s="286"/>
      <c r="B1614" s="267"/>
      <c r="C1614" s="267"/>
      <c r="D1614" s="286"/>
      <c r="E1614" s="267"/>
      <c r="F1614" s="286"/>
      <c r="G1614" s="286"/>
      <c r="H1614" s="267"/>
      <c r="I1614" s="345"/>
      <c r="J1614" s="267"/>
      <c r="K1614" s="345"/>
    </row>
    <row r="1615" spans="1:11">
      <c r="A1615" s="287" t="s">
        <v>439</v>
      </c>
      <c r="B1615" s="267"/>
      <c r="C1615" s="267"/>
      <c r="D1615" s="287" t="s">
        <v>440</v>
      </c>
      <c r="E1615" s="267"/>
      <c r="F1615" s="287"/>
      <c r="G1615" s="287"/>
      <c r="H1615" s="267"/>
      <c r="I1615" s="287" t="s">
        <v>544</v>
      </c>
      <c r="J1615" s="267"/>
      <c r="K1615" s="357"/>
    </row>
    <row r="1616" spans="1:11">
      <c r="A1616" s="288" t="s">
        <v>442</v>
      </c>
      <c r="B1616" s="267"/>
      <c r="C1616" s="267"/>
      <c r="D1616" s="288" t="s">
        <v>443</v>
      </c>
      <c r="E1616" s="267"/>
      <c r="F1616" s="288"/>
      <c r="G1616" s="288"/>
      <c r="H1616" s="267"/>
      <c r="I1616" s="288" t="s">
        <v>545</v>
      </c>
      <c r="J1616" s="304"/>
      <c r="K1616" s="286"/>
    </row>
    <row r="1617" ht="18" spans="1:11">
      <c r="A1617" s="269"/>
      <c r="B1617" s="269"/>
      <c r="C1617" s="266"/>
      <c r="D1617" s="266"/>
      <c r="E1617" s="269"/>
      <c r="F1617" s="269"/>
      <c r="G1617" s="269"/>
      <c r="H1617" s="269"/>
      <c r="I1617" s="269"/>
      <c r="J1617" s="66"/>
      <c r="K1617" s="298"/>
    </row>
    <row r="1618" ht="18.75" spans="1:11">
      <c r="A1618" s="264" t="s">
        <v>415</v>
      </c>
      <c r="B1618" s="265"/>
      <c r="C1618" s="266"/>
      <c r="D1618" s="266"/>
      <c r="E1618" s="267"/>
      <c r="F1618" s="267"/>
      <c r="G1618" s="267"/>
      <c r="H1618" s="267"/>
      <c r="I1618" s="267"/>
      <c r="J1618" s="267"/>
      <c r="K1618" s="267"/>
    </row>
    <row r="1619" ht="18.75" spans="1:11">
      <c r="A1619" s="264" t="s">
        <v>416</v>
      </c>
      <c r="B1619" s="265"/>
      <c r="C1619" s="266"/>
      <c r="D1619" s="266"/>
      <c r="E1619" s="267"/>
      <c r="F1619" s="267"/>
      <c r="G1619" s="267"/>
      <c r="H1619" s="267"/>
      <c r="I1619" s="267"/>
      <c r="J1619" s="267"/>
      <c r="K1619" s="267"/>
    </row>
    <row r="1620" ht="18.75" spans="1:11">
      <c r="A1620" s="264" t="s">
        <v>417</v>
      </c>
      <c r="B1620" s="265"/>
      <c r="C1620" s="266"/>
      <c r="D1620" s="266"/>
      <c r="E1620" s="267"/>
      <c r="F1620" s="267"/>
      <c r="G1620" s="267"/>
      <c r="H1620" s="267"/>
      <c r="I1620" s="296"/>
      <c r="J1620" s="296"/>
      <c r="K1620" s="296"/>
    </row>
    <row r="1621" ht="18.75" spans="1:11">
      <c r="A1621" s="264"/>
      <c r="B1621" s="265"/>
      <c r="C1621" s="266"/>
      <c r="D1621" s="266"/>
      <c r="E1621" s="267"/>
      <c r="F1621" s="267"/>
      <c r="G1621" s="267"/>
      <c r="H1621" s="267"/>
      <c r="I1621" s="267"/>
      <c r="J1621" s="267"/>
      <c r="K1621" s="267"/>
    </row>
    <row r="1622" ht="18.75" spans="1:11">
      <c r="A1622" s="264" t="s">
        <v>418</v>
      </c>
      <c r="B1622" s="265"/>
      <c r="C1622" s="266"/>
      <c r="D1622" s="266"/>
      <c r="E1622" s="267"/>
      <c r="F1622" s="267"/>
      <c r="G1622" s="267"/>
      <c r="H1622" s="267"/>
      <c r="I1622" s="267"/>
      <c r="J1622" s="267"/>
      <c r="K1622" s="297"/>
    </row>
    <row r="1623" ht="18" spans="1:11">
      <c r="A1623" s="264" t="s">
        <v>419</v>
      </c>
      <c r="B1623" s="268" t="s">
        <v>722</v>
      </c>
      <c r="C1623" s="266"/>
      <c r="D1623" s="266"/>
      <c r="E1623" s="267"/>
      <c r="F1623" s="267"/>
      <c r="G1623" s="267"/>
      <c r="H1623" s="267"/>
      <c r="I1623" s="267"/>
      <c r="J1623" s="267"/>
      <c r="K1623" s="297"/>
    </row>
    <row r="1624" ht="18.75" spans="1:11">
      <c r="A1624" s="264"/>
      <c r="B1624" s="268"/>
      <c r="C1624" s="266"/>
      <c r="D1624" s="266"/>
      <c r="E1624" s="267"/>
      <c r="F1624" s="267"/>
      <c r="G1624" s="267"/>
      <c r="H1624" s="267"/>
      <c r="I1624" s="267"/>
      <c r="J1624" s="267"/>
      <c r="K1624" s="356"/>
    </row>
    <row r="1625" ht="18.75" spans="1:11">
      <c r="A1625" s="269"/>
      <c r="B1625" s="269"/>
      <c r="C1625" s="266"/>
      <c r="D1625" s="266"/>
      <c r="E1625" s="269"/>
      <c r="F1625" s="270" t="s">
        <v>421</v>
      </c>
      <c r="G1625" s="271"/>
      <c r="H1625" s="271"/>
      <c r="I1625" s="299"/>
      <c r="J1625" s="267"/>
      <c r="K1625" s="356"/>
    </row>
    <row r="1626" ht="33" spans="1:11">
      <c r="A1626" s="334" t="s">
        <v>422</v>
      </c>
      <c r="B1626" s="335" t="s">
        <v>423</v>
      </c>
      <c r="C1626" s="336" t="s">
        <v>424</v>
      </c>
      <c r="D1626" s="337" t="s">
        <v>425</v>
      </c>
      <c r="E1626" s="336" t="s">
        <v>426</v>
      </c>
      <c r="F1626" s="336" t="s">
        <v>8</v>
      </c>
      <c r="G1626" s="336" t="s">
        <v>9</v>
      </c>
      <c r="H1626" s="336" t="s">
        <v>427</v>
      </c>
      <c r="I1626" s="336" t="s">
        <v>428</v>
      </c>
      <c r="J1626" s="336" t="s">
        <v>429</v>
      </c>
      <c r="K1626" s="336" t="s">
        <v>670</v>
      </c>
    </row>
    <row r="1627" spans="1:11">
      <c r="A1627" s="338">
        <v>45412</v>
      </c>
      <c r="B1627" s="338">
        <v>45419</v>
      </c>
      <c r="C1627" s="339" t="s">
        <v>185</v>
      </c>
      <c r="D1627" s="340" t="s">
        <v>723</v>
      </c>
      <c r="E1627" s="341" t="s">
        <v>510</v>
      </c>
      <c r="F1627" s="358">
        <v>0</v>
      </c>
      <c r="G1627" s="358">
        <v>0</v>
      </c>
      <c r="H1627" s="359">
        <f>F1627+G1627</f>
        <v>0</v>
      </c>
      <c r="I1627" s="359">
        <v>0</v>
      </c>
      <c r="J1627" s="352" t="s">
        <v>433</v>
      </c>
      <c r="K1627" s="353" t="s">
        <v>434</v>
      </c>
    </row>
    <row r="1628" spans="1:11">
      <c r="A1628" s="344"/>
      <c r="B1628" s="344"/>
      <c r="C1628" s="345"/>
      <c r="D1628" s="346"/>
      <c r="E1628" s="347"/>
      <c r="F1628" s="360"/>
      <c r="G1628" s="360"/>
      <c r="H1628" s="361"/>
      <c r="I1628" s="361"/>
      <c r="J1628" s="354"/>
      <c r="K1628" s="355"/>
    </row>
    <row r="1629" spans="1:11">
      <c r="A1629" s="286" t="s">
        <v>436</v>
      </c>
      <c r="B1629" s="267"/>
      <c r="C1629" s="267"/>
      <c r="D1629" s="286" t="s">
        <v>437</v>
      </c>
      <c r="E1629" s="267"/>
      <c r="F1629" s="286"/>
      <c r="G1629" s="286"/>
      <c r="H1629" s="267"/>
      <c r="I1629" s="356" t="s">
        <v>438</v>
      </c>
      <c r="J1629" s="267"/>
      <c r="K1629" s="345"/>
    </row>
    <row r="1630" spans="1:11">
      <c r="A1630" s="286"/>
      <c r="B1630" s="267"/>
      <c r="C1630" s="267"/>
      <c r="D1630" s="286"/>
      <c r="E1630" s="267"/>
      <c r="F1630" s="286"/>
      <c r="G1630" s="286"/>
      <c r="H1630" s="267"/>
      <c r="I1630" s="267"/>
      <c r="J1630" s="267"/>
      <c r="K1630" s="345"/>
    </row>
    <row r="1631" spans="1:11">
      <c r="A1631" s="286"/>
      <c r="B1631" s="267"/>
      <c r="C1631" s="267"/>
      <c r="D1631" s="286"/>
      <c r="E1631" s="267"/>
      <c r="F1631" s="286"/>
      <c r="G1631" s="286"/>
      <c r="H1631" s="267"/>
      <c r="I1631" s="345"/>
      <c r="J1631" s="267"/>
      <c r="K1631" s="345"/>
    </row>
    <row r="1632" spans="1:11">
      <c r="A1632" s="287" t="s">
        <v>439</v>
      </c>
      <c r="B1632" s="267"/>
      <c r="C1632" s="267"/>
      <c r="D1632" s="287" t="s">
        <v>440</v>
      </c>
      <c r="E1632" s="267"/>
      <c r="F1632" s="287"/>
      <c r="G1632" s="287"/>
      <c r="H1632" s="267"/>
      <c r="I1632" s="287" t="s">
        <v>441</v>
      </c>
      <c r="J1632" s="267"/>
      <c r="K1632" s="357"/>
    </row>
    <row r="1633" spans="1:11">
      <c r="A1633" s="288" t="s">
        <v>442</v>
      </c>
      <c r="B1633" s="267"/>
      <c r="C1633" s="267"/>
      <c r="D1633" s="288" t="s">
        <v>443</v>
      </c>
      <c r="E1633" s="267"/>
      <c r="F1633" s="288"/>
      <c r="G1633" s="288"/>
      <c r="H1633" s="267"/>
      <c r="I1633" s="288" t="s">
        <v>444</v>
      </c>
      <c r="J1633" s="304"/>
      <c r="K1633" s="286"/>
    </row>
    <row r="1634" ht="18" spans="1:11">
      <c r="A1634" s="269"/>
      <c r="B1634" s="269"/>
      <c r="C1634" s="266"/>
      <c r="D1634" s="266"/>
      <c r="E1634" s="269"/>
      <c r="F1634" s="269"/>
      <c r="G1634" s="269"/>
      <c r="H1634" s="269"/>
      <c r="I1634" s="269"/>
      <c r="J1634" s="66"/>
      <c r="K1634" s="298"/>
    </row>
    <row r="1635" ht="18.75" spans="1:11">
      <c r="A1635" s="264" t="s">
        <v>415</v>
      </c>
      <c r="B1635" s="265"/>
      <c r="C1635" s="266"/>
      <c r="D1635" s="266"/>
      <c r="E1635" s="267"/>
      <c r="F1635" s="267"/>
      <c r="G1635" s="267"/>
      <c r="H1635" s="267"/>
      <c r="I1635" s="267"/>
      <c r="J1635" s="267"/>
      <c r="K1635" s="267"/>
    </row>
    <row r="1636" ht="18.75" spans="1:11">
      <c r="A1636" s="264" t="s">
        <v>416</v>
      </c>
      <c r="B1636" s="265"/>
      <c r="C1636" s="266"/>
      <c r="D1636" s="266"/>
      <c r="E1636" s="267"/>
      <c r="F1636" s="267"/>
      <c r="G1636" s="267"/>
      <c r="H1636" s="267"/>
      <c r="I1636" s="267"/>
      <c r="J1636" s="267"/>
      <c r="K1636" s="267"/>
    </row>
    <row r="1637" ht="18.75" spans="1:11">
      <c r="A1637" s="264" t="s">
        <v>417</v>
      </c>
      <c r="B1637" s="265"/>
      <c r="C1637" s="266"/>
      <c r="D1637" s="266"/>
      <c r="E1637" s="267"/>
      <c r="F1637" s="267"/>
      <c r="G1637" s="267"/>
      <c r="H1637" s="267"/>
      <c r="I1637" s="296"/>
      <c r="J1637" s="296"/>
      <c r="K1637" s="296"/>
    </row>
    <row r="1638" ht="18.75" spans="1:11">
      <c r="A1638" s="264"/>
      <c r="B1638" s="265"/>
      <c r="C1638" s="266"/>
      <c r="D1638" s="266"/>
      <c r="E1638" s="267"/>
      <c r="F1638" s="267"/>
      <c r="G1638" s="267"/>
      <c r="H1638" s="267"/>
      <c r="I1638" s="267"/>
      <c r="J1638" s="267"/>
      <c r="K1638" s="267"/>
    </row>
    <row r="1639" ht="18.75" spans="1:11">
      <c r="A1639" s="264" t="s">
        <v>450</v>
      </c>
      <c r="B1639" s="265"/>
      <c r="C1639" s="266"/>
      <c r="D1639" s="266"/>
      <c r="E1639" s="267"/>
      <c r="F1639" s="267"/>
      <c r="G1639" s="267"/>
      <c r="H1639" s="267"/>
      <c r="I1639" s="267"/>
      <c r="J1639" s="267"/>
      <c r="K1639" s="297"/>
    </row>
    <row r="1640" ht="18" spans="1:11">
      <c r="A1640" s="264" t="s">
        <v>419</v>
      </c>
      <c r="B1640" s="268" t="s">
        <v>722</v>
      </c>
      <c r="C1640" s="266"/>
      <c r="D1640" s="266"/>
      <c r="E1640" s="267"/>
      <c r="F1640" s="267"/>
      <c r="G1640" s="267"/>
      <c r="H1640" s="267"/>
      <c r="I1640" s="267"/>
      <c r="J1640" s="267"/>
      <c r="K1640" s="297"/>
    </row>
    <row r="1641" ht="18.75" spans="1:11">
      <c r="A1641" s="264"/>
      <c r="B1641" s="268"/>
      <c r="C1641" s="266"/>
      <c r="D1641" s="266"/>
      <c r="E1641" s="267"/>
      <c r="F1641" s="267"/>
      <c r="G1641" s="267"/>
      <c r="H1641" s="267"/>
      <c r="I1641" s="267"/>
      <c r="J1641" s="267"/>
      <c r="K1641" s="356"/>
    </row>
    <row r="1642" ht="18.75" spans="1:11">
      <c r="A1642" s="269"/>
      <c r="B1642" s="269"/>
      <c r="C1642" s="266"/>
      <c r="D1642" s="266"/>
      <c r="E1642" s="269"/>
      <c r="F1642" s="270" t="s">
        <v>421</v>
      </c>
      <c r="G1642" s="271"/>
      <c r="H1642" s="271"/>
      <c r="I1642" s="299"/>
      <c r="J1642" s="267"/>
      <c r="K1642" s="356"/>
    </row>
    <row r="1643" ht="33" spans="1:11">
      <c r="A1643" s="334" t="s">
        <v>422</v>
      </c>
      <c r="B1643" s="335" t="s">
        <v>423</v>
      </c>
      <c r="C1643" s="336" t="s">
        <v>424</v>
      </c>
      <c r="D1643" s="337" t="s">
        <v>425</v>
      </c>
      <c r="E1643" s="336" t="s">
        <v>426</v>
      </c>
      <c r="F1643" s="336" t="s">
        <v>8</v>
      </c>
      <c r="G1643" s="336" t="s">
        <v>9</v>
      </c>
      <c r="H1643" s="336" t="s">
        <v>427</v>
      </c>
      <c r="I1643" s="336" t="s">
        <v>428</v>
      </c>
      <c r="J1643" s="336" t="s">
        <v>429</v>
      </c>
      <c r="K1643" s="336" t="s">
        <v>670</v>
      </c>
    </row>
    <row r="1644" spans="1:11">
      <c r="A1644" s="338">
        <v>45411</v>
      </c>
      <c r="B1644" s="338">
        <v>45419</v>
      </c>
      <c r="C1644" s="339" t="s">
        <v>183</v>
      </c>
      <c r="D1644" s="340" t="s">
        <v>724</v>
      </c>
      <c r="E1644" s="341" t="s">
        <v>563</v>
      </c>
      <c r="F1644" s="350">
        <v>0</v>
      </c>
      <c r="G1644" s="350">
        <v>900</v>
      </c>
      <c r="H1644" s="351">
        <f>F1644+G1644</f>
        <v>900</v>
      </c>
      <c r="I1644" s="351">
        <v>0</v>
      </c>
      <c r="J1644" s="352" t="s">
        <v>454</v>
      </c>
      <c r="K1644" s="353" t="s">
        <v>434</v>
      </c>
    </row>
    <row r="1645" spans="1:11">
      <c r="A1645" s="338">
        <v>45411</v>
      </c>
      <c r="B1645" s="338">
        <v>45419</v>
      </c>
      <c r="C1645" s="339" t="s">
        <v>184</v>
      </c>
      <c r="D1645" s="340" t="s">
        <v>725</v>
      </c>
      <c r="E1645" s="341" t="s">
        <v>496</v>
      </c>
      <c r="F1645" s="350">
        <v>0</v>
      </c>
      <c r="G1645" s="350">
        <v>800</v>
      </c>
      <c r="H1645" s="351">
        <f>F1645+G1645</f>
        <v>800</v>
      </c>
      <c r="I1645" s="351">
        <v>0</v>
      </c>
      <c r="J1645" s="352" t="s">
        <v>454</v>
      </c>
      <c r="K1645" s="353" t="s">
        <v>434</v>
      </c>
    </row>
    <row r="1646" spans="1:11">
      <c r="A1646" s="344"/>
      <c r="B1646" s="344"/>
      <c r="C1646" s="345"/>
      <c r="D1646" s="346"/>
      <c r="E1646" s="347"/>
      <c r="F1646" s="360"/>
      <c r="G1646" s="360"/>
      <c r="H1646" s="361"/>
      <c r="I1646" s="361"/>
      <c r="J1646" s="354"/>
      <c r="K1646" s="355"/>
    </row>
    <row r="1647" spans="1:11">
      <c r="A1647" s="344"/>
      <c r="B1647" s="344"/>
      <c r="C1647" s="345"/>
      <c r="D1647" s="346"/>
      <c r="E1647" s="347"/>
      <c r="F1647" s="360"/>
      <c r="G1647" s="360"/>
      <c r="H1647" s="361"/>
      <c r="I1647" s="361"/>
      <c r="J1647" s="354"/>
      <c r="K1647" s="355"/>
    </row>
    <row r="1648" spans="1:11">
      <c r="A1648" s="286" t="s">
        <v>436</v>
      </c>
      <c r="B1648" s="267"/>
      <c r="C1648" s="267"/>
      <c r="D1648" s="286" t="s">
        <v>437</v>
      </c>
      <c r="E1648" s="267"/>
      <c r="F1648" s="286"/>
      <c r="G1648" s="286"/>
      <c r="H1648" s="267"/>
      <c r="I1648" s="356" t="s">
        <v>438</v>
      </c>
      <c r="J1648" s="267"/>
      <c r="K1648" s="345"/>
    </row>
    <row r="1649" spans="1:11">
      <c r="A1649" s="286"/>
      <c r="B1649" s="267"/>
      <c r="C1649" s="267"/>
      <c r="D1649" s="286"/>
      <c r="E1649" s="267"/>
      <c r="F1649" s="286"/>
      <c r="G1649" s="286"/>
      <c r="H1649" s="267"/>
      <c r="I1649" s="267"/>
      <c r="J1649" s="267"/>
      <c r="K1649" s="345"/>
    </row>
    <row r="1650" spans="1:11">
      <c r="A1650" s="286"/>
      <c r="B1650" s="267"/>
      <c r="C1650" s="267"/>
      <c r="D1650" s="286"/>
      <c r="E1650" s="267"/>
      <c r="F1650" s="286"/>
      <c r="G1650" s="286"/>
      <c r="H1650" s="267"/>
      <c r="I1650" s="345"/>
      <c r="J1650" s="267"/>
      <c r="K1650" s="345"/>
    </row>
    <row r="1651" spans="1:11">
      <c r="A1651" s="287" t="s">
        <v>439</v>
      </c>
      <c r="B1651" s="267"/>
      <c r="C1651" s="267"/>
      <c r="D1651" s="287" t="s">
        <v>440</v>
      </c>
      <c r="E1651" s="267"/>
      <c r="F1651" s="287"/>
      <c r="G1651" s="287"/>
      <c r="H1651" s="267"/>
      <c r="I1651" s="287" t="s">
        <v>544</v>
      </c>
      <c r="J1651" s="267"/>
      <c r="K1651" s="357"/>
    </row>
    <row r="1652" spans="1:11">
      <c r="A1652" s="288" t="s">
        <v>442</v>
      </c>
      <c r="B1652" s="267"/>
      <c r="C1652" s="267"/>
      <c r="D1652" s="288" t="s">
        <v>443</v>
      </c>
      <c r="E1652" s="267"/>
      <c r="F1652" s="288"/>
      <c r="G1652" s="288"/>
      <c r="H1652" s="267"/>
      <c r="I1652" s="288" t="s">
        <v>545</v>
      </c>
      <c r="J1652" s="304"/>
      <c r="K1652" s="286"/>
    </row>
    <row r="1653" ht="18.75" spans="1:11">
      <c r="A1653" s="264"/>
      <c r="B1653" s="265"/>
      <c r="C1653" s="266"/>
      <c r="D1653" s="266"/>
      <c r="E1653" s="267"/>
      <c r="F1653" s="267"/>
      <c r="G1653" s="267"/>
      <c r="H1653" s="267"/>
      <c r="I1653" s="267"/>
      <c r="J1653" s="66"/>
      <c r="K1653" s="66"/>
    </row>
    <row r="1654" ht="18.75" spans="1:11">
      <c r="A1654" s="264" t="s">
        <v>415</v>
      </c>
      <c r="B1654" s="265"/>
      <c r="C1654" s="266"/>
      <c r="D1654" s="266"/>
      <c r="E1654" s="267"/>
      <c r="F1654" s="267"/>
      <c r="G1654" s="267"/>
      <c r="H1654" s="267"/>
      <c r="I1654" s="267"/>
      <c r="J1654" s="267"/>
      <c r="K1654" s="267"/>
    </row>
    <row r="1655" ht="18.75" spans="1:11">
      <c r="A1655" s="264" t="s">
        <v>416</v>
      </c>
      <c r="B1655" s="265"/>
      <c r="C1655" s="266"/>
      <c r="D1655" s="266"/>
      <c r="E1655" s="267"/>
      <c r="F1655" s="267"/>
      <c r="G1655" s="267"/>
      <c r="H1655" s="267"/>
      <c r="I1655" s="267"/>
      <c r="J1655" s="267"/>
      <c r="K1655" s="267"/>
    </row>
    <row r="1656" ht="18.75" spans="1:11">
      <c r="A1656" s="264" t="s">
        <v>417</v>
      </c>
      <c r="B1656" s="265"/>
      <c r="C1656" s="266"/>
      <c r="D1656" s="266"/>
      <c r="E1656" s="267"/>
      <c r="F1656" s="267"/>
      <c r="G1656" s="267"/>
      <c r="H1656" s="267"/>
      <c r="I1656" s="296"/>
      <c r="J1656" s="296"/>
      <c r="K1656" s="296"/>
    </row>
    <row r="1657" ht="18.75" spans="1:11">
      <c r="A1657" s="264"/>
      <c r="B1657" s="265"/>
      <c r="C1657" s="266"/>
      <c r="D1657" s="266"/>
      <c r="E1657" s="267"/>
      <c r="F1657" s="267"/>
      <c r="G1657" s="267"/>
      <c r="H1657" s="267"/>
      <c r="I1657" s="267"/>
      <c r="J1657" s="267"/>
      <c r="K1657" s="267"/>
    </row>
    <row r="1658" ht="18.75" spans="1:11">
      <c r="A1658" s="264" t="s">
        <v>450</v>
      </c>
      <c r="B1658" s="265"/>
      <c r="C1658" s="266"/>
      <c r="D1658" s="266"/>
      <c r="E1658" s="267"/>
      <c r="F1658" s="267"/>
      <c r="G1658" s="267"/>
      <c r="H1658" s="267"/>
      <c r="I1658" s="267"/>
      <c r="J1658" s="267"/>
      <c r="K1658" s="297"/>
    </row>
    <row r="1659" ht="18" spans="1:11">
      <c r="A1659" s="264" t="s">
        <v>419</v>
      </c>
      <c r="B1659" s="268" t="s">
        <v>726</v>
      </c>
      <c r="C1659" s="266"/>
      <c r="D1659" s="266"/>
      <c r="E1659" s="267"/>
      <c r="F1659" s="267"/>
      <c r="G1659" s="267"/>
      <c r="H1659" s="267"/>
      <c r="I1659" s="267"/>
      <c r="J1659" s="267"/>
      <c r="K1659" s="297"/>
    </row>
    <row r="1660" ht="18.75" spans="1:11">
      <c r="A1660" s="264"/>
      <c r="B1660" s="268"/>
      <c r="C1660" s="266"/>
      <c r="D1660" s="266"/>
      <c r="E1660" s="267"/>
      <c r="F1660" s="267"/>
      <c r="G1660" s="267"/>
      <c r="H1660" s="267"/>
      <c r="I1660" s="267"/>
      <c r="J1660" s="267"/>
      <c r="K1660" s="356"/>
    </row>
    <row r="1661" ht="18.75" spans="1:11">
      <c r="A1661" s="269"/>
      <c r="B1661" s="269"/>
      <c r="C1661" s="266"/>
      <c r="D1661" s="266"/>
      <c r="E1661" s="269"/>
      <c r="F1661" s="270" t="s">
        <v>421</v>
      </c>
      <c r="G1661" s="271"/>
      <c r="H1661" s="271"/>
      <c r="I1661" s="299"/>
      <c r="J1661" s="267"/>
      <c r="K1661" s="356"/>
    </row>
    <row r="1662" ht="33" spans="1:11">
      <c r="A1662" s="334" t="s">
        <v>422</v>
      </c>
      <c r="B1662" s="335" t="s">
        <v>423</v>
      </c>
      <c r="C1662" s="336" t="s">
        <v>424</v>
      </c>
      <c r="D1662" s="337" t="s">
        <v>425</v>
      </c>
      <c r="E1662" s="336" t="s">
        <v>426</v>
      </c>
      <c r="F1662" s="336" t="s">
        <v>8</v>
      </c>
      <c r="G1662" s="336" t="s">
        <v>9</v>
      </c>
      <c r="H1662" s="336" t="s">
        <v>427</v>
      </c>
      <c r="I1662" s="336" t="s">
        <v>428</v>
      </c>
      <c r="J1662" s="336" t="s">
        <v>429</v>
      </c>
      <c r="K1662" s="336" t="s">
        <v>670</v>
      </c>
    </row>
    <row r="1663" spans="1:11">
      <c r="A1663" s="338">
        <v>45411</v>
      </c>
      <c r="B1663" s="338">
        <v>45420</v>
      </c>
      <c r="C1663" s="339" t="s">
        <v>186</v>
      </c>
      <c r="D1663" s="340" t="s">
        <v>727</v>
      </c>
      <c r="E1663" s="341" t="s">
        <v>486</v>
      </c>
      <c r="F1663" s="350">
        <v>220</v>
      </c>
      <c r="G1663" s="350">
        <v>2300</v>
      </c>
      <c r="H1663" s="351">
        <f>F1663+G1663</f>
        <v>2520</v>
      </c>
      <c r="I1663" s="351">
        <v>220</v>
      </c>
      <c r="J1663" s="352" t="s">
        <v>454</v>
      </c>
      <c r="K1663" s="353" t="s">
        <v>728</v>
      </c>
    </row>
    <row r="1664" spans="1:11">
      <c r="A1664" s="344"/>
      <c r="B1664" s="344"/>
      <c r="C1664" s="345"/>
      <c r="D1664" s="346"/>
      <c r="E1664" s="347"/>
      <c r="F1664" s="360"/>
      <c r="G1664" s="360"/>
      <c r="H1664" s="361"/>
      <c r="I1664" s="361"/>
      <c r="J1664" s="354"/>
      <c r="K1664" s="355"/>
    </row>
    <row r="1665" spans="1:11">
      <c r="A1665" s="344"/>
      <c r="B1665" s="344"/>
      <c r="C1665" s="345"/>
      <c r="D1665" s="346"/>
      <c r="E1665" s="347"/>
      <c r="F1665" s="360"/>
      <c r="G1665" s="360"/>
      <c r="H1665" s="361"/>
      <c r="I1665" s="361"/>
      <c r="J1665" s="354"/>
      <c r="K1665" s="355"/>
    </row>
    <row r="1666" spans="1:11">
      <c r="A1666" s="286" t="s">
        <v>436</v>
      </c>
      <c r="B1666" s="267"/>
      <c r="C1666" s="267"/>
      <c r="D1666" s="286" t="s">
        <v>437</v>
      </c>
      <c r="E1666" s="267"/>
      <c r="F1666" s="286"/>
      <c r="G1666" s="286"/>
      <c r="H1666" s="267"/>
      <c r="I1666" s="356" t="s">
        <v>438</v>
      </c>
      <c r="J1666" s="267"/>
      <c r="K1666" s="345"/>
    </row>
    <row r="1667" spans="1:11">
      <c r="A1667" s="286"/>
      <c r="B1667" s="267"/>
      <c r="C1667" s="267"/>
      <c r="D1667" s="286"/>
      <c r="E1667" s="267"/>
      <c r="F1667" s="286"/>
      <c r="G1667" s="286"/>
      <c r="H1667" s="267"/>
      <c r="I1667" s="267"/>
      <c r="J1667" s="267"/>
      <c r="K1667" s="345"/>
    </row>
    <row r="1668" spans="1:11">
      <c r="A1668" s="286"/>
      <c r="B1668" s="267"/>
      <c r="C1668" s="267"/>
      <c r="D1668" s="286"/>
      <c r="E1668" s="267"/>
      <c r="F1668" s="286"/>
      <c r="G1668" s="286"/>
      <c r="H1668" s="267"/>
      <c r="I1668" s="345"/>
      <c r="J1668" s="267"/>
      <c r="K1668" s="345"/>
    </row>
    <row r="1669" spans="1:11">
      <c r="A1669" s="287" t="s">
        <v>439</v>
      </c>
      <c r="B1669" s="267"/>
      <c r="C1669" s="267"/>
      <c r="D1669" s="287" t="s">
        <v>440</v>
      </c>
      <c r="E1669" s="267"/>
      <c r="F1669" s="287"/>
      <c r="G1669" s="287"/>
      <c r="H1669" s="267"/>
      <c r="I1669" s="287" t="s">
        <v>544</v>
      </c>
      <c r="J1669" s="267"/>
      <c r="K1669" s="357"/>
    </row>
    <row r="1670" spans="1:11">
      <c r="A1670" s="288" t="s">
        <v>442</v>
      </c>
      <c r="B1670" s="267"/>
      <c r="C1670" s="267"/>
      <c r="D1670" s="288" t="s">
        <v>443</v>
      </c>
      <c r="E1670" s="267"/>
      <c r="F1670" s="288"/>
      <c r="G1670" s="288"/>
      <c r="H1670" s="267"/>
      <c r="I1670" s="288" t="s">
        <v>545</v>
      </c>
      <c r="J1670" s="304"/>
      <c r="K1670" s="286"/>
    </row>
    <row r="1671" ht="18.75" spans="1:11">
      <c r="A1671" s="264"/>
      <c r="B1671" s="265"/>
      <c r="C1671" s="266"/>
      <c r="D1671" s="266"/>
      <c r="E1671" s="267"/>
      <c r="F1671" s="267"/>
      <c r="G1671" s="267"/>
      <c r="H1671" s="267"/>
      <c r="I1671" s="267"/>
      <c r="J1671" s="66"/>
      <c r="K1671" s="66"/>
    </row>
    <row r="1672" ht="18.75" spans="1:11">
      <c r="A1672" s="264" t="s">
        <v>415</v>
      </c>
      <c r="B1672" s="265"/>
      <c r="C1672" s="266"/>
      <c r="D1672" s="266"/>
      <c r="E1672" s="267"/>
      <c r="F1672" s="267"/>
      <c r="G1672" s="267"/>
      <c r="H1672" s="267"/>
      <c r="I1672" s="267"/>
      <c r="J1672" s="267"/>
      <c r="K1672" s="267"/>
    </row>
    <row r="1673" ht="18.75" spans="1:11">
      <c r="A1673" s="264" t="s">
        <v>416</v>
      </c>
      <c r="B1673" s="265"/>
      <c r="C1673" s="266"/>
      <c r="D1673" s="266"/>
      <c r="E1673" s="267"/>
      <c r="F1673" s="267"/>
      <c r="G1673" s="267"/>
      <c r="H1673" s="267"/>
      <c r="I1673" s="267"/>
      <c r="J1673" s="267"/>
      <c r="K1673" s="267"/>
    </row>
    <row r="1674" ht="18.75" spans="1:11">
      <c r="A1674" s="264" t="s">
        <v>417</v>
      </c>
      <c r="B1674" s="265"/>
      <c r="C1674" s="266"/>
      <c r="D1674" s="266"/>
      <c r="E1674" s="267"/>
      <c r="F1674" s="267"/>
      <c r="G1674" s="267"/>
      <c r="H1674" s="267"/>
      <c r="I1674" s="296"/>
      <c r="J1674" s="296"/>
      <c r="K1674" s="296"/>
    </row>
    <row r="1675" ht="18.75" spans="1:11">
      <c r="A1675" s="264"/>
      <c r="B1675" s="265"/>
      <c r="C1675" s="266"/>
      <c r="D1675" s="266"/>
      <c r="E1675" s="267"/>
      <c r="F1675" s="267"/>
      <c r="G1675" s="267"/>
      <c r="H1675" s="267"/>
      <c r="I1675" s="267"/>
      <c r="J1675" s="267"/>
      <c r="K1675" s="267"/>
    </row>
    <row r="1676" ht="18.75" spans="1:11">
      <c r="A1676" s="264" t="s">
        <v>418</v>
      </c>
      <c r="B1676" s="265"/>
      <c r="C1676" s="266"/>
      <c r="D1676" s="266"/>
      <c r="E1676" s="267"/>
      <c r="F1676" s="267"/>
      <c r="G1676" s="267"/>
      <c r="H1676" s="267"/>
      <c r="I1676" s="267"/>
      <c r="J1676" s="267"/>
      <c r="K1676" s="297"/>
    </row>
    <row r="1677" ht="18" spans="1:11">
      <c r="A1677" s="264" t="s">
        <v>419</v>
      </c>
      <c r="B1677" s="268" t="s">
        <v>729</v>
      </c>
      <c r="C1677" s="266"/>
      <c r="D1677" s="266"/>
      <c r="E1677" s="267"/>
      <c r="F1677" s="267"/>
      <c r="G1677" s="267"/>
      <c r="H1677" s="267"/>
      <c r="I1677" s="267"/>
      <c r="J1677" s="267"/>
      <c r="K1677" s="297"/>
    </row>
    <row r="1678" ht="18.75" spans="1:11">
      <c r="A1678" s="264"/>
      <c r="B1678" s="268"/>
      <c r="C1678" s="266"/>
      <c r="D1678" s="266"/>
      <c r="E1678" s="267"/>
      <c r="F1678" s="267"/>
      <c r="G1678" s="267"/>
      <c r="H1678" s="267"/>
      <c r="I1678" s="267"/>
      <c r="J1678" s="267"/>
      <c r="K1678" s="356"/>
    </row>
    <row r="1679" ht="18.75" spans="1:11">
      <c r="A1679" s="269"/>
      <c r="B1679" s="269"/>
      <c r="C1679" s="266"/>
      <c r="D1679" s="266"/>
      <c r="E1679" s="269"/>
      <c r="F1679" s="270" t="s">
        <v>421</v>
      </c>
      <c r="G1679" s="271"/>
      <c r="H1679" s="271"/>
      <c r="I1679" s="299"/>
      <c r="J1679" s="267"/>
      <c r="K1679" s="356"/>
    </row>
    <row r="1680" ht="33" spans="1:11">
      <c r="A1680" s="334" t="s">
        <v>422</v>
      </c>
      <c r="B1680" s="335" t="s">
        <v>423</v>
      </c>
      <c r="C1680" s="336" t="s">
        <v>424</v>
      </c>
      <c r="D1680" s="337" t="s">
        <v>425</v>
      </c>
      <c r="E1680" s="336" t="s">
        <v>426</v>
      </c>
      <c r="F1680" s="336" t="s">
        <v>8</v>
      </c>
      <c r="G1680" s="336" t="s">
        <v>9</v>
      </c>
      <c r="H1680" s="336" t="s">
        <v>427</v>
      </c>
      <c r="I1680" s="336" t="s">
        <v>428</v>
      </c>
      <c r="J1680" s="336" t="s">
        <v>429</v>
      </c>
      <c r="K1680" s="336" t="s">
        <v>670</v>
      </c>
    </row>
    <row r="1681" spans="1:11">
      <c r="A1681" s="338">
        <v>45414</v>
      </c>
      <c r="B1681" s="338">
        <v>45421</v>
      </c>
      <c r="C1681" s="339" t="s">
        <v>187</v>
      </c>
      <c r="D1681" s="340" t="s">
        <v>730</v>
      </c>
      <c r="E1681" s="341" t="s">
        <v>536</v>
      </c>
      <c r="F1681" s="358">
        <v>3300</v>
      </c>
      <c r="G1681" s="358">
        <f>2300+500</f>
        <v>2800</v>
      </c>
      <c r="H1681" s="359">
        <f>F1681+G1681</f>
        <v>6100</v>
      </c>
      <c r="I1681" s="359">
        <v>0</v>
      </c>
      <c r="J1681" s="352" t="s">
        <v>454</v>
      </c>
      <c r="K1681" s="353" t="s">
        <v>731</v>
      </c>
    </row>
    <row r="1682" spans="1:11">
      <c r="A1682" s="344"/>
      <c r="B1682" s="344"/>
      <c r="C1682" s="345"/>
      <c r="D1682" s="346"/>
      <c r="E1682" s="347"/>
      <c r="F1682" s="360"/>
      <c r="G1682" s="360"/>
      <c r="H1682" s="361"/>
      <c r="I1682" s="361"/>
      <c r="J1682" s="354"/>
      <c r="K1682" s="355"/>
    </row>
    <row r="1683" spans="1:11">
      <c r="A1683" s="286" t="s">
        <v>436</v>
      </c>
      <c r="B1683" s="267"/>
      <c r="C1683" s="267"/>
      <c r="D1683" s="286" t="s">
        <v>437</v>
      </c>
      <c r="E1683" s="267"/>
      <c r="F1683" s="286"/>
      <c r="G1683" s="286"/>
      <c r="H1683" s="267"/>
      <c r="I1683" s="356" t="s">
        <v>438</v>
      </c>
      <c r="J1683" s="267"/>
      <c r="K1683" s="345"/>
    </row>
    <row r="1684" spans="1:11">
      <c r="A1684" s="286"/>
      <c r="B1684" s="267"/>
      <c r="C1684" s="267"/>
      <c r="D1684" s="286"/>
      <c r="E1684" s="267"/>
      <c r="F1684" s="286"/>
      <c r="G1684" s="286"/>
      <c r="H1684" s="267"/>
      <c r="I1684" s="267"/>
      <c r="J1684" s="267"/>
      <c r="K1684" s="345"/>
    </row>
    <row r="1685" spans="1:11">
      <c r="A1685" s="286"/>
      <c r="B1685" s="267"/>
      <c r="C1685" s="267"/>
      <c r="D1685" s="286"/>
      <c r="E1685" s="267"/>
      <c r="F1685" s="286"/>
      <c r="G1685" s="286"/>
      <c r="H1685" s="267"/>
      <c r="I1685" s="345"/>
      <c r="J1685" s="267"/>
      <c r="K1685" s="345"/>
    </row>
    <row r="1686" spans="1:11">
      <c r="A1686" s="287" t="s">
        <v>439</v>
      </c>
      <c r="B1686" s="267"/>
      <c r="C1686" s="267"/>
      <c r="D1686" s="287" t="s">
        <v>440</v>
      </c>
      <c r="E1686" s="267"/>
      <c r="F1686" s="287"/>
      <c r="G1686" s="287"/>
      <c r="H1686" s="267"/>
      <c r="I1686" s="287" t="s">
        <v>441</v>
      </c>
      <c r="J1686" s="267"/>
      <c r="K1686" s="357"/>
    </row>
    <row r="1687" spans="1:11">
      <c r="A1687" s="288" t="s">
        <v>442</v>
      </c>
      <c r="B1687" s="267"/>
      <c r="C1687" s="267"/>
      <c r="D1687" s="288" t="s">
        <v>443</v>
      </c>
      <c r="E1687" s="267"/>
      <c r="F1687" s="288"/>
      <c r="G1687" s="288"/>
      <c r="H1687" s="267"/>
      <c r="I1687" s="288" t="s">
        <v>444</v>
      </c>
      <c r="J1687" s="304"/>
      <c r="K1687" s="286"/>
    </row>
    <row r="1688" ht="18.75" spans="1:11">
      <c r="A1688" s="264"/>
      <c r="B1688" s="265"/>
      <c r="C1688" s="266"/>
      <c r="D1688" s="266"/>
      <c r="E1688" s="267"/>
      <c r="F1688" s="267"/>
      <c r="G1688" s="267"/>
      <c r="H1688" s="267"/>
      <c r="I1688" s="267"/>
      <c r="J1688" s="66"/>
      <c r="K1688" s="66"/>
    </row>
    <row r="1689" ht="18.75" spans="1:11">
      <c r="A1689" s="264" t="s">
        <v>415</v>
      </c>
      <c r="B1689" s="265"/>
      <c r="C1689" s="266"/>
      <c r="D1689" s="266"/>
      <c r="E1689" s="267"/>
      <c r="F1689" s="267"/>
      <c r="G1689" s="267"/>
      <c r="H1689" s="267"/>
      <c r="I1689" s="267"/>
      <c r="J1689" s="267"/>
      <c r="K1689" s="267"/>
    </row>
    <row r="1690" ht="18.75" spans="1:11">
      <c r="A1690" s="264" t="s">
        <v>416</v>
      </c>
      <c r="B1690" s="265"/>
      <c r="C1690" s="266"/>
      <c r="D1690" s="266"/>
      <c r="E1690" s="267"/>
      <c r="F1690" s="267"/>
      <c r="G1690" s="267"/>
      <c r="H1690" s="267"/>
      <c r="I1690" s="267"/>
      <c r="J1690" s="267"/>
      <c r="K1690" s="267"/>
    </row>
    <row r="1691" ht="18.75" spans="1:11">
      <c r="A1691" s="264" t="s">
        <v>417</v>
      </c>
      <c r="B1691" s="265"/>
      <c r="C1691" s="266"/>
      <c r="D1691" s="266"/>
      <c r="E1691" s="267"/>
      <c r="F1691" s="267"/>
      <c r="G1691" s="267"/>
      <c r="H1691" s="267"/>
      <c r="I1691" s="296"/>
      <c r="J1691" s="296"/>
      <c r="K1691" s="296"/>
    </row>
    <row r="1692" ht="18.75" spans="1:11">
      <c r="A1692" s="264"/>
      <c r="B1692" s="265"/>
      <c r="C1692" s="266"/>
      <c r="D1692" s="266"/>
      <c r="E1692" s="267"/>
      <c r="F1692" s="267"/>
      <c r="G1692" s="267"/>
      <c r="H1692" s="267"/>
      <c r="I1692" s="267"/>
      <c r="J1692" s="267"/>
      <c r="K1692" s="267"/>
    </row>
    <row r="1693" ht="18.75" spans="1:11">
      <c r="A1693" s="264" t="s">
        <v>418</v>
      </c>
      <c r="B1693" s="265"/>
      <c r="C1693" s="266"/>
      <c r="D1693" s="266"/>
      <c r="E1693" s="267"/>
      <c r="F1693" s="267"/>
      <c r="G1693" s="267"/>
      <c r="H1693" s="267"/>
      <c r="I1693" s="267"/>
      <c r="J1693" s="267"/>
      <c r="K1693" s="297"/>
    </row>
    <row r="1694" ht="18" spans="1:11">
      <c r="A1694" s="264" t="s">
        <v>419</v>
      </c>
      <c r="B1694" s="268" t="s">
        <v>732</v>
      </c>
      <c r="C1694" s="266"/>
      <c r="D1694" s="266"/>
      <c r="E1694" s="267"/>
      <c r="F1694" s="267"/>
      <c r="G1694" s="267"/>
      <c r="H1694" s="267"/>
      <c r="I1694" s="267"/>
      <c r="J1694" s="267"/>
      <c r="K1694" s="297"/>
    </row>
    <row r="1695" ht="18.75" spans="1:11">
      <c r="A1695" s="264"/>
      <c r="B1695" s="268"/>
      <c r="C1695" s="266"/>
      <c r="D1695" s="266"/>
      <c r="E1695" s="267"/>
      <c r="F1695" s="267"/>
      <c r="G1695" s="267"/>
      <c r="H1695" s="267"/>
      <c r="I1695" s="267"/>
      <c r="J1695" s="267"/>
      <c r="K1695" s="356"/>
    </row>
    <row r="1696" ht="18.75" spans="1:11">
      <c r="A1696" s="269"/>
      <c r="B1696" s="269"/>
      <c r="C1696" s="266"/>
      <c r="D1696" s="266"/>
      <c r="E1696" s="269"/>
      <c r="F1696" s="270" t="s">
        <v>421</v>
      </c>
      <c r="G1696" s="271"/>
      <c r="H1696" s="271"/>
      <c r="I1696" s="299"/>
      <c r="J1696" s="267"/>
      <c r="K1696" s="356"/>
    </row>
    <row r="1697" ht="33" spans="1:11">
      <c r="A1697" s="334" t="s">
        <v>422</v>
      </c>
      <c r="B1697" s="335" t="s">
        <v>423</v>
      </c>
      <c r="C1697" s="336" t="s">
        <v>424</v>
      </c>
      <c r="D1697" s="337" t="s">
        <v>425</v>
      </c>
      <c r="E1697" s="336" t="s">
        <v>426</v>
      </c>
      <c r="F1697" s="336" t="s">
        <v>8</v>
      </c>
      <c r="G1697" s="336" t="s">
        <v>9</v>
      </c>
      <c r="H1697" s="336" t="s">
        <v>427</v>
      </c>
      <c r="I1697" s="336" t="s">
        <v>428</v>
      </c>
      <c r="J1697" s="336" t="s">
        <v>429</v>
      </c>
      <c r="K1697" s="336" t="s">
        <v>670</v>
      </c>
    </row>
    <row r="1698" ht="30" spans="1:11">
      <c r="A1698" s="338">
        <v>45418</v>
      </c>
      <c r="B1698" s="338">
        <v>45422</v>
      </c>
      <c r="C1698" s="339" t="s">
        <v>188</v>
      </c>
      <c r="D1698" s="340" t="s">
        <v>733</v>
      </c>
      <c r="E1698" s="341" t="s">
        <v>541</v>
      </c>
      <c r="F1698" s="358">
        <v>0</v>
      </c>
      <c r="G1698" s="358">
        <v>0</v>
      </c>
      <c r="H1698" s="359">
        <f>F1698+G1698</f>
        <v>0</v>
      </c>
      <c r="I1698" s="359">
        <v>0</v>
      </c>
      <c r="J1698" s="352" t="s">
        <v>433</v>
      </c>
      <c r="K1698" s="353" t="s">
        <v>434</v>
      </c>
    </row>
    <row r="1699" spans="1:11">
      <c r="A1699" s="344"/>
      <c r="B1699" s="344"/>
      <c r="C1699" s="345"/>
      <c r="D1699" s="346"/>
      <c r="E1699" s="347"/>
      <c r="F1699" s="360"/>
      <c r="G1699" s="360"/>
      <c r="H1699" s="361"/>
      <c r="I1699" s="361"/>
      <c r="J1699" s="354"/>
      <c r="K1699" s="355"/>
    </row>
    <row r="1700" spans="1:11">
      <c r="A1700" s="286" t="s">
        <v>436</v>
      </c>
      <c r="B1700" s="267"/>
      <c r="C1700" s="267"/>
      <c r="D1700" s="286" t="s">
        <v>437</v>
      </c>
      <c r="E1700" s="267"/>
      <c r="F1700" s="286"/>
      <c r="G1700" s="286"/>
      <c r="H1700" s="267"/>
      <c r="I1700" s="356" t="s">
        <v>438</v>
      </c>
      <c r="J1700" s="267"/>
      <c r="K1700" s="345"/>
    </row>
    <row r="1701" spans="1:11">
      <c r="A1701" s="286"/>
      <c r="B1701" s="267"/>
      <c r="C1701" s="267"/>
      <c r="D1701" s="286"/>
      <c r="E1701" s="267"/>
      <c r="F1701" s="286"/>
      <c r="G1701" s="286"/>
      <c r="H1701" s="267"/>
      <c r="I1701" s="267"/>
      <c r="J1701" s="267"/>
      <c r="K1701" s="345"/>
    </row>
    <row r="1702" spans="1:11">
      <c r="A1702" s="286"/>
      <c r="B1702" s="267"/>
      <c r="C1702" s="267"/>
      <c r="D1702" s="286"/>
      <c r="E1702" s="267"/>
      <c r="F1702" s="286"/>
      <c r="G1702" s="286"/>
      <c r="H1702" s="267"/>
      <c r="I1702" s="345"/>
      <c r="J1702" s="267"/>
      <c r="K1702" s="345"/>
    </row>
    <row r="1703" spans="1:11">
      <c r="A1703" s="287" t="s">
        <v>439</v>
      </c>
      <c r="B1703" s="267"/>
      <c r="C1703" s="267"/>
      <c r="D1703" s="287" t="s">
        <v>440</v>
      </c>
      <c r="E1703" s="267"/>
      <c r="F1703" s="287"/>
      <c r="G1703" s="287"/>
      <c r="H1703" s="267"/>
      <c r="I1703" s="287" t="s">
        <v>441</v>
      </c>
      <c r="J1703" s="267"/>
      <c r="K1703" s="357"/>
    </row>
    <row r="1704" spans="1:11">
      <c r="A1704" s="288" t="s">
        <v>442</v>
      </c>
      <c r="B1704" s="267"/>
      <c r="C1704" s="267"/>
      <c r="D1704" s="288" t="s">
        <v>443</v>
      </c>
      <c r="E1704" s="267"/>
      <c r="F1704" s="288"/>
      <c r="G1704" s="288"/>
      <c r="H1704" s="267"/>
      <c r="I1704" s="288" t="s">
        <v>444</v>
      </c>
      <c r="J1704" s="304"/>
      <c r="K1704" s="286"/>
    </row>
    <row r="1705" spans="1:11">
      <c r="A1705" s="288"/>
      <c r="B1705" s="66"/>
      <c r="C1705" s="66"/>
      <c r="D1705" s="288"/>
      <c r="E1705" s="66"/>
      <c r="F1705" s="288"/>
      <c r="G1705" s="288"/>
      <c r="H1705" s="66"/>
      <c r="I1705" s="288"/>
      <c r="J1705" s="304"/>
      <c r="K1705" s="286"/>
    </row>
    <row r="1706" ht="18.75" spans="1:11">
      <c r="A1706" s="264" t="s">
        <v>415</v>
      </c>
      <c r="B1706" s="265"/>
      <c r="C1706" s="266"/>
      <c r="D1706" s="266"/>
      <c r="E1706" s="267"/>
      <c r="F1706" s="267"/>
      <c r="G1706" s="267"/>
      <c r="H1706" s="267"/>
      <c r="I1706" s="267"/>
      <c r="J1706" s="267"/>
      <c r="K1706" s="267"/>
    </row>
    <row r="1707" ht="18.75" spans="1:11">
      <c r="A1707" s="264" t="s">
        <v>416</v>
      </c>
      <c r="B1707" s="265"/>
      <c r="C1707" s="266"/>
      <c r="D1707" s="266"/>
      <c r="E1707" s="267"/>
      <c r="F1707" s="267"/>
      <c r="G1707" s="267"/>
      <c r="H1707" s="267"/>
      <c r="I1707" s="267"/>
      <c r="J1707" s="267"/>
      <c r="K1707" s="267"/>
    </row>
    <row r="1708" ht="18.75" spans="1:11">
      <c r="A1708" s="264" t="s">
        <v>417</v>
      </c>
      <c r="B1708" s="265"/>
      <c r="C1708" s="266"/>
      <c r="D1708" s="266"/>
      <c r="E1708" s="267"/>
      <c r="F1708" s="267"/>
      <c r="G1708" s="267"/>
      <c r="H1708" s="267"/>
      <c r="I1708" s="296"/>
      <c r="J1708" s="296"/>
      <c r="K1708" s="296"/>
    </row>
    <row r="1709" ht="18.75" spans="1:11">
      <c r="A1709" s="264"/>
      <c r="B1709" s="265"/>
      <c r="C1709" s="266"/>
      <c r="D1709" s="266"/>
      <c r="E1709" s="267"/>
      <c r="F1709" s="267"/>
      <c r="G1709" s="267"/>
      <c r="H1709" s="267"/>
      <c r="I1709" s="267"/>
      <c r="J1709" s="267"/>
      <c r="K1709" s="267"/>
    </row>
    <row r="1710" ht="18.75" spans="1:11">
      <c r="A1710" s="264" t="s">
        <v>418</v>
      </c>
      <c r="B1710" s="265"/>
      <c r="C1710" s="266"/>
      <c r="D1710" s="266"/>
      <c r="E1710" s="267"/>
      <c r="F1710" s="267"/>
      <c r="G1710" s="267"/>
      <c r="H1710" s="267"/>
      <c r="I1710" s="267"/>
      <c r="J1710" s="267"/>
      <c r="K1710" s="297"/>
    </row>
    <row r="1711" ht="18" spans="1:11">
      <c r="A1711" s="264" t="s">
        <v>419</v>
      </c>
      <c r="B1711" s="268" t="s">
        <v>734</v>
      </c>
      <c r="C1711" s="266"/>
      <c r="D1711" s="266"/>
      <c r="E1711" s="267"/>
      <c r="F1711" s="267"/>
      <c r="G1711" s="267"/>
      <c r="H1711" s="267"/>
      <c r="I1711" s="267"/>
      <c r="J1711" s="267"/>
      <c r="K1711" s="297"/>
    </row>
    <row r="1712" ht="18.75" spans="1:11">
      <c r="A1712" s="264"/>
      <c r="B1712" s="268"/>
      <c r="C1712" s="266"/>
      <c r="D1712" s="266"/>
      <c r="E1712" s="267"/>
      <c r="F1712" s="267"/>
      <c r="G1712" s="267"/>
      <c r="H1712" s="267"/>
      <c r="I1712" s="267"/>
      <c r="J1712" s="267"/>
      <c r="K1712" s="356"/>
    </row>
    <row r="1713" ht="18.75" spans="1:11">
      <c r="A1713" s="269"/>
      <c r="B1713" s="269"/>
      <c r="C1713" s="266"/>
      <c r="D1713" s="266"/>
      <c r="E1713" s="269"/>
      <c r="F1713" s="270" t="s">
        <v>421</v>
      </c>
      <c r="G1713" s="271"/>
      <c r="H1713" s="271"/>
      <c r="I1713" s="299"/>
      <c r="J1713" s="267"/>
      <c r="K1713" s="356"/>
    </row>
    <row r="1714" ht="33" spans="1:11">
      <c r="A1714" s="334" t="s">
        <v>422</v>
      </c>
      <c r="B1714" s="335" t="s">
        <v>423</v>
      </c>
      <c r="C1714" s="336" t="s">
        <v>424</v>
      </c>
      <c r="D1714" s="337" t="s">
        <v>425</v>
      </c>
      <c r="E1714" s="336" t="s">
        <v>426</v>
      </c>
      <c r="F1714" s="336" t="s">
        <v>8</v>
      </c>
      <c r="G1714" s="336" t="s">
        <v>9</v>
      </c>
      <c r="H1714" s="336" t="s">
        <v>427</v>
      </c>
      <c r="I1714" s="336" t="s">
        <v>428</v>
      </c>
      <c r="J1714" s="336" t="s">
        <v>429</v>
      </c>
      <c r="K1714" s="336" t="s">
        <v>670</v>
      </c>
    </row>
    <row r="1715" spans="1:11">
      <c r="A1715" s="338">
        <v>45412</v>
      </c>
      <c r="B1715" s="338">
        <v>45426</v>
      </c>
      <c r="C1715" s="339" t="s">
        <v>191</v>
      </c>
      <c r="D1715" s="340" t="s">
        <v>625</v>
      </c>
      <c r="E1715" s="341" t="s">
        <v>626</v>
      </c>
      <c r="F1715" s="358">
        <v>9350</v>
      </c>
      <c r="G1715" s="358">
        <v>0</v>
      </c>
      <c r="H1715" s="359">
        <f>F1715+G1715</f>
        <v>9350</v>
      </c>
      <c r="I1715" s="359">
        <v>9350</v>
      </c>
      <c r="J1715" s="352" t="s">
        <v>581</v>
      </c>
      <c r="K1715" s="353" t="s">
        <v>434</v>
      </c>
    </row>
    <row r="1716" spans="1:11">
      <c r="A1716" s="338">
        <v>45414</v>
      </c>
      <c r="B1716" s="338">
        <v>45426</v>
      </c>
      <c r="C1716" s="339" t="s">
        <v>192</v>
      </c>
      <c r="D1716" s="340" t="s">
        <v>735</v>
      </c>
      <c r="E1716" s="341" t="s">
        <v>536</v>
      </c>
      <c r="F1716" s="358">
        <v>4000</v>
      </c>
      <c r="G1716" s="358">
        <v>2000</v>
      </c>
      <c r="H1716" s="359">
        <f>F1716+G1716</f>
        <v>6000</v>
      </c>
      <c r="I1716" s="359">
        <v>3000</v>
      </c>
      <c r="J1716" s="352" t="s">
        <v>454</v>
      </c>
      <c r="K1716" s="353" t="s">
        <v>736</v>
      </c>
    </row>
    <row r="1717" spans="1:11">
      <c r="A1717" s="344"/>
      <c r="B1717" s="344"/>
      <c r="C1717" s="345"/>
      <c r="D1717" s="346"/>
      <c r="E1717" s="347"/>
      <c r="F1717" s="360"/>
      <c r="G1717" s="360"/>
      <c r="H1717" s="361"/>
      <c r="I1717" s="361"/>
      <c r="J1717" s="354"/>
      <c r="K1717" s="355"/>
    </row>
    <row r="1718" spans="1:11">
      <c r="A1718" s="286" t="s">
        <v>436</v>
      </c>
      <c r="B1718" s="267"/>
      <c r="C1718" s="267"/>
      <c r="D1718" s="286" t="s">
        <v>437</v>
      </c>
      <c r="E1718" s="267"/>
      <c r="F1718" s="286"/>
      <c r="G1718" s="286"/>
      <c r="H1718" s="267"/>
      <c r="I1718" s="356" t="s">
        <v>438</v>
      </c>
      <c r="J1718" s="267"/>
      <c r="K1718" s="345"/>
    </row>
    <row r="1719" spans="1:11">
      <c r="A1719" s="286"/>
      <c r="B1719" s="267"/>
      <c r="C1719" s="267"/>
      <c r="D1719" s="286"/>
      <c r="E1719" s="267"/>
      <c r="F1719" s="286"/>
      <c r="G1719" s="286"/>
      <c r="H1719" s="267"/>
      <c r="I1719" s="267"/>
      <c r="J1719" s="267"/>
      <c r="K1719" s="345"/>
    </row>
    <row r="1720" spans="1:11">
      <c r="A1720" s="286"/>
      <c r="B1720" s="267"/>
      <c r="C1720" s="267"/>
      <c r="D1720" s="286"/>
      <c r="E1720" s="267"/>
      <c r="F1720" s="286"/>
      <c r="G1720" s="286"/>
      <c r="H1720" s="267"/>
      <c r="I1720" s="345"/>
      <c r="J1720" s="267"/>
      <c r="K1720" s="345"/>
    </row>
    <row r="1721" spans="1:11">
      <c r="A1721" s="287" t="s">
        <v>439</v>
      </c>
      <c r="B1721" s="267"/>
      <c r="C1721" s="267"/>
      <c r="D1721" s="287" t="s">
        <v>440</v>
      </c>
      <c r="E1721" s="267"/>
      <c r="F1721" s="287"/>
      <c r="G1721" s="287"/>
      <c r="H1721" s="267"/>
      <c r="I1721" s="287" t="s">
        <v>441</v>
      </c>
      <c r="J1721" s="267"/>
      <c r="K1721" s="357"/>
    </row>
    <row r="1722" spans="1:11">
      <c r="A1722" s="288" t="s">
        <v>442</v>
      </c>
      <c r="B1722" s="267"/>
      <c r="C1722" s="267"/>
      <c r="D1722" s="288" t="s">
        <v>443</v>
      </c>
      <c r="E1722" s="267"/>
      <c r="F1722" s="288"/>
      <c r="G1722" s="288"/>
      <c r="H1722" s="267"/>
      <c r="I1722" s="288" t="s">
        <v>444</v>
      </c>
      <c r="J1722" s="304"/>
      <c r="K1722" s="286"/>
    </row>
    <row r="1723" spans="1:11">
      <c r="A1723" s="283"/>
      <c r="B1723" s="284"/>
      <c r="C1723" s="285"/>
      <c r="D1723" s="285"/>
      <c r="E1723" s="285"/>
      <c r="F1723" s="285"/>
      <c r="G1723" s="285"/>
      <c r="H1723" s="285"/>
      <c r="I1723" s="285"/>
      <c r="J1723" s="302"/>
      <c r="K1723" s="289"/>
    </row>
    <row r="1724" ht="18.75" spans="1:11">
      <c r="A1724" s="264" t="s">
        <v>415</v>
      </c>
      <c r="B1724" s="265"/>
      <c r="C1724" s="266"/>
      <c r="D1724" s="266"/>
      <c r="E1724" s="267"/>
      <c r="F1724" s="267"/>
      <c r="G1724" s="267"/>
      <c r="H1724" s="267"/>
      <c r="I1724" s="267"/>
      <c r="J1724" s="267"/>
      <c r="K1724" s="267"/>
    </row>
    <row r="1725" ht="18.75" spans="1:11">
      <c r="A1725" s="264" t="s">
        <v>416</v>
      </c>
      <c r="B1725" s="265"/>
      <c r="C1725" s="266"/>
      <c r="D1725" s="266"/>
      <c r="E1725" s="267"/>
      <c r="F1725" s="267"/>
      <c r="G1725" s="267"/>
      <c r="H1725" s="267"/>
      <c r="I1725" s="267"/>
      <c r="J1725" s="267"/>
      <c r="K1725" s="267"/>
    </row>
    <row r="1726" ht="18.75" spans="1:11">
      <c r="A1726" s="264" t="s">
        <v>417</v>
      </c>
      <c r="B1726" s="265"/>
      <c r="C1726" s="266"/>
      <c r="D1726" s="266"/>
      <c r="E1726" s="267"/>
      <c r="F1726" s="267"/>
      <c r="G1726" s="267"/>
      <c r="H1726" s="267"/>
      <c r="I1726" s="296"/>
      <c r="J1726" s="296"/>
      <c r="K1726" s="296"/>
    </row>
    <row r="1727" ht="18.75" spans="1:11">
      <c r="A1727" s="264"/>
      <c r="B1727" s="265"/>
      <c r="C1727" s="266"/>
      <c r="D1727" s="266"/>
      <c r="E1727" s="267"/>
      <c r="F1727" s="267"/>
      <c r="G1727" s="267"/>
      <c r="H1727" s="267"/>
      <c r="I1727" s="267"/>
      <c r="J1727" s="267"/>
      <c r="K1727" s="267"/>
    </row>
    <row r="1728" ht="18.75" spans="1:11">
      <c r="A1728" s="264" t="s">
        <v>450</v>
      </c>
      <c r="B1728" s="265"/>
      <c r="C1728" s="266"/>
      <c r="D1728" s="266"/>
      <c r="E1728" s="267"/>
      <c r="F1728" s="267"/>
      <c r="G1728" s="267"/>
      <c r="H1728" s="267"/>
      <c r="I1728" s="267"/>
      <c r="J1728" s="267"/>
      <c r="K1728" s="297"/>
    </row>
    <row r="1729" ht="18" spans="1:11">
      <c r="A1729" s="264" t="s">
        <v>419</v>
      </c>
      <c r="B1729" s="268" t="s">
        <v>734</v>
      </c>
      <c r="C1729" s="266"/>
      <c r="D1729" s="266"/>
      <c r="E1729" s="267"/>
      <c r="F1729" s="267"/>
      <c r="G1729" s="267"/>
      <c r="H1729" s="267"/>
      <c r="I1729" s="267"/>
      <c r="J1729" s="267"/>
      <c r="K1729" s="297"/>
    </row>
    <row r="1730" ht="18.75" spans="1:11">
      <c r="A1730" s="264"/>
      <c r="B1730" s="268"/>
      <c r="C1730" s="266"/>
      <c r="D1730" s="266"/>
      <c r="E1730" s="267"/>
      <c r="F1730" s="267"/>
      <c r="G1730" s="267"/>
      <c r="H1730" s="267"/>
      <c r="I1730" s="267"/>
      <c r="J1730" s="267"/>
      <c r="K1730" s="356"/>
    </row>
    <row r="1731" ht="18.75" spans="1:11">
      <c r="A1731" s="269"/>
      <c r="B1731" s="269"/>
      <c r="C1731" s="266"/>
      <c r="D1731" s="266"/>
      <c r="E1731" s="269"/>
      <c r="F1731" s="270" t="s">
        <v>421</v>
      </c>
      <c r="G1731" s="271"/>
      <c r="H1731" s="271"/>
      <c r="I1731" s="299"/>
      <c r="J1731" s="267"/>
      <c r="K1731" s="356"/>
    </row>
    <row r="1732" ht="33" spans="1:11">
      <c r="A1732" s="334" t="s">
        <v>422</v>
      </c>
      <c r="B1732" s="335" t="s">
        <v>423</v>
      </c>
      <c r="C1732" s="336" t="s">
        <v>424</v>
      </c>
      <c r="D1732" s="337" t="s">
        <v>425</v>
      </c>
      <c r="E1732" s="336" t="s">
        <v>426</v>
      </c>
      <c r="F1732" s="336" t="s">
        <v>8</v>
      </c>
      <c r="G1732" s="336" t="s">
        <v>9</v>
      </c>
      <c r="H1732" s="336" t="s">
        <v>427</v>
      </c>
      <c r="I1732" s="336" t="s">
        <v>428</v>
      </c>
      <c r="J1732" s="336" t="s">
        <v>429</v>
      </c>
      <c r="K1732" s="336" t="s">
        <v>670</v>
      </c>
    </row>
    <row r="1733" spans="1:11">
      <c r="A1733" s="338">
        <v>45420</v>
      </c>
      <c r="B1733" s="338">
        <v>45426</v>
      </c>
      <c r="C1733" s="339" t="s">
        <v>193</v>
      </c>
      <c r="D1733" s="340" t="s">
        <v>737</v>
      </c>
      <c r="E1733" s="341" t="s">
        <v>449</v>
      </c>
      <c r="F1733" s="350">
        <v>0</v>
      </c>
      <c r="G1733" s="350">
        <v>0</v>
      </c>
      <c r="H1733" s="351">
        <f>F1733+G1733</f>
        <v>0</v>
      </c>
      <c r="I1733" s="351">
        <v>0</v>
      </c>
      <c r="J1733" s="352" t="s">
        <v>433</v>
      </c>
      <c r="K1733" s="353" t="s">
        <v>434</v>
      </c>
    </row>
    <row r="1734" spans="1:11">
      <c r="A1734" s="344"/>
      <c r="B1734" s="344"/>
      <c r="C1734" s="345"/>
      <c r="D1734" s="346"/>
      <c r="E1734" s="347"/>
      <c r="F1734" s="360"/>
      <c r="G1734" s="360"/>
      <c r="H1734" s="361"/>
      <c r="I1734" s="361"/>
      <c r="J1734" s="354"/>
      <c r="K1734" s="355"/>
    </row>
    <row r="1735" spans="1:11">
      <c r="A1735" s="344"/>
      <c r="B1735" s="344"/>
      <c r="C1735" s="345"/>
      <c r="D1735" s="346"/>
      <c r="E1735" s="347"/>
      <c r="F1735" s="360"/>
      <c r="G1735" s="360"/>
      <c r="H1735" s="361"/>
      <c r="I1735" s="361"/>
      <c r="J1735" s="354"/>
      <c r="K1735" s="355"/>
    </row>
    <row r="1736" spans="1:11">
      <c r="A1736" s="286" t="s">
        <v>436</v>
      </c>
      <c r="B1736" s="267"/>
      <c r="C1736" s="267"/>
      <c r="D1736" s="286" t="s">
        <v>437</v>
      </c>
      <c r="E1736" s="267"/>
      <c r="F1736" s="286"/>
      <c r="G1736" s="286"/>
      <c r="H1736" s="267"/>
      <c r="I1736" s="356" t="s">
        <v>438</v>
      </c>
      <c r="J1736" s="267"/>
      <c r="K1736" s="345"/>
    </row>
    <row r="1737" spans="1:11">
      <c r="A1737" s="286"/>
      <c r="B1737" s="267"/>
      <c r="C1737" s="267"/>
      <c r="D1737" s="286"/>
      <c r="E1737" s="267"/>
      <c r="F1737" s="286"/>
      <c r="G1737" s="286"/>
      <c r="H1737" s="267"/>
      <c r="I1737" s="267"/>
      <c r="J1737" s="267"/>
      <c r="K1737" s="345"/>
    </row>
    <row r="1738" spans="1:11">
      <c r="A1738" s="286"/>
      <c r="B1738" s="267"/>
      <c r="C1738" s="267"/>
      <c r="D1738" s="286"/>
      <c r="E1738" s="267"/>
      <c r="F1738" s="286"/>
      <c r="G1738" s="286"/>
      <c r="H1738" s="267"/>
      <c r="I1738" s="345"/>
      <c r="J1738" s="267"/>
      <c r="K1738" s="345"/>
    </row>
    <row r="1739" spans="1:11">
      <c r="A1739" s="287" t="s">
        <v>439</v>
      </c>
      <c r="B1739" s="267"/>
      <c r="C1739" s="267"/>
      <c r="D1739" s="287" t="s">
        <v>440</v>
      </c>
      <c r="E1739" s="267"/>
      <c r="F1739" s="287"/>
      <c r="G1739" s="287"/>
      <c r="H1739" s="267"/>
      <c r="I1739" s="287" t="s">
        <v>544</v>
      </c>
      <c r="J1739" s="267"/>
      <c r="K1739" s="357"/>
    </row>
    <row r="1740" spans="1:11">
      <c r="A1740" s="288" t="s">
        <v>442</v>
      </c>
      <c r="B1740" s="267"/>
      <c r="C1740" s="267"/>
      <c r="D1740" s="288" t="s">
        <v>443</v>
      </c>
      <c r="E1740" s="267"/>
      <c r="F1740" s="288"/>
      <c r="G1740" s="288"/>
      <c r="H1740" s="267"/>
      <c r="I1740" s="288" t="s">
        <v>545</v>
      </c>
      <c r="J1740" s="304"/>
      <c r="K1740" s="286"/>
    </row>
    <row r="1741" spans="1:11">
      <c r="A1741" s="289"/>
      <c r="B1741" s="289"/>
      <c r="C1741" s="290"/>
      <c r="D1741" s="291"/>
      <c r="E1741" s="291"/>
      <c r="F1741" s="292"/>
      <c r="G1741" s="292"/>
      <c r="H1741" s="293"/>
      <c r="I1741" s="293"/>
      <c r="J1741" s="305"/>
      <c r="K1741" s="289"/>
    </row>
    <row r="1742" ht="18.75" spans="1:11">
      <c r="A1742" s="264" t="s">
        <v>415</v>
      </c>
      <c r="B1742" s="265"/>
      <c r="C1742" s="266"/>
      <c r="D1742" s="266"/>
      <c r="E1742" s="267"/>
      <c r="F1742" s="267"/>
      <c r="G1742" s="267"/>
      <c r="H1742" s="267"/>
      <c r="I1742" s="267"/>
      <c r="J1742" s="267"/>
      <c r="K1742" s="267"/>
    </row>
    <row r="1743" ht="18.75" spans="1:11">
      <c r="A1743" s="264" t="s">
        <v>416</v>
      </c>
      <c r="B1743" s="265"/>
      <c r="C1743" s="266"/>
      <c r="D1743" s="266"/>
      <c r="E1743" s="267"/>
      <c r="F1743" s="267"/>
      <c r="G1743" s="267"/>
      <c r="H1743" s="267"/>
      <c r="I1743" s="267"/>
      <c r="J1743" s="267"/>
      <c r="K1743" s="267"/>
    </row>
    <row r="1744" ht="18.75" spans="1:11">
      <c r="A1744" s="264" t="s">
        <v>417</v>
      </c>
      <c r="B1744" s="265"/>
      <c r="C1744" s="266"/>
      <c r="D1744" s="266"/>
      <c r="E1744" s="267"/>
      <c r="F1744" s="267"/>
      <c r="G1744" s="267"/>
      <c r="H1744" s="267"/>
      <c r="I1744" s="296"/>
      <c r="J1744" s="296"/>
      <c r="K1744" s="296"/>
    </row>
    <row r="1745" ht="18.75" spans="1:11">
      <c r="A1745" s="264"/>
      <c r="B1745" s="265"/>
      <c r="C1745" s="266"/>
      <c r="D1745" s="266"/>
      <c r="E1745" s="267"/>
      <c r="F1745" s="267"/>
      <c r="G1745" s="267"/>
      <c r="H1745" s="267"/>
      <c r="I1745" s="267"/>
      <c r="J1745" s="267"/>
      <c r="K1745" s="267"/>
    </row>
    <row r="1746" ht="18.75" spans="1:11">
      <c r="A1746" s="264" t="s">
        <v>418</v>
      </c>
      <c r="B1746" s="265"/>
      <c r="C1746" s="266"/>
      <c r="D1746" s="266"/>
      <c r="E1746" s="267"/>
      <c r="F1746" s="267"/>
      <c r="G1746" s="267"/>
      <c r="H1746" s="267"/>
      <c r="I1746" s="267"/>
      <c r="J1746" s="267"/>
      <c r="K1746" s="297"/>
    </row>
    <row r="1747" ht="18" spans="1:11">
      <c r="A1747" s="264" t="s">
        <v>419</v>
      </c>
      <c r="B1747" s="268" t="s">
        <v>738</v>
      </c>
      <c r="C1747" s="266"/>
      <c r="D1747" s="266"/>
      <c r="E1747" s="267"/>
      <c r="F1747" s="267"/>
      <c r="G1747" s="267"/>
      <c r="H1747" s="267"/>
      <c r="I1747" s="267"/>
      <c r="J1747" s="267"/>
      <c r="K1747" s="297"/>
    </row>
    <row r="1748" ht="18.75" spans="1:11">
      <c r="A1748" s="264"/>
      <c r="B1748" s="268"/>
      <c r="C1748" s="266"/>
      <c r="D1748" s="266"/>
      <c r="E1748" s="267"/>
      <c r="F1748" s="267"/>
      <c r="G1748" s="267"/>
      <c r="H1748" s="267"/>
      <c r="I1748" s="267"/>
      <c r="J1748" s="267"/>
      <c r="K1748" s="356"/>
    </row>
    <row r="1749" ht="18.75" spans="1:11">
      <c r="A1749" s="269"/>
      <c r="B1749" s="269"/>
      <c r="C1749" s="266"/>
      <c r="D1749" s="266"/>
      <c r="E1749" s="269"/>
      <c r="F1749" s="270" t="s">
        <v>421</v>
      </c>
      <c r="G1749" s="271"/>
      <c r="H1749" s="271"/>
      <c r="I1749" s="299"/>
      <c r="J1749" s="267"/>
      <c r="K1749" s="356"/>
    </row>
    <row r="1750" ht="33" spans="1:11">
      <c r="A1750" s="334" t="s">
        <v>422</v>
      </c>
      <c r="B1750" s="335" t="s">
        <v>423</v>
      </c>
      <c r="C1750" s="336" t="s">
        <v>424</v>
      </c>
      <c r="D1750" s="337" t="s">
        <v>425</v>
      </c>
      <c r="E1750" s="336" t="s">
        <v>426</v>
      </c>
      <c r="F1750" s="336" t="s">
        <v>8</v>
      </c>
      <c r="G1750" s="336" t="s">
        <v>9</v>
      </c>
      <c r="H1750" s="336" t="s">
        <v>427</v>
      </c>
      <c r="I1750" s="336" t="s">
        <v>428</v>
      </c>
      <c r="J1750" s="336" t="s">
        <v>429</v>
      </c>
      <c r="K1750" s="336" t="s">
        <v>670</v>
      </c>
    </row>
    <row r="1751" spans="1:11">
      <c r="A1751" s="338">
        <v>45416</v>
      </c>
      <c r="B1751" s="338">
        <v>45427</v>
      </c>
      <c r="C1751" s="339" t="s">
        <v>194</v>
      </c>
      <c r="D1751" s="340" t="s">
        <v>739</v>
      </c>
      <c r="E1751" s="341" t="s">
        <v>517</v>
      </c>
      <c r="F1751" s="358">
        <v>3685</v>
      </c>
      <c r="G1751" s="358">
        <v>2650</v>
      </c>
      <c r="H1751" s="359">
        <f>F1751+G1751</f>
        <v>6335</v>
      </c>
      <c r="I1751" s="359">
        <v>3000</v>
      </c>
      <c r="J1751" s="352" t="s">
        <v>454</v>
      </c>
      <c r="K1751" s="353" t="s">
        <v>740</v>
      </c>
    </row>
    <row r="1752" spans="1:11">
      <c r="A1752" s="344"/>
      <c r="B1752" s="344"/>
      <c r="C1752" s="345"/>
      <c r="D1752" s="346"/>
      <c r="E1752" s="347"/>
      <c r="F1752" s="360"/>
      <c r="G1752" s="360"/>
      <c r="H1752" s="361"/>
      <c r="I1752" s="361"/>
      <c r="J1752" s="354"/>
      <c r="K1752" s="355"/>
    </row>
    <row r="1753" spans="1:11">
      <c r="A1753" s="286" t="s">
        <v>436</v>
      </c>
      <c r="B1753" s="267"/>
      <c r="C1753" s="267"/>
      <c r="D1753" s="286" t="s">
        <v>437</v>
      </c>
      <c r="E1753" s="267"/>
      <c r="F1753" s="286"/>
      <c r="G1753" s="286"/>
      <c r="H1753" s="267"/>
      <c r="I1753" s="356" t="s">
        <v>438</v>
      </c>
      <c r="J1753" s="267"/>
      <c r="K1753" s="345"/>
    </row>
    <row r="1754" spans="1:11">
      <c r="A1754" s="286"/>
      <c r="B1754" s="267"/>
      <c r="C1754" s="267"/>
      <c r="D1754" s="286"/>
      <c r="E1754" s="267"/>
      <c r="F1754" s="286"/>
      <c r="G1754" s="286"/>
      <c r="H1754" s="267"/>
      <c r="I1754" s="267"/>
      <c r="J1754" s="267"/>
      <c r="K1754" s="345"/>
    </row>
    <row r="1755" spans="1:11">
      <c r="A1755" s="286"/>
      <c r="B1755" s="267"/>
      <c r="C1755" s="267"/>
      <c r="D1755" s="286"/>
      <c r="E1755" s="267"/>
      <c r="F1755" s="286"/>
      <c r="G1755" s="286"/>
      <c r="H1755" s="267"/>
      <c r="I1755" s="345"/>
      <c r="J1755" s="267"/>
      <c r="K1755" s="345"/>
    </row>
    <row r="1756" spans="1:11">
      <c r="A1756" s="287" t="s">
        <v>439</v>
      </c>
      <c r="B1756" s="267"/>
      <c r="C1756" s="267"/>
      <c r="D1756" s="287" t="s">
        <v>440</v>
      </c>
      <c r="E1756" s="267"/>
      <c r="F1756" s="287"/>
      <c r="G1756" s="287"/>
      <c r="H1756" s="267"/>
      <c r="I1756" s="287" t="s">
        <v>441</v>
      </c>
      <c r="J1756" s="267"/>
      <c r="K1756" s="357"/>
    </row>
    <row r="1757" spans="1:11">
      <c r="A1757" s="288" t="s">
        <v>442</v>
      </c>
      <c r="B1757" s="267"/>
      <c r="C1757" s="267"/>
      <c r="D1757" s="288" t="s">
        <v>443</v>
      </c>
      <c r="E1757" s="267"/>
      <c r="F1757" s="288"/>
      <c r="G1757" s="288"/>
      <c r="H1757" s="267"/>
      <c r="I1757" s="288" t="s">
        <v>444</v>
      </c>
      <c r="J1757" s="304"/>
      <c r="K1757" s="286"/>
    </row>
    <row r="1758" spans="1:11">
      <c r="A1758" s="289"/>
      <c r="B1758" s="289"/>
      <c r="C1758" s="289"/>
      <c r="D1758" s="289"/>
      <c r="E1758" s="290"/>
      <c r="F1758" s="306"/>
      <c r="G1758" s="306"/>
      <c r="H1758" s="307"/>
      <c r="I1758" s="307"/>
      <c r="J1758" s="305"/>
      <c r="K1758" s="289"/>
    </row>
    <row r="1759" ht="18.75" spans="1:11">
      <c r="A1759" s="264" t="s">
        <v>415</v>
      </c>
      <c r="B1759" s="265"/>
      <c r="C1759" s="266"/>
      <c r="D1759" s="266"/>
      <c r="E1759" s="267"/>
      <c r="F1759" s="267"/>
      <c r="G1759" s="267"/>
      <c r="H1759" s="267"/>
      <c r="I1759" s="267"/>
      <c r="J1759" s="267"/>
      <c r="K1759" s="267"/>
    </row>
    <row r="1760" ht="18.75" spans="1:11">
      <c r="A1760" s="264" t="s">
        <v>416</v>
      </c>
      <c r="B1760" s="265"/>
      <c r="C1760" s="266"/>
      <c r="D1760" s="266"/>
      <c r="E1760" s="267"/>
      <c r="F1760" s="267"/>
      <c r="G1760" s="267"/>
      <c r="H1760" s="267"/>
      <c r="I1760" s="267"/>
      <c r="J1760" s="267"/>
      <c r="K1760" s="267"/>
    </row>
    <row r="1761" ht="18.75" spans="1:11">
      <c r="A1761" s="264" t="s">
        <v>417</v>
      </c>
      <c r="B1761" s="265"/>
      <c r="C1761" s="266"/>
      <c r="D1761" s="266"/>
      <c r="E1761" s="267"/>
      <c r="F1761" s="267"/>
      <c r="G1761" s="267"/>
      <c r="H1761" s="267"/>
      <c r="I1761" s="296"/>
      <c r="J1761" s="296"/>
      <c r="K1761" s="296"/>
    </row>
    <row r="1762" ht="18.75" spans="1:11">
      <c r="A1762" s="264"/>
      <c r="B1762" s="265"/>
      <c r="C1762" s="266"/>
      <c r="D1762" s="266"/>
      <c r="E1762" s="267"/>
      <c r="F1762" s="267"/>
      <c r="G1762" s="267"/>
      <c r="H1762" s="267"/>
      <c r="I1762" s="267"/>
      <c r="J1762" s="267"/>
      <c r="K1762" s="267"/>
    </row>
    <row r="1763" ht="18.75" spans="1:11">
      <c r="A1763" s="264" t="s">
        <v>418</v>
      </c>
      <c r="B1763" s="265"/>
      <c r="C1763" s="266"/>
      <c r="D1763" s="266"/>
      <c r="E1763" s="267"/>
      <c r="F1763" s="267"/>
      <c r="G1763" s="267"/>
      <c r="H1763" s="267"/>
      <c r="I1763" s="267"/>
      <c r="J1763" s="267"/>
      <c r="K1763" s="297"/>
    </row>
    <row r="1764" ht="18" spans="1:11">
      <c r="A1764" s="264" t="s">
        <v>419</v>
      </c>
      <c r="B1764" s="268" t="s">
        <v>741</v>
      </c>
      <c r="C1764" s="266"/>
      <c r="D1764" s="266"/>
      <c r="E1764" s="267"/>
      <c r="F1764" s="267"/>
      <c r="G1764" s="267"/>
      <c r="H1764" s="267"/>
      <c r="I1764" s="267"/>
      <c r="J1764" s="267"/>
      <c r="K1764" s="297"/>
    </row>
    <row r="1765" ht="18.75" spans="1:11">
      <c r="A1765" s="264"/>
      <c r="B1765" s="268"/>
      <c r="C1765" s="266"/>
      <c r="D1765" s="266"/>
      <c r="E1765" s="267"/>
      <c r="F1765" s="267"/>
      <c r="G1765" s="267"/>
      <c r="H1765" s="267"/>
      <c r="I1765" s="267"/>
      <c r="J1765" s="267"/>
      <c r="K1765" s="356"/>
    </row>
    <row r="1766" ht="18.75" spans="1:11">
      <c r="A1766" s="269"/>
      <c r="B1766" s="269"/>
      <c r="C1766" s="266"/>
      <c r="D1766" s="266"/>
      <c r="E1766" s="269"/>
      <c r="F1766" s="270" t="s">
        <v>421</v>
      </c>
      <c r="G1766" s="271"/>
      <c r="H1766" s="271"/>
      <c r="I1766" s="299"/>
      <c r="J1766" s="267"/>
      <c r="K1766" s="356"/>
    </row>
    <row r="1767" ht="33" spans="1:11">
      <c r="A1767" s="334" t="s">
        <v>422</v>
      </c>
      <c r="B1767" s="335" t="s">
        <v>423</v>
      </c>
      <c r="C1767" s="336" t="s">
        <v>424</v>
      </c>
      <c r="D1767" s="337" t="s">
        <v>425</v>
      </c>
      <c r="E1767" s="336" t="s">
        <v>426</v>
      </c>
      <c r="F1767" s="336" t="s">
        <v>8</v>
      </c>
      <c r="G1767" s="336" t="s">
        <v>9</v>
      </c>
      <c r="H1767" s="336" t="s">
        <v>427</v>
      </c>
      <c r="I1767" s="336" t="s">
        <v>428</v>
      </c>
      <c r="J1767" s="336" t="s">
        <v>429</v>
      </c>
      <c r="K1767" s="336" t="s">
        <v>670</v>
      </c>
    </row>
    <row r="1768" spans="1:11">
      <c r="A1768" s="338">
        <v>45416</v>
      </c>
      <c r="B1768" s="338">
        <v>45428</v>
      </c>
      <c r="C1768" s="339" t="s">
        <v>196</v>
      </c>
      <c r="D1768" s="340" t="s">
        <v>742</v>
      </c>
      <c r="E1768" s="341" t="s">
        <v>743</v>
      </c>
      <c r="F1768" s="358">
        <v>0</v>
      </c>
      <c r="G1768" s="358">
        <v>4300</v>
      </c>
      <c r="H1768" s="359">
        <f>F1768+G1768</f>
        <v>4300</v>
      </c>
      <c r="I1768" s="359">
        <v>2150</v>
      </c>
      <c r="J1768" s="352" t="s">
        <v>454</v>
      </c>
      <c r="K1768" s="353" t="s">
        <v>744</v>
      </c>
    </row>
    <row r="1769" spans="1:11">
      <c r="A1769" s="344"/>
      <c r="B1769" s="344"/>
      <c r="C1769" s="345"/>
      <c r="D1769" s="346"/>
      <c r="E1769" s="347"/>
      <c r="F1769" s="360"/>
      <c r="G1769" s="360"/>
      <c r="H1769" s="361"/>
      <c r="I1769" s="361"/>
      <c r="J1769" s="354"/>
      <c r="K1769" s="355"/>
    </row>
    <row r="1770" spans="1:11">
      <c r="A1770" s="286" t="s">
        <v>436</v>
      </c>
      <c r="B1770" s="267"/>
      <c r="C1770" s="267"/>
      <c r="D1770" s="286" t="s">
        <v>437</v>
      </c>
      <c r="E1770" s="267"/>
      <c r="F1770" s="286"/>
      <c r="G1770" s="286"/>
      <c r="H1770" s="267"/>
      <c r="I1770" s="356" t="s">
        <v>438</v>
      </c>
      <c r="J1770" s="267"/>
      <c r="K1770" s="345"/>
    </row>
    <row r="1771" spans="1:11">
      <c r="A1771" s="286"/>
      <c r="B1771" s="267"/>
      <c r="C1771" s="267"/>
      <c r="D1771" s="286"/>
      <c r="E1771" s="267"/>
      <c r="F1771" s="286"/>
      <c r="G1771" s="286"/>
      <c r="H1771" s="267"/>
      <c r="I1771" s="267"/>
      <c r="J1771" s="267"/>
      <c r="K1771" s="345"/>
    </row>
    <row r="1772" spans="1:11">
      <c r="A1772" s="286"/>
      <c r="B1772" s="267"/>
      <c r="C1772" s="267"/>
      <c r="D1772" s="286"/>
      <c r="E1772" s="267"/>
      <c r="F1772" s="286"/>
      <c r="G1772" s="286"/>
      <c r="H1772" s="267"/>
      <c r="I1772" s="345"/>
      <c r="J1772" s="267"/>
      <c r="K1772" s="345"/>
    </row>
    <row r="1773" spans="1:11">
      <c r="A1773" s="287" t="s">
        <v>439</v>
      </c>
      <c r="B1773" s="267"/>
      <c r="C1773" s="267"/>
      <c r="D1773" s="287" t="s">
        <v>440</v>
      </c>
      <c r="E1773" s="267"/>
      <c r="F1773" s="287"/>
      <c r="G1773" s="287"/>
      <c r="H1773" s="267"/>
      <c r="I1773" s="287" t="s">
        <v>441</v>
      </c>
      <c r="J1773" s="267"/>
      <c r="K1773" s="357"/>
    </row>
    <row r="1774" spans="1:11">
      <c r="A1774" s="288" t="s">
        <v>442</v>
      </c>
      <c r="B1774" s="267"/>
      <c r="C1774" s="267"/>
      <c r="D1774" s="288" t="s">
        <v>443</v>
      </c>
      <c r="E1774" s="267"/>
      <c r="F1774" s="288"/>
      <c r="G1774" s="288"/>
      <c r="H1774" s="267"/>
      <c r="I1774" s="288" t="s">
        <v>444</v>
      </c>
      <c r="J1774" s="304"/>
      <c r="K1774" s="286"/>
    </row>
    <row r="1775" ht="18" spans="1:11">
      <c r="A1775" s="269"/>
      <c r="B1775" s="269"/>
      <c r="C1775" s="266"/>
      <c r="D1775" s="266"/>
      <c r="E1775" s="269"/>
      <c r="F1775" s="269"/>
      <c r="G1775" s="269"/>
      <c r="H1775" s="269"/>
      <c r="I1775" s="269"/>
      <c r="J1775" s="66"/>
      <c r="K1775" s="298"/>
    </row>
    <row r="1776" ht="18.75" spans="1:11">
      <c r="A1776" s="264" t="s">
        <v>415</v>
      </c>
      <c r="B1776" s="265"/>
      <c r="C1776" s="266"/>
      <c r="D1776" s="266"/>
      <c r="E1776" s="267"/>
      <c r="F1776" s="267"/>
      <c r="G1776" s="267"/>
      <c r="H1776" s="267"/>
      <c r="I1776" s="267"/>
      <c r="J1776" s="267"/>
      <c r="K1776" s="267"/>
    </row>
    <row r="1777" ht="18.75" spans="1:11">
      <c r="A1777" s="264" t="s">
        <v>416</v>
      </c>
      <c r="B1777" s="265"/>
      <c r="C1777" s="266"/>
      <c r="D1777" s="266"/>
      <c r="E1777" s="267"/>
      <c r="F1777" s="267"/>
      <c r="G1777" s="267"/>
      <c r="H1777" s="267"/>
      <c r="I1777" s="267"/>
      <c r="J1777" s="267"/>
      <c r="K1777" s="267"/>
    </row>
    <row r="1778" ht="18.75" spans="1:11">
      <c r="A1778" s="264" t="s">
        <v>417</v>
      </c>
      <c r="B1778" s="265"/>
      <c r="C1778" s="266"/>
      <c r="D1778" s="266"/>
      <c r="E1778" s="267"/>
      <c r="F1778" s="267"/>
      <c r="G1778" s="267"/>
      <c r="H1778" s="267"/>
      <c r="I1778" s="296"/>
      <c r="J1778" s="296"/>
      <c r="K1778" s="296"/>
    </row>
    <row r="1779" ht="18.75" spans="1:11">
      <c r="A1779" s="264"/>
      <c r="B1779" s="265"/>
      <c r="C1779" s="266"/>
      <c r="D1779" s="266"/>
      <c r="E1779" s="267"/>
      <c r="F1779" s="267"/>
      <c r="G1779" s="267"/>
      <c r="H1779" s="267"/>
      <c r="I1779" s="267"/>
      <c r="J1779" s="267"/>
      <c r="K1779" s="267"/>
    </row>
    <row r="1780" ht="18.75" spans="1:11">
      <c r="A1780" s="264" t="s">
        <v>418</v>
      </c>
      <c r="B1780" s="265"/>
      <c r="C1780" s="266"/>
      <c r="D1780" s="266"/>
      <c r="E1780" s="267"/>
      <c r="F1780" s="267"/>
      <c r="G1780" s="267"/>
      <c r="H1780" s="267"/>
      <c r="I1780" s="267"/>
      <c r="J1780" s="267"/>
      <c r="K1780" s="297"/>
    </row>
    <row r="1781" ht="18" spans="1:11">
      <c r="A1781" s="264" t="s">
        <v>419</v>
      </c>
      <c r="B1781" s="268" t="s">
        <v>741</v>
      </c>
      <c r="C1781" s="266"/>
      <c r="D1781" s="266"/>
      <c r="E1781" s="267"/>
      <c r="F1781" s="267"/>
      <c r="G1781" s="267"/>
      <c r="H1781" s="267"/>
      <c r="I1781" s="267"/>
      <c r="J1781" s="267"/>
      <c r="K1781" s="297"/>
    </row>
    <row r="1782" ht="18.75" spans="1:11">
      <c r="A1782" s="264"/>
      <c r="B1782" s="268"/>
      <c r="C1782" s="266"/>
      <c r="D1782" s="266"/>
      <c r="E1782" s="267"/>
      <c r="F1782" s="267"/>
      <c r="G1782" s="267"/>
      <c r="H1782" s="267"/>
      <c r="I1782" s="267"/>
      <c r="J1782" s="267"/>
      <c r="K1782" s="356"/>
    </row>
    <row r="1783" ht="18.75" spans="1:11">
      <c r="A1783" s="269"/>
      <c r="B1783" s="269"/>
      <c r="C1783" s="266"/>
      <c r="D1783" s="266"/>
      <c r="E1783" s="269"/>
      <c r="F1783" s="270" t="s">
        <v>421</v>
      </c>
      <c r="G1783" s="271"/>
      <c r="H1783" s="271"/>
      <c r="I1783" s="299"/>
      <c r="J1783" s="267"/>
      <c r="K1783" s="356"/>
    </row>
    <row r="1784" ht="33" spans="1:11">
      <c r="A1784" s="334" t="s">
        <v>422</v>
      </c>
      <c r="B1784" s="335" t="s">
        <v>423</v>
      </c>
      <c r="C1784" s="336" t="s">
        <v>424</v>
      </c>
      <c r="D1784" s="337" t="s">
        <v>425</v>
      </c>
      <c r="E1784" s="336" t="s">
        <v>426</v>
      </c>
      <c r="F1784" s="336" t="s">
        <v>8</v>
      </c>
      <c r="G1784" s="336" t="s">
        <v>9</v>
      </c>
      <c r="H1784" s="336" t="s">
        <v>427</v>
      </c>
      <c r="I1784" s="336" t="s">
        <v>428</v>
      </c>
      <c r="J1784" s="336" t="s">
        <v>429</v>
      </c>
      <c r="K1784" s="336" t="s">
        <v>670</v>
      </c>
    </row>
    <row r="1785" spans="1:11">
      <c r="A1785" s="338">
        <v>45418</v>
      </c>
      <c r="B1785" s="338">
        <v>45428</v>
      </c>
      <c r="C1785" s="339" t="s">
        <v>197</v>
      </c>
      <c r="D1785" s="340" t="s">
        <v>745</v>
      </c>
      <c r="E1785" s="341" t="s">
        <v>720</v>
      </c>
      <c r="F1785" s="358">
        <v>0</v>
      </c>
      <c r="G1785" s="358">
        <v>0</v>
      </c>
      <c r="H1785" s="359">
        <f>F1785+G1785</f>
        <v>0</v>
      </c>
      <c r="I1785" s="359">
        <v>0</v>
      </c>
      <c r="J1785" s="352" t="s">
        <v>433</v>
      </c>
      <c r="K1785" s="353" t="s">
        <v>434</v>
      </c>
    </row>
    <row r="1786" spans="1:11">
      <c r="A1786" s="338">
        <v>45416</v>
      </c>
      <c r="B1786" s="338">
        <v>45428</v>
      </c>
      <c r="C1786" s="339" t="s">
        <v>195</v>
      </c>
      <c r="D1786" s="340" t="s">
        <v>746</v>
      </c>
      <c r="E1786" s="341" t="s">
        <v>510</v>
      </c>
      <c r="F1786" s="358">
        <v>3300</v>
      </c>
      <c r="G1786" s="358">
        <v>1560</v>
      </c>
      <c r="H1786" s="359">
        <f>F1786+G1786</f>
        <v>4860</v>
      </c>
      <c r="I1786" s="359">
        <v>2430</v>
      </c>
      <c r="J1786" s="352" t="s">
        <v>454</v>
      </c>
      <c r="K1786" s="353" t="s">
        <v>747</v>
      </c>
    </row>
    <row r="1787" spans="1:11">
      <c r="A1787" s="344"/>
      <c r="B1787" s="344"/>
      <c r="C1787" s="345"/>
      <c r="D1787" s="346"/>
      <c r="E1787" s="347"/>
      <c r="F1787" s="360"/>
      <c r="G1787" s="360"/>
      <c r="H1787" s="361"/>
      <c r="I1787" s="361"/>
      <c r="J1787" s="354"/>
      <c r="K1787" s="355"/>
    </row>
    <row r="1788" spans="1:11">
      <c r="A1788" s="286" t="s">
        <v>436</v>
      </c>
      <c r="B1788" s="267"/>
      <c r="C1788" s="267"/>
      <c r="D1788" s="286" t="s">
        <v>437</v>
      </c>
      <c r="E1788" s="267"/>
      <c r="F1788" s="286"/>
      <c r="G1788" s="286"/>
      <c r="H1788" s="267"/>
      <c r="I1788" s="356" t="s">
        <v>438</v>
      </c>
      <c r="J1788" s="267"/>
      <c r="K1788" s="345"/>
    </row>
    <row r="1789" spans="1:11">
      <c r="A1789" s="286"/>
      <c r="B1789" s="267"/>
      <c r="C1789" s="267"/>
      <c r="D1789" s="286"/>
      <c r="E1789" s="267"/>
      <c r="F1789" s="286"/>
      <c r="G1789" s="286"/>
      <c r="H1789" s="267"/>
      <c r="I1789" s="267"/>
      <c r="J1789" s="267"/>
      <c r="K1789" s="345"/>
    </row>
    <row r="1790" spans="1:11">
      <c r="A1790" s="286"/>
      <c r="B1790" s="267"/>
      <c r="C1790" s="267"/>
      <c r="D1790" s="286"/>
      <c r="E1790" s="267"/>
      <c r="F1790" s="286"/>
      <c r="G1790" s="286"/>
      <c r="H1790" s="267"/>
      <c r="I1790" s="345"/>
      <c r="J1790" s="267"/>
      <c r="K1790" s="345"/>
    </row>
    <row r="1791" spans="1:11">
      <c r="A1791" s="287" t="s">
        <v>439</v>
      </c>
      <c r="B1791" s="267"/>
      <c r="C1791" s="267"/>
      <c r="D1791" s="287" t="s">
        <v>440</v>
      </c>
      <c r="E1791" s="267"/>
      <c r="F1791" s="287"/>
      <c r="G1791" s="287"/>
      <c r="H1791" s="267"/>
      <c r="I1791" s="287" t="s">
        <v>441</v>
      </c>
      <c r="J1791" s="267"/>
      <c r="K1791" s="357"/>
    </row>
    <row r="1792" spans="1:11">
      <c r="A1792" s="288" t="s">
        <v>442</v>
      </c>
      <c r="B1792" s="267"/>
      <c r="C1792" s="267"/>
      <c r="D1792" s="288" t="s">
        <v>443</v>
      </c>
      <c r="E1792" s="267"/>
      <c r="F1792" s="288"/>
      <c r="G1792" s="288"/>
      <c r="H1792" s="267"/>
      <c r="I1792" s="288" t="s">
        <v>444</v>
      </c>
      <c r="J1792" s="304"/>
      <c r="K1792" s="286"/>
    </row>
    <row r="1793" spans="1:11">
      <c r="A1793" s="287"/>
      <c r="B1793" s="66"/>
      <c r="C1793" s="66"/>
      <c r="D1793" s="287"/>
      <c r="E1793" s="66"/>
      <c r="F1793" s="287"/>
      <c r="G1793" s="287"/>
      <c r="H1793" s="66"/>
      <c r="I1793" s="287"/>
      <c r="J1793" s="66"/>
      <c r="K1793" s="303"/>
    </row>
    <row r="1794" ht="18.75" spans="1:11">
      <c r="A1794" s="264" t="s">
        <v>415</v>
      </c>
      <c r="B1794" s="265"/>
      <c r="C1794" s="266"/>
      <c r="D1794" s="266"/>
      <c r="E1794" s="267"/>
      <c r="F1794" s="267"/>
      <c r="G1794" s="267"/>
      <c r="H1794" s="267"/>
      <c r="I1794" s="267"/>
      <c r="J1794" s="267"/>
      <c r="K1794" s="267"/>
    </row>
    <row r="1795" ht="18.75" spans="1:11">
      <c r="A1795" s="264" t="s">
        <v>416</v>
      </c>
      <c r="B1795" s="265"/>
      <c r="C1795" s="266"/>
      <c r="D1795" s="266"/>
      <c r="E1795" s="267"/>
      <c r="F1795" s="267"/>
      <c r="G1795" s="267"/>
      <c r="H1795" s="267"/>
      <c r="I1795" s="267"/>
      <c r="J1795" s="267"/>
      <c r="K1795" s="267"/>
    </row>
    <row r="1796" ht="18.75" spans="1:11">
      <c r="A1796" s="264" t="s">
        <v>417</v>
      </c>
      <c r="B1796" s="265"/>
      <c r="C1796" s="266"/>
      <c r="D1796" s="266"/>
      <c r="E1796" s="267"/>
      <c r="F1796" s="267"/>
      <c r="G1796" s="267"/>
      <c r="H1796" s="267"/>
      <c r="I1796" s="296"/>
      <c r="J1796" s="296"/>
      <c r="K1796" s="296"/>
    </row>
    <row r="1797" ht="18.75" spans="1:11">
      <c r="A1797" s="264"/>
      <c r="B1797" s="265"/>
      <c r="C1797" s="266"/>
      <c r="D1797" s="266"/>
      <c r="E1797" s="267"/>
      <c r="F1797" s="267"/>
      <c r="G1797" s="267"/>
      <c r="H1797" s="267"/>
      <c r="I1797" s="267"/>
      <c r="J1797" s="267"/>
      <c r="K1797" s="267"/>
    </row>
    <row r="1798" ht="18.75" spans="1:11">
      <c r="A1798" s="264" t="s">
        <v>450</v>
      </c>
      <c r="B1798" s="265"/>
      <c r="C1798" s="266"/>
      <c r="D1798" s="266"/>
      <c r="E1798" s="267"/>
      <c r="F1798" s="267"/>
      <c r="G1798" s="267"/>
      <c r="H1798" s="267"/>
      <c r="I1798" s="267"/>
      <c r="J1798" s="267"/>
      <c r="K1798" s="297"/>
    </row>
    <row r="1799" ht="18" spans="1:11">
      <c r="A1799" s="264" t="s">
        <v>419</v>
      </c>
      <c r="B1799" s="268" t="s">
        <v>748</v>
      </c>
      <c r="C1799" s="266"/>
      <c r="D1799" s="266"/>
      <c r="E1799" s="267"/>
      <c r="F1799" s="267"/>
      <c r="G1799" s="267"/>
      <c r="H1799" s="267"/>
      <c r="I1799" s="267"/>
      <c r="J1799" s="267"/>
      <c r="K1799" s="297"/>
    </row>
    <row r="1800" ht="18.75" spans="1:11">
      <c r="A1800" s="264"/>
      <c r="B1800" s="268"/>
      <c r="C1800" s="266"/>
      <c r="D1800" s="266"/>
      <c r="E1800" s="267"/>
      <c r="F1800" s="267"/>
      <c r="G1800" s="267"/>
      <c r="H1800" s="267"/>
      <c r="I1800" s="267"/>
      <c r="J1800" s="267"/>
      <c r="K1800" s="356"/>
    </row>
    <row r="1801" ht="18.75" spans="1:11">
      <c r="A1801" s="269"/>
      <c r="B1801" s="269"/>
      <c r="C1801" s="266"/>
      <c r="D1801" s="266"/>
      <c r="E1801" s="269"/>
      <c r="F1801" s="270" t="s">
        <v>421</v>
      </c>
      <c r="G1801" s="271"/>
      <c r="H1801" s="271"/>
      <c r="I1801" s="299"/>
      <c r="J1801" s="267"/>
      <c r="K1801" s="356"/>
    </row>
    <row r="1802" ht="33" spans="1:11">
      <c r="A1802" s="334" t="s">
        <v>422</v>
      </c>
      <c r="B1802" s="335" t="s">
        <v>423</v>
      </c>
      <c r="C1802" s="336" t="s">
        <v>424</v>
      </c>
      <c r="D1802" s="337" t="s">
        <v>425</v>
      </c>
      <c r="E1802" s="336" t="s">
        <v>426</v>
      </c>
      <c r="F1802" s="336" t="s">
        <v>8</v>
      </c>
      <c r="G1802" s="336" t="s">
        <v>9</v>
      </c>
      <c r="H1802" s="336" t="s">
        <v>427</v>
      </c>
      <c r="I1802" s="336" t="s">
        <v>428</v>
      </c>
      <c r="J1802" s="336" t="s">
        <v>429</v>
      </c>
      <c r="K1802" s="336" t="s">
        <v>670</v>
      </c>
    </row>
    <row r="1803" spans="1:11">
      <c r="A1803" s="338">
        <v>45414</v>
      </c>
      <c r="B1803" s="338">
        <v>45429</v>
      </c>
      <c r="C1803" s="339" t="s">
        <v>198</v>
      </c>
      <c r="D1803" s="340" t="s">
        <v>749</v>
      </c>
      <c r="E1803" s="341" t="s">
        <v>453</v>
      </c>
      <c r="F1803" s="350">
        <v>1000</v>
      </c>
      <c r="G1803" s="350">
        <v>1500</v>
      </c>
      <c r="H1803" s="351">
        <f>F1803+G1803</f>
        <v>2500</v>
      </c>
      <c r="I1803" s="351">
        <v>2500</v>
      </c>
      <c r="J1803" s="352" t="s">
        <v>454</v>
      </c>
      <c r="K1803" s="353" t="s">
        <v>434</v>
      </c>
    </row>
    <row r="1804" spans="1:11">
      <c r="A1804" s="338">
        <v>45427</v>
      </c>
      <c r="B1804" s="338">
        <v>45429</v>
      </c>
      <c r="C1804" s="339" t="s">
        <v>199</v>
      </c>
      <c r="D1804" s="340" t="s">
        <v>750</v>
      </c>
      <c r="E1804" s="341" t="s">
        <v>449</v>
      </c>
      <c r="F1804" s="350">
        <v>0</v>
      </c>
      <c r="G1804" s="350">
        <v>0</v>
      </c>
      <c r="H1804" s="351">
        <f>F1804+G1804</f>
        <v>0</v>
      </c>
      <c r="I1804" s="351">
        <v>0</v>
      </c>
      <c r="J1804" s="352" t="s">
        <v>433</v>
      </c>
      <c r="K1804" s="353" t="s">
        <v>434</v>
      </c>
    </row>
    <row r="1805" spans="1:11">
      <c r="A1805" s="344"/>
      <c r="B1805" s="344"/>
      <c r="C1805" s="345"/>
      <c r="D1805" s="346"/>
      <c r="E1805" s="347"/>
      <c r="F1805" s="360"/>
      <c r="G1805" s="360"/>
      <c r="H1805" s="361"/>
      <c r="I1805" s="361"/>
      <c r="J1805" s="354"/>
      <c r="K1805" s="355"/>
    </row>
    <row r="1806" spans="1:11">
      <c r="A1806" s="344"/>
      <c r="B1806" s="344"/>
      <c r="C1806" s="345"/>
      <c r="D1806" s="346"/>
      <c r="E1806" s="347"/>
      <c r="F1806" s="360"/>
      <c r="G1806" s="360"/>
      <c r="H1806" s="361"/>
      <c r="I1806" s="361"/>
      <c r="J1806" s="354"/>
      <c r="K1806" s="355"/>
    </row>
    <row r="1807" spans="1:11">
      <c r="A1807" s="286" t="s">
        <v>436</v>
      </c>
      <c r="B1807" s="267"/>
      <c r="C1807" s="267"/>
      <c r="D1807" s="286" t="s">
        <v>437</v>
      </c>
      <c r="E1807" s="267"/>
      <c r="F1807" s="286"/>
      <c r="G1807" s="286"/>
      <c r="H1807" s="267"/>
      <c r="I1807" s="356" t="s">
        <v>438</v>
      </c>
      <c r="J1807" s="267"/>
      <c r="K1807" s="345"/>
    </row>
    <row r="1808" spans="1:11">
      <c r="A1808" s="286"/>
      <c r="B1808" s="267"/>
      <c r="C1808" s="267"/>
      <c r="D1808" s="286"/>
      <c r="E1808" s="267"/>
      <c r="F1808" s="286"/>
      <c r="G1808" s="286"/>
      <c r="H1808" s="267"/>
      <c r="I1808" s="267"/>
      <c r="J1808" s="267"/>
      <c r="K1808" s="345"/>
    </row>
    <row r="1809" spans="1:11">
      <c r="A1809" s="286"/>
      <c r="B1809" s="267"/>
      <c r="C1809" s="267"/>
      <c r="D1809" s="286"/>
      <c r="E1809" s="267"/>
      <c r="F1809" s="286"/>
      <c r="G1809" s="286"/>
      <c r="H1809" s="267"/>
      <c r="I1809" s="345"/>
      <c r="J1809" s="267"/>
      <c r="K1809" s="345"/>
    </row>
    <row r="1810" spans="1:11">
      <c r="A1810" s="287" t="s">
        <v>439</v>
      </c>
      <c r="B1810" s="267"/>
      <c r="C1810" s="267"/>
      <c r="D1810" s="287" t="s">
        <v>440</v>
      </c>
      <c r="E1810" s="267"/>
      <c r="F1810" s="287"/>
      <c r="G1810" s="287"/>
      <c r="H1810" s="267"/>
      <c r="I1810" s="287" t="s">
        <v>544</v>
      </c>
      <c r="J1810" s="267"/>
      <c r="K1810" s="357"/>
    </row>
    <row r="1811" spans="1:11">
      <c r="A1811" s="288" t="s">
        <v>442</v>
      </c>
      <c r="B1811" s="267"/>
      <c r="C1811" s="267"/>
      <c r="D1811" s="288" t="s">
        <v>443</v>
      </c>
      <c r="E1811" s="267"/>
      <c r="F1811" s="288"/>
      <c r="G1811" s="288"/>
      <c r="H1811" s="267"/>
      <c r="I1811" s="288" t="s">
        <v>545</v>
      </c>
      <c r="J1811" s="304"/>
      <c r="K1811" s="286"/>
    </row>
    <row r="1812" spans="1:11">
      <c r="A1812" s="286"/>
      <c r="B1812" s="66"/>
      <c r="C1812" s="66"/>
      <c r="D1812" s="286"/>
      <c r="E1812" s="66"/>
      <c r="F1812" s="286"/>
      <c r="G1812" s="286"/>
      <c r="H1812" s="66"/>
      <c r="I1812" s="289"/>
      <c r="J1812" s="66"/>
      <c r="K1812" s="289"/>
    </row>
    <row r="1813" ht="18.75" spans="1:11">
      <c r="A1813" s="264" t="s">
        <v>415</v>
      </c>
      <c r="B1813" s="265"/>
      <c r="C1813" s="266"/>
      <c r="D1813" s="266"/>
      <c r="E1813" s="267"/>
      <c r="F1813" s="267"/>
      <c r="G1813" s="267"/>
      <c r="H1813" s="267"/>
      <c r="I1813" s="267"/>
      <c r="J1813" s="267"/>
      <c r="K1813" s="267"/>
    </row>
    <row r="1814" ht="18.75" spans="1:11">
      <c r="A1814" s="264" t="s">
        <v>416</v>
      </c>
      <c r="B1814" s="265"/>
      <c r="C1814" s="266"/>
      <c r="D1814" s="266"/>
      <c r="E1814" s="267"/>
      <c r="F1814" s="267"/>
      <c r="G1814" s="267"/>
      <c r="H1814" s="267"/>
      <c r="I1814" s="267"/>
      <c r="J1814" s="267"/>
      <c r="K1814" s="267"/>
    </row>
    <row r="1815" ht="18.75" spans="1:11">
      <c r="A1815" s="264" t="s">
        <v>417</v>
      </c>
      <c r="B1815" s="265"/>
      <c r="C1815" s="266"/>
      <c r="D1815" s="266"/>
      <c r="E1815" s="267"/>
      <c r="F1815" s="267"/>
      <c r="G1815" s="267"/>
      <c r="H1815" s="267"/>
      <c r="I1815" s="296"/>
      <c r="J1815" s="296"/>
      <c r="K1815" s="296"/>
    </row>
    <row r="1816" ht="18.75" spans="1:11">
      <c r="A1816" s="264"/>
      <c r="B1816" s="265"/>
      <c r="C1816" s="266"/>
      <c r="D1816" s="266"/>
      <c r="E1816" s="267"/>
      <c r="F1816" s="267"/>
      <c r="G1816" s="267"/>
      <c r="H1816" s="267"/>
      <c r="I1816" s="267"/>
      <c r="J1816" s="267"/>
      <c r="K1816" s="267"/>
    </row>
    <row r="1817" ht="18.75" spans="1:11">
      <c r="A1817" s="264" t="s">
        <v>450</v>
      </c>
      <c r="B1817" s="265"/>
      <c r="C1817" s="266"/>
      <c r="D1817" s="266"/>
      <c r="E1817" s="267"/>
      <c r="F1817" s="267"/>
      <c r="G1817" s="267"/>
      <c r="H1817" s="267"/>
      <c r="I1817" s="267"/>
      <c r="J1817" s="267"/>
      <c r="K1817" s="297"/>
    </row>
    <row r="1818" ht="18" spans="1:11">
      <c r="A1818" s="264" t="s">
        <v>419</v>
      </c>
      <c r="B1818" s="268" t="s">
        <v>751</v>
      </c>
      <c r="C1818" s="266"/>
      <c r="D1818" s="266"/>
      <c r="E1818" s="267"/>
      <c r="F1818" s="267"/>
      <c r="G1818" s="267"/>
      <c r="H1818" s="267"/>
      <c r="I1818" s="267"/>
      <c r="J1818" s="267"/>
      <c r="K1818" s="297"/>
    </row>
    <row r="1819" ht="18.75" spans="1:11">
      <c r="A1819" s="264"/>
      <c r="B1819" s="268"/>
      <c r="C1819" s="266"/>
      <c r="D1819" s="266"/>
      <c r="E1819" s="267"/>
      <c r="F1819" s="267"/>
      <c r="G1819" s="267"/>
      <c r="H1819" s="267"/>
      <c r="I1819" s="267"/>
      <c r="J1819" s="267"/>
      <c r="K1819" s="356"/>
    </row>
    <row r="1820" ht="18.75" spans="1:11">
      <c r="A1820" s="269"/>
      <c r="B1820" s="269"/>
      <c r="C1820" s="266"/>
      <c r="D1820" s="266"/>
      <c r="E1820" s="269"/>
      <c r="F1820" s="270" t="s">
        <v>421</v>
      </c>
      <c r="G1820" s="271"/>
      <c r="H1820" s="271"/>
      <c r="I1820" s="299"/>
      <c r="J1820" s="267"/>
      <c r="K1820" s="356"/>
    </row>
    <row r="1821" ht="33" spans="1:11">
      <c r="A1821" s="334" t="s">
        <v>422</v>
      </c>
      <c r="B1821" s="335" t="s">
        <v>423</v>
      </c>
      <c r="C1821" s="336" t="s">
        <v>424</v>
      </c>
      <c r="D1821" s="337" t="s">
        <v>425</v>
      </c>
      <c r="E1821" s="336" t="s">
        <v>426</v>
      </c>
      <c r="F1821" s="336" t="s">
        <v>8</v>
      </c>
      <c r="G1821" s="336" t="s">
        <v>9</v>
      </c>
      <c r="H1821" s="336" t="s">
        <v>427</v>
      </c>
      <c r="I1821" s="336" t="s">
        <v>428</v>
      </c>
      <c r="J1821" s="336" t="s">
        <v>429</v>
      </c>
      <c r="K1821" s="336" t="s">
        <v>670</v>
      </c>
    </row>
    <row r="1822" spans="1:11">
      <c r="A1822" s="338">
        <v>45427</v>
      </c>
      <c r="B1822" s="338">
        <v>45433</v>
      </c>
      <c r="C1822" s="339" t="s">
        <v>202</v>
      </c>
      <c r="D1822" s="340" t="s">
        <v>752</v>
      </c>
      <c r="E1822" s="341" t="s">
        <v>432</v>
      </c>
      <c r="F1822" s="350">
        <v>0</v>
      </c>
      <c r="G1822" s="350">
        <v>0</v>
      </c>
      <c r="H1822" s="351">
        <f>F1822+G1822</f>
        <v>0</v>
      </c>
      <c r="I1822" s="351">
        <v>0</v>
      </c>
      <c r="J1822" s="352" t="s">
        <v>433</v>
      </c>
      <c r="K1822" s="353" t="s">
        <v>434</v>
      </c>
    </row>
    <row r="1823" spans="1:11">
      <c r="A1823" s="344"/>
      <c r="B1823" s="344"/>
      <c r="C1823" s="345"/>
      <c r="D1823" s="346"/>
      <c r="E1823" s="347"/>
      <c r="F1823" s="360"/>
      <c r="G1823" s="360"/>
      <c r="H1823" s="361"/>
      <c r="I1823" s="361"/>
      <c r="J1823" s="354"/>
      <c r="K1823" s="355"/>
    </row>
    <row r="1824" spans="1:11">
      <c r="A1824" s="344"/>
      <c r="B1824" s="344"/>
      <c r="C1824" s="345"/>
      <c r="D1824" s="346"/>
      <c r="E1824" s="347"/>
      <c r="F1824" s="360"/>
      <c r="G1824" s="360"/>
      <c r="H1824" s="361"/>
      <c r="I1824" s="361"/>
      <c r="J1824" s="354"/>
      <c r="K1824" s="355"/>
    </row>
    <row r="1825" spans="1:11">
      <c r="A1825" s="286" t="s">
        <v>436</v>
      </c>
      <c r="B1825" s="267"/>
      <c r="C1825" s="267"/>
      <c r="D1825" s="286" t="s">
        <v>437</v>
      </c>
      <c r="E1825" s="267"/>
      <c r="F1825" s="286"/>
      <c r="G1825" s="286"/>
      <c r="H1825" s="267"/>
      <c r="I1825" s="356" t="s">
        <v>438</v>
      </c>
      <c r="J1825" s="267"/>
      <c r="K1825" s="345"/>
    </row>
    <row r="1826" spans="1:11">
      <c r="A1826" s="286"/>
      <c r="B1826" s="267"/>
      <c r="C1826" s="267"/>
      <c r="D1826" s="286"/>
      <c r="E1826" s="267"/>
      <c r="F1826" s="286"/>
      <c r="G1826" s="286"/>
      <c r="H1826" s="267"/>
      <c r="I1826" s="267"/>
      <c r="J1826" s="267"/>
      <c r="K1826" s="345"/>
    </row>
    <row r="1827" spans="1:11">
      <c r="A1827" s="286"/>
      <c r="B1827" s="267"/>
      <c r="C1827" s="267"/>
      <c r="D1827" s="286"/>
      <c r="E1827" s="267"/>
      <c r="F1827" s="286"/>
      <c r="G1827" s="286"/>
      <c r="H1827" s="267"/>
      <c r="I1827" s="345"/>
      <c r="J1827" s="267"/>
      <c r="K1827" s="345"/>
    </row>
    <row r="1828" spans="1:11">
      <c r="A1828" s="287" t="s">
        <v>439</v>
      </c>
      <c r="B1828" s="267"/>
      <c r="C1828" s="267"/>
      <c r="D1828" s="287" t="s">
        <v>440</v>
      </c>
      <c r="E1828" s="267"/>
      <c r="F1828" s="287"/>
      <c r="G1828" s="287"/>
      <c r="H1828" s="267"/>
      <c r="I1828" s="287" t="s">
        <v>544</v>
      </c>
      <c r="J1828" s="267"/>
      <c r="K1828" s="357"/>
    </row>
    <row r="1829" spans="1:11">
      <c r="A1829" s="288" t="s">
        <v>442</v>
      </c>
      <c r="B1829" s="267"/>
      <c r="C1829" s="267"/>
      <c r="D1829" s="288" t="s">
        <v>443</v>
      </c>
      <c r="E1829" s="267"/>
      <c r="F1829" s="288"/>
      <c r="G1829" s="288"/>
      <c r="H1829" s="267"/>
      <c r="I1829" s="288" t="s">
        <v>545</v>
      </c>
      <c r="J1829" s="304"/>
      <c r="K1829" s="286"/>
    </row>
    <row r="1830" spans="1:11">
      <c r="A1830" s="289"/>
      <c r="B1830" s="289"/>
      <c r="C1830" s="290"/>
      <c r="D1830" s="291"/>
      <c r="E1830" s="291"/>
      <c r="F1830" s="292"/>
      <c r="G1830" s="292"/>
      <c r="H1830" s="293"/>
      <c r="I1830" s="293"/>
      <c r="J1830" s="305"/>
      <c r="K1830" s="289"/>
    </row>
    <row r="1831" ht="18.75" spans="1:11">
      <c r="A1831" s="264" t="s">
        <v>415</v>
      </c>
      <c r="B1831" s="265"/>
      <c r="C1831" s="266"/>
      <c r="D1831" s="266"/>
      <c r="E1831" s="267"/>
      <c r="F1831" s="267"/>
      <c r="G1831" s="267"/>
      <c r="H1831" s="267"/>
      <c r="I1831" s="267"/>
      <c r="J1831" s="267"/>
      <c r="K1831" s="267"/>
    </row>
    <row r="1832" ht="18.75" spans="1:11">
      <c r="A1832" s="264" t="s">
        <v>416</v>
      </c>
      <c r="B1832" s="265"/>
      <c r="C1832" s="266"/>
      <c r="D1832" s="266"/>
      <c r="E1832" s="267"/>
      <c r="F1832" s="267"/>
      <c r="G1832" s="267"/>
      <c r="H1832" s="267"/>
      <c r="I1832" s="267"/>
      <c r="J1832" s="267"/>
      <c r="K1832" s="267"/>
    </row>
    <row r="1833" ht="18.75" spans="1:11">
      <c r="A1833" s="264" t="s">
        <v>417</v>
      </c>
      <c r="B1833" s="265"/>
      <c r="C1833" s="266"/>
      <c r="D1833" s="266"/>
      <c r="E1833" s="267"/>
      <c r="F1833" s="267"/>
      <c r="G1833" s="267"/>
      <c r="H1833" s="267"/>
      <c r="I1833" s="296"/>
      <c r="J1833" s="296"/>
      <c r="K1833" s="296"/>
    </row>
    <row r="1834" ht="18.75" spans="1:11">
      <c r="A1834" s="264"/>
      <c r="B1834" s="265"/>
      <c r="C1834" s="266"/>
      <c r="D1834" s="266"/>
      <c r="E1834" s="267"/>
      <c r="F1834" s="267"/>
      <c r="G1834" s="267"/>
      <c r="H1834" s="267"/>
      <c r="I1834" s="267"/>
      <c r="J1834" s="267"/>
      <c r="K1834" s="267"/>
    </row>
    <row r="1835" ht="18.75" spans="1:11">
      <c r="A1835" s="264" t="s">
        <v>418</v>
      </c>
      <c r="B1835" s="265"/>
      <c r="C1835" s="266"/>
      <c r="D1835" s="266"/>
      <c r="E1835" s="267"/>
      <c r="F1835" s="267"/>
      <c r="G1835" s="267"/>
      <c r="H1835" s="267"/>
      <c r="I1835" s="267"/>
      <c r="J1835" s="267"/>
      <c r="K1835" s="297"/>
    </row>
    <row r="1836" ht="18" spans="1:11">
      <c r="A1836" s="264" t="s">
        <v>419</v>
      </c>
      <c r="B1836" s="268" t="s">
        <v>751</v>
      </c>
      <c r="C1836" s="266"/>
      <c r="D1836" s="266"/>
      <c r="E1836" s="267"/>
      <c r="F1836" s="267"/>
      <c r="G1836" s="267"/>
      <c r="H1836" s="267"/>
      <c r="I1836" s="267"/>
      <c r="J1836" s="267"/>
      <c r="K1836" s="297"/>
    </row>
    <row r="1837" ht="18.75" spans="1:11">
      <c r="A1837" s="264"/>
      <c r="B1837" s="268"/>
      <c r="C1837" s="266"/>
      <c r="D1837" s="266"/>
      <c r="E1837" s="267"/>
      <c r="F1837" s="267"/>
      <c r="G1837" s="267"/>
      <c r="H1837" s="267"/>
      <c r="I1837" s="267"/>
      <c r="J1837" s="267"/>
      <c r="K1837" s="356"/>
    </row>
    <row r="1838" ht="18.75" spans="1:11">
      <c r="A1838" s="269"/>
      <c r="B1838" s="269"/>
      <c r="C1838" s="266"/>
      <c r="D1838" s="266"/>
      <c r="E1838" s="269"/>
      <c r="F1838" s="270" t="s">
        <v>421</v>
      </c>
      <c r="G1838" s="271"/>
      <c r="H1838" s="271"/>
      <c r="I1838" s="299"/>
      <c r="J1838" s="267"/>
      <c r="K1838" s="356"/>
    </row>
    <row r="1839" ht="33" spans="1:11">
      <c r="A1839" s="334" t="s">
        <v>422</v>
      </c>
      <c r="B1839" s="335" t="s">
        <v>423</v>
      </c>
      <c r="C1839" s="336" t="s">
        <v>424</v>
      </c>
      <c r="D1839" s="337" t="s">
        <v>425</v>
      </c>
      <c r="E1839" s="336" t="s">
        <v>426</v>
      </c>
      <c r="F1839" s="336" t="s">
        <v>8</v>
      </c>
      <c r="G1839" s="336" t="s">
        <v>9</v>
      </c>
      <c r="H1839" s="336" t="s">
        <v>427</v>
      </c>
      <c r="I1839" s="336" t="s">
        <v>428</v>
      </c>
      <c r="J1839" s="336" t="s">
        <v>429</v>
      </c>
      <c r="K1839" s="336" t="s">
        <v>670</v>
      </c>
    </row>
    <row r="1840" spans="1:11">
      <c r="A1840" s="338">
        <v>45423</v>
      </c>
      <c r="B1840" s="338">
        <v>45433</v>
      </c>
      <c r="C1840" s="339" t="s">
        <v>200</v>
      </c>
      <c r="D1840" s="340" t="s">
        <v>753</v>
      </c>
      <c r="E1840" s="341" t="s">
        <v>453</v>
      </c>
      <c r="F1840" s="358">
        <v>0</v>
      </c>
      <c r="G1840" s="358">
        <v>1000</v>
      </c>
      <c r="H1840" s="359">
        <f>F1840+G1840</f>
        <v>1000</v>
      </c>
      <c r="I1840" s="359">
        <v>0</v>
      </c>
      <c r="J1840" s="352" t="s">
        <v>454</v>
      </c>
      <c r="K1840" s="353" t="s">
        <v>754</v>
      </c>
    </row>
    <row r="1841" spans="1:24">
      <c r="A1841" s="338">
        <v>45423</v>
      </c>
      <c r="B1841" s="338">
        <v>45433</v>
      </c>
      <c r="C1841" s="339" t="s">
        <v>201</v>
      </c>
      <c r="D1841" s="340" t="s">
        <v>753</v>
      </c>
      <c r="E1841" s="341" t="s">
        <v>453</v>
      </c>
      <c r="F1841" s="358">
        <v>0</v>
      </c>
      <c r="G1841" s="358">
        <v>800</v>
      </c>
      <c r="H1841" s="359">
        <f>F1841+G1841</f>
        <v>800</v>
      </c>
      <c r="I1841" s="359">
        <v>0</v>
      </c>
      <c r="J1841" s="352" t="s">
        <v>454</v>
      </c>
      <c r="K1841" s="353" t="s">
        <v>755</v>
      </c>
      <c r="X1841"/>
    </row>
    <row r="1842" spans="1:11">
      <c r="A1842" s="344"/>
      <c r="B1842" s="344"/>
      <c r="C1842" s="345"/>
      <c r="D1842" s="346"/>
      <c r="E1842" s="347"/>
      <c r="F1842" s="360"/>
      <c r="G1842" s="360"/>
      <c r="H1842" s="361"/>
      <c r="I1842" s="361"/>
      <c r="J1842" s="354"/>
      <c r="K1842" s="355"/>
    </row>
    <row r="1843" spans="1:11">
      <c r="A1843" s="286" t="s">
        <v>436</v>
      </c>
      <c r="B1843" s="267"/>
      <c r="C1843" s="267"/>
      <c r="D1843" s="286" t="s">
        <v>437</v>
      </c>
      <c r="E1843" s="267"/>
      <c r="F1843" s="286"/>
      <c r="G1843" s="286"/>
      <c r="H1843" s="267"/>
      <c r="I1843" s="356" t="s">
        <v>438</v>
      </c>
      <c r="J1843" s="267"/>
      <c r="K1843" s="345"/>
    </row>
    <row r="1844" spans="1:11">
      <c r="A1844" s="286"/>
      <c r="B1844" s="267"/>
      <c r="C1844" s="267"/>
      <c r="D1844" s="286"/>
      <c r="E1844" s="267"/>
      <c r="F1844" s="286"/>
      <c r="G1844" s="286"/>
      <c r="H1844" s="267"/>
      <c r="I1844" s="267"/>
      <c r="J1844" s="267"/>
      <c r="K1844" s="345"/>
    </row>
    <row r="1845" spans="1:11">
      <c r="A1845" s="286"/>
      <c r="B1845" s="267"/>
      <c r="C1845" s="267"/>
      <c r="D1845" s="286"/>
      <c r="E1845" s="267"/>
      <c r="F1845" s="286"/>
      <c r="G1845" s="286"/>
      <c r="H1845" s="267"/>
      <c r="I1845" s="345"/>
      <c r="J1845" s="267"/>
      <c r="K1845" s="345"/>
    </row>
    <row r="1846" spans="1:11">
      <c r="A1846" s="287" t="s">
        <v>439</v>
      </c>
      <c r="B1846" s="267"/>
      <c r="C1846" s="267"/>
      <c r="D1846" s="287" t="s">
        <v>440</v>
      </c>
      <c r="E1846" s="267"/>
      <c r="F1846" s="287"/>
      <c r="G1846" s="287"/>
      <c r="H1846" s="267"/>
      <c r="I1846" s="287" t="s">
        <v>441</v>
      </c>
      <c r="J1846" s="267"/>
      <c r="K1846" s="357"/>
    </row>
    <row r="1847" spans="1:11">
      <c r="A1847" s="288" t="s">
        <v>442</v>
      </c>
      <c r="B1847" s="267"/>
      <c r="C1847" s="267"/>
      <c r="D1847" s="288" t="s">
        <v>443</v>
      </c>
      <c r="E1847" s="267"/>
      <c r="F1847" s="288"/>
      <c r="G1847" s="288"/>
      <c r="H1847" s="267"/>
      <c r="I1847" s="288" t="s">
        <v>444</v>
      </c>
      <c r="J1847" s="304"/>
      <c r="K1847" s="286"/>
    </row>
    <row r="1848" ht="16.5" spans="1:11">
      <c r="A1848" s="309"/>
      <c r="B1848" s="310"/>
      <c r="C1848" s="311"/>
      <c r="D1848" s="311"/>
      <c r="E1848" s="311"/>
      <c r="F1848" s="311"/>
      <c r="G1848" s="311"/>
      <c r="H1848" s="311"/>
      <c r="I1848" s="311"/>
      <c r="J1848" s="311"/>
      <c r="K1848" s="311"/>
    </row>
    <row r="1849" ht="18.75" spans="1:11">
      <c r="A1849" s="264" t="s">
        <v>415</v>
      </c>
      <c r="B1849" s="265"/>
      <c r="C1849" s="266"/>
      <c r="D1849" s="266"/>
      <c r="E1849" s="267"/>
      <c r="F1849" s="267"/>
      <c r="G1849" s="267"/>
      <c r="H1849" s="267"/>
      <c r="I1849" s="267"/>
      <c r="J1849" s="267"/>
      <c r="K1849" s="267"/>
    </row>
    <row r="1850" ht="18.75" spans="1:11">
      <c r="A1850" s="264" t="s">
        <v>416</v>
      </c>
      <c r="B1850" s="265"/>
      <c r="C1850" s="266"/>
      <c r="D1850" s="266"/>
      <c r="E1850" s="267"/>
      <c r="F1850" s="267"/>
      <c r="G1850" s="267"/>
      <c r="H1850" s="267"/>
      <c r="I1850" s="267"/>
      <c r="J1850" s="267"/>
      <c r="K1850" s="267"/>
    </row>
    <row r="1851" ht="18.75" spans="1:11">
      <c r="A1851" s="264" t="s">
        <v>417</v>
      </c>
      <c r="B1851" s="265"/>
      <c r="C1851" s="266"/>
      <c r="D1851" s="266"/>
      <c r="E1851" s="267"/>
      <c r="F1851" s="267"/>
      <c r="G1851" s="267"/>
      <c r="H1851" s="267"/>
      <c r="I1851" s="296"/>
      <c r="J1851" s="296"/>
      <c r="K1851" s="296"/>
    </row>
    <row r="1852" ht="18.75" spans="1:11">
      <c r="A1852" s="264"/>
      <c r="B1852" s="265"/>
      <c r="C1852" s="266"/>
      <c r="D1852" s="266"/>
      <c r="E1852" s="267"/>
      <c r="F1852" s="267"/>
      <c r="G1852" s="267"/>
      <c r="H1852" s="267"/>
      <c r="I1852" s="267"/>
      <c r="J1852" s="267"/>
      <c r="K1852" s="267"/>
    </row>
    <row r="1853" ht="18.75" spans="1:11">
      <c r="A1853" s="264" t="s">
        <v>450</v>
      </c>
      <c r="B1853" s="265"/>
      <c r="C1853" s="266"/>
      <c r="D1853" s="266"/>
      <c r="E1853" s="267"/>
      <c r="F1853" s="267"/>
      <c r="G1853" s="267"/>
      <c r="H1853" s="267"/>
      <c r="I1853" s="267"/>
      <c r="J1853" s="267"/>
      <c r="K1853" s="297"/>
    </row>
    <row r="1854" ht="18" spans="1:11">
      <c r="A1854" s="264" t="s">
        <v>419</v>
      </c>
      <c r="B1854" s="268" t="s">
        <v>756</v>
      </c>
      <c r="C1854" s="266"/>
      <c r="D1854" s="266"/>
      <c r="E1854" s="267"/>
      <c r="F1854" s="267"/>
      <c r="G1854" s="267"/>
      <c r="H1854" s="267"/>
      <c r="I1854" s="267"/>
      <c r="J1854" s="267"/>
      <c r="K1854" s="297"/>
    </row>
    <row r="1855" ht="18.75" spans="1:11">
      <c r="A1855" s="264"/>
      <c r="B1855" s="268"/>
      <c r="C1855" s="266"/>
      <c r="D1855" s="266"/>
      <c r="E1855" s="267"/>
      <c r="F1855" s="267"/>
      <c r="G1855" s="267"/>
      <c r="H1855" s="267"/>
      <c r="I1855" s="267"/>
      <c r="J1855" s="267"/>
      <c r="K1855" s="356"/>
    </row>
    <row r="1856" ht="18.75" spans="1:11">
      <c r="A1856" s="269"/>
      <c r="B1856" s="269"/>
      <c r="C1856" s="266"/>
      <c r="D1856" s="266"/>
      <c r="E1856" s="269"/>
      <c r="F1856" s="270" t="s">
        <v>421</v>
      </c>
      <c r="G1856" s="271"/>
      <c r="H1856" s="271"/>
      <c r="I1856" s="299"/>
      <c r="J1856" s="267"/>
      <c r="K1856" s="356"/>
    </row>
    <row r="1857" ht="33" spans="1:11">
      <c r="A1857" s="334" t="s">
        <v>422</v>
      </c>
      <c r="B1857" s="335" t="s">
        <v>423</v>
      </c>
      <c r="C1857" s="336" t="s">
        <v>424</v>
      </c>
      <c r="D1857" s="337" t="s">
        <v>425</v>
      </c>
      <c r="E1857" s="336" t="s">
        <v>426</v>
      </c>
      <c r="F1857" s="336" t="s">
        <v>8</v>
      </c>
      <c r="G1857" s="336" t="s">
        <v>9</v>
      </c>
      <c r="H1857" s="336" t="s">
        <v>427</v>
      </c>
      <c r="I1857" s="336" t="s">
        <v>428</v>
      </c>
      <c r="J1857" s="336" t="s">
        <v>429</v>
      </c>
      <c r="K1857" s="336" t="s">
        <v>670</v>
      </c>
    </row>
    <row r="1858" spans="1:11">
      <c r="A1858" s="338">
        <v>45428</v>
      </c>
      <c r="B1858" s="338">
        <v>45434</v>
      </c>
      <c r="C1858" s="339" t="s">
        <v>205</v>
      </c>
      <c r="D1858" s="340" t="s">
        <v>757</v>
      </c>
      <c r="E1858" s="341" t="s">
        <v>536</v>
      </c>
      <c r="F1858" s="350">
        <v>0</v>
      </c>
      <c r="G1858" s="350">
        <v>800</v>
      </c>
      <c r="H1858" s="351">
        <f>F1858+G1858</f>
        <v>800</v>
      </c>
      <c r="I1858" s="351">
        <v>800</v>
      </c>
      <c r="J1858" s="352" t="s">
        <v>454</v>
      </c>
      <c r="K1858" s="353" t="s">
        <v>434</v>
      </c>
    </row>
    <row r="1859" spans="1:11">
      <c r="A1859" s="344"/>
      <c r="B1859" s="344"/>
      <c r="C1859" s="345"/>
      <c r="D1859" s="346"/>
      <c r="E1859" s="347"/>
      <c r="F1859" s="360"/>
      <c r="G1859" s="360"/>
      <c r="H1859" s="361"/>
      <c r="I1859" s="361"/>
      <c r="J1859" s="354"/>
      <c r="K1859" s="355"/>
    </row>
    <row r="1860" spans="1:11">
      <c r="A1860" s="344"/>
      <c r="B1860" s="344"/>
      <c r="C1860" s="345"/>
      <c r="D1860" s="346"/>
      <c r="E1860" s="347"/>
      <c r="F1860" s="360"/>
      <c r="G1860" s="360"/>
      <c r="H1860" s="361"/>
      <c r="I1860" s="361"/>
      <c r="J1860" s="354"/>
      <c r="K1860" s="355"/>
    </row>
    <row r="1861" spans="1:11">
      <c r="A1861" s="286" t="s">
        <v>436</v>
      </c>
      <c r="B1861" s="267"/>
      <c r="C1861" s="267"/>
      <c r="D1861" s="286" t="s">
        <v>437</v>
      </c>
      <c r="E1861" s="267"/>
      <c r="F1861" s="286"/>
      <c r="G1861" s="286"/>
      <c r="H1861" s="267"/>
      <c r="I1861" s="356" t="s">
        <v>438</v>
      </c>
      <c r="J1861" s="267"/>
      <c r="K1861" s="345"/>
    </row>
    <row r="1862" spans="1:11">
      <c r="A1862" s="286"/>
      <c r="B1862" s="267"/>
      <c r="C1862" s="267"/>
      <c r="D1862" s="286"/>
      <c r="E1862" s="267"/>
      <c r="F1862" s="286"/>
      <c r="G1862" s="286"/>
      <c r="H1862" s="267"/>
      <c r="I1862" s="267"/>
      <c r="J1862" s="267"/>
      <c r="K1862" s="345"/>
    </row>
    <row r="1863" spans="1:11">
      <c r="A1863" s="286"/>
      <c r="B1863" s="267"/>
      <c r="C1863" s="267"/>
      <c r="D1863" s="286"/>
      <c r="E1863" s="267"/>
      <c r="F1863" s="286"/>
      <c r="G1863" s="286"/>
      <c r="H1863" s="267"/>
      <c r="I1863" s="345"/>
      <c r="J1863" s="267"/>
      <c r="K1863" s="345"/>
    </row>
    <row r="1864" spans="1:11">
      <c r="A1864" s="287" t="s">
        <v>439</v>
      </c>
      <c r="B1864" s="267"/>
      <c r="C1864" s="267"/>
      <c r="D1864" s="287" t="s">
        <v>440</v>
      </c>
      <c r="E1864" s="267"/>
      <c r="F1864" s="287"/>
      <c r="G1864" s="287"/>
      <c r="H1864" s="267"/>
      <c r="I1864" s="287" t="s">
        <v>544</v>
      </c>
      <c r="J1864" s="267"/>
      <c r="K1864" s="357"/>
    </row>
    <row r="1865" spans="1:11">
      <c r="A1865" s="288" t="s">
        <v>442</v>
      </c>
      <c r="B1865" s="267"/>
      <c r="C1865" s="267"/>
      <c r="D1865" s="288" t="s">
        <v>443</v>
      </c>
      <c r="E1865" s="267"/>
      <c r="F1865" s="288"/>
      <c r="G1865" s="288"/>
      <c r="H1865" s="267"/>
      <c r="I1865" s="288" t="s">
        <v>545</v>
      </c>
      <c r="J1865" s="304"/>
      <c r="K1865" s="286"/>
    </row>
    <row r="1866" ht="18" spans="1:11">
      <c r="A1866" s="269"/>
      <c r="B1866" s="269"/>
      <c r="C1866" s="266"/>
      <c r="D1866" s="266"/>
      <c r="E1866" s="269"/>
      <c r="F1866" s="269"/>
      <c r="G1866" s="269"/>
      <c r="H1866" s="269"/>
      <c r="I1866" s="269"/>
      <c r="J1866" s="66"/>
      <c r="K1866" s="298"/>
    </row>
    <row r="1867" ht="18.75" spans="1:11">
      <c r="A1867" s="264" t="s">
        <v>415</v>
      </c>
      <c r="B1867" s="265"/>
      <c r="C1867" s="266"/>
      <c r="D1867" s="266"/>
      <c r="E1867" s="267"/>
      <c r="F1867" s="267"/>
      <c r="G1867" s="267"/>
      <c r="H1867" s="267"/>
      <c r="I1867" s="267"/>
      <c r="J1867" s="267"/>
      <c r="K1867" s="267"/>
    </row>
    <row r="1868" ht="18.75" spans="1:11">
      <c r="A1868" s="264" t="s">
        <v>416</v>
      </c>
      <c r="B1868" s="265"/>
      <c r="C1868" s="266"/>
      <c r="D1868" s="266"/>
      <c r="E1868" s="267"/>
      <c r="F1868" s="267"/>
      <c r="G1868" s="267"/>
      <c r="H1868" s="267"/>
      <c r="I1868" s="267"/>
      <c r="J1868" s="267"/>
      <c r="K1868" s="267"/>
    </row>
    <row r="1869" ht="18.75" spans="1:11">
      <c r="A1869" s="264" t="s">
        <v>417</v>
      </c>
      <c r="B1869" s="265"/>
      <c r="C1869" s="266"/>
      <c r="D1869" s="266"/>
      <c r="E1869" s="267"/>
      <c r="F1869" s="267"/>
      <c r="G1869" s="267"/>
      <c r="H1869" s="267"/>
      <c r="I1869" s="296"/>
      <c r="J1869" s="296"/>
      <c r="K1869" s="296"/>
    </row>
    <row r="1870" ht="18.75" spans="1:11">
      <c r="A1870" s="264"/>
      <c r="B1870" s="265"/>
      <c r="C1870" s="266"/>
      <c r="D1870" s="266"/>
      <c r="E1870" s="267"/>
      <c r="F1870" s="267"/>
      <c r="G1870" s="267"/>
      <c r="H1870" s="267"/>
      <c r="I1870" s="267"/>
      <c r="J1870" s="267"/>
      <c r="K1870" s="267"/>
    </row>
    <row r="1871" ht="18.75" spans="1:11">
      <c r="A1871" s="264" t="s">
        <v>418</v>
      </c>
      <c r="B1871" s="265"/>
      <c r="C1871" s="266"/>
      <c r="D1871" s="266"/>
      <c r="E1871" s="267"/>
      <c r="F1871" s="267"/>
      <c r="G1871" s="267"/>
      <c r="H1871" s="267"/>
      <c r="I1871" s="267"/>
      <c r="J1871" s="267"/>
      <c r="K1871" s="297"/>
    </row>
    <row r="1872" ht="18" spans="1:11">
      <c r="A1872" s="264" t="s">
        <v>419</v>
      </c>
      <c r="B1872" s="268" t="s">
        <v>756</v>
      </c>
      <c r="C1872" s="266"/>
      <c r="D1872" s="266"/>
      <c r="E1872" s="267"/>
      <c r="F1872" s="267"/>
      <c r="G1872" s="267"/>
      <c r="H1872" s="267"/>
      <c r="I1872" s="267"/>
      <c r="J1872" s="267"/>
      <c r="K1872" s="297"/>
    </row>
    <row r="1873" ht="18.75" spans="1:11">
      <c r="A1873" s="264"/>
      <c r="B1873" s="268"/>
      <c r="C1873" s="266"/>
      <c r="D1873" s="266"/>
      <c r="E1873" s="267"/>
      <c r="F1873" s="267"/>
      <c r="G1873" s="267"/>
      <c r="H1873" s="267"/>
      <c r="I1873" s="267"/>
      <c r="J1873" s="267"/>
      <c r="K1873" s="356"/>
    </row>
    <row r="1874" ht="18.75" spans="1:11">
      <c r="A1874" s="269"/>
      <c r="B1874" s="269"/>
      <c r="C1874" s="266"/>
      <c r="D1874" s="266"/>
      <c r="E1874" s="269"/>
      <c r="F1874" s="270" t="s">
        <v>421</v>
      </c>
      <c r="G1874" s="271"/>
      <c r="H1874" s="271"/>
      <c r="I1874" s="299"/>
      <c r="J1874" s="267"/>
      <c r="K1874" s="356"/>
    </row>
    <row r="1875" ht="33" spans="1:11">
      <c r="A1875" s="334" t="s">
        <v>422</v>
      </c>
      <c r="B1875" s="335" t="s">
        <v>423</v>
      </c>
      <c r="C1875" s="336" t="s">
        <v>424</v>
      </c>
      <c r="D1875" s="337" t="s">
        <v>425</v>
      </c>
      <c r="E1875" s="336" t="s">
        <v>426</v>
      </c>
      <c r="F1875" s="336" t="s">
        <v>8</v>
      </c>
      <c r="G1875" s="336" t="s">
        <v>9</v>
      </c>
      <c r="H1875" s="336" t="s">
        <v>427</v>
      </c>
      <c r="I1875" s="336" t="s">
        <v>428</v>
      </c>
      <c r="J1875" s="336" t="s">
        <v>429</v>
      </c>
      <c r="K1875" s="336" t="s">
        <v>670</v>
      </c>
    </row>
    <row r="1876" spans="1:11">
      <c r="A1876" s="338">
        <v>45427</v>
      </c>
      <c r="B1876" s="338">
        <v>45434</v>
      </c>
      <c r="C1876" s="339" t="s">
        <v>204</v>
      </c>
      <c r="D1876" s="340" t="s">
        <v>758</v>
      </c>
      <c r="E1876" s="341" t="s">
        <v>510</v>
      </c>
      <c r="F1876" s="358">
        <v>0</v>
      </c>
      <c r="G1876" s="358">
        <v>0</v>
      </c>
      <c r="H1876" s="359">
        <f>F1876+G1876</f>
        <v>0</v>
      </c>
      <c r="I1876" s="359">
        <v>0</v>
      </c>
      <c r="J1876" s="352" t="s">
        <v>433</v>
      </c>
      <c r="K1876" s="353" t="s">
        <v>434</v>
      </c>
    </row>
    <row r="1877" spans="1:11">
      <c r="A1877" s="338">
        <v>45427</v>
      </c>
      <c r="B1877" s="338">
        <v>45434</v>
      </c>
      <c r="C1877" s="339" t="s">
        <v>203</v>
      </c>
      <c r="D1877" s="340" t="s">
        <v>759</v>
      </c>
      <c r="E1877" s="341" t="s">
        <v>479</v>
      </c>
      <c r="F1877" s="358">
        <v>0</v>
      </c>
      <c r="G1877" s="358">
        <v>0</v>
      </c>
      <c r="H1877" s="359">
        <f>F1877+G1877</f>
        <v>0</v>
      </c>
      <c r="I1877" s="359">
        <v>0</v>
      </c>
      <c r="J1877" s="352" t="s">
        <v>433</v>
      </c>
      <c r="K1877" s="353" t="s">
        <v>434</v>
      </c>
    </row>
    <row r="1878" spans="1:11">
      <c r="A1878" s="344"/>
      <c r="B1878" s="344"/>
      <c r="C1878" s="345"/>
      <c r="D1878" s="346"/>
      <c r="E1878" s="347"/>
      <c r="F1878" s="360"/>
      <c r="G1878" s="360"/>
      <c r="H1878" s="361"/>
      <c r="I1878" s="361"/>
      <c r="J1878" s="354"/>
      <c r="K1878" s="355"/>
    </row>
    <row r="1879" spans="1:11">
      <c r="A1879" s="286" t="s">
        <v>436</v>
      </c>
      <c r="B1879" s="267"/>
      <c r="C1879" s="267"/>
      <c r="D1879" s="286" t="s">
        <v>437</v>
      </c>
      <c r="E1879" s="267"/>
      <c r="F1879" s="286"/>
      <c r="G1879" s="286"/>
      <c r="H1879" s="267"/>
      <c r="I1879" s="356" t="s">
        <v>438</v>
      </c>
      <c r="J1879" s="267"/>
      <c r="K1879" s="345"/>
    </row>
    <row r="1880" spans="1:11">
      <c r="A1880" s="286"/>
      <c r="B1880" s="267"/>
      <c r="C1880" s="267"/>
      <c r="D1880" s="286"/>
      <c r="E1880" s="267"/>
      <c r="F1880" s="286"/>
      <c r="G1880" s="286"/>
      <c r="H1880" s="267"/>
      <c r="I1880" s="267"/>
      <c r="J1880" s="267"/>
      <c r="K1880" s="345"/>
    </row>
    <row r="1881" spans="1:11">
      <c r="A1881" s="286"/>
      <c r="B1881" s="267"/>
      <c r="C1881" s="267"/>
      <c r="D1881" s="286"/>
      <c r="E1881" s="267"/>
      <c r="F1881" s="286"/>
      <c r="G1881" s="286"/>
      <c r="H1881" s="267"/>
      <c r="I1881" s="345"/>
      <c r="J1881" s="267"/>
      <c r="K1881" s="345"/>
    </row>
    <row r="1882" spans="1:11">
      <c r="A1882" s="287" t="s">
        <v>439</v>
      </c>
      <c r="B1882" s="267"/>
      <c r="C1882" s="267"/>
      <c r="D1882" s="287" t="s">
        <v>440</v>
      </c>
      <c r="E1882" s="267"/>
      <c r="F1882" s="287"/>
      <c r="G1882" s="287"/>
      <c r="H1882" s="267"/>
      <c r="I1882" s="287" t="s">
        <v>441</v>
      </c>
      <c r="J1882" s="267"/>
      <c r="K1882" s="357"/>
    </row>
    <row r="1883" spans="1:11">
      <c r="A1883" s="288" t="s">
        <v>442</v>
      </c>
      <c r="B1883" s="267"/>
      <c r="C1883" s="267"/>
      <c r="D1883" s="288" t="s">
        <v>443</v>
      </c>
      <c r="E1883" s="267"/>
      <c r="F1883" s="288"/>
      <c r="G1883" s="288"/>
      <c r="H1883" s="267"/>
      <c r="I1883" s="288" t="s">
        <v>444</v>
      </c>
      <c r="J1883" s="304"/>
      <c r="K1883" s="286"/>
    </row>
    <row r="1884" ht="18" spans="1:11">
      <c r="A1884" s="264"/>
      <c r="B1884" s="268"/>
      <c r="C1884" s="266"/>
      <c r="D1884" s="266"/>
      <c r="E1884" s="267"/>
      <c r="F1884" s="267"/>
      <c r="G1884" s="267"/>
      <c r="H1884" s="267"/>
      <c r="I1884" s="267"/>
      <c r="J1884" s="61"/>
      <c r="K1884" s="297"/>
    </row>
    <row r="1885" ht="18.75" spans="1:11">
      <c r="A1885" s="264" t="s">
        <v>415</v>
      </c>
      <c r="B1885" s="265"/>
      <c r="C1885" s="266"/>
      <c r="D1885" s="266"/>
      <c r="E1885" s="267"/>
      <c r="F1885" s="267"/>
      <c r="G1885" s="267"/>
      <c r="H1885" s="267"/>
      <c r="I1885" s="267"/>
      <c r="J1885" s="267"/>
      <c r="K1885" s="267"/>
    </row>
    <row r="1886" ht="18.75" spans="1:11">
      <c r="A1886" s="264" t="s">
        <v>416</v>
      </c>
      <c r="B1886" s="265"/>
      <c r="C1886" s="266"/>
      <c r="D1886" s="266"/>
      <c r="E1886" s="267"/>
      <c r="F1886" s="267"/>
      <c r="G1886" s="267"/>
      <c r="H1886" s="267"/>
      <c r="I1886" s="267"/>
      <c r="J1886" s="267"/>
      <c r="K1886" s="267"/>
    </row>
    <row r="1887" ht="18.75" spans="1:11">
      <c r="A1887" s="264" t="s">
        <v>417</v>
      </c>
      <c r="B1887" s="265"/>
      <c r="C1887" s="266"/>
      <c r="D1887" s="266"/>
      <c r="E1887" s="267"/>
      <c r="F1887" s="267"/>
      <c r="G1887" s="267"/>
      <c r="H1887" s="267"/>
      <c r="I1887" s="296"/>
      <c r="J1887" s="296"/>
      <c r="K1887" s="296"/>
    </row>
    <row r="1888" ht="18.75" spans="1:11">
      <c r="A1888" s="264"/>
      <c r="B1888" s="265"/>
      <c r="C1888" s="266"/>
      <c r="D1888" s="266"/>
      <c r="E1888" s="267"/>
      <c r="F1888" s="267"/>
      <c r="G1888" s="267"/>
      <c r="H1888" s="267"/>
      <c r="I1888" s="267"/>
      <c r="J1888" s="267"/>
      <c r="K1888" s="267"/>
    </row>
    <row r="1889" ht="18.75" spans="1:11">
      <c r="A1889" s="264" t="s">
        <v>418</v>
      </c>
      <c r="B1889" s="265"/>
      <c r="C1889" s="266"/>
      <c r="D1889" s="266"/>
      <c r="E1889" s="267"/>
      <c r="F1889" s="267"/>
      <c r="G1889" s="267"/>
      <c r="H1889" s="267"/>
      <c r="I1889" s="267"/>
      <c r="J1889" s="267"/>
      <c r="K1889" s="297"/>
    </row>
    <row r="1890" ht="18" spans="1:11">
      <c r="A1890" s="264" t="s">
        <v>419</v>
      </c>
      <c r="B1890" s="268" t="s">
        <v>760</v>
      </c>
      <c r="C1890" s="266"/>
      <c r="D1890" s="266"/>
      <c r="E1890" s="267"/>
      <c r="F1890" s="267"/>
      <c r="G1890" s="267"/>
      <c r="H1890" s="267"/>
      <c r="I1890" s="267"/>
      <c r="J1890" s="267"/>
      <c r="K1890" s="297"/>
    </row>
    <row r="1891" ht="18.75" spans="1:11">
      <c r="A1891" s="264"/>
      <c r="B1891" s="268"/>
      <c r="C1891" s="266"/>
      <c r="D1891" s="266"/>
      <c r="E1891" s="267"/>
      <c r="F1891" s="267"/>
      <c r="G1891" s="267"/>
      <c r="H1891" s="267"/>
      <c r="I1891" s="267"/>
      <c r="J1891" s="267"/>
      <c r="K1891" s="356"/>
    </row>
    <row r="1892" ht="18.75" spans="1:11">
      <c r="A1892" s="269"/>
      <c r="B1892" s="269"/>
      <c r="C1892" s="266"/>
      <c r="D1892" s="266"/>
      <c r="E1892" s="269"/>
      <c r="F1892" s="270" t="s">
        <v>421</v>
      </c>
      <c r="G1892" s="271"/>
      <c r="H1892" s="271"/>
      <c r="I1892" s="299"/>
      <c r="J1892" s="267"/>
      <c r="K1892" s="356"/>
    </row>
    <row r="1893" ht="33" spans="1:11">
      <c r="A1893" s="334" t="s">
        <v>422</v>
      </c>
      <c r="B1893" s="335" t="s">
        <v>423</v>
      </c>
      <c r="C1893" s="336" t="s">
        <v>424</v>
      </c>
      <c r="D1893" s="337" t="s">
        <v>425</v>
      </c>
      <c r="E1893" s="336" t="s">
        <v>426</v>
      </c>
      <c r="F1893" s="336" t="s">
        <v>8</v>
      </c>
      <c r="G1893" s="336" t="s">
        <v>9</v>
      </c>
      <c r="H1893" s="336" t="s">
        <v>427</v>
      </c>
      <c r="I1893" s="336" t="s">
        <v>428</v>
      </c>
      <c r="J1893" s="336" t="s">
        <v>429</v>
      </c>
      <c r="K1893" s="336" t="s">
        <v>670</v>
      </c>
    </row>
    <row r="1894" spans="1:11">
      <c r="A1894" s="338">
        <v>45419</v>
      </c>
      <c r="B1894" s="338">
        <v>45436</v>
      </c>
      <c r="C1894" s="339" t="s">
        <v>206</v>
      </c>
      <c r="D1894" s="340" t="s">
        <v>761</v>
      </c>
      <c r="E1894" s="341" t="s">
        <v>762</v>
      </c>
      <c r="F1894" s="358">
        <v>0</v>
      </c>
      <c r="G1894" s="358">
        <v>0</v>
      </c>
      <c r="H1894" s="359">
        <f>F1894+G1894</f>
        <v>0</v>
      </c>
      <c r="I1894" s="359">
        <v>0</v>
      </c>
      <c r="J1894" s="352" t="s">
        <v>454</v>
      </c>
      <c r="K1894" s="353" t="s">
        <v>434</v>
      </c>
    </row>
    <row r="1895" spans="1:11">
      <c r="A1895" s="344"/>
      <c r="B1895" s="344"/>
      <c r="C1895" s="345"/>
      <c r="D1895" s="346"/>
      <c r="E1895" s="347"/>
      <c r="F1895" s="360"/>
      <c r="G1895" s="360"/>
      <c r="H1895" s="361"/>
      <c r="I1895" s="361"/>
      <c r="J1895" s="354"/>
      <c r="K1895" s="355"/>
    </row>
    <row r="1896" spans="1:11">
      <c r="A1896" s="286" t="s">
        <v>436</v>
      </c>
      <c r="B1896" s="267"/>
      <c r="C1896" s="267"/>
      <c r="D1896" s="286" t="s">
        <v>437</v>
      </c>
      <c r="E1896" s="267"/>
      <c r="F1896" s="286"/>
      <c r="G1896" s="286"/>
      <c r="H1896" s="267"/>
      <c r="I1896" s="356" t="s">
        <v>438</v>
      </c>
      <c r="J1896" s="267"/>
      <c r="K1896" s="345"/>
    </row>
    <row r="1897" spans="1:11">
      <c r="A1897" s="286"/>
      <c r="B1897" s="267"/>
      <c r="C1897" s="267"/>
      <c r="D1897" s="286"/>
      <c r="E1897" s="267"/>
      <c r="F1897" s="286"/>
      <c r="G1897" s="286"/>
      <c r="H1897" s="267"/>
      <c r="I1897" s="267"/>
      <c r="J1897" s="267"/>
      <c r="K1897" s="345"/>
    </row>
    <row r="1898" spans="1:11">
      <c r="A1898" s="286"/>
      <c r="B1898" s="267"/>
      <c r="C1898" s="267"/>
      <c r="D1898" s="286"/>
      <c r="E1898" s="267"/>
      <c r="F1898" s="286"/>
      <c r="G1898" s="286"/>
      <c r="H1898" s="267"/>
      <c r="I1898" s="345"/>
      <c r="J1898" s="267"/>
      <c r="K1898" s="345"/>
    </row>
    <row r="1899" spans="1:11">
      <c r="A1899" s="287" t="s">
        <v>439</v>
      </c>
      <c r="B1899" s="267"/>
      <c r="C1899" s="267"/>
      <c r="D1899" s="287" t="s">
        <v>440</v>
      </c>
      <c r="E1899" s="267"/>
      <c r="F1899" s="287"/>
      <c r="G1899" s="287"/>
      <c r="H1899" s="267"/>
      <c r="I1899" s="287" t="s">
        <v>441</v>
      </c>
      <c r="J1899" s="267"/>
      <c r="K1899" s="357"/>
    </row>
    <row r="1900" spans="1:11">
      <c r="A1900" s="288" t="s">
        <v>442</v>
      </c>
      <c r="B1900" s="267"/>
      <c r="C1900" s="267"/>
      <c r="D1900" s="288" t="s">
        <v>443</v>
      </c>
      <c r="E1900" s="267"/>
      <c r="F1900" s="288"/>
      <c r="G1900" s="288"/>
      <c r="H1900" s="267"/>
      <c r="I1900" s="288" t="s">
        <v>444</v>
      </c>
      <c r="J1900" s="304"/>
      <c r="K1900" s="286"/>
    </row>
    <row r="1901" ht="18.75" spans="1:11">
      <c r="A1901" s="264"/>
      <c r="B1901" s="265"/>
      <c r="C1901" s="266"/>
      <c r="D1901" s="266"/>
      <c r="E1901" s="267"/>
      <c r="F1901" s="267"/>
      <c r="G1901" s="267"/>
      <c r="H1901" s="267"/>
      <c r="I1901" s="267"/>
      <c r="J1901" s="61"/>
      <c r="K1901" s="297"/>
    </row>
    <row r="1902" ht="18.75" spans="1:11">
      <c r="A1902" s="264" t="s">
        <v>415</v>
      </c>
      <c r="B1902" s="265"/>
      <c r="C1902" s="266"/>
      <c r="D1902" s="266"/>
      <c r="E1902" s="267"/>
      <c r="F1902" s="267"/>
      <c r="G1902" s="267"/>
      <c r="H1902" s="267"/>
      <c r="I1902" s="267"/>
      <c r="J1902" s="267"/>
      <c r="K1902" s="267"/>
    </row>
    <row r="1903" ht="18.75" spans="1:11">
      <c r="A1903" s="264" t="s">
        <v>416</v>
      </c>
      <c r="B1903" s="265"/>
      <c r="C1903" s="266"/>
      <c r="D1903" s="266"/>
      <c r="E1903" s="267"/>
      <c r="F1903" s="267"/>
      <c r="G1903" s="267"/>
      <c r="H1903" s="267"/>
      <c r="I1903" s="267"/>
      <c r="J1903" s="267"/>
      <c r="K1903" s="267"/>
    </row>
    <row r="1904" ht="18.75" spans="1:11">
      <c r="A1904" s="264" t="s">
        <v>417</v>
      </c>
      <c r="B1904" s="265"/>
      <c r="C1904" s="266"/>
      <c r="D1904" s="266"/>
      <c r="E1904" s="267"/>
      <c r="F1904" s="267"/>
      <c r="G1904" s="267"/>
      <c r="H1904" s="267"/>
      <c r="I1904" s="296"/>
      <c r="J1904" s="296"/>
      <c r="K1904" s="296"/>
    </row>
    <row r="1905" ht="18.75" spans="1:11">
      <c r="A1905" s="264"/>
      <c r="B1905" s="265"/>
      <c r="C1905" s="266"/>
      <c r="D1905" s="266"/>
      <c r="E1905" s="267"/>
      <c r="F1905" s="267"/>
      <c r="G1905" s="267"/>
      <c r="H1905" s="267"/>
      <c r="I1905" s="267"/>
      <c r="J1905" s="267"/>
      <c r="K1905" s="267"/>
    </row>
    <row r="1906" ht="18.75" spans="1:11">
      <c r="A1906" s="264" t="s">
        <v>450</v>
      </c>
      <c r="B1906" s="265"/>
      <c r="C1906" s="266"/>
      <c r="D1906" s="266"/>
      <c r="E1906" s="267"/>
      <c r="F1906" s="267"/>
      <c r="G1906" s="267"/>
      <c r="H1906" s="267"/>
      <c r="I1906" s="267"/>
      <c r="J1906" s="267"/>
      <c r="K1906" s="297"/>
    </row>
    <row r="1907" ht="18" spans="1:11">
      <c r="A1907" s="264" t="s">
        <v>419</v>
      </c>
      <c r="B1907" s="268" t="s">
        <v>760</v>
      </c>
      <c r="C1907" s="266"/>
      <c r="D1907" s="266"/>
      <c r="E1907" s="267"/>
      <c r="F1907" s="267"/>
      <c r="G1907" s="267"/>
      <c r="H1907" s="267"/>
      <c r="I1907" s="267"/>
      <c r="J1907" s="267"/>
      <c r="K1907" s="297"/>
    </row>
    <row r="1908" ht="18.75" spans="1:11">
      <c r="A1908" s="264"/>
      <c r="B1908" s="268"/>
      <c r="C1908" s="266"/>
      <c r="D1908" s="266"/>
      <c r="E1908" s="267"/>
      <c r="F1908" s="267"/>
      <c r="G1908" s="267"/>
      <c r="H1908" s="267"/>
      <c r="I1908" s="267"/>
      <c r="J1908" s="267"/>
      <c r="K1908" s="356"/>
    </row>
    <row r="1909" ht="18.75" spans="1:11">
      <c r="A1909" s="269"/>
      <c r="B1909" s="269"/>
      <c r="C1909" s="266"/>
      <c r="D1909" s="266"/>
      <c r="E1909" s="269"/>
      <c r="F1909" s="270" t="s">
        <v>421</v>
      </c>
      <c r="G1909" s="271"/>
      <c r="H1909" s="271"/>
      <c r="I1909" s="299"/>
      <c r="J1909" s="267"/>
      <c r="K1909" s="356"/>
    </row>
    <row r="1910" ht="33" spans="1:11">
      <c r="A1910" s="334" t="s">
        <v>422</v>
      </c>
      <c r="B1910" s="335" t="s">
        <v>423</v>
      </c>
      <c r="C1910" s="336" t="s">
        <v>424</v>
      </c>
      <c r="D1910" s="337" t="s">
        <v>425</v>
      </c>
      <c r="E1910" s="336" t="s">
        <v>426</v>
      </c>
      <c r="F1910" s="336" t="s">
        <v>8</v>
      </c>
      <c r="G1910" s="336" t="s">
        <v>9</v>
      </c>
      <c r="H1910" s="336" t="s">
        <v>427</v>
      </c>
      <c r="I1910" s="336" t="s">
        <v>428</v>
      </c>
      <c r="J1910" s="336" t="s">
        <v>429</v>
      </c>
      <c r="K1910" s="336" t="s">
        <v>670</v>
      </c>
    </row>
    <row r="1911" spans="1:11">
      <c r="A1911" s="338">
        <v>45428</v>
      </c>
      <c r="B1911" s="338">
        <v>45436</v>
      </c>
      <c r="C1911" s="339" t="s">
        <v>208</v>
      </c>
      <c r="D1911" s="340" t="s">
        <v>763</v>
      </c>
      <c r="E1911" s="341" t="s">
        <v>764</v>
      </c>
      <c r="F1911" s="358">
        <v>0</v>
      </c>
      <c r="G1911" s="358">
        <v>800</v>
      </c>
      <c r="H1911" s="359">
        <f>F1911+G1911</f>
        <v>800</v>
      </c>
      <c r="I1911" s="359">
        <v>400</v>
      </c>
      <c r="J1911" s="352" t="s">
        <v>454</v>
      </c>
      <c r="K1911" s="353" t="s">
        <v>765</v>
      </c>
    </row>
    <row r="1912" spans="1:11">
      <c r="A1912" s="338">
        <v>45427</v>
      </c>
      <c r="B1912" s="338">
        <v>45436</v>
      </c>
      <c r="C1912" s="339" t="s">
        <v>207</v>
      </c>
      <c r="D1912" s="340" t="s">
        <v>766</v>
      </c>
      <c r="E1912" s="341" t="s">
        <v>767</v>
      </c>
      <c r="F1912" s="358">
        <v>4235</v>
      </c>
      <c r="G1912" s="358">
        <v>2600</v>
      </c>
      <c r="H1912" s="359">
        <f>F1912+G1912</f>
        <v>6835</v>
      </c>
      <c r="I1912" s="359">
        <v>6835</v>
      </c>
      <c r="J1912" s="352" t="s">
        <v>454</v>
      </c>
      <c r="K1912" s="353" t="s">
        <v>434</v>
      </c>
    </row>
    <row r="1913" spans="1:11">
      <c r="A1913" s="344" t="s">
        <v>704</v>
      </c>
      <c r="B1913" s="344"/>
      <c r="C1913" s="345"/>
      <c r="D1913" s="346"/>
      <c r="E1913" s="347"/>
      <c r="F1913" s="360"/>
      <c r="G1913" s="360"/>
      <c r="H1913" s="361"/>
      <c r="I1913" s="361"/>
      <c r="J1913" s="354"/>
      <c r="K1913" s="355"/>
    </row>
    <row r="1914" spans="1:11">
      <c r="A1914" s="344"/>
      <c r="B1914" s="344"/>
      <c r="C1914" s="345"/>
      <c r="D1914" s="346"/>
      <c r="E1914" s="347"/>
      <c r="F1914" s="360"/>
      <c r="G1914" s="360"/>
      <c r="H1914" s="361"/>
      <c r="I1914" s="361"/>
      <c r="J1914" s="354"/>
      <c r="K1914" s="355"/>
    </row>
    <row r="1915" spans="1:11">
      <c r="A1915" s="286" t="s">
        <v>436</v>
      </c>
      <c r="B1915" s="267"/>
      <c r="C1915" s="267"/>
      <c r="D1915" s="286" t="s">
        <v>437</v>
      </c>
      <c r="E1915" s="267"/>
      <c r="F1915" s="286"/>
      <c r="G1915" s="286"/>
      <c r="H1915" s="267"/>
      <c r="I1915" s="356" t="s">
        <v>438</v>
      </c>
      <c r="J1915" s="267"/>
      <c r="K1915" s="345"/>
    </row>
    <row r="1916" spans="1:11">
      <c r="A1916" s="286"/>
      <c r="B1916" s="267"/>
      <c r="C1916" s="267"/>
      <c r="D1916" s="286"/>
      <c r="E1916" s="267"/>
      <c r="F1916" s="286"/>
      <c r="G1916" s="286"/>
      <c r="H1916" s="267"/>
      <c r="I1916" s="267"/>
      <c r="J1916" s="267"/>
      <c r="K1916" s="345"/>
    </row>
    <row r="1917" spans="1:11">
      <c r="A1917" s="286"/>
      <c r="B1917" s="267"/>
      <c r="C1917" s="267"/>
      <c r="D1917" s="286"/>
      <c r="E1917" s="267"/>
      <c r="F1917" s="286"/>
      <c r="G1917" s="286"/>
      <c r="H1917" s="267"/>
      <c r="I1917" s="345"/>
      <c r="J1917" s="267"/>
      <c r="K1917" s="345"/>
    </row>
    <row r="1918" spans="1:11">
      <c r="A1918" s="287" t="s">
        <v>439</v>
      </c>
      <c r="B1918" s="267"/>
      <c r="C1918" s="267"/>
      <c r="D1918" s="287" t="s">
        <v>440</v>
      </c>
      <c r="E1918" s="267"/>
      <c r="F1918" s="287"/>
      <c r="G1918" s="287"/>
      <c r="H1918" s="267"/>
      <c r="I1918" s="287" t="s">
        <v>544</v>
      </c>
      <c r="J1918" s="267"/>
      <c r="K1918" s="357"/>
    </row>
    <row r="1919" spans="1:11">
      <c r="A1919" s="288" t="s">
        <v>442</v>
      </c>
      <c r="B1919" s="267"/>
      <c r="C1919" s="267"/>
      <c r="D1919" s="288" t="s">
        <v>443</v>
      </c>
      <c r="E1919" s="267"/>
      <c r="F1919" s="288"/>
      <c r="G1919" s="288"/>
      <c r="H1919" s="267"/>
      <c r="I1919" s="288" t="s">
        <v>545</v>
      </c>
      <c r="J1919" s="304"/>
      <c r="K1919" s="286"/>
    </row>
    <row r="1920" ht="18.75" spans="1:11">
      <c r="A1920" s="264"/>
      <c r="B1920" s="265"/>
      <c r="C1920" s="266"/>
      <c r="D1920" s="266"/>
      <c r="E1920" s="267"/>
      <c r="F1920" s="267"/>
      <c r="G1920" s="267"/>
      <c r="H1920" s="267"/>
      <c r="I1920" s="267"/>
      <c r="J1920" s="66"/>
      <c r="K1920" s="66"/>
    </row>
    <row r="1921" ht="18.75" spans="1:11">
      <c r="A1921" s="264" t="s">
        <v>415</v>
      </c>
      <c r="B1921" s="265"/>
      <c r="C1921" s="266"/>
      <c r="D1921" s="266"/>
      <c r="E1921" s="267"/>
      <c r="F1921" s="267"/>
      <c r="G1921" s="267"/>
      <c r="H1921" s="267"/>
      <c r="I1921" s="267"/>
      <c r="J1921" s="267"/>
      <c r="K1921" s="267"/>
    </row>
    <row r="1922" ht="18.75" spans="1:11">
      <c r="A1922" s="264" t="s">
        <v>416</v>
      </c>
      <c r="B1922" s="265"/>
      <c r="C1922" s="266"/>
      <c r="D1922" s="266"/>
      <c r="E1922" s="267"/>
      <c r="F1922" s="267"/>
      <c r="G1922" s="267"/>
      <c r="H1922" s="267"/>
      <c r="I1922" s="267"/>
      <c r="J1922" s="267"/>
      <c r="K1922" s="267"/>
    </row>
    <row r="1923" ht="18.75" spans="1:11">
      <c r="A1923" s="264" t="s">
        <v>417</v>
      </c>
      <c r="B1923" s="265"/>
      <c r="C1923" s="266"/>
      <c r="D1923" s="266"/>
      <c r="E1923" s="267"/>
      <c r="F1923" s="267"/>
      <c r="G1923" s="267"/>
      <c r="H1923" s="267"/>
      <c r="I1923" s="296"/>
      <c r="J1923" s="296"/>
      <c r="K1923" s="296"/>
    </row>
    <row r="1924" ht="18.75" spans="1:11">
      <c r="A1924" s="264"/>
      <c r="B1924" s="265"/>
      <c r="C1924" s="266"/>
      <c r="D1924" s="266"/>
      <c r="E1924" s="267"/>
      <c r="F1924" s="267"/>
      <c r="G1924" s="267"/>
      <c r="H1924" s="267"/>
      <c r="I1924" s="267"/>
      <c r="J1924" s="267"/>
      <c r="K1924" s="267"/>
    </row>
    <row r="1925" ht="18.75" spans="1:11">
      <c r="A1925" s="264" t="s">
        <v>450</v>
      </c>
      <c r="B1925" s="265"/>
      <c r="C1925" s="266"/>
      <c r="D1925" s="266"/>
      <c r="E1925" s="267"/>
      <c r="F1925" s="267"/>
      <c r="G1925" s="267"/>
      <c r="H1925" s="267"/>
      <c r="I1925" s="267"/>
      <c r="J1925" s="267"/>
      <c r="K1925" s="297"/>
    </row>
    <row r="1926" ht="18" spans="1:11">
      <c r="A1926" s="264" t="s">
        <v>419</v>
      </c>
      <c r="B1926" s="268" t="s">
        <v>768</v>
      </c>
      <c r="C1926" s="266"/>
      <c r="D1926" s="266"/>
      <c r="E1926" s="267"/>
      <c r="F1926" s="267"/>
      <c r="G1926" s="267"/>
      <c r="H1926" s="267"/>
      <c r="I1926" s="267"/>
      <c r="J1926" s="267"/>
      <c r="K1926" s="297"/>
    </row>
    <row r="1927" ht="18.75" spans="1:11">
      <c r="A1927" s="264"/>
      <c r="B1927" s="268"/>
      <c r="C1927" s="266"/>
      <c r="D1927" s="266"/>
      <c r="E1927" s="267"/>
      <c r="F1927" s="267"/>
      <c r="G1927" s="267"/>
      <c r="H1927" s="267"/>
      <c r="I1927" s="267"/>
      <c r="J1927" s="267"/>
      <c r="K1927" s="356"/>
    </row>
    <row r="1928" ht="18.75" spans="1:11">
      <c r="A1928" s="269"/>
      <c r="B1928" s="269"/>
      <c r="C1928" s="266"/>
      <c r="D1928" s="266"/>
      <c r="E1928" s="269"/>
      <c r="F1928" s="270" t="s">
        <v>421</v>
      </c>
      <c r="G1928" s="271"/>
      <c r="H1928" s="271"/>
      <c r="I1928" s="299"/>
      <c r="J1928" s="267"/>
      <c r="K1928" s="356"/>
    </row>
    <row r="1929" ht="33" spans="1:11">
      <c r="A1929" s="334" t="s">
        <v>422</v>
      </c>
      <c r="B1929" s="335" t="s">
        <v>423</v>
      </c>
      <c r="C1929" s="336" t="s">
        <v>424</v>
      </c>
      <c r="D1929" s="337" t="s">
        <v>425</v>
      </c>
      <c r="E1929" s="336" t="s">
        <v>426</v>
      </c>
      <c r="F1929" s="336" t="s">
        <v>8</v>
      </c>
      <c r="G1929" s="336" t="s">
        <v>9</v>
      </c>
      <c r="H1929" s="336" t="s">
        <v>427</v>
      </c>
      <c r="I1929" s="336" t="s">
        <v>428</v>
      </c>
      <c r="J1929" s="336" t="s">
        <v>429</v>
      </c>
      <c r="K1929" s="336" t="s">
        <v>670</v>
      </c>
    </row>
    <row r="1930" ht="30" spans="1:11">
      <c r="A1930" s="338">
        <v>45436</v>
      </c>
      <c r="B1930" s="338">
        <v>45440</v>
      </c>
      <c r="C1930" s="339" t="s">
        <v>217</v>
      </c>
      <c r="D1930" s="340" t="s">
        <v>579</v>
      </c>
      <c r="E1930" s="341" t="s">
        <v>449</v>
      </c>
      <c r="F1930" s="358">
        <v>0</v>
      </c>
      <c r="G1930" s="358">
        <v>0</v>
      </c>
      <c r="H1930" s="359">
        <f>F1930+G1930</f>
        <v>0</v>
      </c>
      <c r="I1930" s="359">
        <v>0</v>
      </c>
      <c r="J1930" s="352" t="s">
        <v>433</v>
      </c>
      <c r="K1930" s="353" t="s">
        <v>434</v>
      </c>
    </row>
    <row r="1931" spans="1:11">
      <c r="A1931" s="344"/>
      <c r="B1931" s="344"/>
      <c r="C1931" s="345"/>
      <c r="D1931" s="346"/>
      <c r="E1931" s="347"/>
      <c r="F1931" s="360"/>
      <c r="G1931" s="360"/>
      <c r="H1931" s="361"/>
      <c r="I1931" s="361"/>
      <c r="J1931" s="354"/>
      <c r="K1931" s="355"/>
    </row>
    <row r="1932" spans="1:11">
      <c r="A1932" s="344"/>
      <c r="B1932" s="344"/>
      <c r="C1932" s="345"/>
      <c r="D1932" s="346"/>
      <c r="E1932" s="347"/>
      <c r="F1932" s="360"/>
      <c r="G1932" s="360"/>
      <c r="H1932" s="361"/>
      <c r="I1932" s="361"/>
      <c r="J1932" s="354"/>
      <c r="K1932" s="355"/>
    </row>
    <row r="1933" spans="1:11">
      <c r="A1933" s="286" t="s">
        <v>436</v>
      </c>
      <c r="B1933" s="267"/>
      <c r="C1933" s="267"/>
      <c r="D1933" s="286" t="s">
        <v>437</v>
      </c>
      <c r="E1933" s="267"/>
      <c r="F1933" s="286"/>
      <c r="G1933" s="286"/>
      <c r="H1933" s="267"/>
      <c r="I1933" s="356" t="s">
        <v>438</v>
      </c>
      <c r="J1933" s="267"/>
      <c r="K1933" s="345"/>
    </row>
    <row r="1934" spans="1:11">
      <c r="A1934" s="286"/>
      <c r="B1934" s="267"/>
      <c r="C1934" s="267"/>
      <c r="D1934" s="286"/>
      <c r="E1934" s="267"/>
      <c r="F1934" s="286"/>
      <c r="G1934" s="286"/>
      <c r="H1934" s="267"/>
      <c r="I1934" s="267"/>
      <c r="J1934" s="267"/>
      <c r="K1934" s="345"/>
    </row>
    <row r="1935" spans="1:11">
      <c r="A1935" s="286"/>
      <c r="B1935" s="267"/>
      <c r="C1935" s="267"/>
      <c r="D1935" s="286"/>
      <c r="E1935" s="267"/>
      <c r="F1935" s="286"/>
      <c r="G1935" s="286"/>
      <c r="H1935" s="267"/>
      <c r="I1935" s="345"/>
      <c r="J1935" s="267"/>
      <c r="K1935" s="345"/>
    </row>
    <row r="1936" spans="1:11">
      <c r="A1936" s="287" t="s">
        <v>439</v>
      </c>
      <c r="B1936" s="267"/>
      <c r="C1936" s="267"/>
      <c r="D1936" s="287" t="s">
        <v>440</v>
      </c>
      <c r="E1936" s="267"/>
      <c r="F1936" s="287"/>
      <c r="G1936" s="287"/>
      <c r="H1936" s="267"/>
      <c r="I1936" s="287" t="s">
        <v>544</v>
      </c>
      <c r="J1936" s="267"/>
      <c r="K1936" s="357"/>
    </row>
    <row r="1937" spans="1:11">
      <c r="A1937" s="288" t="s">
        <v>442</v>
      </c>
      <c r="B1937" s="267"/>
      <c r="C1937" s="267"/>
      <c r="D1937" s="288" t="s">
        <v>443</v>
      </c>
      <c r="E1937" s="267"/>
      <c r="F1937" s="288"/>
      <c r="G1937" s="288"/>
      <c r="H1937" s="267"/>
      <c r="I1937" s="288" t="s">
        <v>545</v>
      </c>
      <c r="J1937" s="304"/>
      <c r="K1937" s="286"/>
    </row>
    <row r="1938" ht="18.75" spans="1:11">
      <c r="A1938" s="264"/>
      <c r="B1938" s="265"/>
      <c r="C1938" s="266"/>
      <c r="D1938" s="266"/>
      <c r="E1938" s="267"/>
      <c r="F1938" s="267"/>
      <c r="G1938" s="267"/>
      <c r="H1938" s="267"/>
      <c r="I1938" s="267"/>
      <c r="J1938" s="66"/>
      <c r="K1938" s="66"/>
    </row>
    <row r="1939" ht="18.75" spans="1:11">
      <c r="A1939" s="264" t="s">
        <v>415</v>
      </c>
      <c r="B1939" s="265"/>
      <c r="C1939" s="266"/>
      <c r="D1939" s="266"/>
      <c r="E1939" s="267"/>
      <c r="F1939" s="267"/>
      <c r="G1939" s="267"/>
      <c r="H1939" s="267"/>
      <c r="I1939" s="267"/>
      <c r="J1939" s="267"/>
      <c r="K1939" s="267"/>
    </row>
    <row r="1940" ht="18.75" spans="1:11">
      <c r="A1940" s="264" t="s">
        <v>416</v>
      </c>
      <c r="B1940" s="265"/>
      <c r="C1940" s="266"/>
      <c r="D1940" s="266"/>
      <c r="E1940" s="267"/>
      <c r="F1940" s="267"/>
      <c r="G1940" s="267"/>
      <c r="H1940" s="267"/>
      <c r="I1940" s="267"/>
      <c r="J1940" s="267"/>
      <c r="K1940" s="267"/>
    </row>
    <row r="1941" ht="18.75" spans="1:11">
      <c r="A1941" s="264" t="s">
        <v>417</v>
      </c>
      <c r="B1941" s="265"/>
      <c r="C1941" s="266"/>
      <c r="D1941" s="266"/>
      <c r="E1941" s="267"/>
      <c r="F1941" s="267"/>
      <c r="G1941" s="267"/>
      <c r="H1941" s="267"/>
      <c r="I1941" s="296"/>
      <c r="J1941" s="296"/>
      <c r="K1941" s="296"/>
    </row>
    <row r="1942" ht="18.75" spans="1:11">
      <c r="A1942" s="264"/>
      <c r="B1942" s="265"/>
      <c r="C1942" s="266"/>
      <c r="D1942" s="266"/>
      <c r="E1942" s="267"/>
      <c r="F1942" s="267"/>
      <c r="G1942" s="267"/>
      <c r="H1942" s="267"/>
      <c r="I1942" s="267"/>
      <c r="J1942" s="267"/>
      <c r="K1942" s="267"/>
    </row>
    <row r="1943" ht="18.75" spans="1:11">
      <c r="A1943" s="264" t="s">
        <v>418</v>
      </c>
      <c r="B1943" s="265"/>
      <c r="C1943" s="266"/>
      <c r="D1943" s="266"/>
      <c r="E1943" s="267"/>
      <c r="F1943" s="267"/>
      <c r="G1943" s="267"/>
      <c r="H1943" s="267"/>
      <c r="I1943" s="267"/>
      <c r="J1943" s="267"/>
      <c r="K1943" s="297"/>
    </row>
    <row r="1944" ht="18" spans="1:11">
      <c r="A1944" s="264" t="s">
        <v>419</v>
      </c>
      <c r="B1944" s="268" t="s">
        <v>768</v>
      </c>
      <c r="C1944" s="266"/>
      <c r="D1944" s="266"/>
      <c r="E1944" s="267"/>
      <c r="F1944" s="267"/>
      <c r="G1944" s="267"/>
      <c r="H1944" s="267"/>
      <c r="I1944" s="267"/>
      <c r="J1944" s="267"/>
      <c r="K1944" s="297"/>
    </row>
    <row r="1945" ht="18.75" spans="1:11">
      <c r="A1945" s="264"/>
      <c r="B1945" s="268"/>
      <c r="C1945" s="266"/>
      <c r="D1945" s="266"/>
      <c r="E1945" s="267"/>
      <c r="F1945" s="267"/>
      <c r="G1945" s="267"/>
      <c r="H1945" s="267"/>
      <c r="I1945" s="267"/>
      <c r="J1945" s="267"/>
      <c r="K1945" s="356"/>
    </row>
    <row r="1946" ht="18.75" spans="1:11">
      <c r="A1946" s="269"/>
      <c r="B1946" s="269"/>
      <c r="C1946" s="266"/>
      <c r="D1946" s="266"/>
      <c r="E1946" s="269"/>
      <c r="F1946" s="270" t="s">
        <v>421</v>
      </c>
      <c r="G1946" s="271"/>
      <c r="H1946" s="271"/>
      <c r="I1946" s="299"/>
      <c r="J1946" s="267"/>
      <c r="K1946" s="356"/>
    </row>
    <row r="1947" ht="33" spans="1:11">
      <c r="A1947" s="334" t="s">
        <v>422</v>
      </c>
      <c r="B1947" s="335" t="s">
        <v>423</v>
      </c>
      <c r="C1947" s="336" t="s">
        <v>424</v>
      </c>
      <c r="D1947" s="337" t="s">
        <v>425</v>
      </c>
      <c r="E1947" s="336" t="s">
        <v>426</v>
      </c>
      <c r="F1947" s="336" t="s">
        <v>8</v>
      </c>
      <c r="G1947" s="336" t="s">
        <v>9</v>
      </c>
      <c r="H1947" s="336" t="s">
        <v>427</v>
      </c>
      <c r="I1947" s="336" t="s">
        <v>428</v>
      </c>
      <c r="J1947" s="336" t="s">
        <v>429</v>
      </c>
      <c r="K1947" s="336" t="s">
        <v>670</v>
      </c>
    </row>
    <row r="1948" spans="1:11">
      <c r="A1948" s="338">
        <v>45427</v>
      </c>
      <c r="B1948" s="338">
        <v>45440</v>
      </c>
      <c r="C1948" s="339" t="s">
        <v>213</v>
      </c>
      <c r="D1948" s="340" t="s">
        <v>769</v>
      </c>
      <c r="E1948" s="341" t="s">
        <v>496</v>
      </c>
      <c r="F1948" s="358">
        <v>440</v>
      </c>
      <c r="G1948" s="358">
        <v>2852.2</v>
      </c>
      <c r="H1948" s="359">
        <f>F1948+G1948</f>
        <v>3292.2</v>
      </c>
      <c r="I1948" s="359">
        <v>1646.1</v>
      </c>
      <c r="J1948" s="352" t="s">
        <v>454</v>
      </c>
      <c r="K1948" s="353" t="s">
        <v>770</v>
      </c>
    </row>
    <row r="1949" spans="1:11">
      <c r="A1949" s="338">
        <v>45418</v>
      </c>
      <c r="B1949" s="338">
        <v>45440</v>
      </c>
      <c r="C1949" s="339" t="s">
        <v>212</v>
      </c>
      <c r="D1949" s="340" t="s">
        <v>771</v>
      </c>
      <c r="E1949" s="341" t="s">
        <v>767</v>
      </c>
      <c r="F1949" s="358">
        <v>0</v>
      </c>
      <c r="G1949" s="358">
        <v>0</v>
      </c>
      <c r="H1949" s="359">
        <f>F1949+G1949</f>
        <v>0</v>
      </c>
      <c r="I1949" s="359">
        <v>0</v>
      </c>
      <c r="J1949" s="352" t="s">
        <v>454</v>
      </c>
      <c r="K1949" s="353" t="s">
        <v>434</v>
      </c>
    </row>
    <row r="1950" spans="1:11">
      <c r="A1950" s="338">
        <v>45435</v>
      </c>
      <c r="B1950" s="338">
        <v>45440</v>
      </c>
      <c r="C1950" s="339" t="s">
        <v>215</v>
      </c>
      <c r="D1950" s="340" t="s">
        <v>771</v>
      </c>
      <c r="E1950" s="341" t="s">
        <v>767</v>
      </c>
      <c r="F1950" s="358">
        <v>1830</v>
      </c>
      <c r="G1950" s="358">
        <v>3100</v>
      </c>
      <c r="H1950" s="359">
        <f>F1950+G1950</f>
        <v>4930</v>
      </c>
      <c r="I1950" s="359">
        <v>4930</v>
      </c>
      <c r="J1950" s="352" t="s">
        <v>454</v>
      </c>
      <c r="K1950" s="353" t="s">
        <v>434</v>
      </c>
    </row>
    <row r="1951" spans="1:11">
      <c r="A1951" s="338">
        <v>45427</v>
      </c>
      <c r="B1951" s="338">
        <v>45440</v>
      </c>
      <c r="C1951" s="339" t="s">
        <v>214</v>
      </c>
      <c r="D1951" s="340" t="s">
        <v>772</v>
      </c>
      <c r="E1951" s="341" t="s">
        <v>432</v>
      </c>
      <c r="F1951" s="358">
        <v>0</v>
      </c>
      <c r="G1951" s="358">
        <v>0</v>
      </c>
      <c r="H1951" s="359">
        <v>0</v>
      </c>
      <c r="I1951" s="359">
        <v>0</v>
      </c>
      <c r="J1951" s="352" t="s">
        <v>433</v>
      </c>
      <c r="K1951" s="353" t="s">
        <v>434</v>
      </c>
    </row>
    <row r="1952" spans="1:11">
      <c r="A1952" s="338">
        <v>45435</v>
      </c>
      <c r="B1952" s="338">
        <v>45440</v>
      </c>
      <c r="C1952" s="339" t="s">
        <v>216</v>
      </c>
      <c r="D1952" s="340" t="s">
        <v>773</v>
      </c>
      <c r="E1952" s="341" t="s">
        <v>449</v>
      </c>
      <c r="F1952" s="358">
        <v>0</v>
      </c>
      <c r="G1952" s="358">
        <v>0</v>
      </c>
      <c r="H1952" s="359">
        <v>0</v>
      </c>
      <c r="I1952" s="359">
        <v>0</v>
      </c>
      <c r="J1952" s="352" t="s">
        <v>433</v>
      </c>
      <c r="K1952" s="353" t="s">
        <v>434</v>
      </c>
    </row>
    <row r="1953" spans="1:11">
      <c r="A1953" s="344"/>
      <c r="B1953" s="344"/>
      <c r="C1953" s="345"/>
      <c r="D1953" s="346"/>
      <c r="E1953" s="347"/>
      <c r="F1953" s="362"/>
      <c r="G1953" s="362"/>
      <c r="H1953" s="363"/>
      <c r="I1953" s="363"/>
      <c r="J1953" s="354"/>
      <c r="K1953" s="355"/>
    </row>
    <row r="1954" spans="1:11">
      <c r="A1954" s="344"/>
      <c r="B1954" s="344"/>
      <c r="C1954" s="345"/>
      <c r="D1954" s="346"/>
      <c r="E1954" s="347"/>
      <c r="F1954" s="360"/>
      <c r="G1954" s="360"/>
      <c r="H1954" s="361"/>
      <c r="I1954" s="361"/>
      <c r="J1954" s="354"/>
      <c r="K1954" s="355"/>
    </row>
    <row r="1955" spans="1:11">
      <c r="A1955" s="286" t="s">
        <v>436</v>
      </c>
      <c r="B1955" s="267"/>
      <c r="C1955" s="267"/>
      <c r="D1955" s="286" t="s">
        <v>437</v>
      </c>
      <c r="E1955" s="267"/>
      <c r="F1955" s="286"/>
      <c r="G1955" s="286"/>
      <c r="H1955" s="267"/>
      <c r="I1955" s="356" t="s">
        <v>438</v>
      </c>
      <c r="J1955" s="267"/>
      <c r="K1955" s="345"/>
    </row>
    <row r="1956" spans="1:11">
      <c r="A1956" s="286"/>
      <c r="B1956" s="267"/>
      <c r="C1956" s="267"/>
      <c r="D1956" s="286"/>
      <c r="E1956" s="267"/>
      <c r="F1956" s="286"/>
      <c r="G1956" s="286"/>
      <c r="H1956" s="267"/>
      <c r="I1956" s="267"/>
      <c r="J1956" s="267"/>
      <c r="K1956" s="345"/>
    </row>
    <row r="1957" spans="1:11">
      <c r="A1957" s="286"/>
      <c r="B1957" s="267"/>
      <c r="C1957" s="267"/>
      <c r="D1957" s="286"/>
      <c r="E1957" s="267"/>
      <c r="F1957" s="286"/>
      <c r="G1957" s="286"/>
      <c r="H1957" s="267"/>
      <c r="I1957" s="345"/>
      <c r="J1957" s="267"/>
      <c r="K1957" s="345"/>
    </row>
    <row r="1958" spans="1:11">
      <c r="A1958" s="287" t="s">
        <v>439</v>
      </c>
      <c r="B1958" s="267"/>
      <c r="C1958" s="267"/>
      <c r="D1958" s="287" t="s">
        <v>440</v>
      </c>
      <c r="E1958" s="267"/>
      <c r="F1958" s="287"/>
      <c r="G1958" s="287"/>
      <c r="H1958" s="267"/>
      <c r="I1958" s="287" t="s">
        <v>441</v>
      </c>
      <c r="J1958" s="267"/>
      <c r="K1958" s="357"/>
    </row>
    <row r="1959" spans="1:11">
      <c r="A1959" s="288" t="s">
        <v>442</v>
      </c>
      <c r="B1959" s="267"/>
      <c r="C1959" s="267"/>
      <c r="D1959" s="288" t="s">
        <v>443</v>
      </c>
      <c r="E1959" s="267"/>
      <c r="F1959" s="288"/>
      <c r="G1959" s="288"/>
      <c r="H1959" s="267"/>
      <c r="I1959" s="288" t="s">
        <v>444</v>
      </c>
      <c r="J1959" s="304"/>
      <c r="K1959" s="286"/>
    </row>
    <row r="1960" spans="1:11">
      <c r="A1960" s="288"/>
      <c r="B1960" s="66"/>
      <c r="C1960" s="66"/>
      <c r="D1960" s="288"/>
      <c r="E1960" s="66"/>
      <c r="F1960" s="288"/>
      <c r="G1960" s="288"/>
      <c r="H1960" s="66"/>
      <c r="I1960" s="288"/>
      <c r="J1960" s="304"/>
      <c r="K1960" s="286"/>
    </row>
    <row r="1961" ht="18.75" spans="1:11">
      <c r="A1961" s="264" t="s">
        <v>415</v>
      </c>
      <c r="B1961" s="265"/>
      <c r="C1961" s="266"/>
      <c r="D1961" s="266"/>
      <c r="E1961" s="267"/>
      <c r="F1961" s="267"/>
      <c r="G1961" s="267"/>
      <c r="H1961" s="267"/>
      <c r="I1961" s="267"/>
      <c r="J1961" s="267"/>
      <c r="K1961" s="267"/>
    </row>
    <row r="1962" ht="18.75" spans="1:11">
      <c r="A1962" s="264" t="s">
        <v>416</v>
      </c>
      <c r="B1962" s="265"/>
      <c r="C1962" s="266"/>
      <c r="D1962" s="266"/>
      <c r="E1962" s="267"/>
      <c r="F1962" s="267"/>
      <c r="G1962" s="267"/>
      <c r="H1962" s="267"/>
      <c r="I1962" s="267"/>
      <c r="J1962" s="267"/>
      <c r="K1962" s="267"/>
    </row>
    <row r="1963" ht="18.75" spans="1:11">
      <c r="A1963" s="264" t="s">
        <v>417</v>
      </c>
      <c r="B1963" s="265"/>
      <c r="C1963" s="266"/>
      <c r="D1963" s="266"/>
      <c r="E1963" s="267"/>
      <c r="F1963" s="267"/>
      <c r="G1963" s="267"/>
      <c r="H1963" s="267"/>
      <c r="I1963" s="296"/>
      <c r="J1963" s="296"/>
      <c r="K1963" s="296"/>
    </row>
    <row r="1964" ht="18.75" spans="1:11">
      <c r="A1964" s="264"/>
      <c r="B1964" s="265"/>
      <c r="C1964" s="266"/>
      <c r="D1964" s="266"/>
      <c r="E1964" s="267"/>
      <c r="F1964" s="267"/>
      <c r="G1964" s="267"/>
      <c r="H1964" s="267"/>
      <c r="I1964" s="267"/>
      <c r="J1964" s="267"/>
      <c r="K1964" s="267"/>
    </row>
    <row r="1965" ht="18.75" spans="1:11">
      <c r="A1965" s="264" t="s">
        <v>418</v>
      </c>
      <c r="B1965" s="265"/>
      <c r="C1965" s="266"/>
      <c r="D1965" s="266"/>
      <c r="E1965" s="267"/>
      <c r="F1965" s="267"/>
      <c r="G1965" s="267"/>
      <c r="H1965" s="267"/>
      <c r="I1965" s="267"/>
      <c r="J1965" s="267"/>
      <c r="K1965" s="297"/>
    </row>
    <row r="1966" ht="18" spans="1:11">
      <c r="A1966" s="264" t="s">
        <v>419</v>
      </c>
      <c r="B1966" s="268" t="s">
        <v>774</v>
      </c>
      <c r="C1966" s="266"/>
      <c r="D1966" s="266"/>
      <c r="E1966" s="267"/>
      <c r="F1966" s="267"/>
      <c r="G1966" s="267"/>
      <c r="H1966" s="267"/>
      <c r="I1966" s="267"/>
      <c r="J1966" s="267"/>
      <c r="K1966" s="297"/>
    </row>
    <row r="1967" ht="18.75" spans="1:11">
      <c r="A1967" s="264"/>
      <c r="B1967" s="268"/>
      <c r="C1967" s="266"/>
      <c r="D1967" s="266"/>
      <c r="E1967" s="267"/>
      <c r="F1967" s="267"/>
      <c r="G1967" s="267"/>
      <c r="H1967" s="267"/>
      <c r="I1967" s="267"/>
      <c r="J1967" s="267"/>
      <c r="K1967" s="356"/>
    </row>
    <row r="1968" ht="18.75" spans="1:11">
      <c r="A1968" s="269"/>
      <c r="B1968" s="269"/>
      <c r="C1968" s="266"/>
      <c r="D1968" s="266"/>
      <c r="E1968" s="269"/>
      <c r="F1968" s="270" t="s">
        <v>421</v>
      </c>
      <c r="G1968" s="271"/>
      <c r="H1968" s="271"/>
      <c r="I1968" s="299"/>
      <c r="J1968" s="267"/>
      <c r="K1968" s="356"/>
    </row>
    <row r="1969" ht="33" spans="1:11">
      <c r="A1969" s="334" t="s">
        <v>422</v>
      </c>
      <c r="B1969" s="335" t="s">
        <v>423</v>
      </c>
      <c r="C1969" s="336" t="s">
        <v>424</v>
      </c>
      <c r="D1969" s="337" t="s">
        <v>425</v>
      </c>
      <c r="E1969" s="336" t="s">
        <v>426</v>
      </c>
      <c r="F1969" s="336" t="s">
        <v>8</v>
      </c>
      <c r="G1969" s="336" t="s">
        <v>9</v>
      </c>
      <c r="H1969" s="336" t="s">
        <v>427</v>
      </c>
      <c r="I1969" s="336" t="s">
        <v>428</v>
      </c>
      <c r="J1969" s="336" t="s">
        <v>429</v>
      </c>
      <c r="K1969" s="336" t="s">
        <v>670</v>
      </c>
    </row>
    <row r="1970" spans="1:11">
      <c r="A1970" s="338">
        <v>45433</v>
      </c>
      <c r="B1970" s="338">
        <v>45443</v>
      </c>
      <c r="C1970" s="339" t="s">
        <v>219</v>
      </c>
      <c r="D1970" s="340" t="s">
        <v>775</v>
      </c>
      <c r="E1970" s="341" t="s">
        <v>510</v>
      </c>
      <c r="F1970" s="358">
        <v>0</v>
      </c>
      <c r="G1970" s="358">
        <v>0</v>
      </c>
      <c r="H1970" s="359">
        <f>F1970+G1970</f>
        <v>0</v>
      </c>
      <c r="I1970" s="359">
        <v>0</v>
      </c>
      <c r="J1970" s="352" t="s">
        <v>433</v>
      </c>
      <c r="K1970" s="353" t="s">
        <v>434</v>
      </c>
    </row>
    <row r="1971" spans="1:11">
      <c r="A1971" s="344"/>
      <c r="B1971" s="344"/>
      <c r="C1971" s="345"/>
      <c r="D1971" s="346"/>
      <c r="E1971" s="347"/>
      <c r="F1971" s="362"/>
      <c r="G1971" s="362"/>
      <c r="H1971" s="363"/>
      <c r="I1971" s="363"/>
      <c r="J1971" s="354"/>
      <c r="K1971" s="355"/>
    </row>
    <row r="1972" spans="1:11">
      <c r="A1972" s="344"/>
      <c r="B1972" s="344"/>
      <c r="C1972" s="345"/>
      <c r="D1972" s="346"/>
      <c r="E1972" s="347"/>
      <c r="F1972" s="360"/>
      <c r="G1972" s="360"/>
      <c r="H1972" s="361"/>
      <c r="I1972" s="361"/>
      <c r="J1972" s="354"/>
      <c r="K1972" s="355"/>
    </row>
    <row r="1973" spans="1:11">
      <c r="A1973" s="286" t="s">
        <v>436</v>
      </c>
      <c r="B1973" s="267"/>
      <c r="C1973" s="267"/>
      <c r="D1973" s="286" t="s">
        <v>437</v>
      </c>
      <c r="E1973" s="267"/>
      <c r="F1973" s="286"/>
      <c r="G1973" s="286"/>
      <c r="H1973" s="267"/>
      <c r="I1973" s="356" t="s">
        <v>438</v>
      </c>
      <c r="J1973" s="267"/>
      <c r="K1973" s="345"/>
    </row>
    <row r="1974" spans="1:11">
      <c r="A1974" s="286"/>
      <c r="B1974" s="267"/>
      <c r="C1974" s="267"/>
      <c r="D1974" s="286"/>
      <c r="E1974" s="267"/>
      <c r="F1974" s="286"/>
      <c r="G1974" s="286"/>
      <c r="H1974" s="267"/>
      <c r="I1974" s="267"/>
      <c r="J1974" s="267"/>
      <c r="K1974" s="345"/>
    </row>
    <row r="1975" spans="1:11">
      <c r="A1975" s="286"/>
      <c r="B1975" s="267"/>
      <c r="C1975" s="267"/>
      <c r="D1975" s="286"/>
      <c r="E1975" s="267"/>
      <c r="F1975" s="286"/>
      <c r="G1975" s="286"/>
      <c r="H1975" s="267"/>
      <c r="I1975" s="345"/>
      <c r="J1975" s="267"/>
      <c r="K1975" s="345"/>
    </row>
    <row r="1976" spans="1:11">
      <c r="A1976" s="287" t="s">
        <v>439</v>
      </c>
      <c r="B1976" s="267"/>
      <c r="C1976" s="267"/>
      <c r="D1976" s="287" t="s">
        <v>440</v>
      </c>
      <c r="E1976" s="267"/>
      <c r="F1976" s="287"/>
      <c r="G1976" s="287"/>
      <c r="H1976" s="267"/>
      <c r="I1976" s="287" t="s">
        <v>441</v>
      </c>
      <c r="J1976" s="267"/>
      <c r="K1976" s="357"/>
    </row>
    <row r="1977" spans="1:11">
      <c r="A1977" s="288" t="s">
        <v>442</v>
      </c>
      <c r="B1977" s="267"/>
      <c r="C1977" s="267"/>
      <c r="D1977" s="288" t="s">
        <v>443</v>
      </c>
      <c r="E1977" s="267"/>
      <c r="F1977" s="288"/>
      <c r="G1977" s="288"/>
      <c r="H1977" s="267"/>
      <c r="I1977" s="288" t="s">
        <v>444</v>
      </c>
      <c r="J1977" s="304"/>
      <c r="K1977" s="286"/>
    </row>
    <row r="1978" ht="18.75" spans="1:11">
      <c r="A1978" s="264"/>
      <c r="B1978" s="265"/>
      <c r="C1978" s="266"/>
      <c r="D1978" s="266"/>
      <c r="E1978" s="267"/>
      <c r="F1978" s="267"/>
      <c r="G1978" s="267"/>
      <c r="H1978" s="267"/>
      <c r="I1978" s="267"/>
      <c r="J1978" s="267"/>
      <c r="K1978" s="267"/>
    </row>
    <row r="1979" ht="18.75" spans="1:11">
      <c r="A1979" s="264" t="s">
        <v>415</v>
      </c>
      <c r="B1979" s="265"/>
      <c r="C1979" s="266"/>
      <c r="D1979" s="266"/>
      <c r="E1979" s="267"/>
      <c r="F1979" s="267"/>
      <c r="G1979" s="267"/>
      <c r="H1979" s="267"/>
      <c r="I1979" s="267"/>
      <c r="J1979" s="267"/>
      <c r="K1979" s="267"/>
    </row>
    <row r="1980" ht="18.75" spans="1:11">
      <c r="A1980" s="264" t="s">
        <v>416</v>
      </c>
      <c r="B1980" s="265"/>
      <c r="C1980" s="266"/>
      <c r="D1980" s="266"/>
      <c r="E1980" s="267"/>
      <c r="F1980" s="267"/>
      <c r="G1980" s="267"/>
      <c r="H1980" s="267"/>
      <c r="I1980" s="267"/>
      <c r="J1980" s="267"/>
      <c r="K1980" s="267"/>
    </row>
    <row r="1981" ht="18.75" spans="1:11">
      <c r="A1981" s="264" t="s">
        <v>417</v>
      </c>
      <c r="B1981" s="265"/>
      <c r="C1981" s="266"/>
      <c r="D1981" s="266"/>
      <c r="E1981" s="267"/>
      <c r="F1981" s="267"/>
      <c r="G1981" s="267"/>
      <c r="H1981" s="267"/>
      <c r="I1981" s="296"/>
      <c r="J1981" s="296"/>
      <c r="K1981" s="296"/>
    </row>
    <row r="1982" ht="18.75" spans="1:11">
      <c r="A1982" s="264"/>
      <c r="B1982" s="265"/>
      <c r="C1982" s="266"/>
      <c r="D1982" s="266"/>
      <c r="E1982" s="267"/>
      <c r="F1982" s="267"/>
      <c r="G1982" s="267"/>
      <c r="H1982" s="267"/>
      <c r="I1982" s="267"/>
      <c r="J1982" s="267"/>
      <c r="K1982" s="267"/>
    </row>
    <row r="1983" ht="18.75" spans="1:11">
      <c r="A1983" s="264" t="s">
        <v>450</v>
      </c>
      <c r="B1983" s="265"/>
      <c r="C1983" s="266"/>
      <c r="D1983" s="266"/>
      <c r="E1983" s="267"/>
      <c r="F1983" s="267"/>
      <c r="G1983" s="267"/>
      <c r="H1983" s="267"/>
      <c r="I1983" s="267"/>
      <c r="J1983" s="267"/>
      <c r="K1983" s="297"/>
    </row>
    <row r="1984" ht="18" spans="1:11">
      <c r="A1984" s="264" t="s">
        <v>419</v>
      </c>
      <c r="B1984" s="268" t="s">
        <v>774</v>
      </c>
      <c r="C1984" s="266"/>
      <c r="D1984" s="266"/>
      <c r="E1984" s="267"/>
      <c r="F1984" s="267"/>
      <c r="G1984" s="267"/>
      <c r="H1984" s="267"/>
      <c r="I1984" s="267"/>
      <c r="J1984" s="267"/>
      <c r="K1984" s="297"/>
    </row>
    <row r="1985" ht="18.75" spans="1:11">
      <c r="A1985" s="264"/>
      <c r="B1985" s="268"/>
      <c r="C1985" s="266"/>
      <c r="D1985" s="266"/>
      <c r="E1985" s="267"/>
      <c r="F1985" s="267"/>
      <c r="G1985" s="267"/>
      <c r="H1985" s="267"/>
      <c r="I1985" s="267"/>
      <c r="J1985" s="267"/>
      <c r="K1985" s="356"/>
    </row>
    <row r="1986" ht="18.75" spans="1:11">
      <c r="A1986" s="269"/>
      <c r="B1986" s="269"/>
      <c r="C1986" s="266"/>
      <c r="D1986" s="266"/>
      <c r="E1986" s="269"/>
      <c r="F1986" s="270" t="s">
        <v>421</v>
      </c>
      <c r="G1986" s="271"/>
      <c r="H1986" s="271"/>
      <c r="I1986" s="299"/>
      <c r="J1986" s="267"/>
      <c r="K1986" s="356"/>
    </row>
    <row r="1987" ht="33" spans="1:11">
      <c r="A1987" s="334" t="s">
        <v>422</v>
      </c>
      <c r="B1987" s="335" t="s">
        <v>423</v>
      </c>
      <c r="C1987" s="336" t="s">
        <v>424</v>
      </c>
      <c r="D1987" s="337" t="s">
        <v>425</v>
      </c>
      <c r="E1987" s="336" t="s">
        <v>426</v>
      </c>
      <c r="F1987" s="336" t="s">
        <v>8</v>
      </c>
      <c r="G1987" s="336" t="s">
        <v>9</v>
      </c>
      <c r="H1987" s="336" t="s">
        <v>427</v>
      </c>
      <c r="I1987" s="336" t="s">
        <v>428</v>
      </c>
      <c r="J1987" s="336" t="s">
        <v>429</v>
      </c>
      <c r="K1987" s="336" t="s">
        <v>670</v>
      </c>
    </row>
    <row r="1988" spans="1:11">
      <c r="A1988" s="338">
        <v>45435</v>
      </c>
      <c r="B1988" s="338">
        <v>45443</v>
      </c>
      <c r="C1988" s="339" t="s">
        <v>220</v>
      </c>
      <c r="D1988" s="340" t="s">
        <v>776</v>
      </c>
      <c r="E1988" s="341" t="s">
        <v>541</v>
      </c>
      <c r="F1988" s="358">
        <v>0</v>
      </c>
      <c r="G1988" s="358">
        <v>0</v>
      </c>
      <c r="H1988" s="359">
        <f>F1988+G1988</f>
        <v>0</v>
      </c>
      <c r="I1988" s="359">
        <v>0</v>
      </c>
      <c r="J1988" s="352" t="s">
        <v>433</v>
      </c>
      <c r="K1988" s="353" t="s">
        <v>434</v>
      </c>
    </row>
    <row r="1989" spans="1:11">
      <c r="A1989" s="338">
        <v>45435</v>
      </c>
      <c r="B1989" s="338">
        <v>45443</v>
      </c>
      <c r="C1989" s="339" t="s">
        <v>221</v>
      </c>
      <c r="D1989" s="340" t="s">
        <v>776</v>
      </c>
      <c r="E1989" s="341" t="s">
        <v>541</v>
      </c>
      <c r="F1989" s="358">
        <v>0</v>
      </c>
      <c r="G1989" s="358">
        <v>0</v>
      </c>
      <c r="H1989" s="359">
        <f>F1989+G1989</f>
        <v>0</v>
      </c>
      <c r="I1989" s="359">
        <v>0</v>
      </c>
      <c r="J1989" s="352" t="s">
        <v>433</v>
      </c>
      <c r="K1989" s="353" t="s">
        <v>434</v>
      </c>
    </row>
    <row r="1990" spans="1:11">
      <c r="A1990" s="344"/>
      <c r="B1990" s="344"/>
      <c r="C1990" s="345"/>
      <c r="D1990" s="346"/>
      <c r="E1990" s="347"/>
      <c r="F1990" s="360"/>
      <c r="G1990" s="360"/>
      <c r="H1990" s="361"/>
      <c r="I1990" s="361"/>
      <c r="J1990" s="354"/>
      <c r="K1990" s="355"/>
    </row>
    <row r="1991" spans="1:11">
      <c r="A1991" s="344"/>
      <c r="B1991" s="344"/>
      <c r="C1991" s="345"/>
      <c r="D1991" s="346"/>
      <c r="E1991" s="347"/>
      <c r="F1991" s="360"/>
      <c r="G1991" s="360"/>
      <c r="H1991" s="361"/>
      <c r="I1991" s="361"/>
      <c r="J1991" s="354"/>
      <c r="K1991" s="355"/>
    </row>
    <row r="1992" spans="1:11">
      <c r="A1992" s="286" t="s">
        <v>436</v>
      </c>
      <c r="B1992" s="267"/>
      <c r="C1992" s="267"/>
      <c r="D1992" s="286" t="s">
        <v>437</v>
      </c>
      <c r="E1992" s="267"/>
      <c r="F1992" s="286"/>
      <c r="G1992" s="286"/>
      <c r="H1992" s="267"/>
      <c r="I1992" s="356" t="s">
        <v>438</v>
      </c>
      <c r="J1992" s="267"/>
      <c r="K1992" s="345"/>
    </row>
    <row r="1993" spans="1:11">
      <c r="A1993" s="286"/>
      <c r="B1993" s="267"/>
      <c r="C1993" s="267"/>
      <c r="D1993" s="286"/>
      <c r="E1993" s="267"/>
      <c r="F1993" s="286"/>
      <c r="G1993" s="286"/>
      <c r="H1993" s="267"/>
      <c r="I1993" s="267"/>
      <c r="J1993" s="267"/>
      <c r="K1993" s="345"/>
    </row>
    <row r="1994" spans="1:11">
      <c r="A1994" s="286"/>
      <c r="B1994" s="267"/>
      <c r="C1994" s="267"/>
      <c r="D1994" s="286"/>
      <c r="E1994" s="267"/>
      <c r="F1994" s="286"/>
      <c r="G1994" s="286"/>
      <c r="H1994" s="267"/>
      <c r="I1994" s="345"/>
      <c r="J1994" s="267"/>
      <c r="K1994" s="345"/>
    </row>
    <row r="1995" spans="1:11">
      <c r="A1995" s="287" t="s">
        <v>439</v>
      </c>
      <c r="B1995" s="267"/>
      <c r="C1995" s="267"/>
      <c r="D1995" s="287" t="s">
        <v>440</v>
      </c>
      <c r="E1995" s="267"/>
      <c r="F1995" s="287"/>
      <c r="G1995" s="287"/>
      <c r="H1995" s="267"/>
      <c r="I1995" s="287" t="s">
        <v>544</v>
      </c>
      <c r="J1995" s="267"/>
      <c r="K1995" s="357"/>
    </row>
    <row r="1996" spans="1:11">
      <c r="A1996" s="288" t="s">
        <v>442</v>
      </c>
      <c r="B1996" s="267"/>
      <c r="C1996" s="267"/>
      <c r="D1996" s="288" t="s">
        <v>443</v>
      </c>
      <c r="E1996" s="267"/>
      <c r="F1996" s="288"/>
      <c r="G1996" s="288"/>
      <c r="H1996" s="267"/>
      <c r="I1996" s="288" t="s">
        <v>545</v>
      </c>
      <c r="J1996" s="304"/>
      <c r="K1996" s="286"/>
    </row>
    <row r="1997" spans="1:11">
      <c r="A1997" s="288"/>
      <c r="B1997" s="66"/>
      <c r="C1997" s="66"/>
      <c r="D1997" s="288"/>
      <c r="E1997" s="66"/>
      <c r="F1997" s="288"/>
      <c r="G1997" s="288"/>
      <c r="H1997" s="66"/>
      <c r="I1997" s="288"/>
      <c r="J1997" s="304"/>
      <c r="K1997" s="286"/>
    </row>
    <row r="1998" ht="18.75" spans="1:11">
      <c r="A1998" s="264" t="s">
        <v>415</v>
      </c>
      <c r="B1998" s="265"/>
      <c r="C1998" s="266"/>
      <c r="D1998" s="266"/>
      <c r="E1998" s="267"/>
      <c r="F1998" s="267"/>
      <c r="G1998" s="267"/>
      <c r="H1998" s="267"/>
      <c r="I1998" s="267"/>
      <c r="J1998" s="267"/>
      <c r="K1998" s="267"/>
    </row>
    <row r="1999" ht="18.75" spans="1:11">
      <c r="A1999" s="264" t="s">
        <v>416</v>
      </c>
      <c r="B1999" s="265"/>
      <c r="C1999" s="266"/>
      <c r="D1999" s="266"/>
      <c r="E1999" s="267"/>
      <c r="F1999" s="267"/>
      <c r="G1999" s="267"/>
      <c r="H1999" s="267"/>
      <c r="I1999" s="267"/>
      <c r="J1999" s="267"/>
      <c r="K1999" s="267"/>
    </row>
    <row r="2000" ht="18.75" spans="1:11">
      <c r="A2000" s="264" t="s">
        <v>417</v>
      </c>
      <c r="B2000" s="265"/>
      <c r="C2000" s="266"/>
      <c r="D2000" s="266"/>
      <c r="E2000" s="267"/>
      <c r="F2000" s="267"/>
      <c r="G2000" s="267"/>
      <c r="H2000" s="267"/>
      <c r="I2000" s="296"/>
      <c r="J2000" s="296"/>
      <c r="K2000" s="296"/>
    </row>
    <row r="2001" ht="18.75" spans="1:11">
      <c r="A2001" s="264"/>
      <c r="B2001" s="265"/>
      <c r="C2001" s="266"/>
      <c r="D2001" s="266"/>
      <c r="E2001" s="267"/>
      <c r="F2001" s="267"/>
      <c r="G2001" s="267"/>
      <c r="H2001" s="267"/>
      <c r="I2001" s="267"/>
      <c r="J2001" s="267"/>
      <c r="K2001" s="267"/>
    </row>
    <row r="2002" ht="18.75" spans="1:11">
      <c r="A2002" s="264" t="s">
        <v>450</v>
      </c>
      <c r="B2002" s="265"/>
      <c r="C2002" s="266"/>
      <c r="D2002" s="266"/>
      <c r="E2002" s="267"/>
      <c r="F2002" s="267"/>
      <c r="G2002" s="267"/>
      <c r="H2002" s="267"/>
      <c r="I2002" s="267"/>
      <c r="J2002" s="267"/>
      <c r="K2002" s="297"/>
    </row>
    <row r="2003" ht="18" spans="1:11">
      <c r="A2003" s="264" t="s">
        <v>419</v>
      </c>
      <c r="B2003" s="268" t="s">
        <v>777</v>
      </c>
      <c r="C2003" s="266"/>
      <c r="D2003" s="266"/>
      <c r="E2003" s="267"/>
      <c r="F2003" s="267"/>
      <c r="G2003" s="267"/>
      <c r="H2003" s="267"/>
      <c r="I2003" s="267"/>
      <c r="J2003" s="267"/>
      <c r="K2003" s="297"/>
    </row>
    <row r="2004" ht="18.75" spans="1:11">
      <c r="A2004" s="264"/>
      <c r="B2004" s="268"/>
      <c r="C2004" s="266"/>
      <c r="D2004" s="266"/>
      <c r="E2004" s="267"/>
      <c r="F2004" s="267"/>
      <c r="G2004" s="267"/>
      <c r="H2004" s="267"/>
      <c r="I2004" s="267"/>
      <c r="J2004" s="267"/>
      <c r="K2004" s="356"/>
    </row>
    <row r="2005" ht="18.75" spans="1:11">
      <c r="A2005" s="269"/>
      <c r="B2005" s="269"/>
      <c r="C2005" s="266"/>
      <c r="D2005" s="266"/>
      <c r="E2005" s="269"/>
      <c r="F2005" s="270" t="s">
        <v>421</v>
      </c>
      <c r="G2005" s="271"/>
      <c r="H2005" s="271"/>
      <c r="I2005" s="299"/>
      <c r="J2005" s="267"/>
      <c r="K2005" s="356"/>
    </row>
    <row r="2006" ht="33" spans="1:11">
      <c r="A2006" s="334" t="s">
        <v>422</v>
      </c>
      <c r="B2006" s="335" t="s">
        <v>423</v>
      </c>
      <c r="C2006" s="336" t="s">
        <v>424</v>
      </c>
      <c r="D2006" s="337" t="s">
        <v>425</v>
      </c>
      <c r="E2006" s="336" t="s">
        <v>426</v>
      </c>
      <c r="F2006" s="336" t="s">
        <v>8</v>
      </c>
      <c r="G2006" s="336" t="s">
        <v>9</v>
      </c>
      <c r="H2006" s="336" t="s">
        <v>427</v>
      </c>
      <c r="I2006" s="336" t="s">
        <v>428</v>
      </c>
      <c r="J2006" s="336" t="s">
        <v>429</v>
      </c>
      <c r="K2006" s="336" t="s">
        <v>670</v>
      </c>
    </row>
    <row r="2007" spans="1:11">
      <c r="A2007" s="338">
        <v>45436</v>
      </c>
      <c r="B2007" s="338">
        <v>45446</v>
      </c>
      <c r="C2007" s="339" t="s">
        <v>225</v>
      </c>
      <c r="D2007" s="340" t="s">
        <v>778</v>
      </c>
      <c r="E2007" s="341" t="s">
        <v>449</v>
      </c>
      <c r="F2007" s="358">
        <v>0</v>
      </c>
      <c r="G2007" s="358">
        <v>0</v>
      </c>
      <c r="H2007" s="359">
        <f>F2007+G2007</f>
        <v>0</v>
      </c>
      <c r="I2007" s="359">
        <v>0</v>
      </c>
      <c r="J2007" s="352" t="s">
        <v>433</v>
      </c>
      <c r="K2007" s="353" t="s">
        <v>434</v>
      </c>
    </row>
    <row r="2008" spans="1:11">
      <c r="A2008" s="344"/>
      <c r="B2008" s="344"/>
      <c r="C2008" s="345"/>
      <c r="D2008" s="346"/>
      <c r="E2008" s="347"/>
      <c r="F2008" s="360"/>
      <c r="G2008" s="360"/>
      <c r="H2008" s="361"/>
      <c r="I2008" s="361"/>
      <c r="J2008" s="354"/>
      <c r="K2008" s="355"/>
    </row>
    <row r="2009" spans="1:11">
      <c r="A2009" s="344"/>
      <c r="B2009" s="344"/>
      <c r="C2009" s="345"/>
      <c r="D2009" s="346"/>
      <c r="E2009" s="347"/>
      <c r="F2009" s="360"/>
      <c r="G2009" s="360"/>
      <c r="H2009" s="361"/>
      <c r="I2009" s="361"/>
      <c r="J2009" s="354"/>
      <c r="K2009" s="355"/>
    </row>
    <row r="2010" spans="1:11">
      <c r="A2010" s="286" t="s">
        <v>436</v>
      </c>
      <c r="B2010" s="267"/>
      <c r="C2010" s="267"/>
      <c r="D2010" s="286" t="s">
        <v>437</v>
      </c>
      <c r="E2010" s="267"/>
      <c r="F2010" s="286"/>
      <c r="G2010" s="286"/>
      <c r="H2010" s="267"/>
      <c r="I2010" s="356" t="s">
        <v>438</v>
      </c>
      <c r="J2010" s="267"/>
      <c r="K2010" s="345"/>
    </row>
    <row r="2011" spans="1:11">
      <c r="A2011" s="286"/>
      <c r="B2011" s="267"/>
      <c r="C2011" s="267"/>
      <c r="D2011" s="286"/>
      <c r="E2011" s="267"/>
      <c r="F2011" s="286"/>
      <c r="G2011" s="286"/>
      <c r="H2011" s="267"/>
      <c r="I2011" s="267"/>
      <c r="J2011" s="267"/>
      <c r="K2011" s="345"/>
    </row>
    <row r="2012" spans="1:11">
      <c r="A2012" s="286"/>
      <c r="B2012" s="267"/>
      <c r="C2012" s="267"/>
      <c r="D2012" s="286"/>
      <c r="E2012" s="267"/>
      <c r="F2012" s="286"/>
      <c r="G2012" s="286"/>
      <c r="H2012" s="267"/>
      <c r="I2012" s="345"/>
      <c r="J2012" s="267"/>
      <c r="K2012" s="345"/>
    </row>
    <row r="2013" spans="1:11">
      <c r="A2013" s="287" t="s">
        <v>439</v>
      </c>
      <c r="B2013" s="267"/>
      <c r="C2013" s="267"/>
      <c r="D2013" s="287" t="s">
        <v>440</v>
      </c>
      <c r="E2013" s="267"/>
      <c r="F2013" s="287"/>
      <c r="G2013" s="287"/>
      <c r="H2013" s="267"/>
      <c r="I2013" s="287" t="s">
        <v>544</v>
      </c>
      <c r="J2013" s="267"/>
      <c r="K2013" s="357"/>
    </row>
    <row r="2014" spans="1:11">
      <c r="A2014" s="288" t="s">
        <v>442</v>
      </c>
      <c r="B2014" s="267"/>
      <c r="C2014" s="267"/>
      <c r="D2014" s="288" t="s">
        <v>443</v>
      </c>
      <c r="E2014" s="267"/>
      <c r="F2014" s="288"/>
      <c r="G2014" s="288"/>
      <c r="H2014" s="267"/>
      <c r="I2014" s="288" t="s">
        <v>545</v>
      </c>
      <c r="J2014" s="304"/>
      <c r="K2014" s="286"/>
    </row>
    <row r="2015" spans="1:11">
      <c r="A2015" s="288"/>
      <c r="B2015" s="66"/>
      <c r="C2015" s="66"/>
      <c r="D2015" s="288"/>
      <c r="E2015" s="66"/>
      <c r="F2015" s="288"/>
      <c r="G2015" s="288"/>
      <c r="H2015" s="66"/>
      <c r="I2015" s="288"/>
      <c r="J2015" s="304"/>
      <c r="K2015" s="286"/>
    </row>
    <row r="2016" ht="18.75" spans="1:11">
      <c r="A2016" s="264" t="s">
        <v>415</v>
      </c>
      <c r="B2016" s="265"/>
      <c r="C2016" s="266"/>
      <c r="D2016" s="266"/>
      <c r="E2016" s="267"/>
      <c r="F2016" s="267"/>
      <c r="G2016" s="267"/>
      <c r="H2016" s="267"/>
      <c r="I2016" s="267"/>
      <c r="J2016" s="267"/>
      <c r="K2016" s="267"/>
    </row>
    <row r="2017" ht="18.75" spans="1:11">
      <c r="A2017" s="264" t="s">
        <v>416</v>
      </c>
      <c r="B2017" s="265"/>
      <c r="C2017" s="266"/>
      <c r="D2017" s="266"/>
      <c r="E2017" s="267"/>
      <c r="F2017" s="267"/>
      <c r="G2017" s="267"/>
      <c r="H2017" s="267"/>
      <c r="I2017" s="267"/>
      <c r="J2017" s="267"/>
      <c r="K2017" s="267"/>
    </row>
    <row r="2018" ht="18.75" spans="1:11">
      <c r="A2018" s="264" t="s">
        <v>417</v>
      </c>
      <c r="B2018" s="265"/>
      <c r="C2018" s="266"/>
      <c r="D2018" s="266"/>
      <c r="E2018" s="267"/>
      <c r="F2018" s="267"/>
      <c r="G2018" s="267"/>
      <c r="H2018" s="267"/>
      <c r="I2018" s="296"/>
      <c r="J2018" s="296"/>
      <c r="K2018" s="296"/>
    </row>
    <row r="2019" ht="18.75" spans="1:11">
      <c r="A2019" s="264"/>
      <c r="B2019" s="265"/>
      <c r="C2019" s="266"/>
      <c r="D2019" s="266"/>
      <c r="E2019" s="267"/>
      <c r="F2019" s="267"/>
      <c r="G2019" s="267"/>
      <c r="H2019" s="267"/>
      <c r="I2019" s="267"/>
      <c r="J2019" s="267"/>
      <c r="K2019" s="267"/>
    </row>
    <row r="2020" ht="18.75" spans="1:11">
      <c r="A2020" s="264" t="s">
        <v>418</v>
      </c>
      <c r="B2020" s="265"/>
      <c r="C2020" s="266"/>
      <c r="D2020" s="266"/>
      <c r="E2020" s="267"/>
      <c r="F2020" s="267"/>
      <c r="G2020" s="267"/>
      <c r="H2020" s="267"/>
      <c r="I2020" s="267"/>
      <c r="J2020" s="267"/>
      <c r="K2020" s="297"/>
    </row>
    <row r="2021" ht="18" spans="1:11">
      <c r="A2021" s="264" t="s">
        <v>419</v>
      </c>
      <c r="B2021" s="268" t="s">
        <v>777</v>
      </c>
      <c r="C2021" s="266"/>
      <c r="D2021" s="266"/>
      <c r="E2021" s="267"/>
      <c r="F2021" s="267"/>
      <c r="G2021" s="267"/>
      <c r="H2021" s="267"/>
      <c r="I2021" s="267"/>
      <c r="J2021" s="267"/>
      <c r="K2021" s="297"/>
    </row>
    <row r="2022" ht="18.75" spans="1:11">
      <c r="A2022" s="264"/>
      <c r="B2022" s="268"/>
      <c r="C2022" s="266"/>
      <c r="D2022" s="266"/>
      <c r="E2022" s="267"/>
      <c r="F2022" s="267"/>
      <c r="G2022" s="267"/>
      <c r="H2022" s="267"/>
      <c r="I2022" s="267"/>
      <c r="J2022" s="267"/>
      <c r="K2022" s="356"/>
    </row>
    <row r="2023" ht="18.75" spans="1:11">
      <c r="A2023" s="269"/>
      <c r="B2023" s="269"/>
      <c r="C2023" s="266"/>
      <c r="D2023" s="266"/>
      <c r="E2023" s="269"/>
      <c r="F2023" s="270" t="s">
        <v>421</v>
      </c>
      <c r="G2023" s="271"/>
      <c r="H2023" s="271"/>
      <c r="I2023" s="299"/>
      <c r="J2023" s="267"/>
      <c r="K2023" s="356"/>
    </row>
    <row r="2024" ht="33" spans="1:11">
      <c r="A2024" s="334" t="s">
        <v>422</v>
      </c>
      <c r="B2024" s="335" t="s">
        <v>423</v>
      </c>
      <c r="C2024" s="336" t="s">
        <v>424</v>
      </c>
      <c r="D2024" s="337" t="s">
        <v>425</v>
      </c>
      <c r="E2024" s="336" t="s">
        <v>426</v>
      </c>
      <c r="F2024" s="336" t="s">
        <v>8</v>
      </c>
      <c r="G2024" s="336" t="s">
        <v>9</v>
      </c>
      <c r="H2024" s="336" t="s">
        <v>427</v>
      </c>
      <c r="I2024" s="336" t="s">
        <v>428</v>
      </c>
      <c r="J2024" s="336" t="s">
        <v>429</v>
      </c>
      <c r="K2024" s="336" t="s">
        <v>670</v>
      </c>
    </row>
    <row r="2025" spans="1:11">
      <c r="A2025" s="338">
        <v>45421</v>
      </c>
      <c r="B2025" s="338">
        <v>45446</v>
      </c>
      <c r="C2025" s="339" t="s">
        <v>223</v>
      </c>
      <c r="D2025" s="340" t="s">
        <v>779</v>
      </c>
      <c r="E2025" s="341" t="s">
        <v>780</v>
      </c>
      <c r="F2025" s="358">
        <v>0</v>
      </c>
      <c r="G2025" s="358">
        <v>1100</v>
      </c>
      <c r="H2025" s="359">
        <f>F2025+G2025</f>
        <v>1100</v>
      </c>
      <c r="I2025" s="359">
        <v>0</v>
      </c>
      <c r="J2025" s="352" t="s">
        <v>454</v>
      </c>
      <c r="K2025" s="353" t="s">
        <v>781</v>
      </c>
    </row>
    <row r="2026" spans="1:11">
      <c r="A2026" s="338">
        <v>45420</v>
      </c>
      <c r="B2026" s="338">
        <v>45446</v>
      </c>
      <c r="C2026" s="339" t="s">
        <v>222</v>
      </c>
      <c r="D2026" s="340" t="s">
        <v>782</v>
      </c>
      <c r="E2026" s="341" t="s">
        <v>572</v>
      </c>
      <c r="F2026" s="358">
        <v>0</v>
      </c>
      <c r="G2026" s="358">
        <v>0</v>
      </c>
      <c r="H2026" s="359">
        <f>F2026+G2026</f>
        <v>0</v>
      </c>
      <c r="I2026" s="359">
        <v>0</v>
      </c>
      <c r="J2026" s="352" t="s">
        <v>433</v>
      </c>
      <c r="K2026" s="353" t="s">
        <v>434</v>
      </c>
    </row>
    <row r="2027" spans="1:11">
      <c r="A2027" s="338">
        <v>45435</v>
      </c>
      <c r="B2027" s="338">
        <v>45446</v>
      </c>
      <c r="C2027" s="339" t="s">
        <v>224</v>
      </c>
      <c r="D2027" s="340" t="s">
        <v>783</v>
      </c>
      <c r="E2027" s="341" t="s">
        <v>510</v>
      </c>
      <c r="F2027" s="358">
        <v>0</v>
      </c>
      <c r="G2027" s="358">
        <v>0</v>
      </c>
      <c r="H2027" s="359">
        <f>F2027+G2027</f>
        <v>0</v>
      </c>
      <c r="I2027" s="359">
        <v>0</v>
      </c>
      <c r="J2027" s="352" t="s">
        <v>433</v>
      </c>
      <c r="K2027" s="353" t="s">
        <v>434</v>
      </c>
    </row>
    <row r="2028" spans="1:11">
      <c r="A2028" s="344"/>
      <c r="B2028" s="344"/>
      <c r="C2028" s="345"/>
      <c r="D2028" s="346"/>
      <c r="E2028" s="347"/>
      <c r="F2028" s="362"/>
      <c r="G2028" s="362"/>
      <c r="H2028" s="363"/>
      <c r="I2028" s="363"/>
      <c r="J2028" s="354"/>
      <c r="K2028" s="355"/>
    </row>
    <row r="2029" spans="1:11">
      <c r="A2029" s="344"/>
      <c r="B2029" s="344"/>
      <c r="C2029" s="345"/>
      <c r="D2029" s="346"/>
      <c r="E2029" s="347"/>
      <c r="F2029" s="362"/>
      <c r="G2029" s="362"/>
      <c r="H2029" s="363"/>
      <c r="I2029" s="363"/>
      <c r="J2029" s="354"/>
      <c r="K2029" s="355"/>
    </row>
    <row r="2030" spans="1:11">
      <c r="A2030" s="344"/>
      <c r="B2030" s="344"/>
      <c r="C2030" s="345"/>
      <c r="D2030" s="346"/>
      <c r="E2030" s="347"/>
      <c r="F2030" s="360"/>
      <c r="G2030" s="360"/>
      <c r="H2030" s="361"/>
      <c r="I2030" s="361"/>
      <c r="J2030" s="354"/>
      <c r="K2030" s="355"/>
    </row>
    <row r="2031" spans="1:11">
      <c r="A2031" s="286" t="s">
        <v>436</v>
      </c>
      <c r="B2031" s="267"/>
      <c r="C2031" s="267"/>
      <c r="D2031" s="286" t="s">
        <v>437</v>
      </c>
      <c r="E2031" s="267"/>
      <c r="F2031" s="286"/>
      <c r="G2031" s="286"/>
      <c r="H2031" s="267"/>
      <c r="I2031" s="356" t="s">
        <v>438</v>
      </c>
      <c r="J2031" s="267"/>
      <c r="K2031" s="345"/>
    </row>
    <row r="2032" spans="1:11">
      <c r="A2032" s="286"/>
      <c r="B2032" s="267"/>
      <c r="C2032" s="267"/>
      <c r="D2032" s="286"/>
      <c r="E2032" s="267"/>
      <c r="F2032" s="286"/>
      <c r="G2032" s="286"/>
      <c r="H2032" s="267"/>
      <c r="I2032" s="267"/>
      <c r="J2032" s="267"/>
      <c r="K2032" s="345"/>
    </row>
    <row r="2033" spans="1:11">
      <c r="A2033" s="286"/>
      <c r="B2033" s="267"/>
      <c r="C2033" s="267"/>
      <c r="D2033" s="286"/>
      <c r="E2033" s="267"/>
      <c r="F2033" s="286"/>
      <c r="G2033" s="286"/>
      <c r="H2033" s="267"/>
      <c r="I2033" s="345"/>
      <c r="J2033" s="267"/>
      <c r="K2033" s="345"/>
    </row>
    <row r="2034" spans="1:11">
      <c r="A2034" s="287" t="s">
        <v>439</v>
      </c>
      <c r="B2034" s="267"/>
      <c r="C2034" s="267"/>
      <c r="D2034" s="287" t="s">
        <v>440</v>
      </c>
      <c r="E2034" s="267"/>
      <c r="F2034" s="287"/>
      <c r="G2034" s="287"/>
      <c r="H2034" s="267"/>
      <c r="I2034" s="287" t="s">
        <v>441</v>
      </c>
      <c r="J2034" s="267"/>
      <c r="K2034" s="357"/>
    </row>
    <row r="2035" spans="1:11">
      <c r="A2035" s="288" t="s">
        <v>442</v>
      </c>
      <c r="B2035" s="267"/>
      <c r="C2035" s="267"/>
      <c r="D2035" s="288" t="s">
        <v>443</v>
      </c>
      <c r="E2035" s="267"/>
      <c r="F2035" s="288"/>
      <c r="G2035" s="288"/>
      <c r="H2035" s="267"/>
      <c r="I2035" s="288" t="s">
        <v>444</v>
      </c>
      <c r="J2035" s="304"/>
      <c r="K2035" s="286"/>
    </row>
    <row r="2036" spans="1:11">
      <c r="A2036" s="287"/>
      <c r="B2036" s="66"/>
      <c r="C2036" s="66"/>
      <c r="D2036" s="287"/>
      <c r="E2036" s="66"/>
      <c r="F2036" s="287"/>
      <c r="G2036" s="287"/>
      <c r="H2036" s="66"/>
      <c r="I2036" s="287"/>
      <c r="J2036" s="66"/>
      <c r="K2036" s="303"/>
    </row>
    <row r="2037" ht="18.75" spans="1:11">
      <c r="A2037" s="264" t="s">
        <v>415</v>
      </c>
      <c r="B2037" s="265"/>
      <c r="C2037" s="266"/>
      <c r="D2037" s="266"/>
      <c r="E2037" s="267"/>
      <c r="F2037" s="267"/>
      <c r="G2037" s="267"/>
      <c r="H2037" s="267"/>
      <c r="I2037" s="267"/>
      <c r="J2037" s="267"/>
      <c r="K2037" s="267"/>
    </row>
    <row r="2038" ht="18.75" spans="1:11">
      <c r="A2038" s="264" t="s">
        <v>416</v>
      </c>
      <c r="B2038" s="265"/>
      <c r="C2038" s="266"/>
      <c r="D2038" s="266"/>
      <c r="E2038" s="267"/>
      <c r="F2038" s="267"/>
      <c r="G2038" s="267"/>
      <c r="H2038" s="267"/>
      <c r="I2038" s="267"/>
      <c r="J2038" s="267"/>
      <c r="K2038" s="267"/>
    </row>
    <row r="2039" ht="18.75" spans="1:11">
      <c r="A2039" s="264" t="s">
        <v>417</v>
      </c>
      <c r="B2039" s="265"/>
      <c r="C2039" s="266"/>
      <c r="D2039" s="266"/>
      <c r="E2039" s="267"/>
      <c r="F2039" s="267"/>
      <c r="G2039" s="267"/>
      <c r="H2039" s="267"/>
      <c r="I2039" s="296"/>
      <c r="J2039" s="296"/>
      <c r="K2039" s="296"/>
    </row>
    <row r="2040" ht="18.75" spans="1:11">
      <c r="A2040" s="264"/>
      <c r="B2040" s="265"/>
      <c r="C2040" s="266"/>
      <c r="D2040" s="266"/>
      <c r="E2040" s="267"/>
      <c r="F2040" s="267"/>
      <c r="G2040" s="267"/>
      <c r="H2040" s="267"/>
      <c r="I2040" s="267"/>
      <c r="J2040" s="267"/>
      <c r="K2040" s="267"/>
    </row>
    <row r="2041" ht="18.75" spans="1:11">
      <c r="A2041" s="264" t="s">
        <v>418</v>
      </c>
      <c r="B2041" s="265"/>
      <c r="C2041" s="266"/>
      <c r="D2041" s="266"/>
      <c r="E2041" s="267"/>
      <c r="F2041" s="267"/>
      <c r="G2041" s="267"/>
      <c r="H2041" s="267"/>
      <c r="I2041" s="267"/>
      <c r="J2041" s="267"/>
      <c r="K2041" s="297"/>
    </row>
    <row r="2042" ht="18" spans="1:11">
      <c r="A2042" s="264" t="s">
        <v>419</v>
      </c>
      <c r="B2042" s="268" t="s">
        <v>784</v>
      </c>
      <c r="C2042" s="266"/>
      <c r="D2042" s="266"/>
      <c r="E2042" s="267"/>
      <c r="F2042" s="267"/>
      <c r="G2042" s="267"/>
      <c r="H2042" s="267"/>
      <c r="I2042" s="267"/>
      <c r="J2042" s="267"/>
      <c r="K2042" s="297"/>
    </row>
    <row r="2043" ht="18.75" spans="1:11">
      <c r="A2043" s="264"/>
      <c r="B2043" s="268"/>
      <c r="C2043" s="266"/>
      <c r="D2043" s="266"/>
      <c r="E2043" s="267"/>
      <c r="F2043" s="267"/>
      <c r="G2043" s="267"/>
      <c r="H2043" s="267"/>
      <c r="I2043" s="267"/>
      <c r="J2043" s="267"/>
      <c r="K2043" s="356"/>
    </row>
    <row r="2044" ht="18.75" spans="1:11">
      <c r="A2044" s="269"/>
      <c r="B2044" s="269"/>
      <c r="C2044" s="266"/>
      <c r="D2044" s="266"/>
      <c r="E2044" s="269"/>
      <c r="F2044" s="270" t="s">
        <v>421</v>
      </c>
      <c r="G2044" s="271"/>
      <c r="H2044" s="271"/>
      <c r="I2044" s="299"/>
      <c r="J2044" s="267"/>
      <c r="K2044" s="356"/>
    </row>
    <row r="2045" ht="33" spans="1:11">
      <c r="A2045" s="334" t="s">
        <v>422</v>
      </c>
      <c r="B2045" s="335" t="s">
        <v>423</v>
      </c>
      <c r="C2045" s="336" t="s">
        <v>424</v>
      </c>
      <c r="D2045" s="337" t="s">
        <v>425</v>
      </c>
      <c r="E2045" s="336" t="s">
        <v>426</v>
      </c>
      <c r="F2045" s="336" t="s">
        <v>8</v>
      </c>
      <c r="G2045" s="336" t="s">
        <v>9</v>
      </c>
      <c r="H2045" s="336" t="s">
        <v>427</v>
      </c>
      <c r="I2045" s="336" t="s">
        <v>428</v>
      </c>
      <c r="J2045" s="336" t="s">
        <v>429</v>
      </c>
      <c r="K2045" s="336" t="s">
        <v>670</v>
      </c>
    </row>
    <row r="2046" spans="1:11">
      <c r="A2046" s="338">
        <v>45436</v>
      </c>
      <c r="B2046" s="338">
        <v>45449</v>
      </c>
      <c r="C2046" s="339" t="s">
        <v>227</v>
      </c>
      <c r="D2046" s="340" t="s">
        <v>785</v>
      </c>
      <c r="E2046" s="341" t="s">
        <v>510</v>
      </c>
      <c r="F2046" s="358">
        <v>0</v>
      </c>
      <c r="G2046" s="358">
        <v>2650</v>
      </c>
      <c r="H2046" s="359">
        <f>F2046+G2046</f>
        <v>2650</v>
      </c>
      <c r="I2046" s="359">
        <v>1325</v>
      </c>
      <c r="J2046" s="352" t="s">
        <v>454</v>
      </c>
      <c r="K2046" s="353" t="s">
        <v>786</v>
      </c>
    </row>
    <row r="2047" spans="1:11">
      <c r="A2047" s="344"/>
      <c r="B2047" s="344"/>
      <c r="C2047" s="345"/>
      <c r="D2047" s="346"/>
      <c r="E2047" s="347"/>
      <c r="F2047" s="362"/>
      <c r="G2047" s="362"/>
      <c r="H2047" s="363"/>
      <c r="I2047" s="363"/>
      <c r="J2047" s="354"/>
      <c r="K2047" s="355"/>
    </row>
    <row r="2048" spans="1:11">
      <c r="A2048" s="344"/>
      <c r="B2048" s="344"/>
      <c r="C2048" s="345"/>
      <c r="D2048" s="346"/>
      <c r="E2048" s="347"/>
      <c r="F2048" s="362"/>
      <c r="G2048" s="362"/>
      <c r="H2048" s="363"/>
      <c r="I2048" s="363"/>
      <c r="J2048" s="354"/>
      <c r="K2048" s="355"/>
    </row>
    <row r="2049" spans="1:11">
      <c r="A2049" s="344"/>
      <c r="B2049" s="344"/>
      <c r="C2049" s="345"/>
      <c r="D2049" s="346"/>
      <c r="E2049" s="347"/>
      <c r="F2049" s="360"/>
      <c r="G2049" s="360"/>
      <c r="H2049" s="361"/>
      <c r="I2049" s="361"/>
      <c r="J2049" s="354"/>
      <c r="K2049" s="355"/>
    </row>
    <row r="2050" spans="1:11">
      <c r="A2050" s="286" t="s">
        <v>436</v>
      </c>
      <c r="B2050" s="267"/>
      <c r="C2050" s="267"/>
      <c r="D2050" s="286" t="s">
        <v>437</v>
      </c>
      <c r="E2050" s="267"/>
      <c r="F2050" s="286"/>
      <c r="G2050" s="286"/>
      <c r="H2050" s="267"/>
      <c r="I2050" s="356" t="s">
        <v>438</v>
      </c>
      <c r="J2050" s="267"/>
      <c r="K2050" s="345"/>
    </row>
    <row r="2051" spans="1:11">
      <c r="A2051" s="286"/>
      <c r="B2051" s="267"/>
      <c r="C2051" s="267"/>
      <c r="D2051" s="286"/>
      <c r="E2051" s="267"/>
      <c r="F2051" s="286"/>
      <c r="G2051" s="286"/>
      <c r="H2051" s="267"/>
      <c r="I2051" s="267"/>
      <c r="J2051" s="267"/>
      <c r="K2051" s="345"/>
    </row>
    <row r="2052" spans="1:11">
      <c r="A2052" s="286"/>
      <c r="B2052" s="267"/>
      <c r="C2052" s="267"/>
      <c r="D2052" s="286"/>
      <c r="E2052" s="267"/>
      <c r="F2052" s="286"/>
      <c r="G2052" s="286"/>
      <c r="H2052" s="267"/>
      <c r="I2052" s="345"/>
      <c r="J2052" s="267"/>
      <c r="K2052" s="345"/>
    </row>
    <row r="2053" spans="1:11">
      <c r="A2053" s="287" t="s">
        <v>439</v>
      </c>
      <c r="B2053" s="267"/>
      <c r="C2053" s="267"/>
      <c r="D2053" s="287" t="s">
        <v>440</v>
      </c>
      <c r="E2053" s="267"/>
      <c r="F2053" s="287"/>
      <c r="G2053" s="287"/>
      <c r="H2053" s="267"/>
      <c r="I2053" s="287" t="s">
        <v>441</v>
      </c>
      <c r="J2053" s="267"/>
      <c r="K2053" s="357"/>
    </row>
    <row r="2054" spans="1:11">
      <c r="A2054" s="288" t="s">
        <v>442</v>
      </c>
      <c r="B2054" s="267"/>
      <c r="C2054" s="267"/>
      <c r="D2054" s="288" t="s">
        <v>443</v>
      </c>
      <c r="E2054" s="267"/>
      <c r="F2054" s="288"/>
      <c r="G2054" s="288"/>
      <c r="H2054" s="267"/>
      <c r="I2054" s="288" t="s">
        <v>444</v>
      </c>
      <c r="J2054" s="304"/>
      <c r="K2054" s="286"/>
    </row>
    <row r="2056" ht="18.75" spans="1:11">
      <c r="A2056" s="264" t="s">
        <v>415</v>
      </c>
      <c r="B2056" s="265"/>
      <c r="C2056" s="266"/>
      <c r="D2056" s="266"/>
      <c r="E2056" s="267"/>
      <c r="F2056" s="267"/>
      <c r="G2056" s="267"/>
      <c r="H2056" s="267"/>
      <c r="I2056" s="267"/>
      <c r="J2056" s="267"/>
      <c r="K2056" s="267"/>
    </row>
    <row r="2057" ht="18.75" spans="1:11">
      <c r="A2057" s="264" t="s">
        <v>416</v>
      </c>
      <c r="B2057" s="265"/>
      <c r="C2057" s="266"/>
      <c r="D2057" s="266"/>
      <c r="E2057" s="267"/>
      <c r="F2057" s="267"/>
      <c r="G2057" s="267"/>
      <c r="H2057" s="267"/>
      <c r="I2057" s="267"/>
      <c r="J2057" s="267"/>
      <c r="K2057" s="267"/>
    </row>
    <row r="2058" ht="18.75" spans="1:11">
      <c r="A2058" s="264" t="s">
        <v>417</v>
      </c>
      <c r="B2058" s="265"/>
      <c r="C2058" s="266"/>
      <c r="D2058" s="266"/>
      <c r="E2058" s="267"/>
      <c r="F2058" s="267"/>
      <c r="G2058" s="267"/>
      <c r="H2058" s="267"/>
      <c r="I2058" s="296"/>
      <c r="J2058" s="296"/>
      <c r="K2058" s="296"/>
    </row>
    <row r="2059" ht="18.75" spans="1:11">
      <c r="A2059" s="264"/>
      <c r="B2059" s="265"/>
      <c r="C2059" s="266"/>
      <c r="D2059" s="266"/>
      <c r="E2059" s="267"/>
      <c r="F2059" s="267"/>
      <c r="G2059" s="267"/>
      <c r="H2059" s="267"/>
      <c r="I2059" s="267"/>
      <c r="J2059" s="267"/>
      <c r="K2059" s="267"/>
    </row>
    <row r="2060" ht="18.75" spans="1:11">
      <c r="A2060" s="264" t="s">
        <v>450</v>
      </c>
      <c r="B2060" s="265"/>
      <c r="C2060" s="266"/>
      <c r="D2060" s="266"/>
      <c r="E2060" s="267"/>
      <c r="F2060" s="267"/>
      <c r="G2060" s="267"/>
      <c r="H2060" s="267"/>
      <c r="I2060" s="267"/>
      <c r="J2060" s="267"/>
      <c r="K2060" s="297"/>
    </row>
    <row r="2061" ht="18" spans="1:11">
      <c r="A2061" s="264" t="s">
        <v>419</v>
      </c>
      <c r="B2061" s="268" t="s">
        <v>784</v>
      </c>
      <c r="C2061" s="266"/>
      <c r="D2061" s="266"/>
      <c r="E2061" s="267"/>
      <c r="F2061" s="267"/>
      <c r="G2061" s="267"/>
      <c r="H2061" s="267"/>
      <c r="I2061" s="267"/>
      <c r="J2061" s="267"/>
      <c r="K2061" s="297"/>
    </row>
    <row r="2062" ht="18.75" spans="1:11">
      <c r="A2062" s="264"/>
      <c r="B2062" s="268"/>
      <c r="C2062" s="266"/>
      <c r="D2062" s="266"/>
      <c r="E2062" s="267"/>
      <c r="F2062" s="267"/>
      <c r="G2062" s="267"/>
      <c r="H2062" s="267"/>
      <c r="I2062" s="267"/>
      <c r="J2062" s="267"/>
      <c r="K2062" s="356"/>
    </row>
    <row r="2063" ht="18.75" spans="1:11">
      <c r="A2063" s="269"/>
      <c r="B2063" s="269"/>
      <c r="C2063" s="266"/>
      <c r="D2063" s="266"/>
      <c r="E2063" s="269"/>
      <c r="F2063" s="270" t="s">
        <v>421</v>
      </c>
      <c r="G2063" s="271"/>
      <c r="H2063" s="271"/>
      <c r="I2063" s="299"/>
      <c r="J2063" s="267"/>
      <c r="K2063" s="356"/>
    </row>
    <row r="2064" ht="33" spans="1:11">
      <c r="A2064" s="334" t="s">
        <v>422</v>
      </c>
      <c r="B2064" s="335" t="s">
        <v>423</v>
      </c>
      <c r="C2064" s="336" t="s">
        <v>424</v>
      </c>
      <c r="D2064" s="337" t="s">
        <v>425</v>
      </c>
      <c r="E2064" s="336" t="s">
        <v>426</v>
      </c>
      <c r="F2064" s="336" t="s">
        <v>8</v>
      </c>
      <c r="G2064" s="336" t="s">
        <v>9</v>
      </c>
      <c r="H2064" s="336" t="s">
        <v>427</v>
      </c>
      <c r="I2064" s="336" t="s">
        <v>428</v>
      </c>
      <c r="J2064" s="336" t="s">
        <v>429</v>
      </c>
      <c r="K2064" s="336" t="s">
        <v>670</v>
      </c>
    </row>
    <row r="2065" spans="1:11">
      <c r="A2065" s="338">
        <v>45439</v>
      </c>
      <c r="B2065" s="338">
        <v>45449</v>
      </c>
      <c r="C2065" s="339" t="s">
        <v>229</v>
      </c>
      <c r="D2065" s="340" t="s">
        <v>787</v>
      </c>
      <c r="E2065" s="341" t="s">
        <v>541</v>
      </c>
      <c r="F2065" s="358">
        <v>0</v>
      </c>
      <c r="G2065" s="358">
        <v>0</v>
      </c>
      <c r="H2065" s="359">
        <f t="shared" ref="H2065:H2070" si="0">F2065+G2065</f>
        <v>0</v>
      </c>
      <c r="I2065" s="359">
        <v>0</v>
      </c>
      <c r="J2065" s="352" t="s">
        <v>433</v>
      </c>
      <c r="K2065" s="353" t="s">
        <v>434</v>
      </c>
    </row>
    <row r="2066" spans="1:11">
      <c r="A2066" s="338">
        <v>45440</v>
      </c>
      <c r="B2066" s="338">
        <v>45449</v>
      </c>
      <c r="C2066" s="339" t="s">
        <v>231</v>
      </c>
      <c r="D2066" s="340" t="s">
        <v>788</v>
      </c>
      <c r="E2066" s="341" t="s">
        <v>453</v>
      </c>
      <c r="F2066" s="358">
        <v>0</v>
      </c>
      <c r="G2066" s="358">
        <v>500</v>
      </c>
      <c r="H2066" s="359">
        <f t="shared" si="0"/>
        <v>500</v>
      </c>
      <c r="I2066" s="359">
        <v>500</v>
      </c>
      <c r="J2066" s="352" t="s">
        <v>454</v>
      </c>
      <c r="K2066" s="353" t="s">
        <v>434</v>
      </c>
    </row>
    <row r="2067" spans="1:11">
      <c r="A2067" s="338">
        <v>45441</v>
      </c>
      <c r="B2067" s="338">
        <v>45449</v>
      </c>
      <c r="C2067" s="339" t="s">
        <v>228</v>
      </c>
      <c r="D2067" s="340" t="s">
        <v>789</v>
      </c>
      <c r="E2067" s="341" t="s">
        <v>790</v>
      </c>
      <c r="F2067" s="358">
        <v>935</v>
      </c>
      <c r="G2067" s="358">
        <v>1100</v>
      </c>
      <c r="H2067" s="359">
        <f t="shared" si="0"/>
        <v>2035</v>
      </c>
      <c r="I2067" s="359">
        <f>H2067-F2067-65</f>
        <v>1035</v>
      </c>
      <c r="J2067" s="352" t="s">
        <v>454</v>
      </c>
      <c r="K2067" s="353" t="s">
        <v>791</v>
      </c>
    </row>
    <row r="2068" spans="1:11">
      <c r="A2068" s="338">
        <v>45441</v>
      </c>
      <c r="B2068" s="338">
        <v>45449</v>
      </c>
      <c r="C2068" s="339" t="s">
        <v>230</v>
      </c>
      <c r="D2068" s="340" t="s">
        <v>789</v>
      </c>
      <c r="E2068" s="341" t="s">
        <v>792</v>
      </c>
      <c r="F2068" s="358">
        <v>165</v>
      </c>
      <c r="G2068" s="358">
        <v>800</v>
      </c>
      <c r="H2068" s="359">
        <f t="shared" si="0"/>
        <v>965</v>
      </c>
      <c r="I2068" s="359">
        <f>H2068-F2068-335</f>
        <v>465</v>
      </c>
      <c r="J2068" s="352" t="s">
        <v>454</v>
      </c>
      <c r="K2068" s="353" t="s">
        <v>793</v>
      </c>
    </row>
    <row r="2069" spans="1:11">
      <c r="A2069" s="338">
        <v>45435</v>
      </c>
      <c r="B2069" s="338">
        <v>45449</v>
      </c>
      <c r="C2069" s="339" t="s">
        <v>226</v>
      </c>
      <c r="D2069" s="340" t="s">
        <v>766</v>
      </c>
      <c r="E2069" s="341" t="s">
        <v>794</v>
      </c>
      <c r="F2069" s="358">
        <v>0</v>
      </c>
      <c r="G2069" s="358">
        <v>450</v>
      </c>
      <c r="H2069" s="359">
        <f t="shared" si="0"/>
        <v>450</v>
      </c>
      <c r="I2069" s="359">
        <v>0</v>
      </c>
      <c r="J2069" s="352" t="s">
        <v>454</v>
      </c>
      <c r="K2069" s="353" t="s">
        <v>434</v>
      </c>
    </row>
    <row r="2070" spans="1:11">
      <c r="A2070" s="338">
        <v>45443</v>
      </c>
      <c r="B2070" s="338">
        <v>45449</v>
      </c>
      <c r="C2070" s="339" t="s">
        <v>232</v>
      </c>
      <c r="D2070" s="340" t="s">
        <v>795</v>
      </c>
      <c r="E2070" s="341" t="s">
        <v>796</v>
      </c>
      <c r="F2070" s="358">
        <v>0</v>
      </c>
      <c r="G2070" s="358">
        <v>0</v>
      </c>
      <c r="H2070" s="359">
        <f t="shared" si="0"/>
        <v>0</v>
      </c>
      <c r="I2070" s="359">
        <v>0</v>
      </c>
      <c r="J2070" s="352" t="s">
        <v>433</v>
      </c>
      <c r="K2070" s="353" t="s">
        <v>434</v>
      </c>
    </row>
    <row r="2071" spans="1:11">
      <c r="A2071" s="344"/>
      <c r="B2071" s="344"/>
      <c r="C2071" s="345"/>
      <c r="D2071" s="346"/>
      <c r="E2071" s="347"/>
      <c r="F2071" s="360"/>
      <c r="G2071" s="360"/>
      <c r="H2071" s="361"/>
      <c r="I2071" s="361"/>
      <c r="J2071" s="354"/>
      <c r="K2071" s="355"/>
    </row>
    <row r="2072" spans="1:11">
      <c r="A2072" s="344"/>
      <c r="B2072" s="344"/>
      <c r="C2072" s="345"/>
      <c r="D2072" s="346"/>
      <c r="E2072" s="347"/>
      <c r="F2072" s="360"/>
      <c r="G2072" s="360"/>
      <c r="H2072" s="361"/>
      <c r="I2072" s="361"/>
      <c r="J2072" s="354"/>
      <c r="K2072" s="355"/>
    </row>
    <row r="2073" spans="1:11">
      <c r="A2073" s="286" t="s">
        <v>436</v>
      </c>
      <c r="B2073" s="267"/>
      <c r="C2073" s="267"/>
      <c r="D2073" s="286" t="s">
        <v>437</v>
      </c>
      <c r="E2073" s="267"/>
      <c r="F2073" s="286"/>
      <c r="G2073" s="286"/>
      <c r="H2073" s="267"/>
      <c r="I2073" s="356" t="s">
        <v>438</v>
      </c>
      <c r="J2073" s="267"/>
      <c r="K2073" s="345"/>
    </row>
    <row r="2074" spans="1:11">
      <c r="A2074" s="286"/>
      <c r="B2074" s="267"/>
      <c r="C2074" s="267"/>
      <c r="D2074" s="286"/>
      <c r="E2074" s="267"/>
      <c r="F2074" s="286"/>
      <c r="G2074" s="286"/>
      <c r="H2074" s="267"/>
      <c r="I2074" s="267"/>
      <c r="J2074" s="267"/>
      <c r="K2074" s="345"/>
    </row>
    <row r="2075" spans="1:11">
      <c r="A2075" s="286"/>
      <c r="B2075" s="267"/>
      <c r="C2075" s="267"/>
      <c r="D2075" s="286"/>
      <c r="E2075" s="267"/>
      <c r="F2075" s="286"/>
      <c r="G2075" s="286"/>
      <c r="H2075" s="267"/>
      <c r="I2075" s="345"/>
      <c r="J2075" s="267"/>
      <c r="K2075" s="345"/>
    </row>
    <row r="2076" spans="1:11">
      <c r="A2076" s="287" t="s">
        <v>439</v>
      </c>
      <c r="B2076" s="267"/>
      <c r="C2076" s="267"/>
      <c r="D2076" s="287" t="s">
        <v>440</v>
      </c>
      <c r="E2076" s="267"/>
      <c r="F2076" s="287"/>
      <c r="G2076" s="287"/>
      <c r="H2076" s="267"/>
      <c r="I2076" s="287" t="s">
        <v>544</v>
      </c>
      <c r="J2076" s="267"/>
      <c r="K2076" s="357"/>
    </row>
    <row r="2077" spans="1:11">
      <c r="A2077" s="288" t="s">
        <v>442</v>
      </c>
      <c r="B2077" s="267"/>
      <c r="C2077" s="267"/>
      <c r="D2077" s="288" t="s">
        <v>443</v>
      </c>
      <c r="E2077" s="267"/>
      <c r="F2077" s="288"/>
      <c r="G2077" s="288"/>
      <c r="H2077" s="267"/>
      <c r="I2077" s="288" t="s">
        <v>545</v>
      </c>
      <c r="J2077" s="304"/>
      <c r="K2077" s="286"/>
    </row>
    <row r="2078" spans="1:11">
      <c r="A2078" s="287"/>
      <c r="B2078" s="66"/>
      <c r="C2078" s="66"/>
      <c r="D2078" s="287"/>
      <c r="E2078" s="66"/>
      <c r="F2078" s="287"/>
      <c r="G2078" s="287"/>
      <c r="H2078" s="66"/>
      <c r="I2078" s="287"/>
      <c r="J2078" s="66"/>
      <c r="K2078" s="303"/>
    </row>
    <row r="2079" ht="18.75" spans="1:11">
      <c r="A2079" s="264" t="s">
        <v>415</v>
      </c>
      <c r="B2079" s="265"/>
      <c r="C2079" s="266"/>
      <c r="D2079" s="266"/>
      <c r="E2079" s="267"/>
      <c r="F2079" s="267"/>
      <c r="G2079" s="267"/>
      <c r="H2079" s="267"/>
      <c r="I2079" s="267"/>
      <c r="J2079" s="267"/>
      <c r="K2079" s="267"/>
    </row>
    <row r="2080" ht="18.75" spans="1:11">
      <c r="A2080" s="264" t="s">
        <v>416</v>
      </c>
      <c r="B2080" s="265"/>
      <c r="C2080" s="266"/>
      <c r="D2080" s="266"/>
      <c r="E2080" s="267"/>
      <c r="F2080" s="267"/>
      <c r="G2080" s="267"/>
      <c r="H2080" s="267"/>
      <c r="I2080" s="267"/>
      <c r="J2080" s="267"/>
      <c r="K2080" s="267"/>
    </row>
    <row r="2081" ht="18.75" spans="1:11">
      <c r="A2081" s="264" t="s">
        <v>417</v>
      </c>
      <c r="B2081" s="265"/>
      <c r="C2081" s="266"/>
      <c r="D2081" s="266"/>
      <c r="E2081" s="267"/>
      <c r="F2081" s="267"/>
      <c r="G2081" s="267"/>
      <c r="H2081" s="267"/>
      <c r="I2081" s="296"/>
      <c r="J2081" s="296"/>
      <c r="K2081" s="296"/>
    </row>
    <row r="2082" ht="18.75" spans="1:11">
      <c r="A2082" s="264"/>
      <c r="B2082" s="265"/>
      <c r="C2082" s="266"/>
      <c r="D2082" s="266"/>
      <c r="E2082" s="267"/>
      <c r="F2082" s="267"/>
      <c r="G2082" s="267"/>
      <c r="H2082" s="267"/>
      <c r="I2082" s="267"/>
      <c r="J2082" s="267"/>
      <c r="K2082" s="267"/>
    </row>
    <row r="2083" ht="18.75" spans="1:11">
      <c r="A2083" s="264" t="s">
        <v>418</v>
      </c>
      <c r="B2083" s="265"/>
      <c r="C2083" s="266"/>
      <c r="D2083" s="266"/>
      <c r="E2083" s="267"/>
      <c r="F2083" s="267"/>
      <c r="G2083" s="267"/>
      <c r="H2083" s="267"/>
      <c r="I2083" s="267"/>
      <c r="J2083" s="267"/>
      <c r="K2083" s="297"/>
    </row>
    <row r="2084" ht="18" spans="1:11">
      <c r="A2084" s="264" t="s">
        <v>419</v>
      </c>
      <c r="B2084" s="268" t="s">
        <v>797</v>
      </c>
      <c r="C2084" s="266"/>
      <c r="D2084" s="266"/>
      <c r="E2084" s="267"/>
      <c r="F2084" s="267"/>
      <c r="G2084" s="267"/>
      <c r="H2084" s="267"/>
      <c r="I2084" s="267"/>
      <c r="J2084" s="267"/>
      <c r="K2084" s="297"/>
    </row>
    <row r="2085" ht="18.75" spans="1:11">
      <c r="A2085" s="264"/>
      <c r="B2085" s="268"/>
      <c r="C2085" s="266"/>
      <c r="D2085" s="266"/>
      <c r="E2085" s="267"/>
      <c r="F2085" s="267"/>
      <c r="G2085" s="267"/>
      <c r="H2085" s="267"/>
      <c r="I2085" s="267"/>
      <c r="J2085" s="267"/>
      <c r="K2085" s="356"/>
    </row>
    <row r="2086" ht="18.75" spans="1:11">
      <c r="A2086" s="269"/>
      <c r="B2086" s="269"/>
      <c r="C2086" s="266"/>
      <c r="D2086" s="266"/>
      <c r="E2086" s="269"/>
      <c r="F2086" s="270" t="s">
        <v>421</v>
      </c>
      <c r="G2086" s="271"/>
      <c r="H2086" s="271"/>
      <c r="I2086" s="299"/>
      <c r="J2086" s="267"/>
      <c r="K2086" s="356"/>
    </row>
    <row r="2087" ht="33" spans="1:11">
      <c r="A2087" s="334" t="s">
        <v>422</v>
      </c>
      <c r="B2087" s="335" t="s">
        <v>423</v>
      </c>
      <c r="C2087" s="336" t="s">
        <v>424</v>
      </c>
      <c r="D2087" s="337" t="s">
        <v>425</v>
      </c>
      <c r="E2087" s="336" t="s">
        <v>426</v>
      </c>
      <c r="F2087" s="336" t="s">
        <v>8</v>
      </c>
      <c r="G2087" s="336" t="s">
        <v>9</v>
      </c>
      <c r="H2087" s="336" t="s">
        <v>427</v>
      </c>
      <c r="I2087" s="336" t="s">
        <v>428</v>
      </c>
      <c r="J2087" s="336" t="s">
        <v>429</v>
      </c>
      <c r="K2087" s="336" t="s">
        <v>670</v>
      </c>
    </row>
    <row r="2088" spans="1:11">
      <c r="A2088" s="338">
        <v>45444</v>
      </c>
      <c r="B2088" s="338">
        <v>45453</v>
      </c>
      <c r="C2088" s="339" t="s">
        <v>233</v>
      </c>
      <c r="D2088" s="340" t="s">
        <v>798</v>
      </c>
      <c r="E2088" s="341" t="s">
        <v>449</v>
      </c>
      <c r="F2088" s="358">
        <v>0</v>
      </c>
      <c r="G2088" s="358">
        <v>0</v>
      </c>
      <c r="H2088" s="359">
        <v>0</v>
      </c>
      <c r="I2088" s="359">
        <v>0</v>
      </c>
      <c r="J2088" s="352" t="s">
        <v>433</v>
      </c>
      <c r="K2088" s="353" t="s">
        <v>434</v>
      </c>
    </row>
    <row r="2089" spans="1:11">
      <c r="A2089" s="344"/>
      <c r="B2089" s="344"/>
      <c r="C2089" s="345"/>
      <c r="D2089" s="346"/>
      <c r="E2089" s="347"/>
      <c r="F2089" s="362"/>
      <c r="G2089" s="362"/>
      <c r="H2089" s="363"/>
      <c r="I2089" s="363"/>
      <c r="J2089" s="354"/>
      <c r="K2089" s="355"/>
    </row>
    <row r="2090" spans="1:11">
      <c r="A2090" s="344"/>
      <c r="B2090" s="344"/>
      <c r="C2090" s="345"/>
      <c r="D2090" s="346"/>
      <c r="E2090" s="347"/>
      <c r="F2090" s="362"/>
      <c r="G2090" s="362"/>
      <c r="H2090" s="363"/>
      <c r="I2090" s="363"/>
      <c r="J2090" s="354"/>
      <c r="K2090" s="355"/>
    </row>
    <row r="2091" spans="1:11">
      <c r="A2091" s="344"/>
      <c r="B2091" s="344"/>
      <c r="C2091" s="345"/>
      <c r="D2091" s="346"/>
      <c r="E2091" s="347"/>
      <c r="F2091" s="360"/>
      <c r="G2091" s="360"/>
      <c r="H2091" s="361"/>
      <c r="I2091" s="361"/>
      <c r="J2091" s="354"/>
      <c r="K2091" s="355"/>
    </row>
    <row r="2092" spans="1:11">
      <c r="A2092" s="286" t="s">
        <v>436</v>
      </c>
      <c r="B2092" s="267"/>
      <c r="C2092" s="267"/>
      <c r="D2092" s="286" t="s">
        <v>437</v>
      </c>
      <c r="E2092" s="267"/>
      <c r="F2092" s="286"/>
      <c r="G2092" s="286"/>
      <c r="H2092" s="267"/>
      <c r="I2092" s="356" t="s">
        <v>438</v>
      </c>
      <c r="J2092" s="267"/>
      <c r="K2092" s="345"/>
    </row>
    <row r="2093" spans="1:11">
      <c r="A2093" s="286"/>
      <c r="B2093" s="267"/>
      <c r="C2093" s="267"/>
      <c r="D2093" s="286"/>
      <c r="E2093" s="267"/>
      <c r="F2093" s="286"/>
      <c r="G2093" s="286"/>
      <c r="H2093" s="267"/>
      <c r="I2093" s="267"/>
      <c r="J2093" s="267"/>
      <c r="K2093" s="345"/>
    </row>
    <row r="2094" spans="1:11">
      <c r="A2094" s="286"/>
      <c r="B2094" s="267"/>
      <c r="C2094" s="267"/>
      <c r="D2094" s="286"/>
      <c r="E2094" s="267"/>
      <c r="F2094" s="286"/>
      <c r="G2094" s="286"/>
      <c r="H2094" s="267"/>
      <c r="I2094" s="345"/>
      <c r="J2094" s="267"/>
      <c r="K2094" s="345"/>
    </row>
    <row r="2095" spans="1:11">
      <c r="A2095" s="287" t="s">
        <v>439</v>
      </c>
      <c r="B2095" s="267"/>
      <c r="C2095" s="267"/>
      <c r="D2095" s="287" t="s">
        <v>440</v>
      </c>
      <c r="E2095" s="267"/>
      <c r="F2095" s="287"/>
      <c r="G2095" s="287"/>
      <c r="H2095" s="267"/>
      <c r="I2095" s="287" t="s">
        <v>441</v>
      </c>
      <c r="J2095" s="267"/>
      <c r="K2095" s="357"/>
    </row>
    <row r="2096" spans="1:11">
      <c r="A2096" s="288" t="s">
        <v>442</v>
      </c>
      <c r="B2096" s="267"/>
      <c r="C2096" s="267"/>
      <c r="D2096" s="288" t="s">
        <v>443</v>
      </c>
      <c r="E2096" s="267"/>
      <c r="F2096" s="288"/>
      <c r="G2096" s="288"/>
      <c r="H2096" s="267"/>
      <c r="I2096" s="288" t="s">
        <v>444</v>
      </c>
      <c r="J2096" s="304"/>
      <c r="K2096" s="286"/>
    </row>
    <row r="2097" spans="1:11">
      <c r="A2097" s="286"/>
      <c r="B2097" s="66"/>
      <c r="C2097" s="66"/>
      <c r="D2097" s="286"/>
      <c r="E2097" s="66"/>
      <c r="F2097" s="286"/>
      <c r="G2097" s="286"/>
      <c r="H2097" s="66"/>
      <c r="I2097" s="289"/>
      <c r="J2097" s="66"/>
      <c r="K2097" s="289"/>
    </row>
    <row r="2098" ht="18.75" spans="1:11">
      <c r="A2098" s="264" t="s">
        <v>415</v>
      </c>
      <c r="B2098" s="265"/>
      <c r="C2098" s="266"/>
      <c r="D2098" s="266"/>
      <c r="E2098" s="267"/>
      <c r="F2098" s="267"/>
      <c r="G2098" s="267"/>
      <c r="H2098" s="267"/>
      <c r="I2098" s="267"/>
      <c r="J2098" s="267"/>
      <c r="K2098" s="267"/>
    </row>
    <row r="2099" ht="18.75" spans="1:11">
      <c r="A2099" s="264" t="s">
        <v>416</v>
      </c>
      <c r="B2099" s="265"/>
      <c r="C2099" s="266"/>
      <c r="D2099" s="266"/>
      <c r="E2099" s="267"/>
      <c r="F2099" s="267"/>
      <c r="G2099" s="267"/>
      <c r="H2099" s="267"/>
      <c r="I2099" s="267"/>
      <c r="J2099" s="267"/>
      <c r="K2099" s="267"/>
    </row>
    <row r="2100" ht="18.75" spans="1:11">
      <c r="A2100" s="264" t="s">
        <v>417</v>
      </c>
      <c r="B2100" s="265"/>
      <c r="C2100" s="266"/>
      <c r="D2100" s="266"/>
      <c r="E2100" s="267"/>
      <c r="F2100" s="267"/>
      <c r="G2100" s="267"/>
      <c r="H2100" s="267"/>
      <c r="I2100" s="296"/>
      <c r="J2100" s="296"/>
      <c r="K2100" s="296"/>
    </row>
    <row r="2101" ht="18.75" spans="1:11">
      <c r="A2101" s="264"/>
      <c r="B2101" s="265"/>
      <c r="C2101" s="266"/>
      <c r="D2101" s="266"/>
      <c r="E2101" s="267"/>
      <c r="F2101" s="267"/>
      <c r="G2101" s="267"/>
      <c r="H2101" s="267"/>
      <c r="I2101" s="267"/>
      <c r="J2101" s="267"/>
      <c r="K2101" s="267"/>
    </row>
    <row r="2102" ht="18.75" spans="1:11">
      <c r="A2102" s="264" t="s">
        <v>450</v>
      </c>
      <c r="B2102" s="265"/>
      <c r="C2102" s="266"/>
      <c r="D2102" s="266"/>
      <c r="E2102" s="267"/>
      <c r="F2102" s="267"/>
      <c r="G2102" s="267"/>
      <c r="H2102" s="267"/>
      <c r="I2102" s="267"/>
      <c r="J2102" s="267"/>
      <c r="K2102" s="297"/>
    </row>
    <row r="2103" ht="18" spans="1:11">
      <c r="A2103" s="264" t="s">
        <v>419</v>
      </c>
      <c r="B2103" s="268" t="s">
        <v>797</v>
      </c>
      <c r="C2103" s="266"/>
      <c r="D2103" s="266"/>
      <c r="E2103" s="267"/>
      <c r="F2103" s="267"/>
      <c r="G2103" s="267"/>
      <c r="H2103" s="267"/>
      <c r="I2103" s="267"/>
      <c r="J2103" s="267"/>
      <c r="K2103" s="297"/>
    </row>
    <row r="2104" ht="18.75" spans="1:11">
      <c r="A2104" s="264"/>
      <c r="B2104" s="268"/>
      <c r="C2104" s="266"/>
      <c r="D2104" s="266"/>
      <c r="E2104" s="267"/>
      <c r="F2104" s="267"/>
      <c r="G2104" s="267"/>
      <c r="H2104" s="267"/>
      <c r="I2104" s="267"/>
      <c r="J2104" s="267"/>
      <c r="K2104" s="356"/>
    </row>
    <row r="2105" ht="18.75" spans="1:11">
      <c r="A2105" s="269"/>
      <c r="B2105" s="269"/>
      <c r="C2105" s="266"/>
      <c r="D2105" s="266"/>
      <c r="E2105" s="269"/>
      <c r="F2105" s="270" t="s">
        <v>421</v>
      </c>
      <c r="G2105" s="271"/>
      <c r="H2105" s="271"/>
      <c r="I2105" s="299"/>
      <c r="J2105" s="267"/>
      <c r="K2105" s="356"/>
    </row>
    <row r="2106" ht="33" spans="1:11">
      <c r="A2106" s="334" t="s">
        <v>422</v>
      </c>
      <c r="B2106" s="335" t="s">
        <v>423</v>
      </c>
      <c r="C2106" s="336" t="s">
        <v>424</v>
      </c>
      <c r="D2106" s="337" t="s">
        <v>425</v>
      </c>
      <c r="E2106" s="336" t="s">
        <v>426</v>
      </c>
      <c r="F2106" s="336" t="s">
        <v>8</v>
      </c>
      <c r="G2106" s="336" t="s">
        <v>9</v>
      </c>
      <c r="H2106" s="336" t="s">
        <v>427</v>
      </c>
      <c r="I2106" s="336" t="s">
        <v>428</v>
      </c>
      <c r="J2106" s="336" t="s">
        <v>429</v>
      </c>
      <c r="K2106" s="336" t="s">
        <v>670</v>
      </c>
    </row>
    <row r="2107" ht="30" spans="1:11">
      <c r="A2107" s="338">
        <v>45448</v>
      </c>
      <c r="B2107" s="338">
        <v>45453</v>
      </c>
      <c r="C2107" s="339" t="s">
        <v>234</v>
      </c>
      <c r="D2107" s="340" t="s">
        <v>415</v>
      </c>
      <c r="E2107" s="341" t="s">
        <v>799</v>
      </c>
      <c r="F2107" s="358">
        <v>0</v>
      </c>
      <c r="G2107" s="358">
        <v>0</v>
      </c>
      <c r="H2107" s="359">
        <v>0</v>
      </c>
      <c r="I2107" s="359">
        <v>0</v>
      </c>
      <c r="J2107" s="352" t="s">
        <v>581</v>
      </c>
      <c r="K2107" s="353" t="s">
        <v>434</v>
      </c>
    </row>
    <row r="2108" spans="1:11">
      <c r="A2108" s="344"/>
      <c r="B2108" s="344"/>
      <c r="C2108" s="345"/>
      <c r="D2108" s="346"/>
      <c r="E2108" s="347"/>
      <c r="F2108" s="360"/>
      <c r="G2108" s="360"/>
      <c r="H2108" s="361"/>
      <c r="I2108" s="361"/>
      <c r="J2108" s="354"/>
      <c r="K2108" s="355"/>
    </row>
    <row r="2109" spans="1:11">
      <c r="A2109" s="344"/>
      <c r="B2109" s="344"/>
      <c r="C2109" s="345"/>
      <c r="D2109" s="346"/>
      <c r="E2109" s="347"/>
      <c r="F2109" s="360"/>
      <c r="G2109" s="360"/>
      <c r="H2109" s="361"/>
      <c r="I2109" s="361"/>
      <c r="J2109" s="354"/>
      <c r="K2109" s="355"/>
    </row>
    <row r="2110" spans="1:11">
      <c r="A2110" s="286" t="s">
        <v>436</v>
      </c>
      <c r="B2110" s="267"/>
      <c r="C2110" s="267"/>
      <c r="D2110" s="286" t="s">
        <v>437</v>
      </c>
      <c r="E2110" s="267"/>
      <c r="F2110" s="286"/>
      <c r="G2110" s="286"/>
      <c r="H2110" s="267"/>
      <c r="I2110" s="356" t="s">
        <v>438</v>
      </c>
      <c r="J2110" s="267"/>
      <c r="K2110" s="345"/>
    </row>
    <row r="2111" spans="1:11">
      <c r="A2111" s="286"/>
      <c r="B2111" s="267"/>
      <c r="C2111" s="267"/>
      <c r="D2111" s="286"/>
      <c r="E2111" s="267"/>
      <c r="F2111" s="286"/>
      <c r="G2111" s="286"/>
      <c r="H2111" s="267"/>
      <c r="I2111" s="267"/>
      <c r="J2111" s="267"/>
      <c r="K2111" s="345"/>
    </row>
    <row r="2112" spans="1:11">
      <c r="A2112" s="286"/>
      <c r="B2112" s="267"/>
      <c r="C2112" s="267"/>
      <c r="D2112" s="286"/>
      <c r="E2112" s="267"/>
      <c r="F2112" s="286"/>
      <c r="G2112" s="286"/>
      <c r="H2112" s="267"/>
      <c r="I2112" s="345"/>
      <c r="J2112" s="267"/>
      <c r="K2112" s="345"/>
    </row>
    <row r="2113" spans="1:11">
      <c r="A2113" s="287" t="s">
        <v>439</v>
      </c>
      <c r="B2113" s="267"/>
      <c r="C2113" s="267"/>
      <c r="D2113" s="287" t="s">
        <v>440</v>
      </c>
      <c r="E2113" s="267"/>
      <c r="F2113" s="287"/>
      <c r="G2113" s="287"/>
      <c r="H2113" s="267"/>
      <c r="I2113" s="287" t="s">
        <v>544</v>
      </c>
      <c r="J2113" s="267"/>
      <c r="K2113" s="357"/>
    </row>
    <row r="2114" spans="1:11">
      <c r="A2114" s="288" t="s">
        <v>442</v>
      </c>
      <c r="B2114" s="267"/>
      <c r="C2114" s="267"/>
      <c r="D2114" s="288" t="s">
        <v>443</v>
      </c>
      <c r="E2114" s="267"/>
      <c r="F2114" s="288"/>
      <c r="G2114" s="288"/>
      <c r="H2114" s="267"/>
      <c r="I2114" s="288" t="s">
        <v>545</v>
      </c>
      <c r="J2114" s="304"/>
      <c r="K2114" s="286"/>
    </row>
    <row r="2115" spans="1:11">
      <c r="A2115" s="288"/>
      <c r="B2115" s="66"/>
      <c r="C2115" s="66"/>
      <c r="D2115" s="288"/>
      <c r="E2115" s="66"/>
      <c r="F2115" s="288"/>
      <c r="G2115" s="288"/>
      <c r="H2115" s="66"/>
      <c r="I2115" s="288"/>
      <c r="J2115" s="304"/>
      <c r="K2115" s="286"/>
    </row>
    <row r="2116" ht="18.75" spans="1:11">
      <c r="A2116" s="264" t="s">
        <v>415</v>
      </c>
      <c r="B2116" s="265"/>
      <c r="C2116" s="266"/>
      <c r="D2116" s="266"/>
      <c r="E2116" s="267"/>
      <c r="F2116" s="267"/>
      <c r="G2116" s="267"/>
      <c r="H2116" s="267"/>
      <c r="I2116" s="267"/>
      <c r="J2116" s="267"/>
      <c r="K2116" s="267"/>
    </row>
    <row r="2117" ht="18.75" spans="1:11">
      <c r="A2117" s="264" t="s">
        <v>416</v>
      </c>
      <c r="B2117" s="265"/>
      <c r="C2117" s="266"/>
      <c r="D2117" s="266"/>
      <c r="E2117" s="267"/>
      <c r="F2117" s="267"/>
      <c r="G2117" s="267"/>
      <c r="H2117" s="267"/>
      <c r="I2117" s="267"/>
      <c r="J2117" s="267"/>
      <c r="K2117" s="267"/>
    </row>
    <row r="2118" ht="18.75" spans="1:11">
      <c r="A2118" s="264" t="s">
        <v>417</v>
      </c>
      <c r="B2118" s="265"/>
      <c r="C2118" s="266"/>
      <c r="D2118" s="266"/>
      <c r="E2118" s="267"/>
      <c r="F2118" s="267"/>
      <c r="G2118" s="267"/>
      <c r="H2118" s="267"/>
      <c r="I2118" s="296"/>
      <c r="J2118" s="296"/>
      <c r="K2118" s="296"/>
    </row>
    <row r="2119" ht="18.75" spans="1:11">
      <c r="A2119" s="264"/>
      <c r="B2119" s="265"/>
      <c r="C2119" s="266"/>
      <c r="D2119" s="266"/>
      <c r="E2119" s="267"/>
      <c r="F2119" s="267"/>
      <c r="G2119" s="267"/>
      <c r="H2119" s="267"/>
      <c r="I2119" s="267"/>
      <c r="J2119" s="267"/>
      <c r="K2119" s="267"/>
    </row>
    <row r="2120" ht="18.75" spans="1:11">
      <c r="A2120" s="264" t="s">
        <v>418</v>
      </c>
      <c r="B2120" s="265"/>
      <c r="C2120" s="266"/>
      <c r="D2120" s="266"/>
      <c r="E2120" s="267"/>
      <c r="F2120" s="267"/>
      <c r="G2120" s="267"/>
      <c r="H2120" s="267"/>
      <c r="I2120" s="267"/>
      <c r="J2120" s="267"/>
      <c r="K2120" s="297"/>
    </row>
    <row r="2121" ht="18" spans="1:11">
      <c r="A2121" s="264" t="s">
        <v>419</v>
      </c>
      <c r="B2121" s="268" t="s">
        <v>800</v>
      </c>
      <c r="C2121" s="266"/>
      <c r="D2121" s="266"/>
      <c r="E2121" s="267"/>
      <c r="F2121" s="267"/>
      <c r="G2121" s="267"/>
      <c r="H2121" s="267"/>
      <c r="I2121" s="267"/>
      <c r="J2121" s="267"/>
      <c r="K2121" s="297"/>
    </row>
    <row r="2122" ht="18.75" spans="1:11">
      <c r="A2122" s="264"/>
      <c r="B2122" s="268"/>
      <c r="C2122" s="266"/>
      <c r="D2122" s="266"/>
      <c r="E2122" s="267"/>
      <c r="F2122" s="267"/>
      <c r="G2122" s="267"/>
      <c r="H2122" s="267"/>
      <c r="I2122" s="267"/>
      <c r="J2122" s="267"/>
      <c r="K2122" s="356"/>
    </row>
    <row r="2123" ht="18.75" spans="1:11">
      <c r="A2123" s="269"/>
      <c r="B2123" s="269"/>
      <c r="C2123" s="266"/>
      <c r="D2123" s="266"/>
      <c r="E2123" s="269"/>
      <c r="F2123" s="270" t="s">
        <v>421</v>
      </c>
      <c r="G2123" s="271"/>
      <c r="H2123" s="271"/>
      <c r="I2123" s="299"/>
      <c r="J2123" s="267"/>
      <c r="K2123" s="356"/>
    </row>
    <row r="2124" ht="33" spans="1:11">
      <c r="A2124" s="334" t="s">
        <v>422</v>
      </c>
      <c r="B2124" s="335" t="s">
        <v>423</v>
      </c>
      <c r="C2124" s="336" t="s">
        <v>424</v>
      </c>
      <c r="D2124" s="337" t="s">
        <v>425</v>
      </c>
      <c r="E2124" s="336" t="s">
        <v>426</v>
      </c>
      <c r="F2124" s="336" t="s">
        <v>8</v>
      </c>
      <c r="G2124" s="336" t="s">
        <v>9</v>
      </c>
      <c r="H2124" s="336" t="s">
        <v>427</v>
      </c>
      <c r="I2124" s="336" t="s">
        <v>428</v>
      </c>
      <c r="J2124" s="336" t="s">
        <v>429</v>
      </c>
      <c r="K2124" s="336" t="s">
        <v>670</v>
      </c>
    </row>
    <row r="2125" spans="1:11">
      <c r="A2125" s="338">
        <v>45429</v>
      </c>
      <c r="B2125" s="338">
        <v>45454</v>
      </c>
      <c r="C2125" s="339" t="s">
        <v>235</v>
      </c>
      <c r="D2125" s="340" t="s">
        <v>801</v>
      </c>
      <c r="E2125" s="341" t="s">
        <v>517</v>
      </c>
      <c r="F2125" s="358">
        <v>132</v>
      </c>
      <c r="G2125" s="358">
        <v>1568</v>
      </c>
      <c r="H2125" s="359">
        <f>F2125+G2125</f>
        <v>1700</v>
      </c>
      <c r="I2125" s="359">
        <v>1700</v>
      </c>
      <c r="J2125" s="352" t="s">
        <v>454</v>
      </c>
      <c r="K2125" s="353" t="s">
        <v>434</v>
      </c>
    </row>
    <row r="2126" spans="1:11">
      <c r="A2126" s="338">
        <v>45436</v>
      </c>
      <c r="B2126" s="338">
        <v>45456</v>
      </c>
      <c r="C2126" s="339" t="s">
        <v>236</v>
      </c>
      <c r="D2126" s="340" t="s">
        <v>802</v>
      </c>
      <c r="E2126" s="341" t="s">
        <v>803</v>
      </c>
      <c r="F2126" s="358">
        <v>0</v>
      </c>
      <c r="G2126" s="358">
        <v>0</v>
      </c>
      <c r="H2126" s="359">
        <v>0</v>
      </c>
      <c r="I2126" s="359">
        <v>0</v>
      </c>
      <c r="J2126" s="352" t="s">
        <v>454</v>
      </c>
      <c r="K2126" s="353" t="s">
        <v>434</v>
      </c>
    </row>
    <row r="2127" spans="1:11">
      <c r="A2127" s="338">
        <v>45436</v>
      </c>
      <c r="B2127" s="338">
        <v>45456</v>
      </c>
      <c r="C2127" s="339" t="s">
        <v>237</v>
      </c>
      <c r="D2127" s="340" t="s">
        <v>802</v>
      </c>
      <c r="E2127" s="341" t="s">
        <v>804</v>
      </c>
      <c r="F2127" s="358">
        <v>220</v>
      </c>
      <c r="G2127" s="358">
        <v>5750</v>
      </c>
      <c r="H2127" s="359">
        <f>F2127+G2127</f>
        <v>5970</v>
      </c>
      <c r="I2127" s="359">
        <v>5970</v>
      </c>
      <c r="J2127" s="352" t="s">
        <v>454</v>
      </c>
      <c r="K2127" s="353" t="s">
        <v>434</v>
      </c>
    </row>
    <row r="2128" spans="1:11">
      <c r="A2128" s="344"/>
      <c r="B2128" s="344"/>
      <c r="C2128" s="345"/>
      <c r="D2128" s="346"/>
      <c r="E2128" s="347"/>
      <c r="F2128" s="362"/>
      <c r="G2128" s="362"/>
      <c r="H2128" s="363"/>
      <c r="I2128" s="363"/>
      <c r="J2128" s="354"/>
      <c r="K2128" s="355"/>
    </row>
    <row r="2129" spans="1:11">
      <c r="A2129" s="344"/>
      <c r="B2129" s="344"/>
      <c r="C2129" s="345"/>
      <c r="D2129" s="346"/>
      <c r="E2129" s="347"/>
      <c r="F2129" s="362"/>
      <c r="G2129" s="362"/>
      <c r="H2129" s="363"/>
      <c r="I2129" s="363"/>
      <c r="J2129" s="354"/>
      <c r="K2129" s="355"/>
    </row>
    <row r="2130" spans="1:11">
      <c r="A2130" s="344"/>
      <c r="B2130" s="344"/>
      <c r="C2130" s="345"/>
      <c r="D2130" s="346"/>
      <c r="E2130" s="347"/>
      <c r="F2130" s="360"/>
      <c r="G2130" s="360"/>
      <c r="H2130" s="361"/>
      <c r="I2130" s="361"/>
      <c r="J2130" s="354"/>
      <c r="K2130" s="355"/>
    </row>
    <row r="2131" spans="1:11">
      <c r="A2131" s="286" t="s">
        <v>436</v>
      </c>
      <c r="B2131" s="267"/>
      <c r="C2131" s="267"/>
      <c r="D2131" s="286" t="s">
        <v>437</v>
      </c>
      <c r="E2131" s="267"/>
      <c r="F2131" s="286"/>
      <c r="G2131" s="286"/>
      <c r="H2131" s="267"/>
      <c r="I2131" s="356" t="s">
        <v>438</v>
      </c>
      <c r="J2131" s="267"/>
      <c r="K2131" s="345"/>
    </row>
    <row r="2132" spans="1:11">
      <c r="A2132" s="286"/>
      <c r="B2132" s="267"/>
      <c r="C2132" s="267"/>
      <c r="D2132" s="286"/>
      <c r="E2132" s="267"/>
      <c r="F2132" s="286"/>
      <c r="G2132" s="286"/>
      <c r="H2132" s="267"/>
      <c r="I2132" s="267"/>
      <c r="J2132" s="267"/>
      <c r="K2132" s="345"/>
    </row>
    <row r="2133" spans="1:11">
      <c r="A2133" s="286"/>
      <c r="B2133" s="267"/>
      <c r="C2133" s="267"/>
      <c r="D2133" s="286"/>
      <c r="E2133" s="267"/>
      <c r="F2133" s="286"/>
      <c r="G2133" s="286"/>
      <c r="H2133" s="267"/>
      <c r="I2133" s="345"/>
      <c r="J2133" s="267"/>
      <c r="K2133" s="345"/>
    </row>
    <row r="2134" spans="1:11">
      <c r="A2134" s="287" t="s">
        <v>439</v>
      </c>
      <c r="B2134" s="267"/>
      <c r="C2134" s="267"/>
      <c r="D2134" s="287" t="s">
        <v>440</v>
      </c>
      <c r="E2134" s="267"/>
      <c r="F2134" s="287"/>
      <c r="G2134" s="287"/>
      <c r="H2134" s="267"/>
      <c r="I2134" s="287" t="s">
        <v>441</v>
      </c>
      <c r="J2134" s="267"/>
      <c r="K2134" s="357"/>
    </row>
    <row r="2135" spans="1:11">
      <c r="A2135" s="288" t="s">
        <v>442</v>
      </c>
      <c r="B2135" s="267"/>
      <c r="C2135" s="267"/>
      <c r="D2135" s="288" t="s">
        <v>443</v>
      </c>
      <c r="E2135" s="267"/>
      <c r="F2135" s="288"/>
      <c r="G2135" s="288"/>
      <c r="H2135" s="267"/>
      <c r="I2135" s="288" t="s">
        <v>444</v>
      </c>
      <c r="J2135" s="304"/>
      <c r="K2135" s="286"/>
    </row>
    <row r="2136" spans="1:11">
      <c r="A2136" s="283"/>
      <c r="B2136" s="284"/>
      <c r="C2136" s="285"/>
      <c r="D2136" s="285"/>
      <c r="E2136" s="285"/>
      <c r="F2136" s="285"/>
      <c r="G2136" s="285"/>
      <c r="H2136" s="285"/>
      <c r="I2136" s="285"/>
      <c r="J2136" s="302"/>
      <c r="K2136" s="303"/>
    </row>
    <row r="2137" ht="18.75" spans="1:11">
      <c r="A2137" s="264" t="s">
        <v>415</v>
      </c>
      <c r="B2137" s="265"/>
      <c r="C2137" s="266"/>
      <c r="D2137" s="266"/>
      <c r="E2137" s="267"/>
      <c r="F2137" s="267"/>
      <c r="G2137" s="267"/>
      <c r="H2137" s="267"/>
      <c r="I2137" s="267"/>
      <c r="J2137" s="267"/>
      <c r="K2137" s="267"/>
    </row>
    <row r="2138" ht="18.75" spans="1:11">
      <c r="A2138" s="264" t="s">
        <v>416</v>
      </c>
      <c r="B2138" s="265"/>
      <c r="C2138" s="266"/>
      <c r="D2138" s="266"/>
      <c r="E2138" s="267"/>
      <c r="F2138" s="267"/>
      <c r="G2138" s="267"/>
      <c r="H2138" s="267"/>
      <c r="I2138" s="267"/>
      <c r="J2138" s="267"/>
      <c r="K2138" s="267"/>
    </row>
    <row r="2139" ht="18.75" spans="1:11">
      <c r="A2139" s="264" t="s">
        <v>417</v>
      </c>
      <c r="B2139" s="265"/>
      <c r="C2139" s="266"/>
      <c r="D2139" s="266"/>
      <c r="E2139" s="267"/>
      <c r="F2139" s="267"/>
      <c r="G2139" s="267"/>
      <c r="H2139" s="267"/>
      <c r="I2139" s="296"/>
      <c r="J2139" s="296"/>
      <c r="K2139" s="296"/>
    </row>
    <row r="2140" ht="18.75" spans="1:11">
      <c r="A2140" s="264"/>
      <c r="B2140" s="265"/>
      <c r="C2140" s="266"/>
      <c r="D2140" s="266"/>
      <c r="E2140" s="267"/>
      <c r="F2140" s="267"/>
      <c r="G2140" s="267"/>
      <c r="H2140" s="267"/>
      <c r="I2140" s="267"/>
      <c r="J2140" s="267"/>
      <c r="K2140" s="267"/>
    </row>
    <row r="2141" ht="18.75" spans="1:11">
      <c r="A2141" s="264" t="s">
        <v>450</v>
      </c>
      <c r="B2141" s="265"/>
      <c r="C2141" s="266"/>
      <c r="D2141" s="266"/>
      <c r="E2141" s="267"/>
      <c r="F2141" s="267"/>
      <c r="G2141" s="267"/>
      <c r="H2141" s="267"/>
      <c r="I2141" s="267"/>
      <c r="J2141" s="267"/>
      <c r="K2141" s="297"/>
    </row>
    <row r="2142" ht="18" spans="1:11">
      <c r="A2142" s="264" t="s">
        <v>419</v>
      </c>
      <c r="B2142" s="268" t="s">
        <v>800</v>
      </c>
      <c r="C2142" s="266"/>
      <c r="D2142" s="266"/>
      <c r="E2142" s="267"/>
      <c r="F2142" s="267"/>
      <c r="G2142" s="267"/>
      <c r="H2142" s="267"/>
      <c r="I2142" s="267"/>
      <c r="J2142" s="267"/>
      <c r="K2142" s="297"/>
    </row>
    <row r="2143" ht="18.75" spans="1:11">
      <c r="A2143" s="264"/>
      <c r="B2143" s="268"/>
      <c r="C2143" s="266"/>
      <c r="D2143" s="266"/>
      <c r="E2143" s="267"/>
      <c r="F2143" s="267"/>
      <c r="G2143" s="267"/>
      <c r="H2143" s="267"/>
      <c r="I2143" s="267"/>
      <c r="J2143" s="267"/>
      <c r="K2143" s="356"/>
    </row>
    <row r="2144" ht="18.75" spans="1:11">
      <c r="A2144" s="269"/>
      <c r="B2144" s="269"/>
      <c r="C2144" s="266"/>
      <c r="D2144" s="266"/>
      <c r="E2144" s="269"/>
      <c r="F2144" s="270" t="s">
        <v>421</v>
      </c>
      <c r="G2144" s="271"/>
      <c r="H2144" s="271"/>
      <c r="I2144" s="299"/>
      <c r="J2144" s="267"/>
      <c r="K2144" s="356"/>
    </row>
    <row r="2145" ht="33" spans="1:11">
      <c r="A2145" s="334" t="s">
        <v>422</v>
      </c>
      <c r="B2145" s="335" t="s">
        <v>423</v>
      </c>
      <c r="C2145" s="336" t="s">
        <v>424</v>
      </c>
      <c r="D2145" s="337" t="s">
        <v>425</v>
      </c>
      <c r="E2145" s="336" t="s">
        <v>426</v>
      </c>
      <c r="F2145" s="336" t="s">
        <v>8</v>
      </c>
      <c r="G2145" s="336" t="s">
        <v>9</v>
      </c>
      <c r="H2145" s="336" t="s">
        <v>427</v>
      </c>
      <c r="I2145" s="336" t="s">
        <v>428</v>
      </c>
      <c r="J2145" s="336" t="s">
        <v>429</v>
      </c>
      <c r="K2145" s="336" t="s">
        <v>670</v>
      </c>
    </row>
    <row r="2146" spans="1:11">
      <c r="A2146" s="338">
        <v>45450</v>
      </c>
      <c r="B2146" s="338">
        <v>45456</v>
      </c>
      <c r="C2146" s="339" t="s">
        <v>238</v>
      </c>
      <c r="D2146" s="340" t="s">
        <v>805</v>
      </c>
      <c r="E2146" s="341" t="s">
        <v>449</v>
      </c>
      <c r="F2146" s="358">
        <v>0</v>
      </c>
      <c r="G2146" s="358">
        <v>0</v>
      </c>
      <c r="H2146" s="359">
        <v>0</v>
      </c>
      <c r="I2146" s="359">
        <v>0</v>
      </c>
      <c r="J2146" s="352" t="s">
        <v>433</v>
      </c>
      <c r="K2146" s="353" t="s">
        <v>434</v>
      </c>
    </row>
    <row r="2147" spans="1:11">
      <c r="A2147" s="344"/>
      <c r="B2147" s="344"/>
      <c r="C2147" s="345"/>
      <c r="D2147" s="346"/>
      <c r="E2147" s="347"/>
      <c r="F2147" s="360"/>
      <c r="G2147" s="360"/>
      <c r="H2147" s="361"/>
      <c r="I2147" s="361"/>
      <c r="J2147" s="354"/>
      <c r="K2147" s="355"/>
    </row>
    <row r="2148" spans="1:11">
      <c r="A2148" s="344"/>
      <c r="B2148" s="344"/>
      <c r="C2148" s="345"/>
      <c r="D2148" s="346"/>
      <c r="E2148" s="347"/>
      <c r="F2148" s="360"/>
      <c r="G2148" s="360"/>
      <c r="H2148" s="361"/>
      <c r="I2148" s="361"/>
      <c r="J2148" s="354"/>
      <c r="K2148" s="355"/>
    </row>
    <row r="2149" spans="1:11">
      <c r="A2149" s="286" t="s">
        <v>436</v>
      </c>
      <c r="B2149" s="267"/>
      <c r="C2149" s="267"/>
      <c r="D2149" s="286" t="s">
        <v>437</v>
      </c>
      <c r="E2149" s="267"/>
      <c r="F2149" s="286"/>
      <c r="G2149" s="286"/>
      <c r="H2149" s="267"/>
      <c r="I2149" s="356" t="s">
        <v>438</v>
      </c>
      <c r="J2149" s="267"/>
      <c r="K2149" s="345"/>
    </row>
    <row r="2150" spans="1:11">
      <c r="A2150" s="286"/>
      <c r="B2150" s="267"/>
      <c r="C2150" s="267"/>
      <c r="D2150" s="286"/>
      <c r="E2150" s="267"/>
      <c r="F2150" s="286"/>
      <c r="G2150" s="286"/>
      <c r="H2150" s="267"/>
      <c r="I2150" s="267"/>
      <c r="J2150" s="267"/>
      <c r="K2150" s="345"/>
    </row>
    <row r="2151" spans="1:11">
      <c r="A2151" s="286"/>
      <c r="B2151" s="267"/>
      <c r="C2151" s="267"/>
      <c r="D2151" s="286"/>
      <c r="E2151" s="267"/>
      <c r="F2151" s="286"/>
      <c r="G2151" s="286"/>
      <c r="H2151" s="267"/>
      <c r="I2151" s="345"/>
      <c r="J2151" s="267"/>
      <c r="K2151" s="345"/>
    </row>
    <row r="2152" spans="1:11">
      <c r="A2152" s="287" t="s">
        <v>439</v>
      </c>
      <c r="B2152" s="267"/>
      <c r="C2152" s="267"/>
      <c r="D2152" s="287" t="s">
        <v>440</v>
      </c>
      <c r="E2152" s="267"/>
      <c r="F2152" s="287"/>
      <c r="G2152" s="287"/>
      <c r="H2152" s="267"/>
      <c r="I2152" s="287" t="s">
        <v>544</v>
      </c>
      <c r="J2152" s="267"/>
      <c r="K2152" s="357"/>
    </row>
    <row r="2153" spans="1:11">
      <c r="A2153" s="288" t="s">
        <v>442</v>
      </c>
      <c r="B2153" s="267"/>
      <c r="C2153" s="267"/>
      <c r="D2153" s="288" t="s">
        <v>443</v>
      </c>
      <c r="E2153" s="267"/>
      <c r="F2153" s="288"/>
      <c r="G2153" s="288"/>
      <c r="H2153" s="267"/>
      <c r="I2153" s="288" t="s">
        <v>545</v>
      </c>
      <c r="J2153" s="304"/>
      <c r="K2153" s="286"/>
    </row>
    <row r="2154" spans="1:11">
      <c r="A2154" s="286"/>
      <c r="B2154" s="66"/>
      <c r="C2154" s="66"/>
      <c r="D2154" s="286"/>
      <c r="E2154" s="66"/>
      <c r="F2154" s="286"/>
      <c r="G2154" s="286"/>
      <c r="H2154" s="66"/>
      <c r="I2154" s="289"/>
      <c r="J2154" s="66"/>
      <c r="K2154" s="289"/>
    </row>
    <row r="2155" ht="18.75" spans="1:11">
      <c r="A2155" s="264" t="s">
        <v>415</v>
      </c>
      <c r="B2155" s="265"/>
      <c r="C2155" s="266"/>
      <c r="D2155" s="266"/>
      <c r="E2155" s="267"/>
      <c r="F2155" s="267"/>
      <c r="G2155" s="267"/>
      <c r="H2155" s="267"/>
      <c r="I2155" s="267"/>
      <c r="J2155" s="267"/>
      <c r="K2155" s="267"/>
    </row>
    <row r="2156" ht="18.75" spans="1:11">
      <c r="A2156" s="264" t="s">
        <v>416</v>
      </c>
      <c r="B2156" s="265"/>
      <c r="C2156" s="266"/>
      <c r="D2156" s="266"/>
      <c r="E2156" s="267"/>
      <c r="F2156" s="267"/>
      <c r="G2156" s="267"/>
      <c r="H2156" s="267"/>
      <c r="I2156" s="267"/>
      <c r="J2156" s="267"/>
      <c r="K2156" s="267"/>
    </row>
    <row r="2157" ht="18.75" spans="1:11">
      <c r="A2157" s="264" t="s">
        <v>417</v>
      </c>
      <c r="B2157" s="265"/>
      <c r="C2157" s="266"/>
      <c r="D2157" s="266"/>
      <c r="E2157" s="267"/>
      <c r="F2157" s="267"/>
      <c r="G2157" s="267"/>
      <c r="H2157" s="267"/>
      <c r="I2157" s="296"/>
      <c r="J2157" s="296"/>
      <c r="K2157" s="296"/>
    </row>
    <row r="2158" ht="18.75" spans="1:11">
      <c r="A2158" s="264"/>
      <c r="B2158" s="265"/>
      <c r="C2158" s="266"/>
      <c r="D2158" s="266"/>
      <c r="E2158" s="267"/>
      <c r="F2158" s="267"/>
      <c r="G2158" s="267"/>
      <c r="H2158" s="267"/>
      <c r="I2158" s="267"/>
      <c r="J2158" s="267"/>
      <c r="K2158" s="267"/>
    </row>
    <row r="2159" ht="18.75" spans="1:11">
      <c r="A2159" s="264" t="s">
        <v>418</v>
      </c>
      <c r="B2159" s="265"/>
      <c r="C2159" s="266"/>
      <c r="D2159" s="266"/>
      <c r="E2159" s="267"/>
      <c r="F2159" s="267"/>
      <c r="G2159" s="267"/>
      <c r="H2159" s="267"/>
      <c r="I2159" s="267"/>
      <c r="J2159" s="267"/>
      <c r="K2159" s="297"/>
    </row>
    <row r="2160" ht="18" spans="1:11">
      <c r="A2160" s="264" t="s">
        <v>419</v>
      </c>
      <c r="B2160" s="268" t="s">
        <v>806</v>
      </c>
      <c r="C2160" s="266"/>
      <c r="D2160" s="266"/>
      <c r="E2160" s="267"/>
      <c r="F2160" s="267"/>
      <c r="G2160" s="267"/>
      <c r="H2160" s="267"/>
      <c r="I2160" s="267"/>
      <c r="J2160" s="267"/>
      <c r="K2160" s="297"/>
    </row>
    <row r="2161" ht="18.75" spans="1:11">
      <c r="A2161" s="264"/>
      <c r="B2161" s="268"/>
      <c r="C2161" s="266"/>
      <c r="D2161" s="266"/>
      <c r="E2161" s="267"/>
      <c r="F2161" s="267"/>
      <c r="G2161" s="267"/>
      <c r="H2161" s="267"/>
      <c r="I2161" s="267"/>
      <c r="J2161" s="267"/>
      <c r="K2161" s="356"/>
    </row>
    <row r="2162" ht="18.75" spans="1:11">
      <c r="A2162" s="269"/>
      <c r="B2162" s="269"/>
      <c r="C2162" s="266"/>
      <c r="D2162" s="266"/>
      <c r="E2162" s="269"/>
      <c r="F2162" s="270" t="s">
        <v>421</v>
      </c>
      <c r="G2162" s="271"/>
      <c r="H2162" s="271"/>
      <c r="I2162" s="299"/>
      <c r="J2162" s="267"/>
      <c r="K2162" s="356"/>
    </row>
    <row r="2163" ht="33" spans="1:11">
      <c r="A2163" s="334" t="s">
        <v>422</v>
      </c>
      <c r="B2163" s="335" t="s">
        <v>423</v>
      </c>
      <c r="C2163" s="336" t="s">
        <v>424</v>
      </c>
      <c r="D2163" s="337" t="s">
        <v>425</v>
      </c>
      <c r="E2163" s="336" t="s">
        <v>426</v>
      </c>
      <c r="F2163" s="336" t="s">
        <v>8</v>
      </c>
      <c r="G2163" s="336" t="s">
        <v>9</v>
      </c>
      <c r="H2163" s="336" t="s">
        <v>427</v>
      </c>
      <c r="I2163" s="336" t="s">
        <v>428</v>
      </c>
      <c r="J2163" s="336" t="s">
        <v>429</v>
      </c>
      <c r="K2163" s="336" t="s">
        <v>670</v>
      </c>
    </row>
    <row r="2164" spans="1:11">
      <c r="A2164" s="338">
        <v>45440</v>
      </c>
      <c r="B2164" s="338">
        <v>45457</v>
      </c>
      <c r="C2164" s="339" t="s">
        <v>240</v>
      </c>
      <c r="D2164" s="340" t="s">
        <v>807</v>
      </c>
      <c r="E2164" s="341" t="s">
        <v>541</v>
      </c>
      <c r="F2164" s="358">
        <v>0</v>
      </c>
      <c r="G2164" s="358">
        <v>0</v>
      </c>
      <c r="H2164" s="359">
        <v>0</v>
      </c>
      <c r="I2164" s="359">
        <v>0</v>
      </c>
      <c r="J2164" s="352" t="s">
        <v>433</v>
      </c>
      <c r="K2164" s="353" t="s">
        <v>434</v>
      </c>
    </row>
    <row r="2165" spans="1:11">
      <c r="A2165" s="338">
        <v>45443</v>
      </c>
      <c r="B2165" s="338">
        <v>45457</v>
      </c>
      <c r="C2165" s="339" t="s">
        <v>241</v>
      </c>
      <c r="D2165" s="340" t="s">
        <v>808</v>
      </c>
      <c r="E2165" s="341" t="s">
        <v>432</v>
      </c>
      <c r="F2165" s="358">
        <v>5000</v>
      </c>
      <c r="G2165" s="358">
        <v>100</v>
      </c>
      <c r="H2165" s="359">
        <f>F2165+G2165</f>
        <v>5100</v>
      </c>
      <c r="I2165" s="359">
        <v>0</v>
      </c>
      <c r="J2165" s="352" t="s">
        <v>454</v>
      </c>
      <c r="K2165" s="353" t="s">
        <v>809</v>
      </c>
    </row>
    <row r="2166" spans="1:11">
      <c r="A2166" s="338">
        <v>45444</v>
      </c>
      <c r="B2166" s="338">
        <v>45457</v>
      </c>
      <c r="C2166" s="339" t="s">
        <v>239</v>
      </c>
      <c r="D2166" s="340" t="s">
        <v>810</v>
      </c>
      <c r="E2166" s="341" t="s">
        <v>520</v>
      </c>
      <c r="F2166" s="358">
        <v>0</v>
      </c>
      <c r="G2166" s="358">
        <v>0</v>
      </c>
      <c r="H2166" s="359">
        <v>0</v>
      </c>
      <c r="I2166" s="359">
        <v>0</v>
      </c>
      <c r="J2166" s="352" t="s">
        <v>433</v>
      </c>
      <c r="K2166" s="353" t="s">
        <v>434</v>
      </c>
    </row>
    <row r="2167" spans="1:11">
      <c r="A2167" s="344"/>
      <c r="B2167" s="344"/>
      <c r="C2167" s="345"/>
      <c r="D2167" s="346"/>
      <c r="E2167" s="347"/>
      <c r="F2167" s="362"/>
      <c r="G2167" s="362"/>
      <c r="H2167" s="363"/>
      <c r="I2167" s="363"/>
      <c r="J2167" s="354"/>
      <c r="K2167" s="355"/>
    </row>
    <row r="2168" spans="1:11">
      <c r="A2168" s="344"/>
      <c r="B2168" s="344"/>
      <c r="C2168" s="345"/>
      <c r="D2168" s="346"/>
      <c r="E2168" s="347"/>
      <c r="F2168" s="362"/>
      <c r="G2168" s="362"/>
      <c r="H2168" s="363"/>
      <c r="I2168" s="363"/>
      <c r="J2168" s="354"/>
      <c r="K2168" s="355"/>
    </row>
    <row r="2169" spans="1:11">
      <c r="A2169" s="344"/>
      <c r="B2169" s="344"/>
      <c r="C2169" s="345"/>
      <c r="D2169" s="346"/>
      <c r="E2169" s="347"/>
      <c r="F2169" s="360"/>
      <c r="G2169" s="360"/>
      <c r="H2169" s="361"/>
      <c r="I2169" s="361"/>
      <c r="J2169" s="354"/>
      <c r="K2169" s="355"/>
    </row>
    <row r="2170" spans="1:11">
      <c r="A2170" s="286" t="s">
        <v>436</v>
      </c>
      <c r="B2170" s="267"/>
      <c r="C2170" s="267"/>
      <c r="D2170" s="286" t="s">
        <v>437</v>
      </c>
      <c r="E2170" s="267"/>
      <c r="F2170" s="286"/>
      <c r="G2170" s="286"/>
      <c r="H2170" s="267"/>
      <c r="I2170" s="356" t="s">
        <v>438</v>
      </c>
      <c r="J2170" s="267"/>
      <c r="K2170" s="345"/>
    </row>
    <row r="2171" spans="1:11">
      <c r="A2171" s="286"/>
      <c r="B2171" s="267"/>
      <c r="C2171" s="267"/>
      <c r="D2171" s="286"/>
      <c r="E2171" s="267"/>
      <c r="F2171" s="286"/>
      <c r="G2171" s="286"/>
      <c r="H2171" s="267"/>
      <c r="I2171" s="267"/>
      <c r="J2171" s="267"/>
      <c r="K2171" s="345"/>
    </row>
    <row r="2172" spans="1:11">
      <c r="A2172" s="286"/>
      <c r="B2172" s="267"/>
      <c r="C2172" s="267"/>
      <c r="D2172" s="286"/>
      <c r="E2172" s="267"/>
      <c r="F2172" s="286"/>
      <c r="G2172" s="286"/>
      <c r="H2172" s="267"/>
      <c r="I2172" s="345"/>
      <c r="J2172" s="267"/>
      <c r="K2172" s="345"/>
    </row>
    <row r="2173" spans="1:11">
      <c r="A2173" s="287" t="s">
        <v>439</v>
      </c>
      <c r="B2173" s="267"/>
      <c r="C2173" s="267"/>
      <c r="D2173" s="287" t="s">
        <v>440</v>
      </c>
      <c r="E2173" s="267"/>
      <c r="F2173" s="287"/>
      <c r="G2173" s="287"/>
      <c r="H2173" s="267"/>
      <c r="I2173" s="287" t="s">
        <v>441</v>
      </c>
      <c r="J2173" s="267"/>
      <c r="K2173" s="357"/>
    </row>
    <row r="2174" spans="1:11">
      <c r="A2174" s="288" t="s">
        <v>442</v>
      </c>
      <c r="B2174" s="267"/>
      <c r="C2174" s="267"/>
      <c r="D2174" s="288" t="s">
        <v>443</v>
      </c>
      <c r="E2174" s="267"/>
      <c r="F2174" s="288"/>
      <c r="G2174" s="288"/>
      <c r="H2174" s="267"/>
      <c r="I2174" s="288" t="s">
        <v>444</v>
      </c>
      <c r="J2174" s="304"/>
      <c r="K2174" s="286"/>
    </row>
    <row r="2175" spans="1:11">
      <c r="A2175" s="287"/>
      <c r="B2175" s="66"/>
      <c r="C2175" s="66"/>
      <c r="D2175" s="287"/>
      <c r="E2175" s="66"/>
      <c r="F2175" s="287"/>
      <c r="G2175" s="287"/>
      <c r="H2175" s="66"/>
      <c r="I2175" s="287"/>
      <c r="J2175" s="66"/>
      <c r="K2175" s="303"/>
    </row>
    <row r="2176" ht="18.75" spans="1:11">
      <c r="A2176" s="264" t="s">
        <v>415</v>
      </c>
      <c r="B2176" s="265"/>
      <c r="C2176" s="266"/>
      <c r="D2176" s="266"/>
      <c r="E2176" s="267"/>
      <c r="F2176" s="267"/>
      <c r="G2176" s="267"/>
      <c r="H2176" s="267"/>
      <c r="I2176" s="267"/>
      <c r="J2176" s="267"/>
      <c r="K2176" s="267"/>
    </row>
    <row r="2177" ht="18.75" spans="1:11">
      <c r="A2177" s="264" t="s">
        <v>416</v>
      </c>
      <c r="B2177" s="265"/>
      <c r="C2177" s="266"/>
      <c r="D2177" s="266"/>
      <c r="E2177" s="267"/>
      <c r="F2177" s="267"/>
      <c r="G2177" s="267"/>
      <c r="H2177" s="267"/>
      <c r="I2177" s="267"/>
      <c r="J2177" s="267"/>
      <c r="K2177" s="267"/>
    </row>
    <row r="2178" ht="18.75" spans="1:11">
      <c r="A2178" s="264" t="s">
        <v>417</v>
      </c>
      <c r="B2178" s="265"/>
      <c r="C2178" s="266"/>
      <c r="D2178" s="266"/>
      <c r="E2178" s="267"/>
      <c r="F2178" s="267"/>
      <c r="G2178" s="267"/>
      <c r="H2178" s="267"/>
      <c r="I2178" s="296"/>
      <c r="J2178" s="296"/>
      <c r="K2178" s="296"/>
    </row>
    <row r="2179" ht="18.75" spans="1:11">
      <c r="A2179" s="264"/>
      <c r="B2179" s="265"/>
      <c r="C2179" s="266"/>
      <c r="D2179" s="266"/>
      <c r="E2179" s="267"/>
      <c r="F2179" s="267"/>
      <c r="G2179" s="267"/>
      <c r="H2179" s="267"/>
      <c r="I2179" s="267"/>
      <c r="J2179" s="267"/>
      <c r="K2179" s="267"/>
    </row>
    <row r="2180" ht="18.75" spans="1:11">
      <c r="A2180" s="264" t="s">
        <v>450</v>
      </c>
      <c r="B2180" s="265"/>
      <c r="C2180" s="266"/>
      <c r="D2180" s="266"/>
      <c r="E2180" s="267"/>
      <c r="F2180" s="267"/>
      <c r="G2180" s="267"/>
      <c r="H2180" s="267"/>
      <c r="I2180" s="267"/>
      <c r="J2180" s="267"/>
      <c r="K2180" s="297"/>
    </row>
    <row r="2181" ht="18" spans="1:11">
      <c r="A2181" s="264" t="s">
        <v>419</v>
      </c>
      <c r="B2181" s="268" t="s">
        <v>811</v>
      </c>
      <c r="C2181" s="266"/>
      <c r="D2181" s="266"/>
      <c r="E2181" s="267"/>
      <c r="F2181" s="267"/>
      <c r="G2181" s="267"/>
      <c r="H2181" s="267"/>
      <c r="I2181" s="267"/>
      <c r="J2181" s="267"/>
      <c r="K2181" s="297"/>
    </row>
    <row r="2182" ht="18.75" spans="1:11">
      <c r="A2182" s="264"/>
      <c r="B2182" s="268"/>
      <c r="C2182" s="266"/>
      <c r="D2182" s="266"/>
      <c r="E2182" s="267"/>
      <c r="F2182" s="267"/>
      <c r="G2182" s="267"/>
      <c r="H2182" s="267"/>
      <c r="I2182" s="267"/>
      <c r="J2182" s="267"/>
      <c r="K2182" s="356"/>
    </row>
    <row r="2183" ht="18.75" spans="1:11">
      <c r="A2183" s="269"/>
      <c r="B2183" s="269"/>
      <c r="C2183" s="266"/>
      <c r="D2183" s="266"/>
      <c r="E2183" s="269"/>
      <c r="F2183" s="270" t="s">
        <v>421</v>
      </c>
      <c r="G2183" s="271"/>
      <c r="H2183" s="271"/>
      <c r="I2183" s="299"/>
      <c r="J2183" s="267"/>
      <c r="K2183" s="356"/>
    </row>
    <row r="2184" ht="33" spans="1:11">
      <c r="A2184" s="334" t="s">
        <v>422</v>
      </c>
      <c r="B2184" s="335" t="s">
        <v>423</v>
      </c>
      <c r="C2184" s="336" t="s">
        <v>424</v>
      </c>
      <c r="D2184" s="337" t="s">
        <v>425</v>
      </c>
      <c r="E2184" s="336" t="s">
        <v>426</v>
      </c>
      <c r="F2184" s="336" t="s">
        <v>8</v>
      </c>
      <c r="G2184" s="336" t="s">
        <v>9</v>
      </c>
      <c r="H2184" s="336" t="s">
        <v>427</v>
      </c>
      <c r="I2184" s="336" t="s">
        <v>428</v>
      </c>
      <c r="J2184" s="336" t="s">
        <v>429</v>
      </c>
      <c r="K2184" s="336" t="s">
        <v>670</v>
      </c>
    </row>
    <row r="2185" spans="1:11">
      <c r="A2185" s="338">
        <v>45446</v>
      </c>
      <c r="B2185" s="338">
        <v>45450</v>
      </c>
      <c r="C2185" s="339" t="s">
        <v>242</v>
      </c>
      <c r="D2185" s="340" t="s">
        <v>727</v>
      </c>
      <c r="E2185" s="341" t="s">
        <v>486</v>
      </c>
      <c r="F2185" s="358">
        <v>0</v>
      </c>
      <c r="G2185" s="358">
        <v>450</v>
      </c>
      <c r="H2185" s="359">
        <v>450</v>
      </c>
      <c r="I2185" s="359">
        <v>0</v>
      </c>
      <c r="J2185" s="352" t="s">
        <v>454</v>
      </c>
      <c r="K2185" s="353" t="s">
        <v>812</v>
      </c>
    </row>
    <row r="2186" spans="1:11">
      <c r="A2186" s="344"/>
      <c r="B2186" s="344"/>
      <c r="C2186" s="345"/>
      <c r="D2186" s="346"/>
      <c r="E2186" s="347"/>
      <c r="F2186" s="362"/>
      <c r="G2186" s="362"/>
      <c r="H2186" s="363"/>
      <c r="I2186" s="363"/>
      <c r="J2186" s="354"/>
      <c r="K2186" s="355"/>
    </row>
    <row r="2187" spans="1:11">
      <c r="A2187" s="344"/>
      <c r="B2187" s="344"/>
      <c r="C2187" s="345"/>
      <c r="D2187" s="346"/>
      <c r="E2187" s="347"/>
      <c r="F2187" s="362"/>
      <c r="G2187" s="362"/>
      <c r="H2187" s="363"/>
      <c r="I2187" s="363"/>
      <c r="J2187" s="354"/>
      <c r="K2187" s="355"/>
    </row>
    <row r="2188" spans="1:11">
      <c r="A2188" s="344"/>
      <c r="B2188" s="344"/>
      <c r="C2188" s="345"/>
      <c r="D2188" s="346"/>
      <c r="E2188" s="347"/>
      <c r="F2188" s="360"/>
      <c r="G2188" s="360"/>
      <c r="H2188" s="361"/>
      <c r="I2188" s="361"/>
      <c r="J2188" s="354"/>
      <c r="K2188" s="355"/>
    </row>
    <row r="2189" spans="1:11">
      <c r="A2189" s="286" t="s">
        <v>436</v>
      </c>
      <c r="B2189" s="267"/>
      <c r="C2189" s="267"/>
      <c r="D2189" s="286" t="s">
        <v>437</v>
      </c>
      <c r="E2189" s="267"/>
      <c r="F2189" s="286"/>
      <c r="G2189" s="286"/>
      <c r="H2189" s="267"/>
      <c r="I2189" s="356" t="s">
        <v>438</v>
      </c>
      <c r="J2189" s="267"/>
      <c r="K2189" s="345"/>
    </row>
    <row r="2190" spans="1:11">
      <c r="A2190" s="286"/>
      <c r="B2190" s="267"/>
      <c r="C2190" s="267"/>
      <c r="D2190" s="286"/>
      <c r="E2190" s="267"/>
      <c r="F2190" s="286"/>
      <c r="G2190" s="286"/>
      <c r="H2190" s="267"/>
      <c r="I2190" s="267"/>
      <c r="J2190" s="267"/>
      <c r="K2190" s="345"/>
    </row>
    <row r="2191" spans="1:11">
      <c r="A2191" s="286"/>
      <c r="B2191" s="267"/>
      <c r="C2191" s="267"/>
      <c r="D2191" s="286"/>
      <c r="E2191" s="267"/>
      <c r="F2191" s="286"/>
      <c r="G2191" s="286"/>
      <c r="H2191" s="267"/>
      <c r="I2191" s="345"/>
      <c r="J2191" s="267"/>
      <c r="K2191" s="345"/>
    </row>
    <row r="2192" spans="1:11">
      <c r="A2192" s="287" t="s">
        <v>439</v>
      </c>
      <c r="B2192" s="267"/>
      <c r="C2192" s="267"/>
      <c r="D2192" s="287" t="s">
        <v>440</v>
      </c>
      <c r="E2192" s="267"/>
      <c r="F2192" s="287"/>
      <c r="G2192" s="287"/>
      <c r="H2192" s="267"/>
      <c r="I2192" s="287" t="s">
        <v>544</v>
      </c>
      <c r="J2192" s="267"/>
      <c r="K2192" s="357"/>
    </row>
    <row r="2193" spans="1:11">
      <c r="A2193" s="288" t="s">
        <v>442</v>
      </c>
      <c r="B2193" s="267"/>
      <c r="C2193" s="267"/>
      <c r="D2193" s="288" t="s">
        <v>443</v>
      </c>
      <c r="E2193" s="267"/>
      <c r="F2193" s="288"/>
      <c r="G2193" s="288"/>
      <c r="H2193" s="267"/>
      <c r="I2193" s="288" t="s">
        <v>545</v>
      </c>
      <c r="J2193" s="304"/>
      <c r="K2193" s="286"/>
    </row>
    <row r="2194" spans="1:11">
      <c r="A2194" s="288"/>
      <c r="B2194" s="66"/>
      <c r="C2194" s="66"/>
      <c r="D2194" s="288"/>
      <c r="E2194" s="66"/>
      <c r="F2194" s="288"/>
      <c r="G2194" s="288"/>
      <c r="H2194" s="66"/>
      <c r="I2194" s="288"/>
      <c r="J2194" s="304"/>
      <c r="K2194" s="286"/>
    </row>
    <row r="2195" ht="18.75" spans="1:11">
      <c r="A2195" s="264" t="s">
        <v>415</v>
      </c>
      <c r="B2195" s="265"/>
      <c r="C2195" s="266"/>
      <c r="D2195" s="266"/>
      <c r="E2195" s="267"/>
      <c r="F2195" s="267"/>
      <c r="G2195" s="267"/>
      <c r="H2195" s="267"/>
      <c r="I2195" s="267"/>
      <c r="J2195" s="267"/>
      <c r="K2195" s="267"/>
    </row>
    <row r="2196" ht="18.75" spans="1:11">
      <c r="A2196" s="264" t="s">
        <v>416</v>
      </c>
      <c r="B2196" s="265"/>
      <c r="C2196" s="266"/>
      <c r="D2196" s="266"/>
      <c r="E2196" s="267"/>
      <c r="F2196" s="267"/>
      <c r="G2196" s="267"/>
      <c r="H2196" s="267"/>
      <c r="I2196" s="267"/>
      <c r="J2196" s="267"/>
      <c r="K2196" s="267"/>
    </row>
    <row r="2197" ht="18.75" spans="1:11">
      <c r="A2197" s="264" t="s">
        <v>417</v>
      </c>
      <c r="B2197" s="265"/>
      <c r="C2197" s="266"/>
      <c r="D2197" s="266"/>
      <c r="E2197" s="267"/>
      <c r="F2197" s="267"/>
      <c r="G2197" s="267"/>
      <c r="H2197" s="267"/>
      <c r="I2197" s="296"/>
      <c r="J2197" s="296"/>
      <c r="K2197" s="296"/>
    </row>
    <row r="2198" ht="18.75" spans="1:11">
      <c r="A2198" s="264"/>
      <c r="B2198" s="265"/>
      <c r="C2198" s="266"/>
      <c r="D2198" s="266"/>
      <c r="E2198" s="267"/>
      <c r="F2198" s="267"/>
      <c r="G2198" s="267"/>
      <c r="H2198" s="267"/>
      <c r="I2198" s="267"/>
      <c r="J2198" s="267"/>
      <c r="K2198" s="267"/>
    </row>
    <row r="2199" ht="18.75" spans="1:11">
      <c r="A2199" s="264" t="s">
        <v>418</v>
      </c>
      <c r="B2199" s="265"/>
      <c r="C2199" s="266"/>
      <c r="D2199" s="266"/>
      <c r="E2199" s="267"/>
      <c r="F2199" s="267"/>
      <c r="G2199" s="267"/>
      <c r="H2199" s="267"/>
      <c r="I2199" s="267"/>
      <c r="J2199" s="267"/>
      <c r="K2199" s="297"/>
    </row>
    <row r="2200" ht="18" spans="1:11">
      <c r="A2200" s="264" t="s">
        <v>419</v>
      </c>
      <c r="B2200" s="268" t="s">
        <v>813</v>
      </c>
      <c r="C2200" s="266"/>
      <c r="D2200" s="266"/>
      <c r="E2200" s="267"/>
      <c r="F2200" s="267"/>
      <c r="G2200" s="267"/>
      <c r="H2200" s="267"/>
      <c r="I2200" s="267"/>
      <c r="J2200" s="267"/>
      <c r="K2200" s="297"/>
    </row>
    <row r="2201" ht="18.75" spans="1:11">
      <c r="A2201" s="264"/>
      <c r="B2201" s="268"/>
      <c r="C2201" s="266"/>
      <c r="D2201" s="266"/>
      <c r="E2201" s="267"/>
      <c r="F2201" s="267"/>
      <c r="G2201" s="267"/>
      <c r="H2201" s="267"/>
      <c r="I2201" s="267"/>
      <c r="J2201" s="267"/>
      <c r="K2201" s="356"/>
    </row>
    <row r="2202" ht="18.75" spans="1:11">
      <c r="A2202" s="269"/>
      <c r="B2202" s="269"/>
      <c r="C2202" s="266"/>
      <c r="D2202" s="266"/>
      <c r="E2202" s="269"/>
      <c r="F2202" s="270" t="s">
        <v>421</v>
      </c>
      <c r="G2202" s="271"/>
      <c r="H2202" s="271"/>
      <c r="I2202" s="299"/>
      <c r="J2202" s="267"/>
      <c r="K2202" s="356"/>
    </row>
    <row r="2203" ht="33" spans="1:11">
      <c r="A2203" s="334" t="s">
        <v>422</v>
      </c>
      <c r="B2203" s="335" t="s">
        <v>423</v>
      </c>
      <c r="C2203" s="336" t="s">
        <v>424</v>
      </c>
      <c r="D2203" s="337" t="s">
        <v>425</v>
      </c>
      <c r="E2203" s="336" t="s">
        <v>426</v>
      </c>
      <c r="F2203" s="336" t="s">
        <v>8</v>
      </c>
      <c r="G2203" s="336" t="s">
        <v>9</v>
      </c>
      <c r="H2203" s="336" t="s">
        <v>427</v>
      </c>
      <c r="I2203" s="336" t="s">
        <v>428</v>
      </c>
      <c r="J2203" s="336" t="s">
        <v>429</v>
      </c>
      <c r="K2203" s="336" t="s">
        <v>670</v>
      </c>
    </row>
    <row r="2204" spans="1:11">
      <c r="A2204" s="338">
        <v>45447</v>
      </c>
      <c r="B2204" s="338">
        <v>45462</v>
      </c>
      <c r="C2204" s="339" t="s">
        <v>244</v>
      </c>
      <c r="D2204" s="340" t="s">
        <v>814</v>
      </c>
      <c r="E2204" s="341" t="s">
        <v>803</v>
      </c>
      <c r="F2204" s="358">
        <v>9350</v>
      </c>
      <c r="G2204" s="358">
        <v>2900</v>
      </c>
      <c r="H2204" s="359">
        <f>F2204+G2204</f>
        <v>12250</v>
      </c>
      <c r="I2204" s="359">
        <v>6050</v>
      </c>
      <c r="J2204" s="352" t="s">
        <v>454</v>
      </c>
      <c r="K2204" s="353" t="s">
        <v>815</v>
      </c>
    </row>
    <row r="2205" spans="1:11">
      <c r="A2205" s="338">
        <v>45447</v>
      </c>
      <c r="B2205" s="338">
        <v>45462</v>
      </c>
      <c r="C2205" s="339" t="s">
        <v>245</v>
      </c>
      <c r="D2205" s="340" t="s">
        <v>814</v>
      </c>
      <c r="E2205" s="341" t="s">
        <v>816</v>
      </c>
      <c r="F2205" s="358">
        <v>0</v>
      </c>
      <c r="G2205" s="358">
        <v>0</v>
      </c>
      <c r="H2205" s="359">
        <v>0</v>
      </c>
      <c r="I2205" s="359">
        <v>0</v>
      </c>
      <c r="J2205" s="352" t="s">
        <v>581</v>
      </c>
      <c r="K2205" s="353" t="s">
        <v>434</v>
      </c>
    </row>
    <row r="2206" spans="1:11">
      <c r="A2206" s="344"/>
      <c r="B2206" s="344"/>
      <c r="C2206" s="345"/>
      <c r="D2206" s="346"/>
      <c r="E2206" s="347"/>
      <c r="F2206" s="362"/>
      <c r="G2206" s="362"/>
      <c r="H2206" s="363"/>
      <c r="I2206" s="363"/>
      <c r="J2206" s="354"/>
      <c r="K2206" s="355"/>
    </row>
    <row r="2207" spans="1:11">
      <c r="A2207" s="344"/>
      <c r="B2207" s="344"/>
      <c r="C2207" s="345"/>
      <c r="D2207" s="346"/>
      <c r="E2207" s="347"/>
      <c r="F2207" s="362"/>
      <c r="G2207" s="362"/>
      <c r="H2207" s="363"/>
      <c r="I2207" s="363"/>
      <c r="J2207" s="354"/>
      <c r="K2207" s="355"/>
    </row>
    <row r="2208" spans="1:11">
      <c r="A2208" s="344"/>
      <c r="B2208" s="344"/>
      <c r="C2208" s="345"/>
      <c r="D2208" s="346"/>
      <c r="E2208" s="347"/>
      <c r="F2208" s="360"/>
      <c r="G2208" s="360"/>
      <c r="H2208" s="361"/>
      <c r="I2208" s="361"/>
      <c r="J2208" s="354"/>
      <c r="K2208" s="355"/>
    </row>
    <row r="2209" spans="1:11">
      <c r="A2209" s="286" t="s">
        <v>436</v>
      </c>
      <c r="B2209" s="267"/>
      <c r="C2209" s="267"/>
      <c r="D2209" s="286" t="s">
        <v>437</v>
      </c>
      <c r="E2209" s="267"/>
      <c r="F2209" s="286"/>
      <c r="G2209" s="286"/>
      <c r="H2209" s="267"/>
      <c r="I2209" s="356" t="s">
        <v>438</v>
      </c>
      <c r="J2209" s="267"/>
      <c r="K2209" s="345"/>
    </row>
    <row r="2210" spans="1:11">
      <c r="A2210" s="286"/>
      <c r="B2210" s="267"/>
      <c r="C2210" s="267"/>
      <c r="D2210" s="286"/>
      <c r="E2210" s="267"/>
      <c r="F2210" s="286"/>
      <c r="G2210" s="286"/>
      <c r="H2210" s="267"/>
      <c r="I2210" s="267"/>
      <c r="J2210" s="267"/>
      <c r="K2210" s="345"/>
    </row>
    <row r="2211" spans="1:11">
      <c r="A2211" s="286"/>
      <c r="B2211" s="267"/>
      <c r="C2211" s="267"/>
      <c r="D2211" s="286"/>
      <c r="E2211" s="267"/>
      <c r="F2211" s="286"/>
      <c r="G2211" s="286"/>
      <c r="H2211" s="267"/>
      <c r="I2211" s="345"/>
      <c r="J2211" s="267"/>
      <c r="K2211" s="345"/>
    </row>
    <row r="2212" spans="1:11">
      <c r="A2212" s="287" t="s">
        <v>439</v>
      </c>
      <c r="B2212" s="267"/>
      <c r="C2212" s="267"/>
      <c r="D2212" s="287" t="s">
        <v>440</v>
      </c>
      <c r="E2212" s="267"/>
      <c r="F2212" s="287"/>
      <c r="G2212" s="287"/>
      <c r="H2212" s="267"/>
      <c r="I2212" s="287" t="s">
        <v>441</v>
      </c>
      <c r="J2212" s="267"/>
      <c r="K2212" s="357"/>
    </row>
    <row r="2213" spans="1:11">
      <c r="A2213" s="288" t="s">
        <v>442</v>
      </c>
      <c r="B2213" s="267"/>
      <c r="C2213" s="267"/>
      <c r="D2213" s="288" t="s">
        <v>443</v>
      </c>
      <c r="E2213" s="267"/>
      <c r="F2213" s="288"/>
      <c r="G2213" s="288"/>
      <c r="H2213" s="267"/>
      <c r="I2213" s="288" t="s">
        <v>444</v>
      </c>
      <c r="J2213" s="304"/>
      <c r="K2213" s="286"/>
    </row>
    <row r="2214" spans="1:11">
      <c r="A2214" s="286"/>
      <c r="B2214" s="66"/>
      <c r="C2214" s="66"/>
      <c r="D2214" s="286"/>
      <c r="E2214" s="66"/>
      <c r="F2214" s="286"/>
      <c r="G2214" s="286"/>
      <c r="H2214" s="66"/>
      <c r="I2214" s="289"/>
      <c r="J2214" s="66"/>
      <c r="K2214" s="289"/>
    </row>
    <row r="2215" ht="18.75" spans="1:11">
      <c r="A2215" s="264" t="s">
        <v>415</v>
      </c>
      <c r="B2215" s="265"/>
      <c r="C2215" s="266"/>
      <c r="D2215" s="266"/>
      <c r="E2215" s="267"/>
      <c r="F2215" s="267"/>
      <c r="G2215" s="267"/>
      <c r="H2215" s="267"/>
      <c r="I2215" s="267"/>
      <c r="J2215" s="267"/>
      <c r="K2215" s="267"/>
    </row>
    <row r="2216" ht="18.75" spans="1:11">
      <c r="A2216" s="264" t="s">
        <v>416</v>
      </c>
      <c r="B2216" s="265"/>
      <c r="C2216" s="266"/>
      <c r="D2216" s="266"/>
      <c r="E2216" s="267"/>
      <c r="F2216" s="267"/>
      <c r="G2216" s="267"/>
      <c r="H2216" s="267"/>
      <c r="I2216" s="267"/>
      <c r="J2216" s="267"/>
      <c r="K2216" s="267"/>
    </row>
    <row r="2217" ht="18.75" spans="1:11">
      <c r="A2217" s="264" t="s">
        <v>417</v>
      </c>
      <c r="B2217" s="265"/>
      <c r="C2217" s="266"/>
      <c r="D2217" s="266"/>
      <c r="E2217" s="267"/>
      <c r="F2217" s="267"/>
      <c r="G2217" s="267"/>
      <c r="H2217" s="267"/>
      <c r="I2217" s="296"/>
      <c r="J2217" s="296"/>
      <c r="K2217" s="296"/>
    </row>
    <row r="2218" ht="18.75" spans="1:11">
      <c r="A2218" s="264"/>
      <c r="B2218" s="265"/>
      <c r="C2218" s="266"/>
      <c r="D2218" s="266"/>
      <c r="E2218" s="267"/>
      <c r="F2218" s="267"/>
      <c r="G2218" s="267"/>
      <c r="H2218" s="267"/>
      <c r="I2218" s="267"/>
      <c r="J2218" s="267"/>
      <c r="K2218" s="267"/>
    </row>
    <row r="2219" ht="18.75" spans="1:11">
      <c r="A2219" s="264" t="s">
        <v>450</v>
      </c>
      <c r="B2219" s="265"/>
      <c r="C2219" s="266"/>
      <c r="D2219" s="266"/>
      <c r="E2219" s="267"/>
      <c r="F2219" s="267"/>
      <c r="G2219" s="267"/>
      <c r="H2219" s="267"/>
      <c r="I2219" s="267"/>
      <c r="J2219" s="267"/>
      <c r="K2219" s="297"/>
    </row>
    <row r="2220" ht="18" spans="1:11">
      <c r="A2220" s="264" t="s">
        <v>419</v>
      </c>
      <c r="B2220" s="268" t="s">
        <v>817</v>
      </c>
      <c r="C2220" s="266"/>
      <c r="D2220" s="266"/>
      <c r="E2220" s="267"/>
      <c r="F2220" s="267"/>
      <c r="G2220" s="267"/>
      <c r="H2220" s="267"/>
      <c r="I2220" s="267"/>
      <c r="J2220" s="267"/>
      <c r="K2220" s="297"/>
    </row>
    <row r="2221" ht="18.75" spans="1:11">
      <c r="A2221" s="264"/>
      <c r="B2221" s="268"/>
      <c r="C2221" s="266"/>
      <c r="D2221" s="266"/>
      <c r="E2221" s="267"/>
      <c r="F2221" s="267"/>
      <c r="G2221" s="267"/>
      <c r="H2221" s="267"/>
      <c r="I2221" s="267"/>
      <c r="J2221" s="267"/>
      <c r="K2221" s="356"/>
    </row>
    <row r="2222" ht="18.75" spans="1:11">
      <c r="A2222" s="269"/>
      <c r="B2222" s="269"/>
      <c r="C2222" s="266"/>
      <c r="D2222" s="266"/>
      <c r="E2222" s="269"/>
      <c r="F2222" s="270" t="s">
        <v>421</v>
      </c>
      <c r="G2222" s="271"/>
      <c r="H2222" s="271"/>
      <c r="I2222" s="299"/>
      <c r="J2222" s="267"/>
      <c r="K2222" s="356"/>
    </row>
    <row r="2223" ht="33" spans="1:11">
      <c r="A2223" s="334" t="s">
        <v>422</v>
      </c>
      <c r="B2223" s="335" t="s">
        <v>423</v>
      </c>
      <c r="C2223" s="336" t="s">
        <v>424</v>
      </c>
      <c r="D2223" s="337" t="s">
        <v>425</v>
      </c>
      <c r="E2223" s="336" t="s">
        <v>426</v>
      </c>
      <c r="F2223" s="336" t="s">
        <v>8</v>
      </c>
      <c r="G2223" s="336" t="s">
        <v>9</v>
      </c>
      <c r="H2223" s="336" t="s">
        <v>427</v>
      </c>
      <c r="I2223" s="336" t="s">
        <v>428</v>
      </c>
      <c r="J2223" s="336" t="s">
        <v>429</v>
      </c>
      <c r="K2223" s="336" t="s">
        <v>670</v>
      </c>
    </row>
    <row r="2224" spans="1:11">
      <c r="A2224" s="338">
        <v>45461</v>
      </c>
      <c r="B2224" s="338">
        <v>45463</v>
      </c>
      <c r="C2224" s="339" t="s">
        <v>246</v>
      </c>
      <c r="D2224" s="340" t="s">
        <v>818</v>
      </c>
      <c r="E2224" s="341" t="s">
        <v>449</v>
      </c>
      <c r="F2224" s="358">
        <v>0</v>
      </c>
      <c r="G2224" s="358">
        <v>0</v>
      </c>
      <c r="H2224" s="359">
        <v>0</v>
      </c>
      <c r="I2224" s="359">
        <v>0</v>
      </c>
      <c r="J2224" s="352" t="s">
        <v>433</v>
      </c>
      <c r="K2224" s="353" t="s">
        <v>434</v>
      </c>
    </row>
    <row r="2225" spans="1:11">
      <c r="A2225" s="344"/>
      <c r="B2225" s="344"/>
      <c r="C2225" s="345"/>
      <c r="D2225" s="346"/>
      <c r="E2225" s="347"/>
      <c r="F2225" s="360"/>
      <c r="G2225" s="360"/>
      <c r="H2225" s="361"/>
      <c r="I2225" s="361"/>
      <c r="J2225" s="354"/>
      <c r="K2225" s="355"/>
    </row>
    <row r="2226" spans="1:11">
      <c r="A2226" s="344"/>
      <c r="B2226" s="344"/>
      <c r="C2226" s="345"/>
      <c r="D2226" s="346"/>
      <c r="E2226" s="347"/>
      <c r="F2226" s="360"/>
      <c r="G2226" s="360"/>
      <c r="H2226" s="361"/>
      <c r="I2226" s="361"/>
      <c r="J2226" s="354"/>
      <c r="K2226" s="355"/>
    </row>
    <row r="2227" spans="1:11">
      <c r="A2227" s="286" t="s">
        <v>436</v>
      </c>
      <c r="B2227" s="267"/>
      <c r="C2227" s="267"/>
      <c r="D2227" s="286" t="s">
        <v>437</v>
      </c>
      <c r="E2227" s="267"/>
      <c r="F2227" s="286"/>
      <c r="G2227" s="286"/>
      <c r="H2227" s="267"/>
      <c r="I2227" s="356" t="s">
        <v>438</v>
      </c>
      <c r="J2227" s="267"/>
      <c r="K2227" s="345"/>
    </row>
    <row r="2228" spans="1:11">
      <c r="A2228" s="286"/>
      <c r="B2228" s="267"/>
      <c r="C2228" s="267"/>
      <c r="D2228" s="286"/>
      <c r="E2228" s="267"/>
      <c r="F2228" s="286"/>
      <c r="G2228" s="286"/>
      <c r="H2228" s="267"/>
      <c r="I2228" s="267"/>
      <c r="J2228" s="267"/>
      <c r="K2228" s="345"/>
    </row>
    <row r="2229" spans="1:11">
      <c r="A2229" s="286"/>
      <c r="B2229" s="267"/>
      <c r="C2229" s="267"/>
      <c r="D2229" s="286"/>
      <c r="E2229" s="267"/>
      <c r="F2229" s="286"/>
      <c r="G2229" s="286"/>
      <c r="H2229" s="267"/>
      <c r="I2229" s="345"/>
      <c r="J2229" s="267"/>
      <c r="K2229" s="345"/>
    </row>
    <row r="2230" spans="1:11">
      <c r="A2230" s="287" t="s">
        <v>439</v>
      </c>
      <c r="B2230" s="267"/>
      <c r="C2230" s="267"/>
      <c r="D2230" s="287" t="s">
        <v>440</v>
      </c>
      <c r="E2230" s="267"/>
      <c r="F2230" s="287"/>
      <c r="G2230" s="287"/>
      <c r="H2230" s="267"/>
      <c r="I2230" s="287" t="s">
        <v>544</v>
      </c>
      <c r="J2230" s="267"/>
      <c r="K2230" s="357"/>
    </row>
    <row r="2231" spans="1:11">
      <c r="A2231" s="288" t="s">
        <v>442</v>
      </c>
      <c r="B2231" s="267"/>
      <c r="C2231" s="267"/>
      <c r="D2231" s="288" t="s">
        <v>443</v>
      </c>
      <c r="E2231" s="267"/>
      <c r="F2231" s="288"/>
      <c r="G2231" s="288"/>
      <c r="H2231" s="267"/>
      <c r="I2231" s="288" t="s">
        <v>545</v>
      </c>
      <c r="J2231" s="304"/>
      <c r="K2231" s="286"/>
    </row>
    <row r="2232" spans="1:11">
      <c r="A2232" s="289"/>
      <c r="B2232" s="289"/>
      <c r="C2232" s="290"/>
      <c r="D2232" s="291"/>
      <c r="E2232" s="291"/>
      <c r="F2232" s="292"/>
      <c r="G2232" s="292"/>
      <c r="H2232" s="293"/>
      <c r="I2232" s="293"/>
      <c r="J2232" s="305"/>
      <c r="K2232" s="289"/>
    </row>
    <row r="2233" ht="18.75" spans="1:11">
      <c r="A2233" s="264" t="s">
        <v>415</v>
      </c>
      <c r="B2233" s="265"/>
      <c r="C2233" s="266"/>
      <c r="D2233" s="266"/>
      <c r="E2233" s="267"/>
      <c r="F2233" s="267"/>
      <c r="G2233" s="267"/>
      <c r="H2233" s="267"/>
      <c r="I2233" s="267"/>
      <c r="J2233" s="267"/>
      <c r="K2233" s="267"/>
    </row>
    <row r="2234" ht="18.75" spans="1:11">
      <c r="A2234" s="264" t="s">
        <v>416</v>
      </c>
      <c r="B2234" s="265"/>
      <c r="C2234" s="266"/>
      <c r="D2234" s="266"/>
      <c r="E2234" s="267"/>
      <c r="F2234" s="267"/>
      <c r="G2234" s="267"/>
      <c r="H2234" s="267"/>
      <c r="I2234" s="267"/>
      <c r="J2234" s="267"/>
      <c r="K2234" s="267"/>
    </row>
    <row r="2235" ht="18.75" spans="1:11">
      <c r="A2235" s="264" t="s">
        <v>417</v>
      </c>
      <c r="B2235" s="265"/>
      <c r="C2235" s="266"/>
      <c r="D2235" s="266"/>
      <c r="E2235" s="267"/>
      <c r="F2235" s="267"/>
      <c r="G2235" s="267"/>
      <c r="H2235" s="267"/>
      <c r="I2235" s="296"/>
      <c r="J2235" s="296"/>
      <c r="K2235" s="296"/>
    </row>
    <row r="2236" ht="18.75" spans="1:11">
      <c r="A2236" s="264"/>
      <c r="B2236" s="265"/>
      <c r="C2236" s="266"/>
      <c r="D2236" s="266"/>
      <c r="E2236" s="267"/>
      <c r="F2236" s="267"/>
      <c r="G2236" s="267"/>
      <c r="H2236" s="267"/>
      <c r="I2236" s="267"/>
      <c r="J2236" s="267"/>
      <c r="K2236" s="267"/>
    </row>
    <row r="2237" ht="18.75" spans="1:11">
      <c r="A2237" s="264" t="s">
        <v>450</v>
      </c>
      <c r="B2237" s="265"/>
      <c r="C2237" s="266"/>
      <c r="D2237" s="266"/>
      <c r="E2237" s="267"/>
      <c r="F2237" s="267"/>
      <c r="G2237" s="267"/>
      <c r="H2237" s="267"/>
      <c r="I2237" s="267"/>
      <c r="J2237" s="267"/>
      <c r="K2237" s="297"/>
    </row>
    <row r="2238" ht="18" spans="1:11">
      <c r="A2238" s="264" t="s">
        <v>419</v>
      </c>
      <c r="B2238" s="268" t="s">
        <v>819</v>
      </c>
      <c r="C2238" s="266"/>
      <c r="D2238" s="266"/>
      <c r="E2238" s="267"/>
      <c r="F2238" s="267"/>
      <c r="G2238" s="267"/>
      <c r="H2238" s="267"/>
      <c r="I2238" s="267"/>
      <c r="J2238" s="267"/>
      <c r="K2238" s="297"/>
    </row>
    <row r="2239" ht="18.75" spans="1:11">
      <c r="A2239" s="264"/>
      <c r="B2239" s="268"/>
      <c r="C2239" s="266"/>
      <c r="D2239" s="266"/>
      <c r="E2239" s="267"/>
      <c r="F2239" s="267"/>
      <c r="G2239" s="267"/>
      <c r="H2239" s="267"/>
      <c r="I2239" s="267"/>
      <c r="J2239" s="267"/>
      <c r="K2239" s="356"/>
    </row>
    <row r="2240" ht="18.75" spans="1:11">
      <c r="A2240" s="269"/>
      <c r="B2240" s="269"/>
      <c r="C2240" s="266"/>
      <c r="D2240" s="266"/>
      <c r="E2240" s="269"/>
      <c r="F2240" s="270" t="s">
        <v>421</v>
      </c>
      <c r="G2240" s="271"/>
      <c r="H2240" s="271"/>
      <c r="I2240" s="299"/>
      <c r="J2240" s="267"/>
      <c r="K2240" s="356"/>
    </row>
    <row r="2241" ht="33" spans="1:11">
      <c r="A2241" s="334" t="s">
        <v>422</v>
      </c>
      <c r="B2241" s="335" t="s">
        <v>423</v>
      </c>
      <c r="C2241" s="336" t="s">
        <v>424</v>
      </c>
      <c r="D2241" s="337" t="s">
        <v>425</v>
      </c>
      <c r="E2241" s="336" t="s">
        <v>426</v>
      </c>
      <c r="F2241" s="336" t="s">
        <v>8</v>
      </c>
      <c r="G2241" s="336" t="s">
        <v>9</v>
      </c>
      <c r="H2241" s="336" t="s">
        <v>427</v>
      </c>
      <c r="I2241" s="336" t="s">
        <v>428</v>
      </c>
      <c r="J2241" s="336" t="s">
        <v>429</v>
      </c>
      <c r="K2241" s="336" t="s">
        <v>670</v>
      </c>
    </row>
    <row r="2242" spans="1:11">
      <c r="A2242" s="338">
        <v>45450</v>
      </c>
      <c r="B2242" s="338">
        <v>45467</v>
      </c>
      <c r="C2242" s="339" t="s">
        <v>247</v>
      </c>
      <c r="D2242" s="340" t="s">
        <v>820</v>
      </c>
      <c r="E2242" s="341" t="s">
        <v>541</v>
      </c>
      <c r="F2242" s="358">
        <v>0</v>
      </c>
      <c r="G2242" s="358">
        <v>0</v>
      </c>
      <c r="H2242" s="359">
        <v>0</v>
      </c>
      <c r="I2242" s="359">
        <v>0</v>
      </c>
      <c r="J2242" s="352" t="s">
        <v>433</v>
      </c>
      <c r="K2242" s="353" t="s">
        <v>434</v>
      </c>
    </row>
    <row r="2243" spans="1:11">
      <c r="A2243" s="338">
        <v>45450</v>
      </c>
      <c r="B2243" s="338">
        <v>45467</v>
      </c>
      <c r="C2243" s="339" t="s">
        <v>248</v>
      </c>
      <c r="D2243" s="340" t="s">
        <v>820</v>
      </c>
      <c r="E2243" s="341" t="s">
        <v>541</v>
      </c>
      <c r="F2243" s="358">
        <v>0</v>
      </c>
      <c r="G2243" s="358">
        <v>0</v>
      </c>
      <c r="H2243" s="359">
        <v>0</v>
      </c>
      <c r="I2243" s="359">
        <v>0</v>
      </c>
      <c r="J2243" s="352" t="s">
        <v>433</v>
      </c>
      <c r="K2243" s="353" t="s">
        <v>434</v>
      </c>
    </row>
    <row r="2244" spans="1:11">
      <c r="A2244" s="338">
        <v>45457</v>
      </c>
      <c r="B2244" s="338">
        <v>45467</v>
      </c>
      <c r="C2244" s="339" t="s">
        <v>249</v>
      </c>
      <c r="D2244" s="340" t="s">
        <v>821</v>
      </c>
      <c r="E2244" s="341" t="s">
        <v>536</v>
      </c>
      <c r="F2244" s="358">
        <v>0</v>
      </c>
      <c r="G2244" s="358">
        <v>0</v>
      </c>
      <c r="H2244" s="359">
        <v>0</v>
      </c>
      <c r="I2244" s="359">
        <v>0</v>
      </c>
      <c r="J2244" s="352" t="s">
        <v>433</v>
      </c>
      <c r="K2244" s="353" t="s">
        <v>434</v>
      </c>
    </row>
    <row r="2245" spans="1:11">
      <c r="A2245" s="338">
        <v>45457</v>
      </c>
      <c r="B2245" s="338">
        <v>45467</v>
      </c>
      <c r="C2245" s="339" t="s">
        <v>250</v>
      </c>
      <c r="D2245" s="340" t="s">
        <v>822</v>
      </c>
      <c r="E2245" s="341" t="s">
        <v>823</v>
      </c>
      <c r="F2245" s="358">
        <v>0</v>
      </c>
      <c r="G2245" s="350">
        <v>500</v>
      </c>
      <c r="H2245" s="351">
        <v>500</v>
      </c>
      <c r="I2245" s="351">
        <v>500</v>
      </c>
      <c r="J2245" s="352" t="s">
        <v>454</v>
      </c>
      <c r="K2245" s="353" t="s">
        <v>434</v>
      </c>
    </row>
    <row r="2246" spans="1:11">
      <c r="A2246" s="344"/>
      <c r="B2246" s="344"/>
      <c r="C2246" s="345"/>
      <c r="D2246" s="346"/>
      <c r="E2246" s="347"/>
      <c r="F2246" s="360"/>
      <c r="G2246" s="360"/>
      <c r="H2246" s="361"/>
      <c r="I2246" s="361"/>
      <c r="J2246" s="354"/>
      <c r="K2246" s="355"/>
    </row>
    <row r="2247" spans="1:11">
      <c r="A2247" s="344"/>
      <c r="B2247" s="344"/>
      <c r="C2247" s="345"/>
      <c r="D2247" s="346"/>
      <c r="E2247" s="347"/>
      <c r="F2247" s="360"/>
      <c r="G2247" s="360"/>
      <c r="H2247" s="361"/>
      <c r="I2247" s="361"/>
      <c r="J2247" s="354"/>
      <c r="K2247" s="355"/>
    </row>
    <row r="2248" spans="1:11">
      <c r="A2248" s="286" t="s">
        <v>436</v>
      </c>
      <c r="B2248" s="267"/>
      <c r="C2248" s="267"/>
      <c r="D2248" s="286" t="s">
        <v>437</v>
      </c>
      <c r="E2248" s="267"/>
      <c r="F2248" s="286"/>
      <c r="G2248" s="286"/>
      <c r="H2248" s="267"/>
      <c r="I2248" s="356" t="s">
        <v>438</v>
      </c>
      <c r="J2248" s="267"/>
      <c r="K2248" s="345"/>
    </row>
    <row r="2249" spans="1:11">
      <c r="A2249" s="286"/>
      <c r="B2249" s="267"/>
      <c r="C2249" s="267"/>
      <c r="D2249" s="286"/>
      <c r="E2249" s="267"/>
      <c r="F2249" s="286"/>
      <c r="G2249" s="286"/>
      <c r="H2249" s="267"/>
      <c r="I2249" s="267"/>
      <c r="J2249" s="267"/>
      <c r="K2249" s="345"/>
    </row>
    <row r="2250" spans="1:11">
      <c r="A2250" s="286"/>
      <c r="B2250" s="267"/>
      <c r="C2250" s="267"/>
      <c r="D2250" s="286"/>
      <c r="E2250" s="267"/>
      <c r="F2250" s="286"/>
      <c r="G2250" s="286"/>
      <c r="H2250" s="267"/>
      <c r="I2250" s="345"/>
      <c r="J2250" s="267"/>
      <c r="K2250" s="345"/>
    </row>
    <row r="2251" spans="1:11">
      <c r="A2251" s="287" t="s">
        <v>439</v>
      </c>
      <c r="B2251" s="267"/>
      <c r="C2251" s="267"/>
      <c r="D2251" s="287" t="s">
        <v>440</v>
      </c>
      <c r="E2251" s="267"/>
      <c r="F2251" s="287"/>
      <c r="G2251" s="287"/>
      <c r="H2251" s="267"/>
      <c r="I2251" s="287" t="s">
        <v>544</v>
      </c>
      <c r="J2251" s="267"/>
      <c r="K2251" s="357"/>
    </row>
    <row r="2252" spans="1:11">
      <c r="A2252" s="288" t="s">
        <v>442</v>
      </c>
      <c r="B2252" s="267"/>
      <c r="C2252" s="267"/>
      <c r="D2252" s="288" t="s">
        <v>443</v>
      </c>
      <c r="E2252" s="267"/>
      <c r="F2252" s="288"/>
      <c r="G2252" s="288"/>
      <c r="H2252" s="267"/>
      <c r="I2252" s="288" t="s">
        <v>545</v>
      </c>
      <c r="J2252" s="304"/>
      <c r="K2252" s="286"/>
    </row>
    <row r="2253" spans="1:11">
      <c r="A2253" s="289"/>
      <c r="B2253" s="289"/>
      <c r="C2253" s="290"/>
      <c r="D2253" s="291"/>
      <c r="E2253" s="291"/>
      <c r="F2253" s="292"/>
      <c r="G2253" s="292"/>
      <c r="H2253" s="293"/>
      <c r="I2253" s="293"/>
      <c r="J2253" s="305"/>
      <c r="K2253" s="289"/>
    </row>
    <row r="2254" ht="18.75" spans="1:11">
      <c r="A2254" s="264" t="s">
        <v>415</v>
      </c>
      <c r="B2254" s="265"/>
      <c r="C2254" s="266"/>
      <c r="D2254" s="266"/>
      <c r="E2254" s="267"/>
      <c r="F2254" s="267"/>
      <c r="G2254" s="267"/>
      <c r="H2254" s="267"/>
      <c r="I2254" s="267"/>
      <c r="J2254" s="267"/>
      <c r="K2254" s="267"/>
    </row>
    <row r="2255" ht="18.75" spans="1:11">
      <c r="A2255" s="264" t="s">
        <v>416</v>
      </c>
      <c r="B2255" s="265"/>
      <c r="C2255" s="266"/>
      <c r="D2255" s="266"/>
      <c r="E2255" s="267"/>
      <c r="F2255" s="267"/>
      <c r="G2255" s="267"/>
      <c r="H2255" s="267"/>
      <c r="I2255" s="267"/>
      <c r="J2255" s="267"/>
      <c r="K2255" s="267"/>
    </row>
    <row r="2256" ht="18.75" spans="1:11">
      <c r="A2256" s="264" t="s">
        <v>417</v>
      </c>
      <c r="B2256" s="265"/>
      <c r="C2256" s="266"/>
      <c r="D2256" s="266"/>
      <c r="E2256" s="267"/>
      <c r="F2256" s="267"/>
      <c r="G2256" s="267"/>
      <c r="H2256" s="267"/>
      <c r="I2256" s="296"/>
      <c r="J2256" s="296"/>
      <c r="K2256" s="296"/>
    </row>
    <row r="2257" ht="18.75" spans="1:11">
      <c r="A2257" s="264"/>
      <c r="B2257" s="265"/>
      <c r="C2257" s="266"/>
      <c r="D2257" s="266"/>
      <c r="E2257" s="267"/>
      <c r="F2257" s="267"/>
      <c r="G2257" s="267"/>
      <c r="H2257" s="267"/>
      <c r="I2257" s="267"/>
      <c r="J2257" s="267"/>
      <c r="K2257" s="267"/>
    </row>
    <row r="2258" ht="18.75" spans="1:11">
      <c r="A2258" s="264" t="s">
        <v>450</v>
      </c>
      <c r="B2258" s="265"/>
      <c r="C2258" s="266"/>
      <c r="D2258" s="266"/>
      <c r="E2258" s="267"/>
      <c r="F2258" s="267"/>
      <c r="G2258" s="267"/>
      <c r="H2258" s="267"/>
      <c r="I2258" s="267"/>
      <c r="J2258" s="267"/>
      <c r="K2258" s="297"/>
    </row>
    <row r="2259" ht="18" spans="1:11">
      <c r="A2259" s="264" t="s">
        <v>419</v>
      </c>
      <c r="B2259" s="268" t="s">
        <v>824</v>
      </c>
      <c r="C2259" s="266"/>
      <c r="D2259" s="266"/>
      <c r="E2259" s="267"/>
      <c r="F2259" s="267"/>
      <c r="G2259" s="267"/>
      <c r="H2259" s="267"/>
      <c r="I2259" s="267"/>
      <c r="J2259" s="267"/>
      <c r="K2259" s="297"/>
    </row>
    <row r="2260" ht="18.75" spans="1:11">
      <c r="A2260" s="264"/>
      <c r="B2260" s="268"/>
      <c r="C2260" s="266"/>
      <c r="D2260" s="266"/>
      <c r="E2260" s="267"/>
      <c r="F2260" s="267"/>
      <c r="G2260" s="267"/>
      <c r="H2260" s="267"/>
      <c r="I2260" s="267"/>
      <c r="J2260" s="267"/>
      <c r="K2260" s="356"/>
    </row>
    <row r="2261" ht="18.75" spans="1:11">
      <c r="A2261" s="269"/>
      <c r="B2261" s="269"/>
      <c r="C2261" s="266"/>
      <c r="D2261" s="266"/>
      <c r="E2261" s="269"/>
      <c r="F2261" s="270" t="s">
        <v>421</v>
      </c>
      <c r="G2261" s="271"/>
      <c r="H2261" s="271"/>
      <c r="I2261" s="299"/>
      <c r="J2261" s="267"/>
      <c r="K2261" s="356"/>
    </row>
    <row r="2262" ht="33" spans="1:11">
      <c r="A2262" s="334" t="s">
        <v>422</v>
      </c>
      <c r="B2262" s="335" t="s">
        <v>423</v>
      </c>
      <c r="C2262" s="336" t="s">
        <v>424</v>
      </c>
      <c r="D2262" s="337" t="s">
        <v>425</v>
      </c>
      <c r="E2262" s="336" t="s">
        <v>426</v>
      </c>
      <c r="F2262" s="336" t="s">
        <v>8</v>
      </c>
      <c r="G2262" s="336" t="s">
        <v>9</v>
      </c>
      <c r="H2262" s="336" t="s">
        <v>427</v>
      </c>
      <c r="I2262" s="336" t="s">
        <v>428</v>
      </c>
      <c r="J2262" s="336" t="s">
        <v>429</v>
      </c>
      <c r="K2262" s="336" t="s">
        <v>670</v>
      </c>
    </row>
    <row r="2263" spans="1:11">
      <c r="A2263" s="338">
        <v>45464</v>
      </c>
      <c r="B2263" s="338">
        <v>45468</v>
      </c>
      <c r="C2263" s="339" t="s">
        <v>252</v>
      </c>
      <c r="D2263" s="340" t="s">
        <v>825</v>
      </c>
      <c r="E2263" s="341" t="s">
        <v>474</v>
      </c>
      <c r="F2263" s="358">
        <v>0</v>
      </c>
      <c r="G2263" s="358">
        <v>0</v>
      </c>
      <c r="H2263" s="359">
        <v>0</v>
      </c>
      <c r="I2263" s="359">
        <v>0</v>
      </c>
      <c r="J2263" s="352" t="s">
        <v>433</v>
      </c>
      <c r="K2263" s="353" t="s">
        <v>434</v>
      </c>
    </row>
    <row r="2264" spans="1:11">
      <c r="A2264" s="344"/>
      <c r="B2264" s="344"/>
      <c r="C2264" s="345"/>
      <c r="D2264" s="346"/>
      <c r="E2264" s="347"/>
      <c r="F2264" s="360"/>
      <c r="G2264" s="360"/>
      <c r="H2264" s="361"/>
      <c r="I2264" s="361"/>
      <c r="J2264" s="354"/>
      <c r="K2264" s="355"/>
    </row>
    <row r="2265" spans="1:11">
      <c r="A2265" s="344"/>
      <c r="B2265" s="344"/>
      <c r="C2265" s="345"/>
      <c r="D2265" s="346"/>
      <c r="E2265" s="347"/>
      <c r="F2265" s="360"/>
      <c r="G2265" s="360"/>
      <c r="H2265" s="361"/>
      <c r="I2265" s="361"/>
      <c r="J2265" s="354"/>
      <c r="K2265" s="355"/>
    </row>
    <row r="2266" spans="1:11">
      <c r="A2266" s="286" t="s">
        <v>436</v>
      </c>
      <c r="B2266" s="267"/>
      <c r="C2266" s="267"/>
      <c r="D2266" s="286" t="s">
        <v>437</v>
      </c>
      <c r="E2266" s="267"/>
      <c r="F2266" s="286"/>
      <c r="G2266" s="286"/>
      <c r="H2266" s="267"/>
      <c r="I2266" s="356" t="s">
        <v>438</v>
      </c>
      <c r="J2266" s="267"/>
      <c r="K2266" s="345"/>
    </row>
    <row r="2267" spans="1:11">
      <c r="A2267" s="286"/>
      <c r="B2267" s="267"/>
      <c r="C2267" s="267"/>
      <c r="D2267" s="286"/>
      <c r="E2267" s="267"/>
      <c r="F2267" s="286"/>
      <c r="G2267" s="286"/>
      <c r="H2267" s="267"/>
      <c r="I2267" s="267"/>
      <c r="J2267" s="267"/>
      <c r="K2267" s="345"/>
    </row>
    <row r="2268" spans="1:11">
      <c r="A2268" s="286"/>
      <c r="B2268" s="267"/>
      <c r="C2268" s="267"/>
      <c r="D2268" s="286"/>
      <c r="E2268" s="267"/>
      <c r="F2268" s="286"/>
      <c r="G2268" s="286"/>
      <c r="H2268" s="267"/>
      <c r="I2268" s="345"/>
      <c r="J2268" s="267"/>
      <c r="K2268" s="345"/>
    </row>
    <row r="2269" spans="1:11">
      <c r="A2269" s="287" t="s">
        <v>439</v>
      </c>
      <c r="B2269" s="267"/>
      <c r="C2269" s="267"/>
      <c r="D2269" s="287" t="s">
        <v>440</v>
      </c>
      <c r="E2269" s="267"/>
      <c r="F2269" s="287"/>
      <c r="G2269" s="287"/>
      <c r="H2269" s="267"/>
      <c r="I2269" s="287" t="s">
        <v>544</v>
      </c>
      <c r="J2269" s="267"/>
      <c r="K2269" s="357"/>
    </row>
    <row r="2270" spans="1:11">
      <c r="A2270" s="288" t="s">
        <v>442</v>
      </c>
      <c r="B2270" s="267"/>
      <c r="C2270" s="267"/>
      <c r="D2270" s="288" t="s">
        <v>443</v>
      </c>
      <c r="E2270" s="267"/>
      <c r="F2270" s="288"/>
      <c r="G2270" s="288"/>
      <c r="H2270" s="267"/>
      <c r="I2270" s="288" t="s">
        <v>545</v>
      </c>
      <c r="J2270" s="304"/>
      <c r="K2270" s="286"/>
    </row>
    <row r="2271" spans="1:11">
      <c r="A2271" s="289"/>
      <c r="B2271" s="289"/>
      <c r="C2271" s="290"/>
      <c r="D2271" s="291"/>
      <c r="E2271" s="291"/>
      <c r="F2271" s="292"/>
      <c r="G2271" s="292"/>
      <c r="H2271" s="293"/>
      <c r="I2271" s="293"/>
      <c r="J2271" s="305"/>
      <c r="K2271" s="289"/>
    </row>
    <row r="2272" ht="18.75" spans="1:11">
      <c r="A2272" s="264" t="s">
        <v>415</v>
      </c>
      <c r="B2272" s="265"/>
      <c r="C2272" s="266"/>
      <c r="D2272" s="266"/>
      <c r="E2272" s="267"/>
      <c r="F2272" s="267"/>
      <c r="G2272" s="267"/>
      <c r="H2272" s="267"/>
      <c r="I2272" s="267"/>
      <c r="J2272" s="267"/>
      <c r="K2272" s="267"/>
    </row>
    <row r="2273" ht="18.75" spans="1:11">
      <c r="A2273" s="264" t="s">
        <v>416</v>
      </c>
      <c r="B2273" s="265"/>
      <c r="C2273" s="266"/>
      <c r="D2273" s="266"/>
      <c r="E2273" s="267"/>
      <c r="F2273" s="267"/>
      <c r="G2273" s="267"/>
      <c r="H2273" s="267"/>
      <c r="I2273" s="267"/>
      <c r="J2273" s="267"/>
      <c r="K2273" s="267"/>
    </row>
    <row r="2274" ht="18.75" spans="1:11">
      <c r="A2274" s="264" t="s">
        <v>417</v>
      </c>
      <c r="B2274" s="265"/>
      <c r="C2274" s="266"/>
      <c r="D2274" s="266"/>
      <c r="E2274" s="267"/>
      <c r="F2274" s="267"/>
      <c r="G2274" s="267"/>
      <c r="H2274" s="267"/>
      <c r="I2274" s="296"/>
      <c r="J2274" s="296"/>
      <c r="K2274" s="296"/>
    </row>
    <row r="2275" ht="18.75" spans="1:11">
      <c r="A2275" s="264"/>
      <c r="B2275" s="265"/>
      <c r="C2275" s="266"/>
      <c r="D2275" s="266"/>
      <c r="E2275" s="267"/>
      <c r="F2275" s="267"/>
      <c r="G2275" s="267"/>
      <c r="H2275" s="267"/>
      <c r="I2275" s="267"/>
      <c r="J2275" s="267"/>
      <c r="K2275" s="267"/>
    </row>
    <row r="2276" ht="18.75" spans="1:11">
      <c r="A2276" s="264" t="s">
        <v>418</v>
      </c>
      <c r="B2276" s="265"/>
      <c r="C2276" s="266"/>
      <c r="D2276" s="266"/>
      <c r="E2276" s="267"/>
      <c r="F2276" s="267"/>
      <c r="G2276" s="267"/>
      <c r="H2276" s="267"/>
      <c r="I2276" s="267"/>
      <c r="J2276" s="267"/>
      <c r="K2276" s="297"/>
    </row>
    <row r="2277" ht="18" spans="1:11">
      <c r="A2277" s="264" t="s">
        <v>419</v>
      </c>
      <c r="B2277" s="268" t="s">
        <v>824</v>
      </c>
      <c r="C2277" s="266"/>
      <c r="D2277" s="266"/>
      <c r="E2277" s="267"/>
      <c r="F2277" s="267"/>
      <c r="G2277" s="267"/>
      <c r="H2277" s="267"/>
      <c r="I2277" s="267"/>
      <c r="J2277" s="267"/>
      <c r="K2277" s="297"/>
    </row>
    <row r="2278" ht="18.75" spans="1:11">
      <c r="A2278" s="264"/>
      <c r="B2278" s="268"/>
      <c r="C2278" s="266"/>
      <c r="D2278" s="266"/>
      <c r="E2278" s="267"/>
      <c r="F2278" s="267"/>
      <c r="G2278" s="267"/>
      <c r="H2278" s="267"/>
      <c r="I2278" s="267"/>
      <c r="J2278" s="267"/>
      <c r="K2278" s="356"/>
    </row>
    <row r="2279" ht="18.75" spans="1:11">
      <c r="A2279" s="269"/>
      <c r="B2279" s="269"/>
      <c r="C2279" s="266"/>
      <c r="D2279" s="266"/>
      <c r="E2279" s="269"/>
      <c r="F2279" s="270" t="s">
        <v>421</v>
      </c>
      <c r="G2279" s="271"/>
      <c r="H2279" s="271"/>
      <c r="I2279" s="299"/>
      <c r="J2279" s="267"/>
      <c r="K2279" s="356"/>
    </row>
    <row r="2280" ht="33" spans="1:11">
      <c r="A2280" s="334" t="s">
        <v>422</v>
      </c>
      <c r="B2280" s="335" t="s">
        <v>423</v>
      </c>
      <c r="C2280" s="336" t="s">
        <v>424</v>
      </c>
      <c r="D2280" s="337" t="s">
        <v>425</v>
      </c>
      <c r="E2280" s="336" t="s">
        <v>426</v>
      </c>
      <c r="F2280" s="336" t="s">
        <v>8</v>
      </c>
      <c r="G2280" s="336" t="s">
        <v>9</v>
      </c>
      <c r="H2280" s="336" t="s">
        <v>427</v>
      </c>
      <c r="I2280" s="336" t="s">
        <v>428</v>
      </c>
      <c r="J2280" s="336" t="s">
        <v>429</v>
      </c>
      <c r="K2280" s="336" t="s">
        <v>670</v>
      </c>
    </row>
    <row r="2281" spans="1:11">
      <c r="A2281" s="338">
        <v>45464</v>
      </c>
      <c r="B2281" s="338">
        <v>45468</v>
      </c>
      <c r="C2281" s="339" t="s">
        <v>251</v>
      </c>
      <c r="D2281" s="340" t="s">
        <v>826</v>
      </c>
      <c r="E2281" s="341" t="s">
        <v>447</v>
      </c>
      <c r="F2281" s="358">
        <v>0</v>
      </c>
      <c r="G2281" s="358">
        <v>0</v>
      </c>
      <c r="H2281" s="359">
        <v>0</v>
      </c>
      <c r="I2281" s="359">
        <v>0</v>
      </c>
      <c r="J2281" s="352" t="s">
        <v>433</v>
      </c>
      <c r="K2281" s="353" t="s">
        <v>434</v>
      </c>
    </row>
    <row r="2282" spans="1:11">
      <c r="A2282" s="344"/>
      <c r="B2282" s="344"/>
      <c r="C2282" s="345"/>
      <c r="D2282" s="346"/>
      <c r="E2282" s="347"/>
      <c r="F2282" s="362"/>
      <c r="G2282" s="362"/>
      <c r="H2282" s="363"/>
      <c r="I2282" s="363"/>
      <c r="J2282" s="354"/>
      <c r="K2282" s="355"/>
    </row>
    <row r="2283" spans="1:11">
      <c r="A2283" s="344"/>
      <c r="B2283" s="344"/>
      <c r="C2283" s="345"/>
      <c r="D2283" s="346"/>
      <c r="E2283" s="347"/>
      <c r="F2283" s="362"/>
      <c r="G2283" s="362"/>
      <c r="H2283" s="363"/>
      <c r="I2283" s="363"/>
      <c r="J2283" s="354"/>
      <c r="K2283" s="355"/>
    </row>
    <row r="2284" spans="1:11">
      <c r="A2284" s="344"/>
      <c r="B2284" s="344"/>
      <c r="C2284" s="345"/>
      <c r="D2284" s="346"/>
      <c r="E2284" s="347"/>
      <c r="F2284" s="360"/>
      <c r="G2284" s="360"/>
      <c r="H2284" s="361"/>
      <c r="I2284" s="361"/>
      <c r="J2284" s="354"/>
      <c r="K2284" s="355"/>
    </row>
    <row r="2285" spans="1:11">
      <c r="A2285" s="286" t="s">
        <v>436</v>
      </c>
      <c r="B2285" s="267"/>
      <c r="C2285" s="267"/>
      <c r="D2285" s="286" t="s">
        <v>437</v>
      </c>
      <c r="E2285" s="267"/>
      <c r="F2285" s="286"/>
      <c r="G2285" s="286"/>
      <c r="H2285" s="267"/>
      <c r="I2285" s="356" t="s">
        <v>438</v>
      </c>
      <c r="J2285" s="267"/>
      <c r="K2285" s="345"/>
    </row>
    <row r="2286" spans="1:11">
      <c r="A2286" s="286"/>
      <c r="B2286" s="267"/>
      <c r="C2286" s="267"/>
      <c r="D2286" s="286"/>
      <c r="E2286" s="267"/>
      <c r="F2286" s="286"/>
      <c r="G2286" s="286"/>
      <c r="H2286" s="267"/>
      <c r="I2286" s="267"/>
      <c r="J2286" s="267"/>
      <c r="K2286" s="345"/>
    </row>
    <row r="2287" spans="1:11">
      <c r="A2287" s="286"/>
      <c r="B2287" s="267"/>
      <c r="C2287" s="267"/>
      <c r="D2287" s="286"/>
      <c r="E2287" s="267"/>
      <c r="F2287" s="286"/>
      <c r="G2287" s="286"/>
      <c r="H2287" s="267"/>
      <c r="I2287" s="345"/>
      <c r="J2287" s="267"/>
      <c r="K2287" s="345"/>
    </row>
    <row r="2288" spans="1:11">
      <c r="A2288" s="287" t="s">
        <v>439</v>
      </c>
      <c r="B2288" s="267"/>
      <c r="C2288" s="267"/>
      <c r="D2288" s="287" t="s">
        <v>440</v>
      </c>
      <c r="E2288" s="267"/>
      <c r="F2288" s="287"/>
      <c r="G2288" s="287"/>
      <c r="H2288" s="267"/>
      <c r="I2288" s="287" t="s">
        <v>441</v>
      </c>
      <c r="J2288" s="267"/>
      <c r="K2288" s="357"/>
    </row>
    <row r="2289" spans="1:11">
      <c r="A2289" s="288" t="s">
        <v>442</v>
      </c>
      <c r="B2289" s="267"/>
      <c r="C2289" s="267"/>
      <c r="D2289" s="288" t="s">
        <v>443</v>
      </c>
      <c r="E2289" s="267"/>
      <c r="F2289" s="288"/>
      <c r="G2289" s="288"/>
      <c r="H2289" s="267"/>
      <c r="I2289" s="288" t="s">
        <v>444</v>
      </c>
      <c r="J2289" s="304"/>
      <c r="K2289" s="286"/>
    </row>
    <row r="2290" spans="1:11">
      <c r="A2290" s="289"/>
      <c r="B2290" s="289"/>
      <c r="C2290" s="290"/>
      <c r="D2290" s="291"/>
      <c r="E2290" s="291"/>
      <c r="F2290" s="292"/>
      <c r="G2290" s="292"/>
      <c r="H2290" s="293"/>
      <c r="I2290" s="293"/>
      <c r="J2290" s="305"/>
      <c r="K2290" s="289"/>
    </row>
    <row r="2291" ht="18.75" spans="1:11">
      <c r="A2291" s="264" t="s">
        <v>415</v>
      </c>
      <c r="B2291" s="265"/>
      <c r="C2291" s="266"/>
      <c r="D2291" s="266"/>
      <c r="E2291" s="267"/>
      <c r="F2291" s="267"/>
      <c r="G2291" s="267"/>
      <c r="H2291" s="267"/>
      <c r="I2291" s="267"/>
      <c r="J2291" s="267"/>
      <c r="K2291" s="267"/>
    </row>
    <row r="2292" ht="18.75" spans="1:11">
      <c r="A2292" s="264" t="s">
        <v>416</v>
      </c>
      <c r="B2292" s="265"/>
      <c r="C2292" s="266"/>
      <c r="D2292" s="266"/>
      <c r="E2292" s="267"/>
      <c r="F2292" s="267"/>
      <c r="G2292" s="267"/>
      <c r="H2292" s="267"/>
      <c r="I2292" s="267"/>
      <c r="J2292" s="267"/>
      <c r="K2292" s="267"/>
    </row>
    <row r="2293" ht="18.75" spans="1:11">
      <c r="A2293" s="264" t="s">
        <v>417</v>
      </c>
      <c r="B2293" s="265"/>
      <c r="C2293" s="266"/>
      <c r="D2293" s="266"/>
      <c r="E2293" s="267"/>
      <c r="F2293" s="267"/>
      <c r="G2293" s="267"/>
      <c r="H2293" s="267"/>
      <c r="I2293" s="296"/>
      <c r="J2293" s="296"/>
      <c r="K2293" s="296"/>
    </row>
    <row r="2294" ht="18.75" spans="1:11">
      <c r="A2294" s="264"/>
      <c r="B2294" s="265"/>
      <c r="C2294" s="266"/>
      <c r="D2294" s="266"/>
      <c r="E2294" s="267"/>
      <c r="F2294" s="267"/>
      <c r="G2294" s="267"/>
      <c r="H2294" s="267"/>
      <c r="I2294" s="267"/>
      <c r="J2294" s="267"/>
      <c r="K2294" s="267"/>
    </row>
    <row r="2295" ht="18.75" spans="1:11">
      <c r="A2295" s="264" t="s">
        <v>450</v>
      </c>
      <c r="B2295" s="265"/>
      <c r="C2295" s="266"/>
      <c r="D2295" s="266"/>
      <c r="E2295" s="267"/>
      <c r="F2295" s="267"/>
      <c r="G2295" s="267"/>
      <c r="H2295" s="267"/>
      <c r="I2295" s="267"/>
      <c r="J2295" s="267"/>
      <c r="K2295" s="297"/>
    </row>
    <row r="2296" ht="18" spans="1:11">
      <c r="A2296" s="264" t="s">
        <v>419</v>
      </c>
      <c r="B2296" s="268" t="s">
        <v>827</v>
      </c>
      <c r="C2296" s="266"/>
      <c r="D2296" s="266"/>
      <c r="E2296" s="267"/>
      <c r="F2296" s="267"/>
      <c r="G2296" s="267"/>
      <c r="H2296" s="267"/>
      <c r="I2296" s="267"/>
      <c r="J2296" s="267"/>
      <c r="K2296" s="297"/>
    </row>
    <row r="2297" ht="18.75" spans="1:11">
      <c r="A2297" s="264"/>
      <c r="B2297" s="268"/>
      <c r="C2297" s="266"/>
      <c r="D2297" s="266"/>
      <c r="E2297" s="267"/>
      <c r="F2297" s="267"/>
      <c r="G2297" s="267"/>
      <c r="H2297" s="267"/>
      <c r="I2297" s="267"/>
      <c r="J2297" s="267"/>
      <c r="K2297" s="356"/>
    </row>
    <row r="2298" ht="18.75" spans="1:11">
      <c r="A2298" s="269"/>
      <c r="B2298" s="269"/>
      <c r="C2298" s="266"/>
      <c r="D2298" s="266"/>
      <c r="E2298" s="269"/>
      <c r="F2298" s="270" t="s">
        <v>421</v>
      </c>
      <c r="G2298" s="271"/>
      <c r="H2298" s="271"/>
      <c r="I2298" s="299"/>
      <c r="J2298" s="267"/>
      <c r="K2298" s="356"/>
    </row>
    <row r="2299" ht="33" spans="1:11">
      <c r="A2299" s="334" t="s">
        <v>422</v>
      </c>
      <c r="B2299" s="335" t="s">
        <v>423</v>
      </c>
      <c r="C2299" s="336" t="s">
        <v>424</v>
      </c>
      <c r="D2299" s="337" t="s">
        <v>425</v>
      </c>
      <c r="E2299" s="336" t="s">
        <v>426</v>
      </c>
      <c r="F2299" s="336" t="s">
        <v>8</v>
      </c>
      <c r="G2299" s="336" t="s">
        <v>9</v>
      </c>
      <c r="H2299" s="336" t="s">
        <v>427</v>
      </c>
      <c r="I2299" s="336" t="s">
        <v>428</v>
      </c>
      <c r="J2299" s="336" t="s">
        <v>429</v>
      </c>
      <c r="K2299" s="336" t="s">
        <v>670</v>
      </c>
    </row>
    <row r="2300" spans="1:11">
      <c r="A2300" s="338">
        <v>45468</v>
      </c>
      <c r="B2300" s="338">
        <v>45470</v>
      </c>
      <c r="C2300" s="339" t="s">
        <v>254</v>
      </c>
      <c r="D2300" s="340" t="s">
        <v>828</v>
      </c>
      <c r="E2300" s="341" t="s">
        <v>449</v>
      </c>
      <c r="F2300" s="358">
        <v>0</v>
      </c>
      <c r="G2300" s="358">
        <v>0</v>
      </c>
      <c r="H2300" s="359">
        <v>0</v>
      </c>
      <c r="I2300" s="359">
        <v>0</v>
      </c>
      <c r="J2300" s="352" t="s">
        <v>433</v>
      </c>
      <c r="K2300" s="353" t="s">
        <v>434</v>
      </c>
    </row>
    <row r="2301" ht="30" spans="1:11">
      <c r="A2301" s="338">
        <v>45463</v>
      </c>
      <c r="B2301" s="338">
        <v>45470</v>
      </c>
      <c r="C2301" s="339" t="s">
        <v>253</v>
      </c>
      <c r="D2301" s="340" t="s">
        <v>685</v>
      </c>
      <c r="E2301" s="341" t="s">
        <v>701</v>
      </c>
      <c r="F2301" s="358">
        <v>0</v>
      </c>
      <c r="G2301" s="358">
        <v>0</v>
      </c>
      <c r="H2301" s="359">
        <v>0</v>
      </c>
      <c r="I2301" s="359">
        <v>0</v>
      </c>
      <c r="J2301" s="352" t="s">
        <v>523</v>
      </c>
      <c r="K2301" s="353" t="s">
        <v>434</v>
      </c>
    </row>
    <row r="2302" ht="30" spans="1:11">
      <c r="A2302" s="338">
        <v>45463</v>
      </c>
      <c r="B2302" s="338">
        <v>45470</v>
      </c>
      <c r="C2302" s="339" t="s">
        <v>255</v>
      </c>
      <c r="D2302" s="340" t="s">
        <v>678</v>
      </c>
      <c r="E2302" s="341" t="s">
        <v>541</v>
      </c>
      <c r="F2302" s="358">
        <v>0</v>
      </c>
      <c r="G2302" s="358">
        <v>0</v>
      </c>
      <c r="H2302" s="359">
        <v>0</v>
      </c>
      <c r="I2302" s="359">
        <v>0</v>
      </c>
      <c r="J2302" s="352" t="s">
        <v>523</v>
      </c>
      <c r="K2302" s="353" t="s">
        <v>434</v>
      </c>
    </row>
    <row r="2303" spans="1:11">
      <c r="A2303" s="344"/>
      <c r="B2303" s="344"/>
      <c r="C2303" s="345"/>
      <c r="D2303" s="346"/>
      <c r="E2303" s="347"/>
      <c r="F2303" s="360"/>
      <c r="G2303" s="360"/>
      <c r="H2303" s="361"/>
      <c r="I2303" s="361"/>
      <c r="J2303" s="354"/>
      <c r="K2303" s="355"/>
    </row>
    <row r="2304" spans="1:11">
      <c r="A2304" s="344"/>
      <c r="B2304" s="344"/>
      <c r="C2304" s="345"/>
      <c r="D2304" s="346"/>
      <c r="E2304" s="347"/>
      <c r="F2304" s="360"/>
      <c r="G2304" s="360"/>
      <c r="H2304" s="361"/>
      <c r="I2304" s="361"/>
      <c r="J2304" s="354"/>
      <c r="K2304" s="355"/>
    </row>
    <row r="2305" spans="1:11">
      <c r="A2305" s="286" t="s">
        <v>436</v>
      </c>
      <c r="B2305" s="267"/>
      <c r="C2305" s="267"/>
      <c r="D2305" s="286" t="s">
        <v>437</v>
      </c>
      <c r="E2305" s="267"/>
      <c r="F2305" s="286"/>
      <c r="G2305" s="286"/>
      <c r="H2305" s="267"/>
      <c r="I2305" s="356" t="s">
        <v>438</v>
      </c>
      <c r="J2305" s="267"/>
      <c r="K2305" s="345"/>
    </row>
    <row r="2306" spans="1:11">
      <c r="A2306" s="286"/>
      <c r="B2306" s="267"/>
      <c r="C2306" s="267"/>
      <c r="D2306" s="286"/>
      <c r="E2306" s="267"/>
      <c r="F2306" s="286"/>
      <c r="G2306" s="286"/>
      <c r="H2306" s="267"/>
      <c r="I2306" s="267"/>
      <c r="J2306" s="267"/>
      <c r="K2306" s="345"/>
    </row>
    <row r="2307" spans="1:11">
      <c r="A2307" s="286"/>
      <c r="B2307" s="267"/>
      <c r="C2307" s="267"/>
      <c r="D2307" s="286"/>
      <c r="E2307" s="267"/>
      <c r="F2307" s="286"/>
      <c r="G2307" s="286"/>
      <c r="H2307" s="267"/>
      <c r="I2307" s="345"/>
      <c r="J2307" s="267"/>
      <c r="K2307" s="345"/>
    </row>
    <row r="2308" spans="1:11">
      <c r="A2308" s="287" t="s">
        <v>439</v>
      </c>
      <c r="B2308" s="267"/>
      <c r="C2308" s="267"/>
      <c r="D2308" s="287" t="s">
        <v>440</v>
      </c>
      <c r="E2308" s="267"/>
      <c r="F2308" s="287"/>
      <c r="G2308" s="287"/>
      <c r="H2308" s="267"/>
      <c r="I2308" s="287" t="s">
        <v>544</v>
      </c>
      <c r="J2308" s="267"/>
      <c r="K2308" s="357"/>
    </row>
    <row r="2309" spans="1:11">
      <c r="A2309" s="288" t="s">
        <v>442</v>
      </c>
      <c r="B2309" s="267"/>
      <c r="C2309" s="267"/>
      <c r="D2309" s="288" t="s">
        <v>443</v>
      </c>
      <c r="E2309" s="267"/>
      <c r="F2309" s="288"/>
      <c r="G2309" s="288"/>
      <c r="H2309" s="267"/>
      <c r="I2309" s="288" t="s">
        <v>545</v>
      </c>
      <c r="J2309" s="304"/>
      <c r="K2309" s="286"/>
    </row>
    <row r="2310" ht="16.5" spans="1:11">
      <c r="A2310" s="309"/>
      <c r="B2310" s="310"/>
      <c r="C2310" s="311"/>
      <c r="D2310" s="311"/>
      <c r="E2310" s="311"/>
      <c r="F2310" s="311"/>
      <c r="G2310" s="311"/>
      <c r="H2310" s="311"/>
      <c r="I2310" s="311"/>
      <c r="J2310" s="311"/>
      <c r="K2310" s="311"/>
    </row>
    <row r="2311" ht="18.75" spans="1:11">
      <c r="A2311" s="264" t="s">
        <v>415</v>
      </c>
      <c r="B2311" s="265"/>
      <c r="C2311" s="266"/>
      <c r="D2311" s="266"/>
      <c r="E2311" s="267"/>
      <c r="F2311" s="267"/>
      <c r="G2311" s="267"/>
      <c r="H2311" s="267"/>
      <c r="I2311" s="267"/>
      <c r="J2311" s="267"/>
      <c r="K2311" s="267"/>
    </row>
    <row r="2312" ht="18.75" spans="1:11">
      <c r="A2312" s="264" t="s">
        <v>416</v>
      </c>
      <c r="B2312" s="265"/>
      <c r="C2312" s="266"/>
      <c r="D2312" s="266"/>
      <c r="E2312" s="267"/>
      <c r="F2312" s="267"/>
      <c r="G2312" s="267"/>
      <c r="H2312" s="267"/>
      <c r="I2312" s="267"/>
      <c r="J2312" s="267"/>
      <c r="K2312" s="267"/>
    </row>
    <row r="2313" ht="18.75" spans="1:11">
      <c r="A2313" s="264" t="s">
        <v>417</v>
      </c>
      <c r="B2313" s="265"/>
      <c r="C2313" s="266"/>
      <c r="D2313" s="266"/>
      <c r="E2313" s="267"/>
      <c r="F2313" s="267"/>
      <c r="G2313" s="267"/>
      <c r="H2313" s="267"/>
      <c r="I2313" s="296"/>
      <c r="J2313" s="296"/>
      <c r="K2313" s="296"/>
    </row>
    <row r="2314" ht="18.75" spans="1:11">
      <c r="A2314" s="264"/>
      <c r="B2314" s="265"/>
      <c r="C2314" s="266"/>
      <c r="D2314" s="266"/>
      <c r="E2314" s="267"/>
      <c r="F2314" s="267"/>
      <c r="G2314" s="267"/>
      <c r="H2314" s="267"/>
      <c r="I2314" s="267"/>
      <c r="J2314" s="267"/>
      <c r="K2314" s="267"/>
    </row>
    <row r="2315" ht="18.75" spans="1:11">
      <c r="A2315" s="264" t="s">
        <v>450</v>
      </c>
      <c r="B2315" s="265"/>
      <c r="C2315" s="266"/>
      <c r="D2315" s="266"/>
      <c r="E2315" s="267"/>
      <c r="F2315" s="267"/>
      <c r="G2315" s="267"/>
      <c r="H2315" s="267"/>
      <c r="I2315" s="267"/>
      <c r="J2315" s="267"/>
      <c r="K2315" s="297"/>
    </row>
    <row r="2316" ht="18" spans="1:11">
      <c r="A2316" s="264" t="s">
        <v>419</v>
      </c>
      <c r="B2316" s="268" t="s">
        <v>829</v>
      </c>
      <c r="C2316" s="266"/>
      <c r="D2316" s="266"/>
      <c r="E2316" s="267"/>
      <c r="F2316" s="267"/>
      <c r="G2316" s="267"/>
      <c r="H2316" s="267"/>
      <c r="I2316" s="267"/>
      <c r="J2316" s="267"/>
      <c r="K2316" s="297"/>
    </row>
    <row r="2317" ht="18.75" spans="1:11">
      <c r="A2317" s="264"/>
      <c r="B2317" s="268"/>
      <c r="C2317" s="266"/>
      <c r="D2317" s="266"/>
      <c r="E2317" s="267"/>
      <c r="F2317" s="267"/>
      <c r="G2317" s="267"/>
      <c r="H2317" s="267"/>
      <c r="I2317" s="267"/>
      <c r="J2317" s="267"/>
      <c r="K2317" s="356"/>
    </row>
    <row r="2318" ht="18.75" spans="1:11">
      <c r="A2318" s="269"/>
      <c r="B2318" s="269"/>
      <c r="C2318" s="266"/>
      <c r="D2318" s="266"/>
      <c r="E2318" s="269"/>
      <c r="F2318" s="270" t="s">
        <v>421</v>
      </c>
      <c r="G2318" s="271"/>
      <c r="H2318" s="271"/>
      <c r="I2318" s="299"/>
      <c r="J2318" s="267"/>
      <c r="K2318" s="356"/>
    </row>
    <row r="2319" ht="33" spans="1:11">
      <c r="A2319" s="334" t="s">
        <v>422</v>
      </c>
      <c r="B2319" s="335" t="s">
        <v>423</v>
      </c>
      <c r="C2319" s="336" t="s">
        <v>424</v>
      </c>
      <c r="D2319" s="337" t="s">
        <v>425</v>
      </c>
      <c r="E2319" s="336" t="s">
        <v>426</v>
      </c>
      <c r="F2319" s="336" t="s">
        <v>8</v>
      </c>
      <c r="G2319" s="336" t="s">
        <v>9</v>
      </c>
      <c r="H2319" s="336" t="s">
        <v>427</v>
      </c>
      <c r="I2319" s="336" t="s">
        <v>428</v>
      </c>
      <c r="J2319" s="336" t="s">
        <v>429</v>
      </c>
      <c r="K2319" s="336" t="s">
        <v>670</v>
      </c>
    </row>
    <row r="2320" ht="30" spans="1:11">
      <c r="A2320" s="338">
        <v>45464</v>
      </c>
      <c r="B2320" s="338">
        <v>45471</v>
      </c>
      <c r="C2320" s="339" t="s">
        <v>257</v>
      </c>
      <c r="D2320" s="340" t="s">
        <v>685</v>
      </c>
      <c r="E2320" s="341" t="s">
        <v>536</v>
      </c>
      <c r="F2320" s="358">
        <v>0</v>
      </c>
      <c r="G2320" s="358">
        <v>0</v>
      </c>
      <c r="H2320" s="359">
        <v>0</v>
      </c>
      <c r="I2320" s="359">
        <v>0</v>
      </c>
      <c r="J2320" s="352" t="s">
        <v>523</v>
      </c>
      <c r="K2320" s="353" t="s">
        <v>434</v>
      </c>
    </row>
    <row r="2321" spans="1:11">
      <c r="A2321" s="338">
        <v>45463</v>
      </c>
      <c r="B2321" s="338">
        <v>45471</v>
      </c>
      <c r="C2321" s="339" t="s">
        <v>256</v>
      </c>
      <c r="D2321" s="340" t="s">
        <v>830</v>
      </c>
      <c r="E2321" s="341" t="s">
        <v>479</v>
      </c>
      <c r="F2321" s="358">
        <v>0</v>
      </c>
      <c r="G2321" s="358">
        <v>2300</v>
      </c>
      <c r="H2321" s="358">
        <v>2300</v>
      </c>
      <c r="I2321" s="359">
        <f>F2321+G2321</f>
        <v>2300</v>
      </c>
      <c r="J2321" s="352" t="s">
        <v>454</v>
      </c>
      <c r="K2321" s="353" t="s">
        <v>434</v>
      </c>
    </row>
    <row r="2322" spans="1:11">
      <c r="A2322" s="344"/>
      <c r="B2322" s="344"/>
      <c r="C2322" s="345"/>
      <c r="D2322" s="346"/>
      <c r="E2322" s="347"/>
      <c r="F2322" s="360"/>
      <c r="G2322" s="360"/>
      <c r="H2322" s="361"/>
      <c r="I2322" s="361"/>
      <c r="J2322" s="354"/>
      <c r="K2322" s="355"/>
    </row>
    <row r="2323" spans="1:11">
      <c r="A2323" s="344"/>
      <c r="B2323" s="344"/>
      <c r="C2323" s="345"/>
      <c r="D2323" s="346"/>
      <c r="E2323" s="347"/>
      <c r="F2323" s="360"/>
      <c r="G2323" s="360"/>
      <c r="H2323" s="361"/>
      <c r="I2323" s="361"/>
      <c r="J2323" s="354"/>
      <c r="K2323" s="355"/>
    </row>
    <row r="2324" spans="1:11">
      <c r="A2324" s="286" t="s">
        <v>436</v>
      </c>
      <c r="B2324" s="267"/>
      <c r="C2324" s="267"/>
      <c r="D2324" s="286" t="s">
        <v>437</v>
      </c>
      <c r="E2324" s="267"/>
      <c r="F2324" s="286"/>
      <c r="G2324" s="286"/>
      <c r="H2324" s="267"/>
      <c r="I2324" s="356" t="s">
        <v>438</v>
      </c>
      <c r="J2324" s="267"/>
      <c r="K2324" s="345"/>
    </row>
    <row r="2325" spans="1:11">
      <c r="A2325" s="286"/>
      <c r="B2325" s="267"/>
      <c r="C2325" s="267"/>
      <c r="D2325" s="286"/>
      <c r="E2325" s="267"/>
      <c r="F2325" s="286"/>
      <c r="G2325" s="286"/>
      <c r="H2325" s="267"/>
      <c r="I2325" s="267"/>
      <c r="J2325" s="267"/>
      <c r="K2325" s="345"/>
    </row>
    <row r="2326" spans="1:11">
      <c r="A2326" s="286"/>
      <c r="B2326" s="267"/>
      <c r="C2326" s="267"/>
      <c r="D2326" s="286"/>
      <c r="E2326" s="267"/>
      <c r="F2326" s="286"/>
      <c r="G2326" s="286"/>
      <c r="H2326" s="267"/>
      <c r="I2326" s="345"/>
      <c r="J2326" s="267"/>
      <c r="K2326" s="345"/>
    </row>
    <row r="2327" spans="1:11">
      <c r="A2327" s="287" t="s">
        <v>439</v>
      </c>
      <c r="B2327" s="267"/>
      <c r="C2327" s="267"/>
      <c r="D2327" s="287" t="s">
        <v>440</v>
      </c>
      <c r="E2327" s="267"/>
      <c r="F2327" s="287"/>
      <c r="G2327" s="287"/>
      <c r="H2327" s="267"/>
      <c r="I2327" s="287" t="s">
        <v>544</v>
      </c>
      <c r="J2327" s="267"/>
      <c r="K2327" s="357"/>
    </row>
    <row r="2328" spans="1:11">
      <c r="A2328" s="288" t="s">
        <v>442</v>
      </c>
      <c r="B2328" s="267"/>
      <c r="C2328" s="267"/>
      <c r="D2328" s="288" t="s">
        <v>443</v>
      </c>
      <c r="E2328" s="267"/>
      <c r="F2328" s="288"/>
      <c r="G2328" s="288"/>
      <c r="H2328" s="267"/>
      <c r="I2328" s="288" t="s">
        <v>545</v>
      </c>
      <c r="J2328" s="304"/>
      <c r="K2328" s="286"/>
    </row>
    <row r="2329" ht="18" spans="1:11">
      <c r="A2329" s="264"/>
      <c r="B2329" s="268"/>
      <c r="C2329" s="266"/>
      <c r="D2329" s="266"/>
      <c r="E2329" s="267"/>
      <c r="F2329" s="267"/>
      <c r="G2329" s="267"/>
      <c r="H2329" s="267"/>
      <c r="I2329" s="267"/>
      <c r="J2329" s="66"/>
      <c r="K2329" s="298"/>
    </row>
    <row r="2330" ht="18.75" spans="1:11">
      <c r="A2330" s="264" t="s">
        <v>415</v>
      </c>
      <c r="B2330" s="265"/>
      <c r="C2330" s="266"/>
      <c r="D2330" s="266"/>
      <c r="E2330" s="267"/>
      <c r="F2330" s="267"/>
      <c r="G2330" s="267"/>
      <c r="H2330" s="267"/>
      <c r="I2330" s="267"/>
      <c r="J2330" s="267"/>
      <c r="K2330" s="267"/>
    </row>
    <row r="2331" ht="18.75" spans="1:11">
      <c r="A2331" s="264" t="s">
        <v>416</v>
      </c>
      <c r="B2331" s="265"/>
      <c r="C2331" s="266"/>
      <c r="D2331" s="266"/>
      <c r="E2331" s="267"/>
      <c r="F2331" s="267"/>
      <c r="G2331" s="267"/>
      <c r="H2331" s="267"/>
      <c r="I2331" s="267"/>
      <c r="J2331" s="267"/>
      <c r="K2331" s="267"/>
    </row>
    <row r="2332" ht="18.75" spans="1:11">
      <c r="A2332" s="264" t="s">
        <v>417</v>
      </c>
      <c r="B2332" s="265"/>
      <c r="C2332" s="266"/>
      <c r="D2332" s="266"/>
      <c r="E2332" s="267"/>
      <c r="F2332" s="267"/>
      <c r="G2332" s="267"/>
      <c r="H2332" s="267"/>
      <c r="I2332" s="296"/>
      <c r="J2332" s="296"/>
      <c r="K2332" s="296"/>
    </row>
    <row r="2333" ht="18.75" spans="1:11">
      <c r="A2333" s="264"/>
      <c r="B2333" s="265"/>
      <c r="C2333" s="266"/>
      <c r="D2333" s="266"/>
      <c r="E2333" s="267"/>
      <c r="F2333" s="267"/>
      <c r="G2333" s="267"/>
      <c r="H2333" s="267"/>
      <c r="I2333" s="267"/>
      <c r="J2333" s="267"/>
      <c r="K2333" s="267"/>
    </row>
    <row r="2334" ht="18.75" spans="1:11">
      <c r="A2334" s="264" t="s">
        <v>418</v>
      </c>
      <c r="B2334" s="265"/>
      <c r="C2334" s="266"/>
      <c r="D2334" s="266"/>
      <c r="E2334" s="267"/>
      <c r="F2334" s="267"/>
      <c r="G2334" s="267"/>
      <c r="H2334" s="267"/>
      <c r="I2334" s="267"/>
      <c r="J2334" s="267"/>
      <c r="K2334" s="297"/>
    </row>
    <row r="2335" ht="18" spans="1:11">
      <c r="A2335" s="264" t="s">
        <v>419</v>
      </c>
      <c r="B2335" s="268" t="s">
        <v>829</v>
      </c>
      <c r="C2335" s="266"/>
      <c r="D2335" s="266"/>
      <c r="E2335" s="267"/>
      <c r="F2335" s="267"/>
      <c r="G2335" s="267"/>
      <c r="H2335" s="267"/>
      <c r="I2335" s="267"/>
      <c r="J2335" s="267"/>
      <c r="K2335" s="297"/>
    </row>
    <row r="2336" ht="18.75" spans="1:11">
      <c r="A2336" s="264"/>
      <c r="B2336" s="268"/>
      <c r="C2336" s="266"/>
      <c r="D2336" s="266"/>
      <c r="E2336" s="267"/>
      <c r="F2336" s="267"/>
      <c r="G2336" s="267"/>
      <c r="H2336" s="267"/>
      <c r="I2336" s="267"/>
      <c r="J2336" s="267"/>
      <c r="K2336" s="356"/>
    </row>
    <row r="2337" ht="18.75" spans="1:11">
      <c r="A2337" s="269"/>
      <c r="B2337" s="269"/>
      <c r="C2337" s="266"/>
      <c r="D2337" s="266"/>
      <c r="E2337" s="269"/>
      <c r="F2337" s="270" t="s">
        <v>421</v>
      </c>
      <c r="G2337" s="271"/>
      <c r="H2337" s="271"/>
      <c r="I2337" s="299"/>
      <c r="J2337" s="267"/>
      <c r="K2337" s="356"/>
    </row>
    <row r="2338" ht="33" spans="1:11">
      <c r="A2338" s="334" t="s">
        <v>422</v>
      </c>
      <c r="B2338" s="335" t="s">
        <v>423</v>
      </c>
      <c r="C2338" s="336" t="s">
        <v>424</v>
      </c>
      <c r="D2338" s="337" t="s">
        <v>425</v>
      </c>
      <c r="E2338" s="336" t="s">
        <v>426</v>
      </c>
      <c r="F2338" s="336" t="s">
        <v>8</v>
      </c>
      <c r="G2338" s="336" t="s">
        <v>9</v>
      </c>
      <c r="H2338" s="336" t="s">
        <v>427</v>
      </c>
      <c r="I2338" s="336" t="s">
        <v>428</v>
      </c>
      <c r="J2338" s="336" t="s">
        <v>429</v>
      </c>
      <c r="K2338" s="336" t="s">
        <v>670</v>
      </c>
    </row>
    <row r="2339" spans="1:11">
      <c r="A2339" s="338">
        <v>45468</v>
      </c>
      <c r="B2339" s="338">
        <v>45471</v>
      </c>
      <c r="C2339" s="339" t="s">
        <v>258</v>
      </c>
      <c r="D2339" s="340" t="s">
        <v>831</v>
      </c>
      <c r="E2339" s="341" t="s">
        <v>510</v>
      </c>
      <c r="F2339" s="358">
        <v>0</v>
      </c>
      <c r="G2339" s="358">
        <v>0</v>
      </c>
      <c r="H2339" s="359">
        <v>0</v>
      </c>
      <c r="I2339" s="359">
        <v>0</v>
      </c>
      <c r="J2339" s="352" t="s">
        <v>433</v>
      </c>
      <c r="K2339" s="353" t="s">
        <v>434</v>
      </c>
    </row>
    <row r="2340" spans="1:11">
      <c r="A2340" s="344"/>
      <c r="B2340" s="344"/>
      <c r="C2340" s="345"/>
      <c r="D2340" s="346"/>
      <c r="E2340" s="347"/>
      <c r="F2340" s="362"/>
      <c r="G2340" s="362"/>
      <c r="H2340" s="363"/>
      <c r="I2340" s="363"/>
      <c r="J2340" s="354"/>
      <c r="K2340" s="355"/>
    </row>
    <row r="2341" spans="1:11">
      <c r="A2341" s="344"/>
      <c r="B2341" s="344"/>
      <c r="C2341" s="345"/>
      <c r="D2341" s="346"/>
      <c r="E2341" s="347"/>
      <c r="F2341" s="362"/>
      <c r="G2341" s="362"/>
      <c r="H2341" s="363"/>
      <c r="I2341" s="363"/>
      <c r="J2341" s="354"/>
      <c r="K2341" s="355"/>
    </row>
    <row r="2342" spans="1:11">
      <c r="A2342" s="344"/>
      <c r="B2342" s="344"/>
      <c r="C2342" s="345"/>
      <c r="D2342" s="346"/>
      <c r="E2342" s="347"/>
      <c r="F2342" s="360"/>
      <c r="G2342" s="360"/>
      <c r="H2342" s="361"/>
      <c r="I2342" s="361"/>
      <c r="J2342" s="354"/>
      <c r="K2342" s="355"/>
    </row>
    <row r="2343" spans="1:11">
      <c r="A2343" s="286" t="s">
        <v>436</v>
      </c>
      <c r="B2343" s="267"/>
      <c r="C2343" s="267"/>
      <c r="D2343" s="286" t="s">
        <v>437</v>
      </c>
      <c r="E2343" s="267"/>
      <c r="F2343" s="286"/>
      <c r="G2343" s="286"/>
      <c r="H2343" s="267"/>
      <c r="I2343" s="356" t="s">
        <v>438</v>
      </c>
      <c r="J2343" s="267"/>
      <c r="K2343" s="345"/>
    </row>
    <row r="2344" spans="1:11">
      <c r="A2344" s="286"/>
      <c r="B2344" s="267"/>
      <c r="C2344" s="267"/>
      <c r="D2344" s="286"/>
      <c r="E2344" s="267"/>
      <c r="F2344" s="286"/>
      <c r="G2344" s="286"/>
      <c r="H2344" s="267"/>
      <c r="I2344" s="267"/>
      <c r="J2344" s="267"/>
      <c r="K2344" s="345"/>
    </row>
    <row r="2345" spans="1:11">
      <c r="A2345" s="286"/>
      <c r="B2345" s="267"/>
      <c r="C2345" s="267"/>
      <c r="D2345" s="286"/>
      <c r="E2345" s="267"/>
      <c r="F2345" s="286"/>
      <c r="G2345" s="286"/>
      <c r="H2345" s="267"/>
      <c r="I2345" s="345"/>
      <c r="J2345" s="267"/>
      <c r="K2345" s="345"/>
    </row>
    <row r="2346" spans="1:11">
      <c r="A2346" s="287" t="s">
        <v>439</v>
      </c>
      <c r="B2346" s="267"/>
      <c r="C2346" s="267"/>
      <c r="D2346" s="287" t="s">
        <v>440</v>
      </c>
      <c r="E2346" s="267"/>
      <c r="F2346" s="287"/>
      <c r="G2346" s="287"/>
      <c r="H2346" s="267"/>
      <c r="I2346" s="287" t="s">
        <v>441</v>
      </c>
      <c r="J2346" s="267"/>
      <c r="K2346" s="357"/>
    </row>
    <row r="2347" spans="1:11">
      <c r="A2347" s="288" t="s">
        <v>442</v>
      </c>
      <c r="B2347" s="267"/>
      <c r="C2347" s="267"/>
      <c r="D2347" s="288" t="s">
        <v>443</v>
      </c>
      <c r="E2347" s="267"/>
      <c r="F2347" s="288"/>
      <c r="G2347" s="288"/>
      <c r="H2347" s="267"/>
      <c r="I2347" s="288" t="s">
        <v>444</v>
      </c>
      <c r="J2347" s="304"/>
      <c r="K2347" s="286"/>
    </row>
    <row r="2348" ht="18.75" spans="1:11">
      <c r="A2348" s="264"/>
      <c r="B2348" s="265"/>
      <c r="C2348" s="266"/>
      <c r="D2348" s="266"/>
      <c r="E2348" s="267"/>
      <c r="F2348" s="267"/>
      <c r="G2348" s="267"/>
      <c r="H2348" s="267"/>
      <c r="I2348" s="267"/>
      <c r="J2348" s="61"/>
      <c r="K2348" s="297"/>
    </row>
    <row r="2349" ht="18.75" spans="1:11">
      <c r="A2349" s="264" t="s">
        <v>415</v>
      </c>
      <c r="B2349" s="265"/>
      <c r="C2349" s="266"/>
      <c r="D2349" s="266"/>
      <c r="E2349" s="267"/>
      <c r="F2349" s="267"/>
      <c r="G2349" s="267"/>
      <c r="H2349" s="267"/>
      <c r="I2349" s="267"/>
      <c r="J2349" s="267"/>
      <c r="K2349" s="267"/>
    </row>
    <row r="2350" ht="18.75" spans="1:11">
      <c r="A2350" s="264" t="s">
        <v>416</v>
      </c>
      <c r="B2350" s="265"/>
      <c r="C2350" s="266"/>
      <c r="D2350" s="266"/>
      <c r="E2350" s="267"/>
      <c r="F2350" s="267"/>
      <c r="G2350" s="267"/>
      <c r="H2350" s="267"/>
      <c r="I2350" s="267"/>
      <c r="J2350" s="267"/>
      <c r="K2350" s="267"/>
    </row>
    <row r="2351" ht="18.75" spans="1:11">
      <c r="A2351" s="264" t="s">
        <v>417</v>
      </c>
      <c r="B2351" s="265"/>
      <c r="C2351" s="266"/>
      <c r="D2351" s="266"/>
      <c r="E2351" s="267"/>
      <c r="F2351" s="267"/>
      <c r="G2351" s="267"/>
      <c r="H2351" s="267"/>
      <c r="I2351" s="296"/>
      <c r="J2351" s="296"/>
      <c r="K2351" s="296"/>
    </row>
    <row r="2352" ht="18.75" spans="1:11">
      <c r="A2352" s="264"/>
      <c r="B2352" s="265"/>
      <c r="C2352" s="266"/>
      <c r="D2352" s="266"/>
      <c r="E2352" s="267"/>
      <c r="F2352" s="267"/>
      <c r="G2352" s="267"/>
      <c r="H2352" s="267"/>
      <c r="I2352" s="267"/>
      <c r="J2352" s="267"/>
      <c r="K2352" s="267"/>
    </row>
    <row r="2353" ht="18.75" spans="1:11">
      <c r="A2353" s="264" t="s">
        <v>450</v>
      </c>
      <c r="B2353" s="265"/>
      <c r="C2353" s="266"/>
      <c r="D2353" s="266"/>
      <c r="E2353" s="267"/>
      <c r="F2353" s="267"/>
      <c r="G2353" s="267"/>
      <c r="H2353" s="267"/>
      <c r="I2353" s="267"/>
      <c r="J2353" s="267"/>
      <c r="K2353" s="297"/>
    </row>
    <row r="2354" ht="18" spans="1:11">
      <c r="A2354" s="264" t="s">
        <v>419</v>
      </c>
      <c r="B2354" s="268" t="s">
        <v>832</v>
      </c>
      <c r="C2354" s="266"/>
      <c r="D2354" s="266"/>
      <c r="E2354" s="267"/>
      <c r="F2354" s="267"/>
      <c r="G2354" s="267"/>
      <c r="H2354" s="267"/>
      <c r="I2354" s="267"/>
      <c r="J2354" s="267"/>
      <c r="K2354" s="297"/>
    </row>
    <row r="2355" ht="18.75" spans="1:11">
      <c r="A2355" s="264"/>
      <c r="B2355" s="268"/>
      <c r="C2355" s="266"/>
      <c r="D2355" s="266"/>
      <c r="E2355" s="267"/>
      <c r="F2355" s="267"/>
      <c r="G2355" s="267"/>
      <c r="H2355" s="267"/>
      <c r="I2355" s="267"/>
      <c r="J2355" s="267"/>
      <c r="K2355" s="356"/>
    </row>
    <row r="2356" ht="18.75" spans="1:11">
      <c r="A2356" s="269"/>
      <c r="B2356" s="269"/>
      <c r="C2356" s="266"/>
      <c r="D2356" s="266"/>
      <c r="E2356" s="269"/>
      <c r="F2356" s="270" t="s">
        <v>421</v>
      </c>
      <c r="G2356" s="271"/>
      <c r="H2356" s="271"/>
      <c r="I2356" s="299"/>
      <c r="J2356" s="267"/>
      <c r="K2356" s="356"/>
    </row>
    <row r="2357" ht="33" spans="1:11">
      <c r="A2357" s="334" t="s">
        <v>422</v>
      </c>
      <c r="B2357" s="335" t="s">
        <v>423</v>
      </c>
      <c r="C2357" s="336" t="s">
        <v>424</v>
      </c>
      <c r="D2357" s="337" t="s">
        <v>425</v>
      </c>
      <c r="E2357" s="336" t="s">
        <v>426</v>
      </c>
      <c r="F2357" s="336" t="s">
        <v>8</v>
      </c>
      <c r="G2357" s="336" t="s">
        <v>9</v>
      </c>
      <c r="H2357" s="336" t="s">
        <v>427</v>
      </c>
      <c r="I2357" s="336" t="s">
        <v>428</v>
      </c>
      <c r="J2357" s="336" t="s">
        <v>429</v>
      </c>
      <c r="K2357" s="336" t="s">
        <v>670</v>
      </c>
    </row>
    <row r="2358" spans="1:11">
      <c r="A2358" s="338">
        <v>45467</v>
      </c>
      <c r="B2358" s="338">
        <v>45474</v>
      </c>
      <c r="C2358" s="339" t="s">
        <v>259</v>
      </c>
      <c r="D2358" s="340" t="s">
        <v>833</v>
      </c>
      <c r="E2358" s="341" t="s">
        <v>432</v>
      </c>
      <c r="F2358" s="358">
        <v>5000</v>
      </c>
      <c r="G2358" s="358">
        <v>1350</v>
      </c>
      <c r="H2358" s="359">
        <f>F2358+G2358</f>
        <v>6350</v>
      </c>
      <c r="I2358" s="359">
        <v>2850</v>
      </c>
      <c r="J2358" s="352" t="s">
        <v>454</v>
      </c>
      <c r="K2358" s="353" t="s">
        <v>834</v>
      </c>
    </row>
    <row r="2359" spans="1:11">
      <c r="A2359" s="338">
        <v>45469</v>
      </c>
      <c r="B2359" s="338">
        <v>45474</v>
      </c>
      <c r="C2359" s="339" t="s">
        <v>260</v>
      </c>
      <c r="D2359" s="340" t="s">
        <v>835</v>
      </c>
      <c r="E2359" s="341" t="s">
        <v>720</v>
      </c>
      <c r="F2359" s="358">
        <v>0</v>
      </c>
      <c r="G2359" s="358">
        <v>0</v>
      </c>
      <c r="H2359" s="358">
        <v>0</v>
      </c>
      <c r="I2359" s="359">
        <v>0</v>
      </c>
      <c r="J2359" s="352" t="s">
        <v>433</v>
      </c>
      <c r="K2359" s="353" t="s">
        <v>434</v>
      </c>
    </row>
    <row r="2360" spans="1:11">
      <c r="A2360" s="344"/>
      <c r="B2360" s="344"/>
      <c r="C2360" s="345"/>
      <c r="D2360" s="346"/>
      <c r="E2360" s="347"/>
      <c r="F2360" s="360"/>
      <c r="G2360" s="360"/>
      <c r="H2360" s="361"/>
      <c r="I2360" s="361"/>
      <c r="J2360" s="354"/>
      <c r="K2360" s="355"/>
    </row>
    <row r="2361" spans="1:11">
      <c r="A2361" s="344"/>
      <c r="B2361" s="344"/>
      <c r="C2361" s="345"/>
      <c r="D2361" s="346"/>
      <c r="E2361" s="347"/>
      <c r="F2361" s="360"/>
      <c r="G2361" s="360"/>
      <c r="H2361" s="361"/>
      <c r="I2361" s="361"/>
      <c r="J2361" s="354"/>
      <c r="K2361" s="355"/>
    </row>
    <row r="2362" spans="1:11">
      <c r="A2362" s="286" t="s">
        <v>436</v>
      </c>
      <c r="B2362" s="267"/>
      <c r="C2362" s="267"/>
      <c r="D2362" s="286" t="s">
        <v>437</v>
      </c>
      <c r="E2362" s="267"/>
      <c r="F2362" s="286"/>
      <c r="G2362" s="286"/>
      <c r="H2362" s="267"/>
      <c r="I2362" s="356" t="s">
        <v>438</v>
      </c>
      <c r="J2362" s="267"/>
      <c r="K2362" s="345"/>
    </row>
    <row r="2363" spans="1:11">
      <c r="A2363" s="286"/>
      <c r="B2363" s="267"/>
      <c r="C2363" s="267"/>
      <c r="D2363" s="286"/>
      <c r="E2363" s="267"/>
      <c r="F2363" s="286"/>
      <c r="G2363" s="286"/>
      <c r="H2363" s="267"/>
      <c r="I2363" s="267"/>
      <c r="J2363" s="267"/>
      <c r="K2363" s="345"/>
    </row>
    <row r="2364" spans="1:11">
      <c r="A2364" s="286"/>
      <c r="B2364" s="267"/>
      <c r="C2364" s="267"/>
      <c r="D2364" s="286"/>
      <c r="E2364" s="267"/>
      <c r="F2364" s="286"/>
      <c r="G2364" s="286"/>
      <c r="H2364" s="267"/>
      <c r="I2364" s="345"/>
      <c r="J2364" s="267"/>
      <c r="K2364" s="345"/>
    </row>
    <row r="2365" spans="1:11">
      <c r="A2365" s="287" t="s">
        <v>439</v>
      </c>
      <c r="B2365" s="267"/>
      <c r="C2365" s="267"/>
      <c r="D2365" s="287" t="s">
        <v>440</v>
      </c>
      <c r="E2365" s="267"/>
      <c r="F2365" s="287"/>
      <c r="G2365" s="287"/>
      <c r="H2365" s="267"/>
      <c r="I2365" s="287" t="s">
        <v>544</v>
      </c>
      <c r="J2365" s="267"/>
      <c r="K2365" s="357"/>
    </row>
    <row r="2366" spans="1:11">
      <c r="A2366" s="288" t="s">
        <v>442</v>
      </c>
      <c r="B2366" s="267"/>
      <c r="C2366" s="267"/>
      <c r="D2366" s="288" t="s">
        <v>443</v>
      </c>
      <c r="E2366" s="267"/>
      <c r="F2366" s="288"/>
      <c r="G2366" s="288"/>
      <c r="H2366" s="267"/>
      <c r="I2366" s="288" t="s">
        <v>545</v>
      </c>
      <c r="J2366" s="304"/>
      <c r="K2366" s="286"/>
    </row>
    <row r="2367" ht="18.75" spans="1:11">
      <c r="A2367" s="264"/>
      <c r="B2367" s="265"/>
      <c r="C2367" s="266"/>
      <c r="D2367" s="266"/>
      <c r="E2367" s="267"/>
      <c r="F2367" s="267"/>
      <c r="G2367" s="267"/>
      <c r="H2367" s="267"/>
      <c r="I2367" s="267"/>
      <c r="J2367" s="66"/>
      <c r="K2367" s="66"/>
    </row>
    <row r="2368" ht="18.75" spans="1:11">
      <c r="A2368" s="264" t="s">
        <v>415</v>
      </c>
      <c r="B2368" s="265"/>
      <c r="C2368" s="266"/>
      <c r="D2368" s="266"/>
      <c r="E2368" s="267"/>
      <c r="F2368" s="267"/>
      <c r="G2368" s="267"/>
      <c r="H2368" s="267"/>
      <c r="I2368" s="267"/>
      <c r="J2368" s="267"/>
      <c r="K2368" s="267"/>
    </row>
    <row r="2369" ht="18.75" spans="1:11">
      <c r="A2369" s="264" t="s">
        <v>416</v>
      </c>
      <c r="B2369" s="265"/>
      <c r="C2369" s="266"/>
      <c r="D2369" s="266"/>
      <c r="E2369" s="267"/>
      <c r="F2369" s="267"/>
      <c r="G2369" s="267"/>
      <c r="H2369" s="267"/>
      <c r="I2369" s="267"/>
      <c r="J2369" s="267"/>
      <c r="K2369" s="267"/>
    </row>
    <row r="2370" ht="18.75" spans="1:11">
      <c r="A2370" s="264" t="s">
        <v>417</v>
      </c>
      <c r="B2370" s="265"/>
      <c r="C2370" s="266"/>
      <c r="D2370" s="266"/>
      <c r="E2370" s="267"/>
      <c r="F2370" s="267"/>
      <c r="G2370" s="267"/>
      <c r="H2370" s="267"/>
      <c r="I2370" s="296"/>
      <c r="J2370" s="296"/>
      <c r="K2370" s="296"/>
    </row>
    <row r="2371" ht="18.75" spans="1:11">
      <c r="A2371" s="264"/>
      <c r="B2371" s="265"/>
      <c r="C2371" s="266"/>
      <c r="D2371" s="266"/>
      <c r="E2371" s="267"/>
      <c r="F2371" s="267"/>
      <c r="G2371" s="267"/>
      <c r="H2371" s="267"/>
      <c r="I2371" s="267"/>
      <c r="J2371" s="267"/>
      <c r="K2371" s="267"/>
    </row>
    <row r="2372" ht="18.75" spans="1:11">
      <c r="A2372" s="264" t="s">
        <v>450</v>
      </c>
      <c r="B2372" s="265"/>
      <c r="C2372" s="266"/>
      <c r="D2372" s="266"/>
      <c r="E2372" s="267"/>
      <c r="F2372" s="267"/>
      <c r="G2372" s="267"/>
      <c r="H2372" s="267"/>
      <c r="I2372" s="267"/>
      <c r="J2372" s="267"/>
      <c r="K2372" s="297"/>
    </row>
    <row r="2373" ht="18" spans="1:11">
      <c r="A2373" s="264" t="s">
        <v>419</v>
      </c>
      <c r="B2373" s="268" t="s">
        <v>836</v>
      </c>
      <c r="C2373" s="266"/>
      <c r="D2373" s="266"/>
      <c r="E2373" s="267"/>
      <c r="F2373" s="267"/>
      <c r="G2373" s="267"/>
      <c r="H2373" s="267"/>
      <c r="I2373" s="267"/>
      <c r="J2373" s="267"/>
      <c r="K2373" s="297"/>
    </row>
    <row r="2374" ht="18.75" spans="1:11">
      <c r="A2374" s="264"/>
      <c r="B2374" s="268"/>
      <c r="C2374" s="266"/>
      <c r="D2374" s="266"/>
      <c r="E2374" s="267"/>
      <c r="F2374" s="267"/>
      <c r="G2374" s="267"/>
      <c r="H2374" s="267"/>
      <c r="I2374" s="267"/>
      <c r="J2374" s="267"/>
      <c r="K2374" s="356"/>
    </row>
    <row r="2375" ht="18.75" spans="1:11">
      <c r="A2375" s="269"/>
      <c r="B2375" s="269"/>
      <c r="C2375" s="266"/>
      <c r="D2375" s="266"/>
      <c r="E2375" s="269"/>
      <c r="F2375" s="270" t="s">
        <v>421</v>
      </c>
      <c r="G2375" s="271"/>
      <c r="H2375" s="271"/>
      <c r="I2375" s="299"/>
      <c r="J2375" s="267"/>
      <c r="K2375" s="356"/>
    </row>
    <row r="2376" ht="33" spans="1:11">
      <c r="A2376" s="334" t="s">
        <v>422</v>
      </c>
      <c r="B2376" s="335" t="s">
        <v>423</v>
      </c>
      <c r="C2376" s="336" t="s">
        <v>424</v>
      </c>
      <c r="D2376" s="337" t="s">
        <v>425</v>
      </c>
      <c r="E2376" s="336" t="s">
        <v>426</v>
      </c>
      <c r="F2376" s="336" t="s">
        <v>8</v>
      </c>
      <c r="G2376" s="336" t="s">
        <v>9</v>
      </c>
      <c r="H2376" s="336" t="s">
        <v>427</v>
      </c>
      <c r="I2376" s="336" t="s">
        <v>428</v>
      </c>
      <c r="J2376" s="336" t="s">
        <v>429</v>
      </c>
      <c r="K2376" s="336" t="s">
        <v>670</v>
      </c>
    </row>
    <row r="2377" spans="1:11">
      <c r="A2377" s="338">
        <v>45461</v>
      </c>
      <c r="B2377" s="338">
        <v>45475</v>
      </c>
      <c r="C2377" s="339" t="s">
        <v>261</v>
      </c>
      <c r="D2377" s="340" t="s">
        <v>837</v>
      </c>
      <c r="E2377" s="341" t="s">
        <v>838</v>
      </c>
      <c r="F2377" s="358">
        <v>0</v>
      </c>
      <c r="G2377" s="358">
        <v>3500</v>
      </c>
      <c r="H2377" s="359">
        <v>3500</v>
      </c>
      <c r="I2377" s="359">
        <v>3500</v>
      </c>
      <c r="J2377" s="352" t="s">
        <v>454</v>
      </c>
      <c r="K2377" s="353" t="s">
        <v>434</v>
      </c>
    </row>
    <row r="2378" spans="1:11">
      <c r="A2378" s="344"/>
      <c r="B2378" s="344"/>
      <c r="C2378" s="345"/>
      <c r="D2378" s="346"/>
      <c r="E2378" s="347"/>
      <c r="F2378" s="360"/>
      <c r="G2378" s="360"/>
      <c r="H2378" s="361"/>
      <c r="I2378" s="361"/>
      <c r="J2378" s="354"/>
      <c r="K2378" s="355"/>
    </row>
    <row r="2379" spans="1:11">
      <c r="A2379" s="344"/>
      <c r="B2379" s="344"/>
      <c r="C2379" s="345"/>
      <c r="D2379" s="346"/>
      <c r="E2379" s="347"/>
      <c r="F2379" s="360"/>
      <c r="G2379" s="360"/>
      <c r="H2379" s="361"/>
      <c r="I2379" s="361"/>
      <c r="J2379" s="354"/>
      <c r="K2379" s="355"/>
    </row>
    <row r="2380" spans="1:11">
      <c r="A2380" s="286" t="s">
        <v>436</v>
      </c>
      <c r="B2380" s="267"/>
      <c r="C2380" s="267"/>
      <c r="D2380" s="286" t="s">
        <v>437</v>
      </c>
      <c r="E2380" s="267"/>
      <c r="F2380" s="286"/>
      <c r="G2380" s="286"/>
      <c r="H2380" s="267"/>
      <c r="I2380" s="356" t="s">
        <v>438</v>
      </c>
      <c r="J2380" s="267"/>
      <c r="K2380" s="345"/>
    </row>
    <row r="2381" spans="1:11">
      <c r="A2381" s="286"/>
      <c r="B2381" s="267"/>
      <c r="C2381" s="267"/>
      <c r="D2381" s="286"/>
      <c r="E2381" s="267"/>
      <c r="F2381" s="286"/>
      <c r="G2381" s="286"/>
      <c r="H2381" s="267"/>
      <c r="I2381" s="267"/>
      <c r="J2381" s="267"/>
      <c r="K2381" s="345"/>
    </row>
    <row r="2382" spans="1:11">
      <c r="A2382" s="286"/>
      <c r="B2382" s="267"/>
      <c r="C2382" s="267"/>
      <c r="D2382" s="286"/>
      <c r="E2382" s="267"/>
      <c r="F2382" s="286"/>
      <c r="G2382" s="286"/>
      <c r="H2382" s="267"/>
      <c r="I2382" s="345"/>
      <c r="J2382" s="267"/>
      <c r="K2382" s="345"/>
    </row>
    <row r="2383" spans="1:11">
      <c r="A2383" s="287" t="s">
        <v>439</v>
      </c>
      <c r="B2383" s="267"/>
      <c r="C2383" s="267"/>
      <c r="D2383" s="287" t="s">
        <v>440</v>
      </c>
      <c r="E2383" s="267"/>
      <c r="F2383" s="287"/>
      <c r="G2383" s="287"/>
      <c r="H2383" s="267"/>
      <c r="I2383" s="287" t="s">
        <v>544</v>
      </c>
      <c r="J2383" s="267"/>
      <c r="K2383" s="357"/>
    </row>
    <row r="2384" spans="1:11">
      <c r="A2384" s="288" t="s">
        <v>442</v>
      </c>
      <c r="B2384" s="267"/>
      <c r="C2384" s="267"/>
      <c r="D2384" s="288" t="s">
        <v>443</v>
      </c>
      <c r="E2384" s="267"/>
      <c r="F2384" s="288"/>
      <c r="G2384" s="288"/>
      <c r="H2384" s="267"/>
      <c r="I2384" s="288" t="s">
        <v>545</v>
      </c>
      <c r="J2384" s="304"/>
      <c r="K2384" s="286"/>
    </row>
    <row r="2385" ht="18.75" spans="1:11">
      <c r="A2385" s="264"/>
      <c r="B2385" s="265"/>
      <c r="C2385" s="266"/>
      <c r="D2385" s="266"/>
      <c r="E2385" s="267"/>
      <c r="F2385" s="267"/>
      <c r="G2385" s="267"/>
      <c r="H2385" s="267"/>
      <c r="I2385" s="267"/>
      <c r="J2385" s="66"/>
      <c r="K2385" s="66"/>
    </row>
    <row r="2386" ht="18.75" spans="1:11">
      <c r="A2386" s="264" t="s">
        <v>415</v>
      </c>
      <c r="B2386" s="265"/>
      <c r="C2386" s="266"/>
      <c r="D2386" s="266"/>
      <c r="E2386" s="267"/>
      <c r="F2386" s="267"/>
      <c r="G2386" s="267"/>
      <c r="H2386" s="267"/>
      <c r="I2386" s="267"/>
      <c r="J2386" s="267"/>
      <c r="K2386" s="267"/>
    </row>
    <row r="2387" ht="18.75" spans="1:11">
      <c r="A2387" s="264" t="s">
        <v>416</v>
      </c>
      <c r="B2387" s="265"/>
      <c r="C2387" s="266"/>
      <c r="D2387" s="266"/>
      <c r="E2387" s="267"/>
      <c r="F2387" s="267"/>
      <c r="G2387" s="267"/>
      <c r="H2387" s="267"/>
      <c r="I2387" s="267"/>
      <c r="J2387" s="267"/>
      <c r="K2387" s="267"/>
    </row>
    <row r="2388" ht="18.75" spans="1:11">
      <c r="A2388" s="264" t="s">
        <v>417</v>
      </c>
      <c r="B2388" s="265"/>
      <c r="C2388" s="266"/>
      <c r="D2388" s="266"/>
      <c r="E2388" s="267"/>
      <c r="F2388" s="267"/>
      <c r="G2388" s="267"/>
      <c r="H2388" s="267"/>
      <c r="I2388" s="296"/>
      <c r="J2388" s="296"/>
      <c r="K2388" s="296"/>
    </row>
    <row r="2389" ht="18.75" spans="1:11">
      <c r="A2389" s="264"/>
      <c r="B2389" s="265"/>
      <c r="C2389" s="266"/>
      <c r="D2389" s="266"/>
      <c r="E2389" s="267"/>
      <c r="F2389" s="267"/>
      <c r="G2389" s="267"/>
      <c r="H2389" s="267"/>
      <c r="I2389" s="267"/>
      <c r="J2389" s="267"/>
      <c r="K2389" s="267"/>
    </row>
    <row r="2390" ht="18.75" spans="1:11">
      <c r="A2390" s="264" t="s">
        <v>450</v>
      </c>
      <c r="B2390" s="265"/>
      <c r="C2390" s="266"/>
      <c r="D2390" s="266"/>
      <c r="E2390" s="267"/>
      <c r="F2390" s="267"/>
      <c r="G2390" s="267"/>
      <c r="H2390" s="267"/>
      <c r="I2390" s="267"/>
      <c r="J2390" s="267"/>
      <c r="K2390" s="297"/>
    </row>
    <row r="2391" ht="18" spans="1:11">
      <c r="A2391" s="264" t="s">
        <v>419</v>
      </c>
      <c r="B2391" s="268" t="s">
        <v>839</v>
      </c>
      <c r="C2391" s="266"/>
      <c r="D2391" s="266"/>
      <c r="E2391" s="267"/>
      <c r="F2391" s="267"/>
      <c r="G2391" s="267"/>
      <c r="H2391" s="267"/>
      <c r="I2391" s="267"/>
      <c r="J2391" s="267"/>
      <c r="K2391" s="297"/>
    </row>
    <row r="2392" ht="18.75" spans="1:11">
      <c r="A2392" s="264"/>
      <c r="B2392" s="268"/>
      <c r="C2392" s="266"/>
      <c r="D2392" s="266"/>
      <c r="E2392" s="267"/>
      <c r="F2392" s="267"/>
      <c r="G2392" s="267"/>
      <c r="H2392" s="267"/>
      <c r="I2392" s="267"/>
      <c r="J2392" s="267"/>
      <c r="K2392" s="356"/>
    </row>
    <row r="2393" ht="18.75" spans="1:11">
      <c r="A2393" s="269"/>
      <c r="B2393" s="269"/>
      <c r="C2393" s="266"/>
      <c r="D2393" s="266"/>
      <c r="E2393" s="269"/>
      <c r="F2393" s="270" t="s">
        <v>421</v>
      </c>
      <c r="G2393" s="271"/>
      <c r="H2393" s="271"/>
      <c r="I2393" s="299"/>
      <c r="J2393" s="267"/>
      <c r="K2393" s="356"/>
    </row>
    <row r="2394" ht="33" spans="1:11">
      <c r="A2394" s="334" t="s">
        <v>422</v>
      </c>
      <c r="B2394" s="335" t="s">
        <v>423</v>
      </c>
      <c r="C2394" s="336" t="s">
        <v>424</v>
      </c>
      <c r="D2394" s="337" t="s">
        <v>425</v>
      </c>
      <c r="E2394" s="336" t="s">
        <v>426</v>
      </c>
      <c r="F2394" s="336" t="s">
        <v>8</v>
      </c>
      <c r="G2394" s="336" t="s">
        <v>9</v>
      </c>
      <c r="H2394" s="336" t="s">
        <v>427</v>
      </c>
      <c r="I2394" s="336" t="s">
        <v>428</v>
      </c>
      <c r="J2394" s="336" t="s">
        <v>429</v>
      </c>
      <c r="K2394" s="336" t="s">
        <v>670</v>
      </c>
    </row>
    <row r="2395" spans="1:11">
      <c r="A2395" s="338">
        <v>45474</v>
      </c>
      <c r="B2395" s="338">
        <v>45476</v>
      </c>
      <c r="C2395" s="339" t="s">
        <v>262</v>
      </c>
      <c r="D2395" s="340" t="s">
        <v>714</v>
      </c>
      <c r="E2395" s="341" t="s">
        <v>541</v>
      </c>
      <c r="F2395" s="358">
        <v>0</v>
      </c>
      <c r="G2395" s="358">
        <v>0</v>
      </c>
      <c r="H2395" s="359">
        <v>0</v>
      </c>
      <c r="I2395" s="359">
        <v>0</v>
      </c>
      <c r="J2395" s="352" t="s">
        <v>433</v>
      </c>
      <c r="K2395" s="353" t="s">
        <v>434</v>
      </c>
    </row>
    <row r="2396" spans="1:11">
      <c r="A2396" s="338">
        <v>45474</v>
      </c>
      <c r="B2396" s="338">
        <v>45476</v>
      </c>
      <c r="C2396" s="339" t="s">
        <v>263</v>
      </c>
      <c r="D2396" s="340" t="s">
        <v>840</v>
      </c>
      <c r="E2396" s="341" t="s">
        <v>796</v>
      </c>
      <c r="F2396" s="358">
        <v>0</v>
      </c>
      <c r="G2396" s="358">
        <v>0</v>
      </c>
      <c r="H2396" s="359">
        <v>0</v>
      </c>
      <c r="I2396" s="359">
        <v>0</v>
      </c>
      <c r="J2396" s="352" t="s">
        <v>433</v>
      </c>
      <c r="K2396" s="353" t="s">
        <v>434</v>
      </c>
    </row>
    <row r="2397" ht="30" spans="1:11">
      <c r="A2397" s="338">
        <v>45464</v>
      </c>
      <c r="B2397" s="338">
        <v>45476</v>
      </c>
      <c r="C2397" s="339" t="s">
        <v>264</v>
      </c>
      <c r="D2397" s="340" t="s">
        <v>678</v>
      </c>
      <c r="E2397" s="341" t="s">
        <v>541</v>
      </c>
      <c r="F2397" s="358">
        <v>0</v>
      </c>
      <c r="G2397" s="358">
        <v>0</v>
      </c>
      <c r="H2397" s="359">
        <v>0</v>
      </c>
      <c r="I2397" s="359">
        <v>0</v>
      </c>
      <c r="J2397" s="352" t="s">
        <v>523</v>
      </c>
      <c r="K2397" s="353" t="s">
        <v>434</v>
      </c>
    </row>
    <row r="2398" spans="1:11">
      <c r="A2398" s="344"/>
      <c r="B2398" s="344"/>
      <c r="C2398" s="345"/>
      <c r="D2398" s="346"/>
      <c r="E2398" s="347"/>
      <c r="F2398" s="360"/>
      <c r="G2398" s="360"/>
      <c r="H2398" s="361"/>
      <c r="I2398" s="361"/>
      <c r="J2398" s="354"/>
      <c r="K2398" s="355"/>
    </row>
    <row r="2399" spans="1:11">
      <c r="A2399" s="344"/>
      <c r="B2399" s="344"/>
      <c r="C2399" s="345"/>
      <c r="D2399" s="346"/>
      <c r="E2399" s="347"/>
      <c r="F2399" s="360"/>
      <c r="G2399" s="360"/>
      <c r="H2399" s="361"/>
      <c r="I2399" s="361"/>
      <c r="J2399" s="354"/>
      <c r="K2399" s="355"/>
    </row>
    <row r="2400" spans="1:11">
      <c r="A2400" s="286" t="s">
        <v>436</v>
      </c>
      <c r="B2400" s="267"/>
      <c r="C2400" s="267"/>
      <c r="D2400" s="286" t="s">
        <v>437</v>
      </c>
      <c r="E2400" s="267"/>
      <c r="F2400" s="286"/>
      <c r="G2400" s="286"/>
      <c r="H2400" s="267"/>
      <c r="I2400" s="356" t="s">
        <v>438</v>
      </c>
      <c r="J2400" s="267"/>
      <c r="K2400" s="345"/>
    </row>
    <row r="2401" spans="1:11">
      <c r="A2401" s="286"/>
      <c r="B2401" s="267"/>
      <c r="C2401" s="267"/>
      <c r="D2401" s="286"/>
      <c r="E2401" s="267"/>
      <c r="F2401" s="286"/>
      <c r="G2401" s="286"/>
      <c r="H2401" s="267"/>
      <c r="I2401" s="267"/>
      <c r="J2401" s="267"/>
      <c r="K2401" s="345"/>
    </row>
    <row r="2402" spans="1:11">
      <c r="A2402" s="286"/>
      <c r="B2402" s="267"/>
      <c r="C2402" s="267"/>
      <c r="D2402" s="286"/>
      <c r="E2402" s="267"/>
      <c r="F2402" s="286"/>
      <c r="G2402" s="286"/>
      <c r="H2402" s="267"/>
      <c r="I2402" s="345"/>
      <c r="J2402" s="267"/>
      <c r="K2402" s="345"/>
    </row>
    <row r="2403" spans="1:11">
      <c r="A2403" s="287" t="s">
        <v>439</v>
      </c>
      <c r="B2403" s="267"/>
      <c r="C2403" s="267"/>
      <c r="D2403" s="287" t="s">
        <v>440</v>
      </c>
      <c r="E2403" s="267"/>
      <c r="F2403" s="287"/>
      <c r="G2403" s="287"/>
      <c r="H2403" s="267"/>
      <c r="I2403" s="287" t="s">
        <v>544</v>
      </c>
      <c r="J2403" s="267"/>
      <c r="K2403" s="357"/>
    </row>
    <row r="2404" spans="1:11">
      <c r="A2404" s="288" t="s">
        <v>442</v>
      </c>
      <c r="B2404" s="267"/>
      <c r="C2404" s="267"/>
      <c r="D2404" s="288" t="s">
        <v>443</v>
      </c>
      <c r="E2404" s="267"/>
      <c r="F2404" s="288"/>
      <c r="G2404" s="288"/>
      <c r="H2404" s="267"/>
      <c r="I2404" s="288" t="s">
        <v>545</v>
      </c>
      <c r="J2404" s="304"/>
      <c r="K2404" s="286"/>
    </row>
    <row r="2406" ht="18.75" spans="1:11">
      <c r="A2406" s="264" t="s">
        <v>415</v>
      </c>
      <c r="B2406" s="265"/>
      <c r="C2406" s="266"/>
      <c r="D2406" s="266"/>
      <c r="E2406" s="267"/>
      <c r="F2406" s="267"/>
      <c r="G2406" s="267"/>
      <c r="H2406" s="267"/>
      <c r="I2406" s="267"/>
      <c r="J2406" s="267"/>
      <c r="K2406" s="267"/>
    </row>
    <row r="2407" ht="18.75" spans="1:11">
      <c r="A2407" s="264" t="s">
        <v>416</v>
      </c>
      <c r="B2407" s="265"/>
      <c r="C2407" s="266"/>
      <c r="D2407" s="266"/>
      <c r="E2407" s="267"/>
      <c r="F2407" s="267"/>
      <c r="G2407" s="267"/>
      <c r="H2407" s="267"/>
      <c r="I2407" s="267"/>
      <c r="J2407" s="267"/>
      <c r="K2407" s="267"/>
    </row>
    <row r="2408" ht="18.75" spans="1:11">
      <c r="A2408" s="264" t="s">
        <v>417</v>
      </c>
      <c r="B2408" s="265"/>
      <c r="C2408" s="266"/>
      <c r="D2408" s="266"/>
      <c r="E2408" s="267"/>
      <c r="F2408" s="267"/>
      <c r="G2408" s="267"/>
      <c r="H2408" s="267"/>
      <c r="I2408" s="296"/>
      <c r="J2408" s="296"/>
      <c r="K2408" s="296"/>
    </row>
    <row r="2409" ht="18.75" spans="1:11">
      <c r="A2409" s="264"/>
      <c r="B2409" s="265"/>
      <c r="C2409" s="266"/>
      <c r="D2409" s="266"/>
      <c r="E2409" s="267"/>
      <c r="F2409" s="267"/>
      <c r="G2409" s="267"/>
      <c r="H2409" s="267"/>
      <c r="I2409" s="267"/>
      <c r="J2409" s="267"/>
      <c r="K2409" s="267"/>
    </row>
    <row r="2410" ht="18.75" spans="1:11">
      <c r="A2410" s="264" t="s">
        <v>418</v>
      </c>
      <c r="B2410" s="265"/>
      <c r="C2410" s="266"/>
      <c r="D2410" s="266"/>
      <c r="E2410" s="267"/>
      <c r="F2410" s="267"/>
      <c r="G2410" s="267"/>
      <c r="H2410" s="267"/>
      <c r="I2410" s="267"/>
      <c r="J2410" s="267"/>
      <c r="K2410" s="297"/>
    </row>
    <row r="2411" ht="18" spans="1:11">
      <c r="A2411" s="264" t="s">
        <v>419</v>
      </c>
      <c r="B2411" s="268" t="s">
        <v>841</v>
      </c>
      <c r="C2411" s="266"/>
      <c r="D2411" s="266"/>
      <c r="E2411" s="267"/>
      <c r="F2411" s="267"/>
      <c r="G2411" s="267"/>
      <c r="H2411" s="267"/>
      <c r="I2411" s="267"/>
      <c r="J2411" s="267"/>
      <c r="K2411" s="297"/>
    </row>
    <row r="2412" ht="18.75" spans="1:11">
      <c r="A2412" s="264"/>
      <c r="B2412" s="268"/>
      <c r="C2412" s="266"/>
      <c r="D2412" s="266"/>
      <c r="E2412" s="267"/>
      <c r="F2412" s="267"/>
      <c r="G2412" s="267"/>
      <c r="H2412" s="267"/>
      <c r="I2412" s="267"/>
      <c r="J2412" s="267"/>
      <c r="K2412" s="356"/>
    </row>
    <row r="2413" ht="18.75" spans="1:11">
      <c r="A2413" s="269"/>
      <c r="B2413" s="269"/>
      <c r="C2413" s="266"/>
      <c r="D2413" s="266"/>
      <c r="E2413" s="269"/>
      <c r="F2413" s="270" t="s">
        <v>421</v>
      </c>
      <c r="G2413" s="271"/>
      <c r="H2413" s="271"/>
      <c r="I2413" s="299"/>
      <c r="J2413" s="267"/>
      <c r="K2413" s="356"/>
    </row>
    <row r="2414" ht="33" spans="1:11">
      <c r="A2414" s="334" t="s">
        <v>422</v>
      </c>
      <c r="B2414" s="335" t="s">
        <v>423</v>
      </c>
      <c r="C2414" s="336" t="s">
        <v>424</v>
      </c>
      <c r="D2414" s="337" t="s">
        <v>425</v>
      </c>
      <c r="E2414" s="336" t="s">
        <v>426</v>
      </c>
      <c r="F2414" s="336" t="s">
        <v>8</v>
      </c>
      <c r="G2414" s="336" t="s">
        <v>9</v>
      </c>
      <c r="H2414" s="336" t="s">
        <v>427</v>
      </c>
      <c r="I2414" s="336" t="s">
        <v>428</v>
      </c>
      <c r="J2414" s="336" t="s">
        <v>429</v>
      </c>
      <c r="K2414" s="336" t="s">
        <v>842</v>
      </c>
    </row>
    <row r="2415" spans="1:11">
      <c r="A2415" s="338">
        <v>45394</v>
      </c>
      <c r="B2415" s="338">
        <v>45477</v>
      </c>
      <c r="C2415" s="339" t="s">
        <v>265</v>
      </c>
      <c r="D2415" s="340" t="s">
        <v>843</v>
      </c>
      <c r="E2415" s="341" t="s">
        <v>568</v>
      </c>
      <c r="F2415" s="358">
        <v>0</v>
      </c>
      <c r="G2415" s="358">
        <v>1100</v>
      </c>
      <c r="H2415" s="359">
        <v>1100</v>
      </c>
      <c r="I2415" s="359">
        <v>1100</v>
      </c>
      <c r="J2415" s="352" t="s">
        <v>454</v>
      </c>
      <c r="K2415" s="353" t="s">
        <v>434</v>
      </c>
    </row>
    <row r="2416" spans="1:11">
      <c r="A2416" s="338">
        <v>45468</v>
      </c>
      <c r="B2416" s="338">
        <v>45469</v>
      </c>
      <c r="C2416" s="339" t="s">
        <v>266</v>
      </c>
      <c r="D2416" s="340" t="s">
        <v>844</v>
      </c>
      <c r="E2416" s="341" t="s">
        <v>510</v>
      </c>
      <c r="F2416" s="358">
        <v>600</v>
      </c>
      <c r="G2416" s="358">
        <v>1400</v>
      </c>
      <c r="H2416" s="359">
        <f>F2416+G2416</f>
        <v>2000</v>
      </c>
      <c r="I2416" s="359">
        <v>1000</v>
      </c>
      <c r="J2416" s="352" t="s">
        <v>454</v>
      </c>
      <c r="K2416" s="364" t="s">
        <v>845</v>
      </c>
    </row>
    <row r="2417" spans="1:11">
      <c r="A2417" s="344"/>
      <c r="B2417" s="344"/>
      <c r="C2417" s="345"/>
      <c r="D2417" s="346"/>
      <c r="E2417" s="347"/>
      <c r="F2417" s="362"/>
      <c r="G2417" s="362"/>
      <c r="H2417" s="363"/>
      <c r="I2417" s="363"/>
      <c r="J2417" s="354"/>
      <c r="K2417" s="355"/>
    </row>
    <row r="2418" spans="1:11">
      <c r="A2418" s="344"/>
      <c r="B2418" s="344"/>
      <c r="C2418" s="345"/>
      <c r="D2418" s="346"/>
      <c r="E2418" s="347"/>
      <c r="F2418" s="362"/>
      <c r="G2418" s="362"/>
      <c r="H2418" s="363"/>
      <c r="I2418" s="363"/>
      <c r="J2418" s="354"/>
      <c r="K2418" s="355"/>
    </row>
    <row r="2419" spans="1:11">
      <c r="A2419" s="344"/>
      <c r="B2419" s="344"/>
      <c r="C2419" s="345"/>
      <c r="D2419" s="346"/>
      <c r="E2419" s="347"/>
      <c r="F2419" s="360"/>
      <c r="G2419" s="360"/>
      <c r="H2419" s="361"/>
      <c r="I2419" s="361"/>
      <c r="J2419" s="354"/>
      <c r="K2419" s="355"/>
    </row>
    <row r="2420" spans="1:11">
      <c r="A2420" s="286" t="s">
        <v>436</v>
      </c>
      <c r="B2420" s="267"/>
      <c r="C2420" s="267"/>
      <c r="D2420" s="286" t="s">
        <v>437</v>
      </c>
      <c r="E2420" s="267"/>
      <c r="F2420" s="286"/>
      <c r="G2420" s="286"/>
      <c r="H2420" s="267"/>
      <c r="I2420" s="356" t="s">
        <v>438</v>
      </c>
      <c r="J2420" s="267"/>
      <c r="K2420" s="345"/>
    </row>
    <row r="2421" spans="1:11">
      <c r="A2421" s="286"/>
      <c r="B2421" s="267"/>
      <c r="C2421" s="267"/>
      <c r="D2421" s="286"/>
      <c r="E2421" s="267"/>
      <c r="F2421" s="286"/>
      <c r="G2421" s="286"/>
      <c r="H2421" s="267"/>
      <c r="I2421" s="267"/>
      <c r="J2421" s="267"/>
      <c r="K2421" s="345"/>
    </row>
    <row r="2422" spans="1:11">
      <c r="A2422" s="286"/>
      <c r="B2422" s="267"/>
      <c r="C2422" s="267"/>
      <c r="D2422" s="286"/>
      <c r="E2422" s="267"/>
      <c r="F2422" s="286"/>
      <c r="G2422" s="286"/>
      <c r="H2422" s="267"/>
      <c r="I2422" s="345"/>
      <c r="J2422" s="267"/>
      <c r="K2422" s="345"/>
    </row>
    <row r="2423" spans="1:11">
      <c r="A2423" s="287" t="s">
        <v>439</v>
      </c>
      <c r="B2423" s="267"/>
      <c r="C2423" s="267"/>
      <c r="D2423" s="287" t="s">
        <v>440</v>
      </c>
      <c r="E2423" s="267"/>
      <c r="F2423" s="287"/>
      <c r="G2423" s="287"/>
      <c r="H2423" s="267"/>
      <c r="I2423" s="287" t="s">
        <v>441</v>
      </c>
      <c r="J2423" s="267"/>
      <c r="K2423" s="357"/>
    </row>
    <row r="2424" spans="1:11">
      <c r="A2424" s="288" t="s">
        <v>442</v>
      </c>
      <c r="B2424" s="267"/>
      <c r="C2424" s="267"/>
      <c r="D2424" s="288" t="s">
        <v>443</v>
      </c>
      <c r="E2424" s="267"/>
      <c r="F2424" s="288"/>
      <c r="G2424" s="288"/>
      <c r="H2424" s="267"/>
      <c r="I2424" s="288" t="s">
        <v>444</v>
      </c>
      <c r="J2424" s="304"/>
      <c r="K2424" s="286"/>
    </row>
    <row r="2425" spans="1:11">
      <c r="A2425" s="288"/>
      <c r="B2425" s="66"/>
      <c r="C2425" s="66"/>
      <c r="D2425" s="288"/>
      <c r="E2425" s="66"/>
      <c r="F2425" s="288"/>
      <c r="G2425" s="288"/>
      <c r="H2425" s="66"/>
      <c r="I2425" s="288"/>
      <c r="J2425" s="304"/>
      <c r="K2425" s="286"/>
    </row>
    <row r="2426" ht="18.75" spans="1:11">
      <c r="A2426" s="264" t="s">
        <v>415</v>
      </c>
      <c r="B2426" s="265"/>
      <c r="C2426" s="266"/>
      <c r="D2426" s="266"/>
      <c r="E2426" s="267"/>
      <c r="F2426" s="267"/>
      <c r="G2426" s="267"/>
      <c r="H2426" s="267"/>
      <c r="I2426" s="267"/>
      <c r="J2426" s="267"/>
      <c r="K2426" s="267"/>
    </row>
    <row r="2427" ht="18.75" spans="1:11">
      <c r="A2427" s="264" t="s">
        <v>416</v>
      </c>
      <c r="B2427" s="265"/>
      <c r="C2427" s="266"/>
      <c r="D2427" s="266"/>
      <c r="E2427" s="267"/>
      <c r="F2427" s="267"/>
      <c r="G2427" s="267"/>
      <c r="H2427" s="267"/>
      <c r="I2427" s="267"/>
      <c r="J2427" s="267"/>
      <c r="K2427" s="267"/>
    </row>
    <row r="2428" ht="18.75" spans="1:11">
      <c r="A2428" s="264" t="s">
        <v>417</v>
      </c>
      <c r="B2428" s="265"/>
      <c r="C2428" s="266"/>
      <c r="D2428" s="266"/>
      <c r="E2428" s="267"/>
      <c r="F2428" s="267"/>
      <c r="G2428" s="267"/>
      <c r="H2428" s="267"/>
      <c r="I2428" s="296"/>
      <c r="J2428" s="296"/>
      <c r="K2428" s="296"/>
    </row>
    <row r="2429" ht="18.75" spans="1:11">
      <c r="A2429" s="264"/>
      <c r="B2429" s="265"/>
      <c r="C2429" s="266"/>
      <c r="D2429" s="266"/>
      <c r="E2429" s="267"/>
      <c r="F2429" s="267"/>
      <c r="G2429" s="267"/>
      <c r="H2429" s="267"/>
      <c r="I2429" s="267"/>
      <c r="J2429" s="267"/>
      <c r="K2429" s="267"/>
    </row>
    <row r="2430" ht="18.75" spans="1:11">
      <c r="A2430" s="264" t="s">
        <v>418</v>
      </c>
      <c r="B2430" s="265"/>
      <c r="C2430" s="266"/>
      <c r="D2430" s="266"/>
      <c r="E2430" s="267"/>
      <c r="F2430" s="267"/>
      <c r="G2430" s="267"/>
      <c r="H2430" s="267"/>
      <c r="I2430" s="267"/>
      <c r="J2430" s="267"/>
      <c r="K2430" s="297"/>
    </row>
    <row r="2431" ht="18" spans="1:11">
      <c r="A2431" s="264" t="s">
        <v>419</v>
      </c>
      <c r="B2431" s="268" t="s">
        <v>841</v>
      </c>
      <c r="C2431" s="266"/>
      <c r="D2431" s="266"/>
      <c r="E2431" s="267"/>
      <c r="F2431" s="267"/>
      <c r="G2431" s="267"/>
      <c r="H2431" s="267"/>
      <c r="I2431" s="267"/>
      <c r="J2431" s="267"/>
      <c r="K2431" s="297"/>
    </row>
    <row r="2432" ht="18.75" spans="1:11">
      <c r="A2432" s="264"/>
      <c r="B2432" s="268"/>
      <c r="C2432" s="266"/>
      <c r="D2432" s="266"/>
      <c r="E2432" s="267"/>
      <c r="F2432" s="267"/>
      <c r="G2432" s="267"/>
      <c r="H2432" s="267"/>
      <c r="I2432" s="267"/>
      <c r="J2432" s="267"/>
      <c r="K2432" s="356"/>
    </row>
    <row r="2433" ht="18.75" spans="1:11">
      <c r="A2433" s="269"/>
      <c r="B2433" s="269"/>
      <c r="C2433" s="266"/>
      <c r="D2433" s="266"/>
      <c r="E2433" s="269"/>
      <c r="F2433" s="270" t="s">
        <v>421</v>
      </c>
      <c r="G2433" s="271"/>
      <c r="H2433" s="271"/>
      <c r="I2433" s="299"/>
      <c r="J2433" s="267"/>
      <c r="K2433" s="356"/>
    </row>
    <row r="2434" ht="33" spans="1:11">
      <c r="A2434" s="334" t="s">
        <v>422</v>
      </c>
      <c r="B2434" s="335" t="s">
        <v>423</v>
      </c>
      <c r="C2434" s="336" t="s">
        <v>424</v>
      </c>
      <c r="D2434" s="337" t="s">
        <v>425</v>
      </c>
      <c r="E2434" s="336" t="s">
        <v>426</v>
      </c>
      <c r="F2434" s="336" t="s">
        <v>8</v>
      </c>
      <c r="G2434" s="336" t="s">
        <v>9</v>
      </c>
      <c r="H2434" s="336" t="s">
        <v>427</v>
      </c>
      <c r="I2434" s="336" t="s">
        <v>428</v>
      </c>
      <c r="J2434" s="336" t="s">
        <v>429</v>
      </c>
      <c r="K2434" s="336" t="s">
        <v>842</v>
      </c>
    </row>
    <row r="2435" spans="1:11">
      <c r="A2435" s="338">
        <v>45474</v>
      </c>
      <c r="B2435" s="338">
        <v>45477</v>
      </c>
      <c r="C2435" s="339" t="s">
        <v>267</v>
      </c>
      <c r="D2435" s="340" t="s">
        <v>846</v>
      </c>
      <c r="E2435" s="341" t="s">
        <v>510</v>
      </c>
      <c r="F2435" s="358">
        <v>0</v>
      </c>
      <c r="G2435" s="358">
        <v>0</v>
      </c>
      <c r="H2435" s="359">
        <v>0</v>
      </c>
      <c r="I2435" s="359">
        <v>0</v>
      </c>
      <c r="J2435" s="352" t="s">
        <v>433</v>
      </c>
      <c r="K2435" s="353" t="s">
        <v>434</v>
      </c>
    </row>
    <row r="2436" spans="1:11">
      <c r="A2436" s="344"/>
      <c r="B2436" s="344"/>
      <c r="C2436" s="345"/>
      <c r="D2436" s="346"/>
      <c r="E2436" s="347"/>
      <c r="F2436" s="362"/>
      <c r="G2436" s="362"/>
      <c r="H2436" s="363"/>
      <c r="I2436" s="363"/>
      <c r="J2436" s="354"/>
      <c r="K2436" s="355"/>
    </row>
    <row r="2437" spans="1:11">
      <c r="A2437" s="344"/>
      <c r="B2437" s="344"/>
      <c r="C2437" s="345"/>
      <c r="D2437" s="346"/>
      <c r="E2437" s="347"/>
      <c r="F2437" s="362"/>
      <c r="G2437" s="362"/>
      <c r="H2437" s="363"/>
      <c r="I2437" s="363"/>
      <c r="J2437" s="354"/>
      <c r="K2437" s="355"/>
    </row>
    <row r="2438" spans="1:11">
      <c r="A2438" s="344"/>
      <c r="B2438" s="344"/>
      <c r="C2438" s="345"/>
      <c r="D2438" s="346"/>
      <c r="E2438" s="347"/>
      <c r="F2438" s="360"/>
      <c r="G2438" s="360"/>
      <c r="H2438" s="361"/>
      <c r="I2438" s="361"/>
      <c r="J2438" s="354"/>
      <c r="K2438" s="355"/>
    </row>
    <row r="2439" spans="1:11">
      <c r="A2439" s="286" t="s">
        <v>436</v>
      </c>
      <c r="B2439" s="267"/>
      <c r="C2439" s="267"/>
      <c r="D2439" s="286" t="s">
        <v>437</v>
      </c>
      <c r="E2439" s="267"/>
      <c r="F2439" s="286"/>
      <c r="G2439" s="286"/>
      <c r="H2439" s="267"/>
      <c r="I2439" s="356" t="s">
        <v>438</v>
      </c>
      <c r="J2439" s="267"/>
      <c r="K2439" s="345"/>
    </row>
    <row r="2440" spans="1:11">
      <c r="A2440" s="286"/>
      <c r="B2440" s="267"/>
      <c r="C2440" s="267"/>
      <c r="D2440" s="286"/>
      <c r="E2440" s="267"/>
      <c r="F2440" s="286"/>
      <c r="G2440" s="286"/>
      <c r="H2440" s="267"/>
      <c r="I2440" s="267"/>
      <c r="J2440" s="267"/>
      <c r="K2440" s="345"/>
    </row>
    <row r="2441" spans="1:11">
      <c r="A2441" s="286"/>
      <c r="B2441" s="267"/>
      <c r="C2441" s="267"/>
      <c r="D2441" s="286"/>
      <c r="E2441" s="267"/>
      <c r="F2441" s="286"/>
      <c r="G2441" s="286"/>
      <c r="H2441" s="267"/>
      <c r="I2441" s="345"/>
      <c r="J2441" s="267"/>
      <c r="K2441" s="345"/>
    </row>
    <row r="2442" spans="1:11">
      <c r="A2442" s="287" t="s">
        <v>439</v>
      </c>
      <c r="B2442" s="267"/>
      <c r="C2442" s="267"/>
      <c r="D2442" s="287" t="s">
        <v>440</v>
      </c>
      <c r="E2442" s="267"/>
      <c r="F2442" s="287"/>
      <c r="G2442" s="287"/>
      <c r="H2442" s="267"/>
      <c r="I2442" s="287" t="s">
        <v>441</v>
      </c>
      <c r="J2442" s="267"/>
      <c r="K2442" s="357"/>
    </row>
    <row r="2443" spans="1:11">
      <c r="A2443" s="288" t="s">
        <v>442</v>
      </c>
      <c r="B2443" s="267"/>
      <c r="C2443" s="267"/>
      <c r="D2443" s="288" t="s">
        <v>443</v>
      </c>
      <c r="E2443" s="267"/>
      <c r="F2443" s="288"/>
      <c r="G2443" s="288"/>
      <c r="H2443" s="267"/>
      <c r="I2443" s="288" t="s">
        <v>444</v>
      </c>
      <c r="J2443" s="304"/>
      <c r="K2443" s="286"/>
    </row>
    <row r="2444" spans="1:11">
      <c r="A2444" s="287"/>
      <c r="B2444" s="66"/>
      <c r="C2444" s="66"/>
      <c r="D2444" s="287"/>
      <c r="E2444" s="66"/>
      <c r="F2444" s="287"/>
      <c r="G2444" s="287"/>
      <c r="H2444" s="66"/>
      <c r="I2444" s="287"/>
      <c r="J2444" s="66"/>
      <c r="K2444" s="303"/>
    </row>
    <row r="2445" ht="18.75" spans="1:11">
      <c r="A2445" s="264" t="s">
        <v>415</v>
      </c>
      <c r="B2445" s="265"/>
      <c r="C2445" s="266"/>
      <c r="D2445" s="266"/>
      <c r="E2445" s="267"/>
      <c r="F2445" s="267"/>
      <c r="G2445" s="267"/>
      <c r="H2445" s="267"/>
      <c r="I2445" s="267"/>
      <c r="J2445" s="267"/>
      <c r="K2445" s="267"/>
    </row>
    <row r="2446" ht="18.75" spans="1:11">
      <c r="A2446" s="264" t="s">
        <v>416</v>
      </c>
      <c r="B2446" s="265"/>
      <c r="C2446" s="266"/>
      <c r="D2446" s="266"/>
      <c r="E2446" s="267"/>
      <c r="F2446" s="267"/>
      <c r="G2446" s="267"/>
      <c r="H2446" s="267"/>
      <c r="I2446" s="267"/>
      <c r="J2446" s="267"/>
      <c r="K2446" s="267"/>
    </row>
    <row r="2447" ht="18.75" spans="1:11">
      <c r="A2447" s="264" t="s">
        <v>417</v>
      </c>
      <c r="B2447" s="265"/>
      <c r="C2447" s="266"/>
      <c r="D2447" s="266"/>
      <c r="E2447" s="267"/>
      <c r="F2447" s="267"/>
      <c r="G2447" s="267"/>
      <c r="H2447" s="267"/>
      <c r="I2447" s="296"/>
      <c r="J2447" s="296"/>
      <c r="K2447" s="296"/>
    </row>
    <row r="2448" ht="18.75" spans="1:11">
      <c r="A2448" s="264"/>
      <c r="B2448" s="265"/>
      <c r="C2448" s="266"/>
      <c r="D2448" s="266"/>
      <c r="E2448" s="267"/>
      <c r="F2448" s="267"/>
      <c r="G2448" s="267"/>
      <c r="H2448" s="267"/>
      <c r="I2448" s="267"/>
      <c r="J2448" s="267"/>
      <c r="K2448" s="267"/>
    </row>
    <row r="2449" ht="18.75" spans="1:11">
      <c r="A2449" s="264" t="s">
        <v>450</v>
      </c>
      <c r="B2449" s="265"/>
      <c r="C2449" s="266"/>
      <c r="D2449" s="266"/>
      <c r="E2449" s="267"/>
      <c r="F2449" s="267"/>
      <c r="G2449" s="267"/>
      <c r="H2449" s="267"/>
      <c r="I2449" s="267"/>
      <c r="J2449" s="267"/>
      <c r="K2449" s="297"/>
    </row>
    <row r="2450" ht="18" spans="1:11">
      <c r="A2450" s="264" t="s">
        <v>419</v>
      </c>
      <c r="B2450" s="268" t="s">
        <v>847</v>
      </c>
      <c r="C2450" s="266"/>
      <c r="D2450" s="266"/>
      <c r="E2450" s="267"/>
      <c r="F2450" s="267"/>
      <c r="G2450" s="267"/>
      <c r="H2450" s="267"/>
      <c r="I2450" s="267"/>
      <c r="J2450" s="267"/>
      <c r="K2450" s="297"/>
    </row>
    <row r="2451" ht="18.75" spans="1:11">
      <c r="A2451" s="264"/>
      <c r="B2451" s="268"/>
      <c r="C2451" s="266"/>
      <c r="D2451" s="266"/>
      <c r="E2451" s="267"/>
      <c r="F2451" s="267"/>
      <c r="G2451" s="267"/>
      <c r="H2451" s="267"/>
      <c r="I2451" s="267"/>
      <c r="J2451" s="267"/>
      <c r="K2451" s="356"/>
    </row>
    <row r="2452" ht="18.75" spans="1:11">
      <c r="A2452" s="269"/>
      <c r="B2452" s="269"/>
      <c r="C2452" s="266"/>
      <c r="D2452" s="266"/>
      <c r="E2452" s="269"/>
      <c r="F2452" s="270" t="s">
        <v>421</v>
      </c>
      <c r="G2452" s="271"/>
      <c r="H2452" s="271"/>
      <c r="I2452" s="299"/>
      <c r="J2452" s="267"/>
      <c r="K2452" s="356"/>
    </row>
    <row r="2453" ht="33" spans="1:11">
      <c r="A2453" s="334" t="s">
        <v>422</v>
      </c>
      <c r="B2453" s="335" t="s">
        <v>423</v>
      </c>
      <c r="C2453" s="336" t="s">
        <v>424</v>
      </c>
      <c r="D2453" s="337" t="s">
        <v>425</v>
      </c>
      <c r="E2453" s="336" t="s">
        <v>426</v>
      </c>
      <c r="F2453" s="336" t="s">
        <v>8</v>
      </c>
      <c r="G2453" s="336" t="s">
        <v>9</v>
      </c>
      <c r="H2453" s="336" t="s">
        <v>427</v>
      </c>
      <c r="I2453" s="336" t="s">
        <v>428</v>
      </c>
      <c r="J2453" s="336" t="s">
        <v>429</v>
      </c>
      <c r="K2453" s="336" t="s">
        <v>842</v>
      </c>
    </row>
    <row r="2454" ht="30" spans="1:11">
      <c r="A2454" s="338">
        <v>45469</v>
      </c>
      <c r="B2454" s="338">
        <v>45478</v>
      </c>
      <c r="C2454" s="339" t="s">
        <v>268</v>
      </c>
      <c r="D2454" s="340" t="s">
        <v>848</v>
      </c>
      <c r="E2454" s="341" t="s">
        <v>849</v>
      </c>
      <c r="F2454" s="358">
        <v>0</v>
      </c>
      <c r="G2454" s="358">
        <v>450</v>
      </c>
      <c r="H2454" s="359">
        <f>F2454+G2454</f>
        <v>450</v>
      </c>
      <c r="I2454" s="359">
        <v>450</v>
      </c>
      <c r="J2454" s="352" t="s">
        <v>454</v>
      </c>
      <c r="K2454" s="353" t="s">
        <v>434</v>
      </c>
    </row>
    <row r="2455" ht="30" spans="1:11">
      <c r="A2455" s="338">
        <v>45471</v>
      </c>
      <c r="B2455" s="338">
        <v>45478</v>
      </c>
      <c r="C2455" s="339" t="s">
        <v>269</v>
      </c>
      <c r="D2455" s="340" t="s">
        <v>850</v>
      </c>
      <c r="E2455" s="341" t="s">
        <v>851</v>
      </c>
      <c r="F2455" s="358">
        <v>0</v>
      </c>
      <c r="G2455" s="358">
        <v>0</v>
      </c>
      <c r="H2455" s="359">
        <v>0</v>
      </c>
      <c r="I2455" s="359">
        <v>0</v>
      </c>
      <c r="J2455" s="352" t="s">
        <v>454</v>
      </c>
      <c r="K2455" s="353" t="s">
        <v>434</v>
      </c>
    </row>
    <row r="2456" spans="1:11">
      <c r="A2456" s="344"/>
      <c r="B2456" s="344"/>
      <c r="C2456" s="345"/>
      <c r="D2456" s="346"/>
      <c r="E2456" s="347"/>
      <c r="F2456" s="360"/>
      <c r="G2456" s="360"/>
      <c r="H2456" s="361"/>
      <c r="I2456" s="361"/>
      <c r="J2456" s="354"/>
      <c r="K2456" s="355"/>
    </row>
    <row r="2457" spans="1:11">
      <c r="A2457" s="344"/>
      <c r="B2457" s="344"/>
      <c r="C2457" s="345"/>
      <c r="D2457" s="346"/>
      <c r="E2457" s="347"/>
      <c r="F2457" s="360"/>
      <c r="G2457" s="360"/>
      <c r="H2457" s="361"/>
      <c r="I2457" s="361"/>
      <c r="J2457" s="354"/>
      <c r="K2457" s="355"/>
    </row>
    <row r="2458" spans="1:11">
      <c r="A2458" s="286" t="s">
        <v>436</v>
      </c>
      <c r="B2458" s="267"/>
      <c r="C2458" s="267"/>
      <c r="D2458" s="286" t="s">
        <v>437</v>
      </c>
      <c r="E2458" s="267"/>
      <c r="F2458" s="286"/>
      <c r="G2458" s="286"/>
      <c r="H2458" s="267"/>
      <c r="I2458" s="356" t="s">
        <v>438</v>
      </c>
      <c r="J2458" s="267"/>
      <c r="K2458" s="345"/>
    </row>
    <row r="2459" spans="1:11">
      <c r="A2459" s="286"/>
      <c r="B2459" s="267"/>
      <c r="C2459" s="267"/>
      <c r="D2459" s="286"/>
      <c r="E2459" s="267"/>
      <c r="F2459" s="286"/>
      <c r="G2459" s="286"/>
      <c r="H2459" s="267"/>
      <c r="I2459" s="267"/>
      <c r="J2459" s="267"/>
      <c r="K2459" s="345"/>
    </row>
    <row r="2460" spans="1:11">
      <c r="A2460" s="286"/>
      <c r="B2460" s="267"/>
      <c r="C2460" s="267"/>
      <c r="D2460" s="286"/>
      <c r="E2460" s="267"/>
      <c r="F2460" s="286"/>
      <c r="G2460" s="286"/>
      <c r="H2460" s="267"/>
      <c r="I2460" s="345"/>
      <c r="J2460" s="267"/>
      <c r="K2460" s="345"/>
    </row>
    <row r="2461" spans="1:11">
      <c r="A2461" s="287" t="s">
        <v>439</v>
      </c>
      <c r="B2461" s="267"/>
      <c r="C2461" s="267"/>
      <c r="D2461" s="287" t="s">
        <v>440</v>
      </c>
      <c r="E2461" s="267"/>
      <c r="F2461" s="287"/>
      <c r="G2461" s="287"/>
      <c r="H2461" s="267"/>
      <c r="I2461" s="287" t="s">
        <v>544</v>
      </c>
      <c r="J2461" s="267"/>
      <c r="K2461" s="357"/>
    </row>
    <row r="2462" spans="1:11">
      <c r="A2462" s="288" t="s">
        <v>442</v>
      </c>
      <c r="B2462" s="267"/>
      <c r="C2462" s="267"/>
      <c r="D2462" s="288" t="s">
        <v>443</v>
      </c>
      <c r="E2462" s="267"/>
      <c r="F2462" s="288"/>
      <c r="G2462" s="288"/>
      <c r="H2462" s="267"/>
      <c r="I2462" s="288" t="s">
        <v>545</v>
      </c>
      <c r="J2462" s="304"/>
      <c r="K2462" s="286"/>
    </row>
    <row r="2463" spans="1:11">
      <c r="A2463" s="287"/>
      <c r="B2463" s="66"/>
      <c r="C2463" s="66"/>
      <c r="D2463" s="287"/>
      <c r="E2463" s="66"/>
      <c r="F2463" s="287"/>
      <c r="G2463" s="287"/>
      <c r="H2463" s="66"/>
      <c r="I2463" s="287"/>
      <c r="J2463" s="66"/>
      <c r="K2463" s="303"/>
    </row>
    <row r="2464" ht="18.75" spans="1:11">
      <c r="A2464" s="264" t="s">
        <v>415</v>
      </c>
      <c r="B2464" s="265"/>
      <c r="C2464" s="266"/>
      <c r="D2464" s="266"/>
      <c r="E2464" s="267"/>
      <c r="F2464" s="267"/>
      <c r="G2464" s="267"/>
      <c r="H2464" s="267"/>
      <c r="I2464" s="267"/>
      <c r="J2464" s="267"/>
      <c r="K2464" s="267"/>
    </row>
    <row r="2465" ht="18.75" spans="1:11">
      <c r="A2465" s="264" t="s">
        <v>416</v>
      </c>
      <c r="B2465" s="265"/>
      <c r="C2465" s="266"/>
      <c r="D2465" s="266"/>
      <c r="E2465" s="267"/>
      <c r="F2465" s="267"/>
      <c r="G2465" s="267"/>
      <c r="H2465" s="267"/>
      <c r="I2465" s="267"/>
      <c r="J2465" s="267"/>
      <c r="K2465" s="267"/>
    </row>
    <row r="2466" ht="18.75" spans="1:11">
      <c r="A2466" s="264" t="s">
        <v>417</v>
      </c>
      <c r="B2466" s="265"/>
      <c r="C2466" s="266"/>
      <c r="D2466" s="266"/>
      <c r="E2466" s="267"/>
      <c r="F2466" s="267"/>
      <c r="G2466" s="267"/>
      <c r="H2466" s="267"/>
      <c r="I2466" s="296"/>
      <c r="J2466" s="296"/>
      <c r="K2466" s="296"/>
    </row>
    <row r="2467" ht="18.75" spans="1:11">
      <c r="A2467" s="264"/>
      <c r="B2467" s="265"/>
      <c r="C2467" s="266"/>
      <c r="D2467" s="266"/>
      <c r="E2467" s="267"/>
      <c r="F2467" s="267"/>
      <c r="G2467" s="267"/>
      <c r="H2467" s="267"/>
      <c r="I2467" s="267"/>
      <c r="J2467" s="267"/>
      <c r="K2467" s="267"/>
    </row>
    <row r="2468" ht="18.75" spans="1:11">
      <c r="A2468" s="264" t="s">
        <v>450</v>
      </c>
      <c r="B2468" s="265"/>
      <c r="C2468" s="266"/>
      <c r="D2468" s="266"/>
      <c r="E2468" s="267"/>
      <c r="F2468" s="267"/>
      <c r="G2468" s="267"/>
      <c r="H2468" s="267"/>
      <c r="I2468" s="267"/>
      <c r="J2468" s="267"/>
      <c r="K2468" s="297"/>
    </row>
    <row r="2469" ht="18" spans="1:11">
      <c r="A2469" s="264" t="s">
        <v>419</v>
      </c>
      <c r="B2469" s="268" t="s">
        <v>852</v>
      </c>
      <c r="C2469" s="266"/>
      <c r="D2469" s="266"/>
      <c r="E2469" s="267"/>
      <c r="F2469" s="267"/>
      <c r="G2469" s="267"/>
      <c r="H2469" s="267"/>
      <c r="I2469" s="267"/>
      <c r="J2469" s="267"/>
      <c r="K2469" s="297"/>
    </row>
    <row r="2470" ht="18.75" spans="1:11">
      <c r="A2470" s="264"/>
      <c r="B2470" s="268"/>
      <c r="C2470" s="266"/>
      <c r="D2470" s="266"/>
      <c r="E2470" s="267"/>
      <c r="F2470" s="267"/>
      <c r="G2470" s="267"/>
      <c r="H2470" s="267"/>
      <c r="I2470" s="267"/>
      <c r="J2470" s="267"/>
      <c r="K2470" s="356"/>
    </row>
    <row r="2471" ht="18.75" spans="1:11">
      <c r="A2471" s="269"/>
      <c r="B2471" s="269"/>
      <c r="C2471" s="266"/>
      <c r="D2471" s="266"/>
      <c r="E2471" s="269"/>
      <c r="F2471" s="270" t="s">
        <v>421</v>
      </c>
      <c r="G2471" s="271"/>
      <c r="H2471" s="271"/>
      <c r="I2471" s="299"/>
      <c r="J2471" s="267"/>
      <c r="K2471" s="356"/>
    </row>
    <row r="2472" ht="33" spans="1:11">
      <c r="A2472" s="334" t="s">
        <v>422</v>
      </c>
      <c r="B2472" s="335" t="s">
        <v>423</v>
      </c>
      <c r="C2472" s="336" t="s">
        <v>424</v>
      </c>
      <c r="D2472" s="337" t="s">
        <v>425</v>
      </c>
      <c r="E2472" s="336" t="s">
        <v>426</v>
      </c>
      <c r="F2472" s="336" t="s">
        <v>8</v>
      </c>
      <c r="G2472" s="336" t="s">
        <v>9</v>
      </c>
      <c r="H2472" s="336" t="s">
        <v>427</v>
      </c>
      <c r="I2472" s="336" t="s">
        <v>428</v>
      </c>
      <c r="J2472" s="336" t="s">
        <v>429</v>
      </c>
      <c r="K2472" s="336" t="s">
        <v>842</v>
      </c>
    </row>
    <row r="2473" spans="1:11">
      <c r="A2473" s="338">
        <v>45477</v>
      </c>
      <c r="B2473" s="338">
        <v>45481</v>
      </c>
      <c r="C2473" s="339" t="s">
        <v>272</v>
      </c>
      <c r="D2473" s="340" t="s">
        <v>661</v>
      </c>
      <c r="E2473" s="341" t="s">
        <v>541</v>
      </c>
      <c r="F2473" s="358">
        <v>0</v>
      </c>
      <c r="G2473" s="358">
        <v>0</v>
      </c>
      <c r="H2473" s="359">
        <v>0</v>
      </c>
      <c r="I2473" s="359">
        <v>0</v>
      </c>
      <c r="J2473" s="352" t="s">
        <v>433</v>
      </c>
      <c r="K2473" s="353" t="s">
        <v>434</v>
      </c>
    </row>
    <row r="2474" spans="1:11">
      <c r="A2474" s="344"/>
      <c r="B2474" s="344"/>
      <c r="C2474" s="345"/>
      <c r="D2474" s="346"/>
      <c r="E2474" s="347"/>
      <c r="F2474" s="360"/>
      <c r="G2474" s="360"/>
      <c r="H2474" s="361"/>
      <c r="I2474" s="361"/>
      <c r="J2474" s="354"/>
      <c r="K2474" s="355"/>
    </row>
    <row r="2475" spans="1:11">
      <c r="A2475" s="344"/>
      <c r="B2475" s="344"/>
      <c r="C2475" s="345"/>
      <c r="D2475" s="346"/>
      <c r="E2475" s="347"/>
      <c r="F2475" s="360"/>
      <c r="G2475" s="360"/>
      <c r="H2475" s="361"/>
      <c r="I2475" s="361"/>
      <c r="J2475" s="354"/>
      <c r="K2475" s="355"/>
    </row>
    <row r="2476" spans="1:11">
      <c r="A2476" s="286" t="s">
        <v>436</v>
      </c>
      <c r="B2476" s="267"/>
      <c r="C2476" s="267"/>
      <c r="D2476" s="286" t="s">
        <v>437</v>
      </c>
      <c r="E2476" s="267"/>
      <c r="F2476" s="286"/>
      <c r="G2476" s="286"/>
      <c r="H2476" s="267"/>
      <c r="I2476" s="356" t="s">
        <v>438</v>
      </c>
      <c r="J2476" s="267"/>
      <c r="K2476" s="345"/>
    </row>
    <row r="2477" spans="1:11">
      <c r="A2477" s="286"/>
      <c r="B2477" s="267"/>
      <c r="C2477" s="267"/>
      <c r="D2477" s="286"/>
      <c r="E2477" s="267"/>
      <c r="F2477" s="286"/>
      <c r="G2477" s="286"/>
      <c r="H2477" s="267"/>
      <c r="I2477" s="267"/>
      <c r="J2477" s="267"/>
      <c r="K2477" s="345"/>
    </row>
    <row r="2478" spans="1:11">
      <c r="A2478" s="286"/>
      <c r="B2478" s="267"/>
      <c r="C2478" s="267"/>
      <c r="D2478" s="286"/>
      <c r="E2478" s="267"/>
      <c r="F2478" s="286"/>
      <c r="G2478" s="286"/>
      <c r="H2478" s="267"/>
      <c r="I2478" s="345"/>
      <c r="J2478" s="267"/>
      <c r="K2478" s="345"/>
    </row>
    <row r="2479" spans="1:11">
      <c r="A2479" s="287" t="s">
        <v>439</v>
      </c>
      <c r="B2479" s="267"/>
      <c r="C2479" s="267"/>
      <c r="D2479" s="287" t="s">
        <v>440</v>
      </c>
      <c r="E2479" s="267"/>
      <c r="F2479" s="287"/>
      <c r="G2479" s="287"/>
      <c r="H2479" s="267"/>
      <c r="I2479" s="287" t="s">
        <v>544</v>
      </c>
      <c r="J2479" s="267"/>
      <c r="K2479" s="357"/>
    </row>
    <row r="2480" spans="1:11">
      <c r="A2480" s="288" t="s">
        <v>442</v>
      </c>
      <c r="B2480" s="267"/>
      <c r="C2480" s="267"/>
      <c r="D2480" s="288" t="s">
        <v>443</v>
      </c>
      <c r="E2480" s="267"/>
      <c r="F2480" s="288"/>
      <c r="G2480" s="288"/>
      <c r="H2480" s="267"/>
      <c r="I2480" s="288" t="s">
        <v>545</v>
      </c>
      <c r="J2480" s="304"/>
      <c r="K2480" s="286"/>
    </row>
    <row r="2481" spans="1:11">
      <c r="A2481" s="286"/>
      <c r="B2481" s="66"/>
      <c r="C2481" s="66"/>
      <c r="D2481" s="286"/>
      <c r="E2481" s="66"/>
      <c r="F2481" s="286"/>
      <c r="G2481" s="286"/>
      <c r="H2481" s="66"/>
      <c r="I2481" s="289"/>
      <c r="J2481" s="66"/>
      <c r="K2481" s="289"/>
    </row>
    <row r="2482" ht="18.75" spans="1:11">
      <c r="A2482" s="264" t="s">
        <v>415</v>
      </c>
      <c r="B2482" s="265"/>
      <c r="C2482" s="266"/>
      <c r="D2482" s="266"/>
      <c r="E2482" s="267"/>
      <c r="F2482" s="267"/>
      <c r="G2482" s="267"/>
      <c r="H2482" s="267"/>
      <c r="I2482" s="267"/>
      <c r="J2482" s="267"/>
      <c r="K2482" s="267"/>
    </row>
    <row r="2483" ht="18.75" spans="1:11">
      <c r="A2483" s="264" t="s">
        <v>416</v>
      </c>
      <c r="B2483" s="265"/>
      <c r="C2483" s="266"/>
      <c r="D2483" s="266"/>
      <c r="E2483" s="267"/>
      <c r="F2483" s="267"/>
      <c r="G2483" s="267"/>
      <c r="H2483" s="267"/>
      <c r="I2483" s="267"/>
      <c r="J2483" s="267"/>
      <c r="K2483" s="267"/>
    </row>
    <row r="2484" ht="18.75" spans="1:11">
      <c r="A2484" s="264" t="s">
        <v>417</v>
      </c>
      <c r="B2484" s="265"/>
      <c r="C2484" s="266"/>
      <c r="D2484" s="266"/>
      <c r="E2484" s="267"/>
      <c r="F2484" s="267"/>
      <c r="G2484" s="267"/>
      <c r="H2484" s="267"/>
      <c r="I2484" s="296"/>
      <c r="J2484" s="296"/>
      <c r="K2484" s="296"/>
    </row>
    <row r="2485" ht="18.75" spans="1:11">
      <c r="A2485" s="264"/>
      <c r="B2485" s="265"/>
      <c r="C2485" s="266"/>
      <c r="D2485" s="266"/>
      <c r="E2485" s="267"/>
      <c r="F2485" s="267"/>
      <c r="G2485" s="267"/>
      <c r="H2485" s="267"/>
      <c r="I2485" s="267"/>
      <c r="J2485" s="267"/>
      <c r="K2485" s="267"/>
    </row>
    <row r="2486" ht="18.75" spans="1:11">
      <c r="A2486" s="264" t="s">
        <v>418</v>
      </c>
      <c r="B2486" s="265"/>
      <c r="C2486" s="266"/>
      <c r="D2486" s="266"/>
      <c r="E2486" s="267"/>
      <c r="F2486" s="267"/>
      <c r="G2486" s="267"/>
      <c r="H2486" s="267"/>
      <c r="I2486" s="267"/>
      <c r="J2486" s="267"/>
      <c r="K2486" s="297"/>
    </row>
    <row r="2487" ht="18" spans="1:11">
      <c r="A2487" s="264" t="s">
        <v>419</v>
      </c>
      <c r="B2487" s="268" t="s">
        <v>852</v>
      </c>
      <c r="C2487" s="266"/>
      <c r="D2487" s="266"/>
      <c r="E2487" s="267"/>
      <c r="F2487" s="267"/>
      <c r="G2487" s="267"/>
      <c r="H2487" s="267"/>
      <c r="I2487" s="267"/>
      <c r="J2487" s="267"/>
      <c r="K2487" s="297"/>
    </row>
    <row r="2488" ht="18.75" spans="1:11">
      <c r="A2488" s="264"/>
      <c r="B2488" s="268"/>
      <c r="C2488" s="266"/>
      <c r="D2488" s="266"/>
      <c r="E2488" s="267"/>
      <c r="F2488" s="267"/>
      <c r="G2488" s="267"/>
      <c r="H2488" s="267"/>
      <c r="I2488" s="267"/>
      <c r="J2488" s="267"/>
      <c r="K2488" s="356"/>
    </row>
    <row r="2489" ht="18.75" spans="1:11">
      <c r="A2489" s="269"/>
      <c r="B2489" s="269"/>
      <c r="C2489" s="266"/>
      <c r="D2489" s="266"/>
      <c r="E2489" s="269"/>
      <c r="F2489" s="270" t="s">
        <v>421</v>
      </c>
      <c r="G2489" s="271"/>
      <c r="H2489" s="271"/>
      <c r="I2489" s="299"/>
      <c r="J2489" s="267"/>
      <c r="K2489" s="356"/>
    </row>
    <row r="2490" ht="33" spans="1:11">
      <c r="A2490" s="334" t="s">
        <v>422</v>
      </c>
      <c r="B2490" s="335" t="s">
        <v>423</v>
      </c>
      <c r="C2490" s="336" t="s">
        <v>424</v>
      </c>
      <c r="D2490" s="337" t="s">
        <v>425</v>
      </c>
      <c r="E2490" s="336" t="s">
        <v>426</v>
      </c>
      <c r="F2490" s="336" t="s">
        <v>8</v>
      </c>
      <c r="G2490" s="336" t="s">
        <v>9</v>
      </c>
      <c r="H2490" s="336" t="s">
        <v>427</v>
      </c>
      <c r="I2490" s="336" t="s">
        <v>428</v>
      </c>
      <c r="J2490" s="336" t="s">
        <v>429</v>
      </c>
      <c r="K2490" s="336" t="s">
        <v>842</v>
      </c>
    </row>
    <row r="2491" ht="30" spans="1:11">
      <c r="A2491" s="338">
        <v>45469</v>
      </c>
      <c r="B2491" s="338">
        <v>45481</v>
      </c>
      <c r="C2491" s="339" t="s">
        <v>270</v>
      </c>
      <c r="D2491" s="340" t="s">
        <v>853</v>
      </c>
      <c r="E2491" s="341" t="s">
        <v>694</v>
      </c>
      <c r="F2491" s="358">
        <v>220</v>
      </c>
      <c r="G2491" s="358">
        <v>1750</v>
      </c>
      <c r="H2491" s="359">
        <f>F2491+G2491</f>
        <v>1970</v>
      </c>
      <c r="I2491" s="359">
        <v>1970</v>
      </c>
      <c r="J2491" s="352" t="s">
        <v>454</v>
      </c>
      <c r="K2491" s="353" t="s">
        <v>434</v>
      </c>
    </row>
    <row r="2492" spans="1:11">
      <c r="A2492" s="344"/>
      <c r="B2492" s="344"/>
      <c r="C2492" s="345"/>
      <c r="D2492" s="346"/>
      <c r="E2492" s="347"/>
      <c r="F2492" s="362"/>
      <c r="G2492" s="362"/>
      <c r="H2492" s="363"/>
      <c r="I2492" s="363"/>
      <c r="J2492" s="354"/>
      <c r="K2492" s="355"/>
    </row>
    <row r="2493" spans="1:11">
      <c r="A2493" s="344"/>
      <c r="B2493" s="344"/>
      <c r="C2493" s="345"/>
      <c r="D2493" s="346"/>
      <c r="E2493" s="347"/>
      <c r="F2493" s="362"/>
      <c r="G2493" s="362"/>
      <c r="H2493" s="363"/>
      <c r="I2493" s="363"/>
      <c r="J2493" s="354"/>
      <c r="K2493" s="355"/>
    </row>
    <row r="2494" spans="1:11">
      <c r="A2494" s="344"/>
      <c r="B2494" s="344"/>
      <c r="C2494" s="345"/>
      <c r="D2494" s="346"/>
      <c r="E2494" s="347"/>
      <c r="F2494" s="360"/>
      <c r="G2494" s="360"/>
      <c r="H2494" s="361"/>
      <c r="I2494" s="361"/>
      <c r="J2494" s="354"/>
      <c r="K2494" s="355"/>
    </row>
    <row r="2495" spans="1:11">
      <c r="A2495" s="286" t="s">
        <v>436</v>
      </c>
      <c r="B2495" s="267"/>
      <c r="C2495" s="267"/>
      <c r="D2495" s="286" t="s">
        <v>437</v>
      </c>
      <c r="E2495" s="267"/>
      <c r="F2495" s="286"/>
      <c r="G2495" s="286"/>
      <c r="H2495" s="267"/>
      <c r="I2495" s="356" t="s">
        <v>438</v>
      </c>
      <c r="J2495" s="267"/>
      <c r="K2495" s="345"/>
    </row>
    <row r="2496" spans="1:11">
      <c r="A2496" s="286"/>
      <c r="B2496" s="267"/>
      <c r="C2496" s="267"/>
      <c r="D2496" s="286"/>
      <c r="E2496" s="267"/>
      <c r="F2496" s="286"/>
      <c r="G2496" s="286"/>
      <c r="H2496" s="267"/>
      <c r="I2496" s="267"/>
      <c r="J2496" s="267"/>
      <c r="K2496" s="345"/>
    </row>
    <row r="2497" spans="1:11">
      <c r="A2497" s="286"/>
      <c r="B2497" s="267"/>
      <c r="C2497" s="267"/>
      <c r="D2497" s="286"/>
      <c r="E2497" s="267"/>
      <c r="F2497" s="286"/>
      <c r="G2497" s="286"/>
      <c r="H2497" s="267"/>
      <c r="I2497" s="345"/>
      <c r="J2497" s="267"/>
      <c r="K2497" s="345"/>
    </row>
    <row r="2498" spans="1:11">
      <c r="A2498" s="287" t="s">
        <v>439</v>
      </c>
      <c r="B2498" s="267"/>
      <c r="C2498" s="267"/>
      <c r="D2498" s="287" t="s">
        <v>440</v>
      </c>
      <c r="E2498" s="267"/>
      <c r="F2498" s="287"/>
      <c r="G2498" s="287"/>
      <c r="H2498" s="267"/>
      <c r="I2498" s="287" t="s">
        <v>441</v>
      </c>
      <c r="J2498" s="267"/>
      <c r="K2498" s="357"/>
    </row>
    <row r="2499" spans="1:11">
      <c r="A2499" s="288" t="s">
        <v>442</v>
      </c>
      <c r="B2499" s="267"/>
      <c r="C2499" s="267"/>
      <c r="D2499" s="288" t="s">
        <v>443</v>
      </c>
      <c r="E2499" s="267"/>
      <c r="F2499" s="288"/>
      <c r="G2499" s="288"/>
      <c r="H2499" s="267"/>
      <c r="I2499" s="288" t="s">
        <v>444</v>
      </c>
      <c r="J2499" s="304"/>
      <c r="K2499" s="286"/>
    </row>
    <row r="2500" spans="1:11">
      <c r="A2500" s="286"/>
      <c r="B2500" s="66"/>
      <c r="C2500" s="66"/>
      <c r="D2500" s="286"/>
      <c r="E2500" s="66"/>
      <c r="F2500" s="286"/>
      <c r="G2500" s="286"/>
      <c r="H2500" s="66"/>
      <c r="I2500" s="66"/>
      <c r="J2500" s="66"/>
      <c r="K2500" s="289"/>
    </row>
    <row r="2501" ht="18.75" spans="1:11">
      <c r="A2501" s="264" t="s">
        <v>415</v>
      </c>
      <c r="B2501" s="265"/>
      <c r="C2501" s="266"/>
      <c r="D2501" s="266"/>
      <c r="E2501" s="267"/>
      <c r="F2501" s="267"/>
      <c r="G2501" s="267"/>
      <c r="H2501" s="267"/>
      <c r="I2501" s="267"/>
      <c r="J2501" s="267"/>
      <c r="K2501" s="267"/>
    </row>
    <row r="2502" ht="18.75" spans="1:11">
      <c r="A2502" s="264" t="s">
        <v>416</v>
      </c>
      <c r="B2502" s="265"/>
      <c r="C2502" s="266"/>
      <c r="D2502" s="266"/>
      <c r="E2502" s="267"/>
      <c r="F2502" s="267"/>
      <c r="G2502" s="267"/>
      <c r="H2502" s="267"/>
      <c r="I2502" s="267"/>
      <c r="J2502" s="267"/>
      <c r="K2502" s="267"/>
    </row>
    <row r="2503" ht="18.75" spans="1:11">
      <c r="A2503" s="264" t="s">
        <v>417</v>
      </c>
      <c r="B2503" s="265"/>
      <c r="C2503" s="266"/>
      <c r="D2503" s="266"/>
      <c r="E2503" s="267"/>
      <c r="F2503" s="267"/>
      <c r="G2503" s="267"/>
      <c r="H2503" s="267"/>
      <c r="I2503" s="296"/>
      <c r="J2503" s="296"/>
      <c r="K2503" s="296"/>
    </row>
    <row r="2504" ht="18.75" spans="1:11">
      <c r="A2504" s="264"/>
      <c r="B2504" s="265"/>
      <c r="C2504" s="266"/>
      <c r="D2504" s="266"/>
      <c r="E2504" s="267"/>
      <c r="F2504" s="267"/>
      <c r="G2504" s="267"/>
      <c r="H2504" s="267"/>
      <c r="I2504" s="267"/>
      <c r="J2504" s="267"/>
      <c r="K2504" s="267"/>
    </row>
    <row r="2505" ht="18.75" spans="1:11">
      <c r="A2505" s="264" t="s">
        <v>418</v>
      </c>
      <c r="B2505" s="265"/>
      <c r="C2505" s="266"/>
      <c r="D2505" s="266"/>
      <c r="E2505" s="267"/>
      <c r="F2505" s="267"/>
      <c r="G2505" s="267"/>
      <c r="H2505" s="267"/>
      <c r="I2505" s="267"/>
      <c r="J2505" s="267"/>
      <c r="K2505" s="297"/>
    </row>
    <row r="2506" ht="18" spans="1:11">
      <c r="A2506" s="264" t="s">
        <v>419</v>
      </c>
      <c r="B2506" s="268" t="s">
        <v>852</v>
      </c>
      <c r="C2506" s="266"/>
      <c r="D2506" s="266"/>
      <c r="E2506" s="267"/>
      <c r="F2506" s="267"/>
      <c r="G2506" s="267"/>
      <c r="H2506" s="267"/>
      <c r="I2506" s="267"/>
      <c r="J2506" s="267"/>
      <c r="K2506" s="297"/>
    </row>
    <row r="2507" ht="18.75" spans="1:11">
      <c r="A2507" s="264"/>
      <c r="B2507" s="268"/>
      <c r="C2507" s="266"/>
      <c r="D2507" s="266"/>
      <c r="E2507" s="267"/>
      <c r="F2507" s="267"/>
      <c r="G2507" s="267"/>
      <c r="H2507" s="267"/>
      <c r="I2507" s="267"/>
      <c r="J2507" s="267"/>
      <c r="K2507" s="356"/>
    </row>
    <row r="2508" ht="18.75" spans="1:11">
      <c r="A2508" s="269"/>
      <c r="B2508" s="269"/>
      <c r="C2508" s="266"/>
      <c r="D2508" s="266"/>
      <c r="E2508" s="269"/>
      <c r="F2508" s="270" t="s">
        <v>421</v>
      </c>
      <c r="G2508" s="271"/>
      <c r="H2508" s="271"/>
      <c r="I2508" s="299"/>
      <c r="J2508" s="267"/>
      <c r="K2508" s="356"/>
    </row>
    <row r="2509" ht="33" spans="1:11">
      <c r="A2509" s="334" t="s">
        <v>422</v>
      </c>
      <c r="B2509" s="335" t="s">
        <v>423</v>
      </c>
      <c r="C2509" s="336" t="s">
        <v>424</v>
      </c>
      <c r="D2509" s="337" t="s">
        <v>425</v>
      </c>
      <c r="E2509" s="336" t="s">
        <v>426</v>
      </c>
      <c r="F2509" s="336" t="s">
        <v>8</v>
      </c>
      <c r="G2509" s="336" t="s">
        <v>9</v>
      </c>
      <c r="H2509" s="336" t="s">
        <v>427</v>
      </c>
      <c r="I2509" s="336" t="s">
        <v>428</v>
      </c>
      <c r="J2509" s="336" t="s">
        <v>429</v>
      </c>
      <c r="K2509" s="336" t="s">
        <v>842</v>
      </c>
    </row>
    <row r="2510" spans="1:11">
      <c r="A2510" s="338">
        <v>45474</v>
      </c>
      <c r="B2510" s="338">
        <v>45481</v>
      </c>
      <c r="C2510" s="339" t="s">
        <v>271</v>
      </c>
      <c r="D2510" s="340" t="s">
        <v>854</v>
      </c>
      <c r="E2510" s="341" t="s">
        <v>855</v>
      </c>
      <c r="F2510" s="358">
        <v>0</v>
      </c>
      <c r="G2510" s="358">
        <v>2300</v>
      </c>
      <c r="H2510" s="359">
        <v>2300</v>
      </c>
      <c r="I2510" s="359">
        <v>1150</v>
      </c>
      <c r="J2510" s="352" t="s">
        <v>454</v>
      </c>
      <c r="K2510" s="353" t="s">
        <v>856</v>
      </c>
    </row>
    <row r="2511" spans="1:11">
      <c r="A2511" s="344"/>
      <c r="B2511" s="344"/>
      <c r="C2511" s="345"/>
      <c r="D2511" s="346"/>
      <c r="E2511" s="347"/>
      <c r="F2511" s="362"/>
      <c r="G2511" s="362"/>
      <c r="H2511" s="363"/>
      <c r="I2511" s="363"/>
      <c r="J2511" s="354"/>
      <c r="K2511" s="355"/>
    </row>
    <row r="2512" spans="1:11">
      <c r="A2512" s="344"/>
      <c r="B2512" s="344"/>
      <c r="C2512" s="345"/>
      <c r="D2512" s="346"/>
      <c r="E2512" s="347"/>
      <c r="F2512" s="362"/>
      <c r="G2512" s="362"/>
      <c r="H2512" s="363"/>
      <c r="I2512" s="363"/>
      <c r="J2512" s="354"/>
      <c r="K2512" s="355"/>
    </row>
    <row r="2513" spans="1:11">
      <c r="A2513" s="344"/>
      <c r="B2513" s="344"/>
      <c r="C2513" s="345"/>
      <c r="D2513" s="346"/>
      <c r="E2513" s="347"/>
      <c r="F2513" s="360"/>
      <c r="G2513" s="360"/>
      <c r="H2513" s="361"/>
      <c r="I2513" s="361"/>
      <c r="J2513" s="354"/>
      <c r="K2513" s="355"/>
    </row>
    <row r="2514" spans="1:11">
      <c r="A2514" s="286" t="s">
        <v>436</v>
      </c>
      <c r="B2514" s="267"/>
      <c r="C2514" s="267"/>
      <c r="D2514" s="286" t="s">
        <v>437</v>
      </c>
      <c r="E2514" s="267"/>
      <c r="F2514" s="286"/>
      <c r="G2514" s="286"/>
      <c r="H2514" s="267"/>
      <c r="I2514" s="356" t="s">
        <v>438</v>
      </c>
      <c r="J2514" s="267"/>
      <c r="K2514" s="345"/>
    </row>
    <row r="2515" spans="1:11">
      <c r="A2515" s="286"/>
      <c r="B2515" s="267"/>
      <c r="C2515" s="267"/>
      <c r="D2515" s="286"/>
      <c r="E2515" s="267"/>
      <c r="F2515" s="286"/>
      <c r="G2515" s="286"/>
      <c r="H2515" s="267"/>
      <c r="I2515" s="267"/>
      <c r="J2515" s="267"/>
      <c r="K2515" s="345"/>
    </row>
    <row r="2516" spans="1:11">
      <c r="A2516" s="286"/>
      <c r="B2516" s="267"/>
      <c r="C2516" s="267"/>
      <c r="D2516" s="286"/>
      <c r="E2516" s="267"/>
      <c r="F2516" s="286"/>
      <c r="G2516" s="286"/>
      <c r="H2516" s="267"/>
      <c r="I2516" s="345"/>
      <c r="J2516" s="267"/>
      <c r="K2516" s="345"/>
    </row>
    <row r="2517" spans="1:11">
      <c r="A2517" s="287" t="s">
        <v>439</v>
      </c>
      <c r="B2517" s="267"/>
      <c r="C2517" s="267"/>
      <c r="D2517" s="287" t="s">
        <v>440</v>
      </c>
      <c r="E2517" s="267"/>
      <c r="F2517" s="287"/>
      <c r="G2517" s="287"/>
      <c r="H2517" s="267"/>
      <c r="I2517" s="287" t="s">
        <v>441</v>
      </c>
      <c r="J2517" s="267"/>
      <c r="K2517" s="357"/>
    </row>
    <row r="2518" spans="1:11">
      <c r="A2518" s="288" t="s">
        <v>442</v>
      </c>
      <c r="B2518" s="267"/>
      <c r="C2518" s="267"/>
      <c r="D2518" s="288" t="s">
        <v>443</v>
      </c>
      <c r="E2518" s="267"/>
      <c r="F2518" s="288"/>
      <c r="G2518" s="288"/>
      <c r="H2518" s="267"/>
      <c r="I2518" s="288" t="s">
        <v>444</v>
      </c>
      <c r="J2518" s="304"/>
      <c r="K2518" s="286"/>
    </row>
    <row r="2519" spans="1:11">
      <c r="A2519" s="286"/>
      <c r="B2519" s="66"/>
      <c r="C2519" s="66"/>
      <c r="D2519" s="286"/>
      <c r="E2519" s="66"/>
      <c r="F2519" s="286"/>
      <c r="G2519" s="286"/>
      <c r="H2519" s="66"/>
      <c r="I2519" s="298"/>
      <c r="J2519" s="66"/>
      <c r="K2519" s="289"/>
    </row>
    <row r="2520" ht="18.75" spans="1:11">
      <c r="A2520" s="264" t="s">
        <v>415</v>
      </c>
      <c r="B2520" s="265"/>
      <c r="C2520" s="266"/>
      <c r="D2520" s="266"/>
      <c r="E2520" s="267"/>
      <c r="F2520" s="267"/>
      <c r="G2520" s="267"/>
      <c r="H2520" s="267"/>
      <c r="I2520" s="267"/>
      <c r="J2520" s="267"/>
      <c r="K2520" s="267"/>
    </row>
    <row r="2521" ht="18.75" spans="1:11">
      <c r="A2521" s="264" t="s">
        <v>416</v>
      </c>
      <c r="B2521" s="265"/>
      <c r="C2521" s="266"/>
      <c r="D2521" s="266"/>
      <c r="E2521" s="267"/>
      <c r="F2521" s="267"/>
      <c r="G2521" s="267"/>
      <c r="H2521" s="267"/>
      <c r="I2521" s="267"/>
      <c r="J2521" s="267"/>
      <c r="K2521" s="267"/>
    </row>
    <row r="2522" ht="18.75" spans="1:11">
      <c r="A2522" s="264" t="s">
        <v>417</v>
      </c>
      <c r="B2522" s="265"/>
      <c r="C2522" s="266"/>
      <c r="D2522" s="266"/>
      <c r="E2522" s="267"/>
      <c r="F2522" s="267"/>
      <c r="G2522" s="267"/>
      <c r="H2522" s="267"/>
      <c r="I2522" s="296"/>
      <c r="J2522" s="296"/>
      <c r="K2522" s="296"/>
    </row>
    <row r="2523" ht="18.75" spans="1:11">
      <c r="A2523" s="264"/>
      <c r="B2523" s="265"/>
      <c r="C2523" s="266"/>
      <c r="D2523" s="266"/>
      <c r="E2523" s="267"/>
      <c r="F2523" s="267"/>
      <c r="G2523" s="267"/>
      <c r="H2523" s="267"/>
      <c r="I2523" s="267"/>
      <c r="J2523" s="267"/>
      <c r="K2523" s="267"/>
    </row>
    <row r="2524" ht="18.75" spans="1:11">
      <c r="A2524" s="264" t="s">
        <v>418</v>
      </c>
      <c r="B2524" s="265"/>
      <c r="C2524" s="266"/>
      <c r="D2524" s="266"/>
      <c r="E2524" s="267"/>
      <c r="F2524" s="267"/>
      <c r="G2524" s="267"/>
      <c r="H2524" s="267"/>
      <c r="I2524" s="267"/>
      <c r="J2524" s="267"/>
      <c r="K2524" s="297"/>
    </row>
    <row r="2525" ht="18" spans="1:11">
      <c r="A2525" s="264" t="s">
        <v>419</v>
      </c>
      <c r="B2525" s="268" t="s">
        <v>857</v>
      </c>
      <c r="C2525" s="266"/>
      <c r="D2525" s="266"/>
      <c r="E2525" s="267"/>
      <c r="F2525" s="267"/>
      <c r="G2525" s="267"/>
      <c r="H2525" s="267"/>
      <c r="I2525" s="267"/>
      <c r="J2525" s="267"/>
      <c r="K2525" s="297"/>
    </row>
    <row r="2526" ht="18.75" spans="1:11">
      <c r="A2526" s="264"/>
      <c r="B2526" s="268"/>
      <c r="C2526" s="266"/>
      <c r="D2526" s="266"/>
      <c r="E2526" s="267"/>
      <c r="F2526" s="267"/>
      <c r="G2526" s="267"/>
      <c r="H2526" s="267"/>
      <c r="I2526" s="267"/>
      <c r="J2526" s="267"/>
      <c r="K2526" s="356"/>
    </row>
    <row r="2527" ht="18.75" spans="1:11">
      <c r="A2527" s="269"/>
      <c r="B2527" s="269"/>
      <c r="C2527" s="266"/>
      <c r="D2527" s="266"/>
      <c r="E2527" s="269"/>
      <c r="F2527" s="270" t="s">
        <v>421</v>
      </c>
      <c r="G2527" s="271"/>
      <c r="H2527" s="271"/>
      <c r="I2527" s="299"/>
      <c r="J2527" s="267"/>
      <c r="K2527" s="356"/>
    </row>
    <row r="2528" ht="33" spans="1:11">
      <c r="A2528" s="334" t="s">
        <v>422</v>
      </c>
      <c r="B2528" s="335" t="s">
        <v>423</v>
      </c>
      <c r="C2528" s="336" t="s">
        <v>424</v>
      </c>
      <c r="D2528" s="337" t="s">
        <v>425</v>
      </c>
      <c r="E2528" s="336" t="s">
        <v>426</v>
      </c>
      <c r="F2528" s="336" t="s">
        <v>8</v>
      </c>
      <c r="G2528" s="336" t="s">
        <v>9</v>
      </c>
      <c r="H2528" s="336" t="s">
        <v>427</v>
      </c>
      <c r="I2528" s="336" t="s">
        <v>428</v>
      </c>
      <c r="J2528" s="336" t="s">
        <v>429</v>
      </c>
      <c r="K2528" s="336" t="s">
        <v>842</v>
      </c>
    </row>
    <row r="2529" spans="1:11">
      <c r="A2529" s="338">
        <v>45479</v>
      </c>
      <c r="B2529" s="338">
        <v>45483</v>
      </c>
      <c r="C2529" s="339" t="s">
        <v>275</v>
      </c>
      <c r="D2529" s="340" t="s">
        <v>858</v>
      </c>
      <c r="E2529" s="341" t="s">
        <v>859</v>
      </c>
      <c r="F2529" s="358">
        <v>0</v>
      </c>
      <c r="G2529" s="358">
        <v>0</v>
      </c>
      <c r="H2529" s="359">
        <v>0</v>
      </c>
      <c r="I2529" s="359">
        <v>0</v>
      </c>
      <c r="J2529" s="352" t="s">
        <v>433</v>
      </c>
      <c r="K2529" s="353" t="s">
        <v>434</v>
      </c>
    </row>
    <row r="2530" spans="1:11">
      <c r="A2530" s="344"/>
      <c r="B2530" s="344"/>
      <c r="C2530" s="345"/>
      <c r="D2530" s="346"/>
      <c r="E2530" s="347"/>
      <c r="F2530" s="362"/>
      <c r="G2530" s="362"/>
      <c r="H2530" s="363"/>
      <c r="I2530" s="363"/>
      <c r="J2530" s="354"/>
      <c r="K2530" s="355"/>
    </row>
    <row r="2531" spans="1:11">
      <c r="A2531" s="344"/>
      <c r="B2531" s="344"/>
      <c r="C2531" s="345"/>
      <c r="D2531" s="346"/>
      <c r="E2531" s="347"/>
      <c r="F2531" s="362"/>
      <c r="G2531" s="362"/>
      <c r="H2531" s="363"/>
      <c r="I2531" s="363"/>
      <c r="J2531" s="354"/>
      <c r="K2531" s="355"/>
    </row>
    <row r="2532" spans="1:11">
      <c r="A2532" s="344"/>
      <c r="B2532" s="344"/>
      <c r="C2532" s="345"/>
      <c r="D2532" s="346"/>
      <c r="E2532" s="347"/>
      <c r="F2532" s="360"/>
      <c r="G2532" s="360"/>
      <c r="H2532" s="361"/>
      <c r="I2532" s="361"/>
      <c r="J2532" s="354"/>
      <c r="K2532" s="355"/>
    </row>
    <row r="2533" spans="1:11">
      <c r="A2533" s="286" t="s">
        <v>436</v>
      </c>
      <c r="B2533" s="267"/>
      <c r="C2533" s="267"/>
      <c r="D2533" s="286" t="s">
        <v>437</v>
      </c>
      <c r="E2533" s="267"/>
      <c r="F2533" s="286"/>
      <c r="G2533" s="286"/>
      <c r="H2533" s="267"/>
      <c r="I2533" s="356" t="s">
        <v>438</v>
      </c>
      <c r="J2533" s="267"/>
      <c r="K2533" s="345"/>
    </row>
    <row r="2534" spans="1:11">
      <c r="A2534" s="286"/>
      <c r="B2534" s="267"/>
      <c r="C2534" s="267"/>
      <c r="D2534" s="286"/>
      <c r="E2534" s="267"/>
      <c r="F2534" s="286"/>
      <c r="G2534" s="286"/>
      <c r="H2534" s="267"/>
      <c r="I2534" s="267"/>
      <c r="J2534" s="267"/>
      <c r="K2534" s="345"/>
    </row>
    <row r="2535" spans="1:11">
      <c r="A2535" s="286"/>
      <c r="B2535" s="267"/>
      <c r="C2535" s="267"/>
      <c r="D2535" s="286"/>
      <c r="E2535" s="267"/>
      <c r="F2535" s="286"/>
      <c r="G2535" s="286"/>
      <c r="H2535" s="267"/>
      <c r="I2535" s="345"/>
      <c r="J2535" s="267"/>
      <c r="K2535" s="345"/>
    </row>
    <row r="2536" spans="1:11">
      <c r="A2536" s="287" t="s">
        <v>439</v>
      </c>
      <c r="B2536" s="267"/>
      <c r="C2536" s="267"/>
      <c r="D2536" s="287" t="s">
        <v>440</v>
      </c>
      <c r="E2536" s="267"/>
      <c r="F2536" s="287"/>
      <c r="G2536" s="287"/>
      <c r="H2536" s="267"/>
      <c r="I2536" s="287" t="s">
        <v>441</v>
      </c>
      <c r="J2536" s="267"/>
      <c r="K2536" s="357"/>
    </row>
    <row r="2537" spans="1:11">
      <c r="A2537" s="288" t="s">
        <v>442</v>
      </c>
      <c r="B2537" s="267"/>
      <c r="C2537" s="267"/>
      <c r="D2537" s="288" t="s">
        <v>443</v>
      </c>
      <c r="E2537" s="267"/>
      <c r="F2537" s="288"/>
      <c r="G2537" s="288"/>
      <c r="H2537" s="267"/>
      <c r="I2537" s="288" t="s">
        <v>444</v>
      </c>
      <c r="J2537" s="304"/>
      <c r="K2537" s="286"/>
    </row>
    <row r="2538" spans="1:11">
      <c r="A2538" s="283"/>
      <c r="B2538" s="284"/>
      <c r="C2538" s="285"/>
      <c r="D2538" s="285"/>
      <c r="E2538" s="285"/>
      <c r="F2538" s="285"/>
      <c r="G2538" s="285"/>
      <c r="H2538" s="285"/>
      <c r="I2538" s="285"/>
      <c r="J2538" s="302"/>
      <c r="K2538" s="289"/>
    </row>
    <row r="2539" ht="18.75" spans="1:11">
      <c r="A2539" s="264" t="s">
        <v>415</v>
      </c>
      <c r="B2539" s="265"/>
      <c r="C2539" s="266"/>
      <c r="D2539" s="266"/>
      <c r="E2539" s="267"/>
      <c r="F2539" s="267"/>
      <c r="G2539" s="267"/>
      <c r="H2539" s="267"/>
      <c r="I2539" s="267"/>
      <c r="J2539" s="267"/>
      <c r="K2539" s="267"/>
    </row>
    <row r="2540" ht="18.75" spans="1:11">
      <c r="A2540" s="264" t="s">
        <v>416</v>
      </c>
      <c r="B2540" s="265"/>
      <c r="C2540" s="266"/>
      <c r="D2540" s="266"/>
      <c r="E2540" s="267"/>
      <c r="F2540" s="267"/>
      <c r="G2540" s="267"/>
      <c r="H2540" s="267"/>
      <c r="I2540" s="267"/>
      <c r="J2540" s="267"/>
      <c r="K2540" s="267"/>
    </row>
    <row r="2541" ht="18.75" spans="1:11">
      <c r="A2541" s="264" t="s">
        <v>417</v>
      </c>
      <c r="B2541" s="265"/>
      <c r="C2541" s="266"/>
      <c r="D2541" s="266"/>
      <c r="E2541" s="267"/>
      <c r="F2541" s="267"/>
      <c r="G2541" s="267"/>
      <c r="H2541" s="267"/>
      <c r="I2541" s="296"/>
      <c r="J2541" s="296"/>
      <c r="K2541" s="296"/>
    </row>
    <row r="2542" ht="18.75" spans="1:11">
      <c r="A2542" s="264"/>
      <c r="B2542" s="265"/>
      <c r="C2542" s="266"/>
      <c r="D2542" s="266"/>
      <c r="E2542" s="267"/>
      <c r="F2542" s="267"/>
      <c r="G2542" s="267"/>
      <c r="H2542" s="267"/>
      <c r="I2542" s="267"/>
      <c r="J2542" s="267"/>
      <c r="K2542" s="267"/>
    </row>
    <row r="2543" ht="18.75" spans="1:11">
      <c r="A2543" s="264" t="s">
        <v>450</v>
      </c>
      <c r="B2543" s="265"/>
      <c r="C2543" s="266"/>
      <c r="D2543" s="266"/>
      <c r="E2543" s="267"/>
      <c r="F2543" s="267"/>
      <c r="G2543" s="267"/>
      <c r="H2543" s="267"/>
      <c r="I2543" s="267"/>
      <c r="J2543" s="267"/>
      <c r="K2543" s="297"/>
    </row>
    <row r="2544" ht="18" spans="1:11">
      <c r="A2544" s="264" t="s">
        <v>419</v>
      </c>
      <c r="B2544" s="268" t="s">
        <v>857</v>
      </c>
      <c r="C2544" s="266"/>
      <c r="D2544" s="266"/>
      <c r="E2544" s="267"/>
      <c r="F2544" s="267"/>
      <c r="G2544" s="267"/>
      <c r="H2544" s="267"/>
      <c r="I2544" s="267"/>
      <c r="J2544" s="267"/>
      <c r="K2544" s="297"/>
    </row>
    <row r="2545" ht="18.75" spans="1:11">
      <c r="A2545" s="264"/>
      <c r="B2545" s="268"/>
      <c r="C2545" s="266"/>
      <c r="D2545" s="266"/>
      <c r="E2545" s="267"/>
      <c r="F2545" s="267"/>
      <c r="G2545" s="267"/>
      <c r="H2545" s="267"/>
      <c r="I2545" s="267"/>
      <c r="J2545" s="267"/>
      <c r="K2545" s="356"/>
    </row>
    <row r="2546" ht="18.75" spans="1:11">
      <c r="A2546" s="269"/>
      <c r="B2546" s="269"/>
      <c r="C2546" s="266"/>
      <c r="D2546" s="266"/>
      <c r="E2546" s="269"/>
      <c r="F2546" s="270" t="s">
        <v>421</v>
      </c>
      <c r="G2546" s="271"/>
      <c r="H2546" s="271"/>
      <c r="I2546" s="299"/>
      <c r="J2546" s="267"/>
      <c r="K2546" s="356"/>
    </row>
    <row r="2547" ht="33" spans="1:11">
      <c r="A2547" s="334" t="s">
        <v>422</v>
      </c>
      <c r="B2547" s="335" t="s">
        <v>423</v>
      </c>
      <c r="C2547" s="336" t="s">
        <v>424</v>
      </c>
      <c r="D2547" s="337" t="s">
        <v>425</v>
      </c>
      <c r="E2547" s="336" t="s">
        <v>426</v>
      </c>
      <c r="F2547" s="336" t="s">
        <v>8</v>
      </c>
      <c r="G2547" s="336" t="s">
        <v>9</v>
      </c>
      <c r="H2547" s="336" t="s">
        <v>427</v>
      </c>
      <c r="I2547" s="336" t="s">
        <v>428</v>
      </c>
      <c r="J2547" s="336" t="s">
        <v>429</v>
      </c>
      <c r="K2547" s="336" t="s">
        <v>842</v>
      </c>
    </row>
    <row r="2548" ht="30" spans="1:11">
      <c r="A2548" s="338">
        <v>45477</v>
      </c>
      <c r="B2548" s="338">
        <v>45482</v>
      </c>
      <c r="C2548" s="339" t="s">
        <v>273</v>
      </c>
      <c r="D2548" s="340" t="s">
        <v>860</v>
      </c>
      <c r="E2548" s="341" t="s">
        <v>861</v>
      </c>
      <c r="F2548" s="358">
        <v>0</v>
      </c>
      <c r="G2548" s="358">
        <v>0</v>
      </c>
      <c r="H2548" s="359">
        <v>0</v>
      </c>
      <c r="I2548" s="359">
        <v>0</v>
      </c>
      <c r="J2548" s="352" t="s">
        <v>581</v>
      </c>
      <c r="K2548" s="353" t="s">
        <v>434</v>
      </c>
    </row>
    <row r="2549" spans="1:11">
      <c r="A2549" s="338">
        <v>45481</v>
      </c>
      <c r="B2549" s="338">
        <v>45483</v>
      </c>
      <c r="C2549" s="339" t="s">
        <v>274</v>
      </c>
      <c r="D2549" s="340" t="s">
        <v>757</v>
      </c>
      <c r="E2549" s="341" t="s">
        <v>432</v>
      </c>
      <c r="F2549" s="358">
        <v>0</v>
      </c>
      <c r="G2549" s="350">
        <v>720</v>
      </c>
      <c r="H2549" s="351">
        <v>720</v>
      </c>
      <c r="I2549" s="351">
        <v>720</v>
      </c>
      <c r="J2549" s="352" t="s">
        <v>454</v>
      </c>
      <c r="K2549" s="353" t="s">
        <v>434</v>
      </c>
    </row>
    <row r="2550" spans="1:11">
      <c r="A2550" s="344"/>
      <c r="B2550" s="344"/>
      <c r="C2550" s="345"/>
      <c r="D2550" s="346"/>
      <c r="E2550" s="347"/>
      <c r="F2550" s="360"/>
      <c r="G2550" s="360"/>
      <c r="H2550" s="361"/>
      <c r="I2550" s="361"/>
      <c r="J2550" s="354"/>
      <c r="K2550" s="355"/>
    </row>
    <row r="2551" spans="1:11">
      <c r="A2551" s="344"/>
      <c r="B2551" s="344"/>
      <c r="C2551" s="345"/>
      <c r="D2551" s="346"/>
      <c r="E2551" s="347"/>
      <c r="F2551" s="360"/>
      <c r="G2551" s="360"/>
      <c r="H2551" s="361"/>
      <c r="I2551" s="361"/>
      <c r="J2551" s="354"/>
      <c r="K2551" s="355"/>
    </row>
    <row r="2552" spans="1:11">
      <c r="A2552" s="286" t="s">
        <v>436</v>
      </c>
      <c r="B2552" s="267"/>
      <c r="C2552" s="267"/>
      <c r="D2552" s="286" t="s">
        <v>437</v>
      </c>
      <c r="E2552" s="267"/>
      <c r="F2552" s="286"/>
      <c r="G2552" s="286"/>
      <c r="H2552" s="267"/>
      <c r="I2552" s="356" t="s">
        <v>438</v>
      </c>
      <c r="J2552" s="267"/>
      <c r="K2552" s="345"/>
    </row>
    <row r="2553" spans="1:11">
      <c r="A2553" s="286"/>
      <c r="B2553" s="267"/>
      <c r="C2553" s="267"/>
      <c r="D2553" s="286"/>
      <c r="E2553" s="267"/>
      <c r="F2553" s="286"/>
      <c r="G2553" s="286"/>
      <c r="H2553" s="267"/>
      <c r="I2553" s="267"/>
      <c r="J2553" s="267"/>
      <c r="K2553" s="345"/>
    </row>
    <row r="2554" spans="1:11">
      <c r="A2554" s="286"/>
      <c r="B2554" s="267"/>
      <c r="C2554" s="267"/>
      <c r="D2554" s="286"/>
      <c r="E2554" s="267"/>
      <c r="F2554" s="286"/>
      <c r="G2554" s="286"/>
      <c r="H2554" s="267"/>
      <c r="I2554" s="345"/>
      <c r="J2554" s="267"/>
      <c r="K2554" s="345"/>
    </row>
    <row r="2555" spans="1:11">
      <c r="A2555" s="287" t="s">
        <v>439</v>
      </c>
      <c r="B2555" s="267"/>
      <c r="C2555" s="267"/>
      <c r="D2555" s="287" t="s">
        <v>440</v>
      </c>
      <c r="E2555" s="267"/>
      <c r="F2555" s="287"/>
      <c r="G2555" s="287"/>
      <c r="H2555" s="267"/>
      <c r="I2555" s="287" t="s">
        <v>544</v>
      </c>
      <c r="J2555" s="267"/>
      <c r="K2555" s="357"/>
    </row>
    <row r="2556" spans="1:11">
      <c r="A2556" s="288" t="s">
        <v>442</v>
      </c>
      <c r="B2556" s="267"/>
      <c r="C2556" s="267"/>
      <c r="D2556" s="288" t="s">
        <v>443</v>
      </c>
      <c r="E2556" s="267"/>
      <c r="F2556" s="288"/>
      <c r="G2556" s="288"/>
      <c r="H2556" s="267"/>
      <c r="I2556" s="288" t="s">
        <v>545</v>
      </c>
      <c r="J2556" s="304"/>
      <c r="K2556" s="286"/>
    </row>
    <row r="2557" spans="1:11">
      <c r="A2557" s="289"/>
      <c r="B2557" s="289"/>
      <c r="C2557" s="290"/>
      <c r="D2557" s="291"/>
      <c r="E2557" s="291"/>
      <c r="F2557" s="292"/>
      <c r="G2557" s="292"/>
      <c r="H2557" s="293"/>
      <c r="I2557" s="293"/>
      <c r="J2557" s="305"/>
      <c r="K2557" s="289"/>
    </row>
    <row r="2558" ht="18.75" spans="1:11">
      <c r="A2558" s="264" t="s">
        <v>415</v>
      </c>
      <c r="B2558" s="265"/>
      <c r="C2558" s="266"/>
      <c r="D2558" s="266"/>
      <c r="E2558" s="267"/>
      <c r="F2558" s="267"/>
      <c r="G2558" s="267"/>
      <c r="H2558" s="267"/>
      <c r="I2558" s="267"/>
      <c r="J2558" s="267"/>
      <c r="K2558" s="267"/>
    </row>
    <row r="2559" ht="18.75" spans="1:11">
      <c r="A2559" s="264" t="s">
        <v>416</v>
      </c>
      <c r="B2559" s="265"/>
      <c r="C2559" s="266"/>
      <c r="D2559" s="266"/>
      <c r="E2559" s="267"/>
      <c r="F2559" s="267"/>
      <c r="G2559" s="267"/>
      <c r="H2559" s="267"/>
      <c r="I2559" s="267"/>
      <c r="J2559" s="267"/>
      <c r="K2559" s="267"/>
    </row>
    <row r="2560" ht="18.75" spans="1:11">
      <c r="A2560" s="264" t="s">
        <v>417</v>
      </c>
      <c r="B2560" s="265"/>
      <c r="C2560" s="266"/>
      <c r="D2560" s="266"/>
      <c r="E2560" s="267"/>
      <c r="F2560" s="267"/>
      <c r="G2560" s="267"/>
      <c r="H2560" s="267"/>
      <c r="I2560" s="296"/>
      <c r="J2560" s="296"/>
      <c r="K2560" s="296"/>
    </row>
    <row r="2561" ht="18.75" spans="1:11">
      <c r="A2561" s="264"/>
      <c r="B2561" s="265"/>
      <c r="C2561" s="266"/>
      <c r="D2561" s="266"/>
      <c r="E2561" s="267"/>
      <c r="F2561" s="267"/>
      <c r="G2561" s="267"/>
      <c r="H2561" s="267"/>
      <c r="I2561" s="267"/>
      <c r="J2561" s="267"/>
      <c r="K2561" s="267"/>
    </row>
    <row r="2562" ht="18.75" spans="1:11">
      <c r="A2562" s="264" t="s">
        <v>450</v>
      </c>
      <c r="B2562" s="265"/>
      <c r="C2562" s="266"/>
      <c r="D2562" s="266"/>
      <c r="E2562" s="267"/>
      <c r="F2562" s="267"/>
      <c r="G2562" s="267"/>
      <c r="H2562" s="267"/>
      <c r="I2562" s="267"/>
      <c r="J2562" s="267"/>
      <c r="K2562" s="297"/>
    </row>
    <row r="2563" ht="18" spans="1:11">
      <c r="A2563" s="264" t="s">
        <v>419</v>
      </c>
      <c r="B2563" s="268" t="s">
        <v>857</v>
      </c>
      <c r="C2563" s="266"/>
      <c r="D2563" s="266"/>
      <c r="E2563" s="267"/>
      <c r="F2563" s="267"/>
      <c r="G2563" s="267"/>
      <c r="H2563" s="267"/>
      <c r="I2563" s="267"/>
      <c r="J2563" s="267"/>
      <c r="K2563" s="297"/>
    </row>
    <row r="2564" ht="18.75" spans="1:11">
      <c r="A2564" s="264"/>
      <c r="B2564" s="268"/>
      <c r="C2564" s="266"/>
      <c r="D2564" s="266"/>
      <c r="E2564" s="267"/>
      <c r="F2564" s="267"/>
      <c r="G2564" s="267"/>
      <c r="H2564" s="267"/>
      <c r="I2564" s="267"/>
      <c r="J2564" s="267"/>
      <c r="K2564" s="356"/>
    </row>
    <row r="2565" ht="18.75" spans="1:11">
      <c r="A2565" s="269"/>
      <c r="B2565" s="269"/>
      <c r="C2565" s="266"/>
      <c r="D2565" s="266"/>
      <c r="E2565" s="269"/>
      <c r="F2565" s="270" t="s">
        <v>421</v>
      </c>
      <c r="G2565" s="271"/>
      <c r="H2565" s="271"/>
      <c r="I2565" s="299"/>
      <c r="J2565" s="267"/>
      <c r="K2565" s="356"/>
    </row>
    <row r="2566" ht="33" spans="1:11">
      <c r="A2566" s="334" t="s">
        <v>422</v>
      </c>
      <c r="B2566" s="335" t="s">
        <v>423</v>
      </c>
      <c r="C2566" s="336" t="s">
        <v>424</v>
      </c>
      <c r="D2566" s="337" t="s">
        <v>425</v>
      </c>
      <c r="E2566" s="336" t="s">
        <v>426</v>
      </c>
      <c r="F2566" s="336" t="s">
        <v>8</v>
      </c>
      <c r="G2566" s="336" t="s">
        <v>9</v>
      </c>
      <c r="H2566" s="336" t="s">
        <v>427</v>
      </c>
      <c r="I2566" s="336" t="s">
        <v>428</v>
      </c>
      <c r="J2566" s="336" t="s">
        <v>429</v>
      </c>
      <c r="K2566" s="336" t="s">
        <v>842</v>
      </c>
    </row>
    <row r="2567" spans="1:11">
      <c r="A2567" s="338">
        <v>45482</v>
      </c>
      <c r="B2567" s="338">
        <v>45483</v>
      </c>
      <c r="C2567" s="339" t="s">
        <v>276</v>
      </c>
      <c r="D2567" s="340" t="s">
        <v>862</v>
      </c>
      <c r="E2567" s="341" t="s">
        <v>449</v>
      </c>
      <c r="F2567" s="358">
        <v>0</v>
      </c>
      <c r="G2567" s="358">
        <v>0</v>
      </c>
      <c r="H2567" s="359">
        <v>0</v>
      </c>
      <c r="I2567" s="359">
        <v>0</v>
      </c>
      <c r="J2567" s="352" t="s">
        <v>433</v>
      </c>
      <c r="K2567" s="353" t="s">
        <v>434</v>
      </c>
    </row>
    <row r="2568" spans="1:11">
      <c r="A2568" s="344"/>
      <c r="B2568" s="344"/>
      <c r="C2568" s="345"/>
      <c r="D2568" s="346"/>
      <c r="E2568" s="347"/>
      <c r="F2568" s="360"/>
      <c r="G2568" s="360"/>
      <c r="H2568" s="361"/>
      <c r="I2568" s="361"/>
      <c r="J2568" s="354"/>
      <c r="K2568" s="355"/>
    </row>
    <row r="2569" spans="1:11">
      <c r="A2569" s="344"/>
      <c r="B2569" s="344"/>
      <c r="C2569" s="345"/>
      <c r="D2569" s="346"/>
      <c r="E2569" s="347"/>
      <c r="F2569" s="360"/>
      <c r="G2569" s="360"/>
      <c r="H2569" s="361"/>
      <c r="I2569" s="361"/>
      <c r="J2569" s="354"/>
      <c r="K2569" s="355"/>
    </row>
    <row r="2570" spans="1:11">
      <c r="A2570" s="286" t="s">
        <v>436</v>
      </c>
      <c r="B2570" s="267"/>
      <c r="C2570" s="267"/>
      <c r="D2570" s="286" t="s">
        <v>437</v>
      </c>
      <c r="E2570" s="267"/>
      <c r="F2570" s="286"/>
      <c r="G2570" s="286"/>
      <c r="H2570" s="267"/>
      <c r="I2570" s="356" t="s">
        <v>438</v>
      </c>
      <c r="J2570" s="267"/>
      <c r="K2570" s="345"/>
    </row>
    <row r="2571" spans="1:11">
      <c r="A2571" s="286"/>
      <c r="B2571" s="267"/>
      <c r="C2571" s="267"/>
      <c r="D2571" s="286"/>
      <c r="E2571" s="267"/>
      <c r="F2571" s="286"/>
      <c r="G2571" s="286"/>
      <c r="H2571" s="267"/>
      <c r="I2571" s="267"/>
      <c r="J2571" s="267"/>
      <c r="K2571" s="345"/>
    </row>
    <row r="2572" spans="1:11">
      <c r="A2572" s="286"/>
      <c r="B2572" s="267"/>
      <c r="C2572" s="267"/>
      <c r="D2572" s="286"/>
      <c r="E2572" s="267"/>
      <c r="F2572" s="286"/>
      <c r="G2572" s="286"/>
      <c r="H2572" s="267"/>
      <c r="I2572" s="345"/>
      <c r="J2572" s="267"/>
      <c r="K2572" s="345"/>
    </row>
    <row r="2573" spans="1:11">
      <c r="A2573" s="287" t="s">
        <v>439</v>
      </c>
      <c r="B2573" s="267"/>
      <c r="C2573" s="267"/>
      <c r="D2573" s="287" t="s">
        <v>440</v>
      </c>
      <c r="E2573" s="267"/>
      <c r="F2573" s="287"/>
      <c r="G2573" s="287"/>
      <c r="H2573" s="267"/>
      <c r="I2573" s="287" t="s">
        <v>544</v>
      </c>
      <c r="J2573" s="267"/>
      <c r="K2573" s="357"/>
    </row>
    <row r="2574" spans="1:11">
      <c r="A2574" s="288" t="s">
        <v>442</v>
      </c>
      <c r="B2574" s="267"/>
      <c r="C2574" s="267"/>
      <c r="D2574" s="288" t="s">
        <v>443</v>
      </c>
      <c r="E2574" s="267"/>
      <c r="F2574" s="288"/>
      <c r="G2574" s="288"/>
      <c r="H2574" s="267"/>
      <c r="I2574" s="288" t="s">
        <v>545</v>
      </c>
      <c r="J2574" s="304"/>
      <c r="K2574" s="286"/>
    </row>
    <row r="2575" spans="1:11">
      <c r="A2575" s="289"/>
      <c r="B2575" s="289"/>
      <c r="C2575" s="290"/>
      <c r="D2575" s="291"/>
      <c r="E2575" s="291"/>
      <c r="F2575" s="292"/>
      <c r="G2575" s="292"/>
      <c r="H2575" s="293"/>
      <c r="I2575" s="293"/>
      <c r="J2575" s="305"/>
      <c r="K2575" s="289"/>
    </row>
    <row r="2576" ht="18.75" spans="1:11">
      <c r="A2576" s="264" t="s">
        <v>415</v>
      </c>
      <c r="B2576" s="265"/>
      <c r="C2576" s="266"/>
      <c r="D2576" s="266"/>
      <c r="E2576" s="267"/>
      <c r="F2576" s="267"/>
      <c r="G2576" s="267"/>
      <c r="H2576" s="267"/>
      <c r="I2576" s="267"/>
      <c r="J2576" s="267"/>
      <c r="K2576" s="267"/>
    </row>
    <row r="2577" ht="18.75" spans="1:11">
      <c r="A2577" s="264" t="s">
        <v>416</v>
      </c>
      <c r="B2577" s="265"/>
      <c r="C2577" s="266"/>
      <c r="D2577" s="266"/>
      <c r="E2577" s="267"/>
      <c r="F2577" s="267"/>
      <c r="G2577" s="267"/>
      <c r="H2577" s="267"/>
      <c r="I2577" s="267"/>
      <c r="J2577" s="267"/>
      <c r="K2577" s="267"/>
    </row>
    <row r="2578" ht="18.75" spans="1:11">
      <c r="A2578" s="264" t="s">
        <v>417</v>
      </c>
      <c r="B2578" s="265"/>
      <c r="C2578" s="266"/>
      <c r="D2578" s="266"/>
      <c r="E2578" s="267"/>
      <c r="F2578" s="267"/>
      <c r="G2578" s="267"/>
      <c r="H2578" s="267"/>
      <c r="I2578" s="296"/>
      <c r="J2578" s="296"/>
      <c r="K2578" s="296"/>
    </row>
    <row r="2579" ht="18.75" spans="1:11">
      <c r="A2579" s="264"/>
      <c r="B2579" s="265"/>
      <c r="C2579" s="266"/>
      <c r="D2579" s="266"/>
      <c r="E2579" s="267"/>
      <c r="F2579" s="267"/>
      <c r="G2579" s="267"/>
      <c r="H2579" s="267"/>
      <c r="I2579" s="267"/>
      <c r="J2579" s="267"/>
      <c r="K2579" s="267"/>
    </row>
    <row r="2580" ht="18.75" spans="1:11">
      <c r="A2580" s="264" t="s">
        <v>418</v>
      </c>
      <c r="B2580" s="265"/>
      <c r="C2580" s="266"/>
      <c r="D2580" s="266"/>
      <c r="E2580" s="267"/>
      <c r="F2580" s="267"/>
      <c r="G2580" s="267"/>
      <c r="H2580" s="267"/>
      <c r="I2580" s="267"/>
      <c r="J2580" s="267"/>
      <c r="K2580" s="297"/>
    </row>
    <row r="2581" ht="18" spans="1:11">
      <c r="A2581" s="264" t="s">
        <v>419</v>
      </c>
      <c r="B2581" s="268" t="s">
        <v>863</v>
      </c>
      <c r="C2581" s="266"/>
      <c r="D2581" s="266"/>
      <c r="E2581" s="267"/>
      <c r="F2581" s="267"/>
      <c r="G2581" s="267"/>
      <c r="H2581" s="267"/>
      <c r="I2581" s="267"/>
      <c r="J2581" s="267"/>
      <c r="K2581" s="297"/>
    </row>
    <row r="2582" ht="18.75" spans="1:11">
      <c r="A2582" s="264"/>
      <c r="B2582" s="268"/>
      <c r="C2582" s="266"/>
      <c r="D2582" s="266"/>
      <c r="E2582" s="267"/>
      <c r="F2582" s="267"/>
      <c r="G2582" s="267"/>
      <c r="H2582" s="267"/>
      <c r="I2582" s="267"/>
      <c r="J2582" s="267"/>
      <c r="K2582" s="356"/>
    </row>
    <row r="2583" ht="18.75" spans="1:11">
      <c r="A2583" s="269"/>
      <c r="B2583" s="269"/>
      <c r="C2583" s="266"/>
      <c r="D2583" s="266"/>
      <c r="E2583" s="269"/>
      <c r="F2583" s="270" t="s">
        <v>421</v>
      </c>
      <c r="G2583" s="271"/>
      <c r="H2583" s="271"/>
      <c r="I2583" s="299"/>
      <c r="J2583" s="267"/>
      <c r="K2583" s="356"/>
    </row>
    <row r="2584" ht="33" spans="1:11">
      <c r="A2584" s="334" t="s">
        <v>422</v>
      </c>
      <c r="B2584" s="335" t="s">
        <v>423</v>
      </c>
      <c r="C2584" s="336" t="s">
        <v>424</v>
      </c>
      <c r="D2584" s="337" t="s">
        <v>425</v>
      </c>
      <c r="E2584" s="336" t="s">
        <v>426</v>
      </c>
      <c r="F2584" s="336" t="s">
        <v>8</v>
      </c>
      <c r="G2584" s="336" t="s">
        <v>9</v>
      </c>
      <c r="H2584" s="336" t="s">
        <v>427</v>
      </c>
      <c r="I2584" s="336" t="s">
        <v>428</v>
      </c>
      <c r="J2584" s="336" t="s">
        <v>429</v>
      </c>
      <c r="K2584" s="336" t="s">
        <v>842</v>
      </c>
    </row>
    <row r="2585" spans="1:11">
      <c r="A2585" s="338">
        <v>45483</v>
      </c>
      <c r="B2585" s="338">
        <v>45485</v>
      </c>
      <c r="C2585" s="339" t="s">
        <v>279</v>
      </c>
      <c r="D2585" s="340" t="s">
        <v>846</v>
      </c>
      <c r="E2585" s="341" t="s">
        <v>510</v>
      </c>
      <c r="F2585" s="358">
        <v>0</v>
      </c>
      <c r="G2585" s="358">
        <v>0</v>
      </c>
      <c r="H2585" s="359">
        <v>0</v>
      </c>
      <c r="I2585" s="359">
        <v>0</v>
      </c>
      <c r="J2585" s="352" t="s">
        <v>433</v>
      </c>
      <c r="K2585" s="353" t="s">
        <v>434</v>
      </c>
    </row>
    <row r="2586" spans="1:11">
      <c r="A2586" s="338">
        <v>45482</v>
      </c>
      <c r="B2586" s="338">
        <v>45485</v>
      </c>
      <c r="C2586" s="339" t="s">
        <v>278</v>
      </c>
      <c r="D2586" s="340" t="s">
        <v>844</v>
      </c>
      <c r="E2586" s="341" t="s">
        <v>510</v>
      </c>
      <c r="F2586" s="358">
        <v>0</v>
      </c>
      <c r="G2586" s="358">
        <v>1400</v>
      </c>
      <c r="H2586" s="359">
        <v>1400</v>
      </c>
      <c r="I2586" s="359">
        <v>1250</v>
      </c>
      <c r="J2586" s="352" t="s">
        <v>581</v>
      </c>
      <c r="K2586" s="353" t="s">
        <v>864</v>
      </c>
    </row>
    <row r="2587" spans="1:11">
      <c r="A2587" s="344"/>
      <c r="B2587" s="344"/>
      <c r="C2587" s="345"/>
      <c r="D2587" s="346"/>
      <c r="E2587" s="347"/>
      <c r="F2587" s="362"/>
      <c r="G2587" s="362"/>
      <c r="H2587" s="363"/>
      <c r="I2587" s="363"/>
      <c r="J2587" s="354"/>
      <c r="K2587" s="355"/>
    </row>
    <row r="2588" spans="1:11">
      <c r="A2588" s="344"/>
      <c r="B2588" s="344"/>
      <c r="C2588" s="345"/>
      <c r="D2588" s="346"/>
      <c r="E2588" s="347"/>
      <c r="F2588" s="362"/>
      <c r="G2588" s="362"/>
      <c r="H2588" s="363"/>
      <c r="I2588" s="363"/>
      <c r="J2588" s="354"/>
      <c r="K2588" s="355"/>
    </row>
    <row r="2589" spans="1:11">
      <c r="A2589" s="344"/>
      <c r="B2589" s="344"/>
      <c r="C2589" s="345"/>
      <c r="D2589" s="346"/>
      <c r="E2589" s="347"/>
      <c r="F2589" s="360"/>
      <c r="G2589" s="360"/>
      <c r="H2589" s="361"/>
      <c r="I2589" s="361"/>
      <c r="J2589" s="354"/>
      <c r="K2589" s="355"/>
    </row>
    <row r="2590" spans="1:11">
      <c r="A2590" s="286" t="s">
        <v>436</v>
      </c>
      <c r="B2590" s="267"/>
      <c r="C2590" s="267"/>
      <c r="D2590" s="286" t="s">
        <v>437</v>
      </c>
      <c r="E2590" s="267"/>
      <c r="F2590" s="286"/>
      <c r="G2590" s="286"/>
      <c r="H2590" s="267"/>
      <c r="I2590" s="356" t="s">
        <v>438</v>
      </c>
      <c r="J2590" s="267"/>
      <c r="K2590" s="345"/>
    </row>
    <row r="2591" spans="1:11">
      <c r="A2591" s="286"/>
      <c r="B2591" s="267"/>
      <c r="C2591" s="267"/>
      <c r="D2591" s="286"/>
      <c r="E2591" s="267"/>
      <c r="F2591" s="286"/>
      <c r="G2591" s="286"/>
      <c r="H2591" s="267"/>
      <c r="I2591" s="267"/>
      <c r="J2591" s="267"/>
      <c r="K2591" s="345"/>
    </row>
    <row r="2592" spans="1:11">
      <c r="A2592" s="286"/>
      <c r="B2592" s="267"/>
      <c r="C2592" s="267"/>
      <c r="D2592" s="286"/>
      <c r="E2592" s="267"/>
      <c r="F2592" s="286"/>
      <c r="G2592" s="286"/>
      <c r="H2592" s="267"/>
      <c r="I2592" s="345"/>
      <c r="J2592" s="267"/>
      <c r="K2592" s="345"/>
    </row>
    <row r="2593" spans="1:11">
      <c r="A2593" s="287" t="s">
        <v>439</v>
      </c>
      <c r="B2593" s="267"/>
      <c r="C2593" s="267"/>
      <c r="D2593" s="287" t="s">
        <v>440</v>
      </c>
      <c r="E2593" s="267"/>
      <c r="F2593" s="287"/>
      <c r="G2593" s="287"/>
      <c r="H2593" s="267"/>
      <c r="I2593" s="287" t="s">
        <v>441</v>
      </c>
      <c r="J2593" s="267"/>
      <c r="K2593" s="357"/>
    </row>
    <row r="2594" spans="1:11">
      <c r="A2594" s="288" t="s">
        <v>442</v>
      </c>
      <c r="B2594" s="267"/>
      <c r="C2594" s="267"/>
      <c r="D2594" s="288" t="s">
        <v>443</v>
      </c>
      <c r="E2594" s="267"/>
      <c r="F2594" s="288"/>
      <c r="G2594" s="288"/>
      <c r="H2594" s="267"/>
      <c r="I2594" s="288" t="s">
        <v>444</v>
      </c>
      <c r="J2594" s="304"/>
      <c r="K2594" s="286"/>
    </row>
    <row r="2595" spans="1:11">
      <c r="A2595" s="289"/>
      <c r="B2595" s="289"/>
      <c r="C2595" s="289"/>
      <c r="D2595" s="332"/>
      <c r="E2595" s="365"/>
      <c r="F2595" s="292"/>
      <c r="G2595" s="292"/>
      <c r="H2595" s="293"/>
      <c r="I2595" s="293"/>
      <c r="J2595" s="305"/>
      <c r="K2595" s="289"/>
    </row>
    <row r="2596" ht="18.75" spans="1:11">
      <c r="A2596" s="264" t="s">
        <v>415</v>
      </c>
      <c r="B2596" s="265"/>
      <c r="C2596" s="266"/>
      <c r="D2596" s="266"/>
      <c r="E2596" s="267"/>
      <c r="F2596" s="267"/>
      <c r="G2596" s="267"/>
      <c r="H2596" s="267"/>
      <c r="I2596" s="267"/>
      <c r="J2596" s="267"/>
      <c r="K2596" s="267"/>
    </row>
    <row r="2597" ht="18.75" spans="1:11">
      <c r="A2597" s="264" t="s">
        <v>416</v>
      </c>
      <c r="B2597" s="265"/>
      <c r="C2597" s="266"/>
      <c r="D2597" s="266"/>
      <c r="E2597" s="267"/>
      <c r="F2597" s="267"/>
      <c r="G2597" s="267"/>
      <c r="H2597" s="267"/>
      <c r="I2597" s="267"/>
      <c r="J2597" s="267"/>
      <c r="K2597" s="267"/>
    </row>
    <row r="2598" ht="18.75" spans="1:11">
      <c r="A2598" s="264" t="s">
        <v>417</v>
      </c>
      <c r="B2598" s="265"/>
      <c r="C2598" s="266"/>
      <c r="D2598" s="266"/>
      <c r="E2598" s="267"/>
      <c r="F2598" s="267"/>
      <c r="G2598" s="267"/>
      <c r="H2598" s="267"/>
      <c r="I2598" s="296"/>
      <c r="J2598" s="296"/>
      <c r="K2598" s="296"/>
    </row>
    <row r="2599" ht="18.75" spans="1:11">
      <c r="A2599" s="264"/>
      <c r="B2599" s="265"/>
      <c r="C2599" s="266"/>
      <c r="D2599" s="266"/>
      <c r="E2599" s="267"/>
      <c r="F2599" s="267"/>
      <c r="G2599" s="267"/>
      <c r="H2599" s="267"/>
      <c r="I2599" s="267"/>
      <c r="J2599" s="267"/>
      <c r="K2599" s="267"/>
    </row>
    <row r="2600" ht="18.75" spans="1:11">
      <c r="A2600" s="264" t="s">
        <v>450</v>
      </c>
      <c r="B2600" s="265"/>
      <c r="C2600" s="266"/>
      <c r="D2600" s="266"/>
      <c r="E2600" s="267"/>
      <c r="F2600" s="267"/>
      <c r="G2600" s="267"/>
      <c r="H2600" s="267"/>
      <c r="I2600" s="267"/>
      <c r="J2600" s="267"/>
      <c r="K2600" s="297"/>
    </row>
    <row r="2601" ht="18" spans="1:11">
      <c r="A2601" s="264" t="s">
        <v>419</v>
      </c>
      <c r="B2601" s="268" t="s">
        <v>863</v>
      </c>
      <c r="C2601" s="266"/>
      <c r="D2601" s="266"/>
      <c r="E2601" s="267"/>
      <c r="F2601" s="267"/>
      <c r="G2601" s="267"/>
      <c r="H2601" s="267"/>
      <c r="I2601" s="267"/>
      <c r="J2601" s="267"/>
      <c r="K2601" s="297"/>
    </row>
    <row r="2602" ht="18.75" spans="1:11">
      <c r="A2602" s="264"/>
      <c r="B2602" s="268"/>
      <c r="C2602" s="266"/>
      <c r="D2602" s="266"/>
      <c r="E2602" s="267"/>
      <c r="F2602" s="267"/>
      <c r="G2602" s="267"/>
      <c r="H2602" s="267"/>
      <c r="I2602" s="267"/>
      <c r="J2602" s="267"/>
      <c r="K2602" s="356"/>
    </row>
    <row r="2603" ht="18.75" spans="1:11">
      <c r="A2603" s="269"/>
      <c r="B2603" s="269"/>
      <c r="C2603" s="266"/>
      <c r="D2603" s="266"/>
      <c r="E2603" s="269"/>
      <c r="F2603" s="270" t="s">
        <v>421</v>
      </c>
      <c r="G2603" s="271"/>
      <c r="H2603" s="271"/>
      <c r="I2603" s="299"/>
      <c r="J2603" s="267"/>
      <c r="K2603" s="356"/>
    </row>
    <row r="2604" ht="33" spans="1:11">
      <c r="A2604" s="334" t="s">
        <v>422</v>
      </c>
      <c r="B2604" s="335" t="s">
        <v>423</v>
      </c>
      <c r="C2604" s="336" t="s">
        <v>424</v>
      </c>
      <c r="D2604" s="337" t="s">
        <v>425</v>
      </c>
      <c r="E2604" s="336" t="s">
        <v>426</v>
      </c>
      <c r="F2604" s="336" t="s">
        <v>8</v>
      </c>
      <c r="G2604" s="336" t="s">
        <v>9</v>
      </c>
      <c r="H2604" s="336" t="s">
        <v>427</v>
      </c>
      <c r="I2604" s="336" t="s">
        <v>428</v>
      </c>
      <c r="J2604" s="336" t="s">
        <v>429</v>
      </c>
      <c r="K2604" s="336" t="s">
        <v>842</v>
      </c>
    </row>
    <row r="2605" spans="1:11">
      <c r="A2605" s="338">
        <v>45481</v>
      </c>
      <c r="B2605" s="338">
        <v>45485</v>
      </c>
      <c r="C2605" s="339" t="s">
        <v>277</v>
      </c>
      <c r="D2605" s="340" t="s">
        <v>865</v>
      </c>
      <c r="E2605" s="341" t="s">
        <v>496</v>
      </c>
      <c r="F2605" s="358">
        <v>220</v>
      </c>
      <c r="G2605" s="358">
        <v>900</v>
      </c>
      <c r="H2605" s="359">
        <f>F2605+G2605</f>
        <v>1120</v>
      </c>
      <c r="I2605" s="359">
        <v>0</v>
      </c>
      <c r="J2605" s="352" t="s">
        <v>454</v>
      </c>
      <c r="K2605" s="353" t="s">
        <v>866</v>
      </c>
    </row>
    <row r="2606" spans="1:11">
      <c r="A2606" s="338">
        <v>45485</v>
      </c>
      <c r="B2606" s="338">
        <v>45489</v>
      </c>
      <c r="C2606" s="339" t="s">
        <v>283</v>
      </c>
      <c r="D2606" s="340" t="s">
        <v>867</v>
      </c>
      <c r="E2606" s="341" t="s">
        <v>453</v>
      </c>
      <c r="F2606" s="350"/>
      <c r="G2606" s="350">
        <v>500</v>
      </c>
      <c r="H2606" s="351">
        <f>F2606+G2606</f>
        <v>500</v>
      </c>
      <c r="I2606" s="351">
        <v>500</v>
      </c>
      <c r="J2606" s="352" t="s">
        <v>454</v>
      </c>
      <c r="K2606" s="353" t="s">
        <v>434</v>
      </c>
    </row>
    <row r="2607" spans="1:11">
      <c r="A2607" s="344"/>
      <c r="B2607" s="344"/>
      <c r="C2607" s="345"/>
      <c r="D2607" s="346"/>
      <c r="E2607" s="347"/>
      <c r="F2607" s="360"/>
      <c r="G2607" s="360"/>
      <c r="H2607" s="361"/>
      <c r="I2607" s="361"/>
      <c r="J2607" s="354"/>
      <c r="K2607" s="355"/>
    </row>
    <row r="2608" spans="1:11">
      <c r="A2608" s="344"/>
      <c r="B2608" s="344"/>
      <c r="C2608" s="345"/>
      <c r="D2608" s="346"/>
      <c r="E2608" s="347"/>
      <c r="F2608" s="360"/>
      <c r="G2608" s="360"/>
      <c r="H2608" s="361"/>
      <c r="I2608" s="361"/>
      <c r="J2608" s="354"/>
      <c r="K2608" s="355"/>
    </row>
    <row r="2609" spans="1:11">
      <c r="A2609" s="286" t="s">
        <v>436</v>
      </c>
      <c r="B2609" s="267"/>
      <c r="C2609" s="267"/>
      <c r="D2609" s="286" t="s">
        <v>437</v>
      </c>
      <c r="E2609" s="267"/>
      <c r="F2609" s="286"/>
      <c r="G2609" s="286"/>
      <c r="H2609" s="267"/>
      <c r="I2609" s="356" t="s">
        <v>438</v>
      </c>
      <c r="J2609" s="267"/>
      <c r="K2609" s="345"/>
    </row>
    <row r="2610" spans="1:11">
      <c r="A2610" s="286"/>
      <c r="B2610" s="267"/>
      <c r="C2610" s="267"/>
      <c r="D2610" s="286"/>
      <c r="E2610" s="267"/>
      <c r="F2610" s="286"/>
      <c r="G2610" s="286"/>
      <c r="H2610" s="267"/>
      <c r="I2610" s="267"/>
      <c r="J2610" s="267"/>
      <c r="K2610" s="345"/>
    </row>
    <row r="2611" spans="1:11">
      <c r="A2611" s="286"/>
      <c r="B2611" s="267"/>
      <c r="C2611" s="267"/>
      <c r="D2611" s="286"/>
      <c r="E2611" s="267"/>
      <c r="F2611" s="286"/>
      <c r="G2611" s="286"/>
      <c r="H2611" s="267"/>
      <c r="I2611" s="345"/>
      <c r="J2611" s="267"/>
      <c r="K2611" s="345"/>
    </row>
    <row r="2612" spans="1:11">
      <c r="A2612" s="287" t="s">
        <v>439</v>
      </c>
      <c r="B2612" s="267"/>
      <c r="C2612" s="267"/>
      <c r="D2612" s="287" t="s">
        <v>440</v>
      </c>
      <c r="E2612" s="267"/>
      <c r="F2612" s="287"/>
      <c r="G2612" s="287"/>
      <c r="H2612" s="267"/>
      <c r="I2612" s="287" t="s">
        <v>544</v>
      </c>
      <c r="J2612" s="267"/>
      <c r="K2612" s="357"/>
    </row>
    <row r="2613" spans="1:11">
      <c r="A2613" s="288" t="s">
        <v>442</v>
      </c>
      <c r="B2613" s="267"/>
      <c r="C2613" s="267"/>
      <c r="D2613" s="288" t="s">
        <v>443</v>
      </c>
      <c r="E2613" s="267"/>
      <c r="F2613" s="288"/>
      <c r="G2613" s="288"/>
      <c r="H2613" s="267"/>
      <c r="I2613" s="288" t="s">
        <v>545</v>
      </c>
      <c r="J2613" s="304"/>
      <c r="K2613" s="286"/>
    </row>
    <row r="2614" ht="18" spans="1:11">
      <c r="A2614" s="269"/>
      <c r="B2614" s="269"/>
      <c r="C2614" s="266"/>
      <c r="D2614" s="266"/>
      <c r="E2614" s="269"/>
      <c r="F2614" s="269"/>
      <c r="G2614" s="269"/>
      <c r="H2614" s="269"/>
      <c r="I2614" s="269"/>
      <c r="J2614" s="66"/>
      <c r="K2614" s="298"/>
    </row>
    <row r="2615" ht="18.75" spans="1:11">
      <c r="A2615" s="264" t="s">
        <v>415</v>
      </c>
      <c r="B2615" s="265"/>
      <c r="C2615" s="266"/>
      <c r="D2615" s="266"/>
      <c r="E2615" s="267"/>
      <c r="F2615" s="267"/>
      <c r="G2615" s="267"/>
      <c r="H2615" s="267"/>
      <c r="I2615" s="267"/>
      <c r="J2615" s="267"/>
      <c r="K2615" s="267"/>
    </row>
    <row r="2616" ht="18.75" spans="1:11">
      <c r="A2616" s="264" t="s">
        <v>416</v>
      </c>
      <c r="B2616" s="265"/>
      <c r="C2616" s="266"/>
      <c r="D2616" s="266"/>
      <c r="E2616" s="267"/>
      <c r="F2616" s="267"/>
      <c r="G2616" s="267"/>
      <c r="H2616" s="267"/>
      <c r="I2616" s="267"/>
      <c r="J2616" s="267"/>
      <c r="K2616" s="267"/>
    </row>
    <row r="2617" ht="18.75" spans="1:11">
      <c r="A2617" s="264" t="s">
        <v>417</v>
      </c>
      <c r="B2617" s="265"/>
      <c r="C2617" s="266"/>
      <c r="D2617" s="266"/>
      <c r="E2617" s="267"/>
      <c r="F2617" s="267"/>
      <c r="G2617" s="267"/>
      <c r="H2617" s="267"/>
      <c r="I2617" s="296"/>
      <c r="J2617" s="296"/>
      <c r="K2617" s="296"/>
    </row>
    <row r="2618" ht="18.75" spans="1:11">
      <c r="A2618" s="264"/>
      <c r="B2618" s="265"/>
      <c r="C2618" s="266"/>
      <c r="D2618" s="266"/>
      <c r="E2618" s="267"/>
      <c r="F2618" s="267"/>
      <c r="G2618" s="267"/>
      <c r="H2618" s="267"/>
      <c r="I2618" s="267"/>
      <c r="J2618" s="267"/>
      <c r="K2618" s="267"/>
    </row>
    <row r="2619" ht="18.75" spans="1:11">
      <c r="A2619" s="264" t="s">
        <v>418</v>
      </c>
      <c r="B2619" s="265"/>
      <c r="C2619" s="266"/>
      <c r="D2619" s="266"/>
      <c r="E2619" s="267"/>
      <c r="F2619" s="267"/>
      <c r="G2619" s="267"/>
      <c r="H2619" s="267"/>
      <c r="I2619" s="267"/>
      <c r="J2619" s="267"/>
      <c r="K2619" s="297"/>
    </row>
    <row r="2620" ht="18" spans="1:11">
      <c r="A2620" s="264" t="s">
        <v>419</v>
      </c>
      <c r="B2620" s="268" t="s">
        <v>863</v>
      </c>
      <c r="C2620" s="266"/>
      <c r="D2620" s="266"/>
      <c r="E2620" s="267"/>
      <c r="F2620" s="267"/>
      <c r="G2620" s="267"/>
      <c r="H2620" s="267"/>
      <c r="I2620" s="267"/>
      <c r="J2620" s="267"/>
      <c r="K2620" s="297"/>
    </row>
    <row r="2621" ht="18.75" spans="1:11">
      <c r="A2621" s="264"/>
      <c r="B2621" s="268"/>
      <c r="C2621" s="266"/>
      <c r="D2621" s="266"/>
      <c r="E2621" s="267"/>
      <c r="F2621" s="267"/>
      <c r="G2621" s="267"/>
      <c r="H2621" s="267"/>
      <c r="I2621" s="267"/>
      <c r="J2621" s="267"/>
      <c r="K2621" s="356"/>
    </row>
    <row r="2622" ht="18.75" spans="1:11">
      <c r="A2622" s="269"/>
      <c r="B2622" s="269"/>
      <c r="C2622" s="266"/>
      <c r="D2622" s="266"/>
      <c r="E2622" s="269"/>
      <c r="F2622" s="270" t="s">
        <v>421</v>
      </c>
      <c r="G2622" s="271"/>
      <c r="H2622" s="271"/>
      <c r="I2622" s="299"/>
      <c r="J2622" s="267"/>
      <c r="K2622" s="356"/>
    </row>
    <row r="2623" ht="33" spans="1:11">
      <c r="A2623" s="334" t="s">
        <v>422</v>
      </c>
      <c r="B2623" s="335" t="s">
        <v>423</v>
      </c>
      <c r="C2623" s="336" t="s">
        <v>424</v>
      </c>
      <c r="D2623" s="337" t="s">
        <v>425</v>
      </c>
      <c r="E2623" s="336" t="s">
        <v>426</v>
      </c>
      <c r="F2623" s="336" t="s">
        <v>8</v>
      </c>
      <c r="G2623" s="336" t="s">
        <v>9</v>
      </c>
      <c r="H2623" s="336" t="s">
        <v>427</v>
      </c>
      <c r="I2623" s="336" t="s">
        <v>428</v>
      </c>
      <c r="J2623" s="336" t="s">
        <v>429</v>
      </c>
      <c r="K2623" s="336" t="s">
        <v>842</v>
      </c>
    </row>
    <row r="2624" spans="1:11">
      <c r="A2624" s="338">
        <v>45467</v>
      </c>
      <c r="B2624" s="338">
        <v>45489</v>
      </c>
      <c r="C2624" s="339" t="s">
        <v>280</v>
      </c>
      <c r="D2624" s="340" t="s">
        <v>710</v>
      </c>
      <c r="E2624" s="341" t="s">
        <v>794</v>
      </c>
      <c r="F2624" s="358"/>
      <c r="G2624" s="358">
        <v>600</v>
      </c>
      <c r="H2624" s="359">
        <f>F2624+G2624</f>
        <v>600</v>
      </c>
      <c r="I2624" s="359">
        <v>600</v>
      </c>
      <c r="J2624" s="352" t="s">
        <v>454</v>
      </c>
      <c r="K2624" s="353" t="s">
        <v>434</v>
      </c>
    </row>
    <row r="2625" spans="1:11">
      <c r="A2625" s="338">
        <v>45468</v>
      </c>
      <c r="B2625" s="338">
        <v>45489</v>
      </c>
      <c r="C2625" s="339" t="s">
        <v>281</v>
      </c>
      <c r="D2625" s="340" t="s">
        <v>868</v>
      </c>
      <c r="E2625" s="341" t="s">
        <v>510</v>
      </c>
      <c r="F2625" s="358">
        <v>0</v>
      </c>
      <c r="G2625" s="358">
        <v>0</v>
      </c>
      <c r="H2625" s="359">
        <v>0</v>
      </c>
      <c r="I2625" s="359">
        <v>0</v>
      </c>
      <c r="J2625" s="352" t="s">
        <v>433</v>
      </c>
      <c r="K2625" s="353" t="s">
        <v>434</v>
      </c>
    </row>
    <row r="2626" spans="1:11">
      <c r="A2626" s="344"/>
      <c r="B2626" s="344"/>
      <c r="C2626" s="345"/>
      <c r="D2626" s="346"/>
      <c r="E2626" s="347"/>
      <c r="F2626" s="362"/>
      <c r="G2626" s="362"/>
      <c r="H2626" s="363"/>
      <c r="I2626" s="363"/>
      <c r="J2626" s="354"/>
      <c r="K2626" s="355"/>
    </row>
    <row r="2627" spans="1:11">
      <c r="A2627" s="344"/>
      <c r="B2627" s="344"/>
      <c r="C2627" s="345"/>
      <c r="D2627" s="346"/>
      <c r="E2627" s="347"/>
      <c r="F2627" s="362"/>
      <c r="G2627" s="362"/>
      <c r="H2627" s="363"/>
      <c r="I2627" s="363"/>
      <c r="J2627" s="354"/>
      <c r="K2627" s="355"/>
    </row>
    <row r="2628" spans="1:11">
      <c r="A2628" s="344"/>
      <c r="B2628" s="344"/>
      <c r="C2628" s="345"/>
      <c r="D2628" s="346"/>
      <c r="E2628" s="347"/>
      <c r="F2628" s="360"/>
      <c r="G2628" s="360"/>
      <c r="H2628" s="361"/>
      <c r="I2628" s="361"/>
      <c r="J2628" s="354"/>
      <c r="K2628" s="355"/>
    </row>
    <row r="2629" spans="1:11">
      <c r="A2629" s="286" t="s">
        <v>436</v>
      </c>
      <c r="B2629" s="267"/>
      <c r="C2629" s="267"/>
      <c r="D2629" s="286" t="s">
        <v>437</v>
      </c>
      <c r="E2629" s="267"/>
      <c r="F2629" s="286"/>
      <c r="G2629" s="286"/>
      <c r="H2629" s="267"/>
      <c r="I2629" s="356" t="s">
        <v>438</v>
      </c>
      <c r="J2629" s="267"/>
      <c r="K2629" s="345"/>
    </row>
    <row r="2630" spans="1:11">
      <c r="A2630" s="286"/>
      <c r="B2630" s="267"/>
      <c r="C2630" s="267"/>
      <c r="D2630" s="286"/>
      <c r="E2630" s="267"/>
      <c r="F2630" s="286"/>
      <c r="G2630" s="286"/>
      <c r="H2630" s="267"/>
      <c r="I2630" s="267"/>
      <c r="J2630" s="267"/>
      <c r="K2630" s="345"/>
    </row>
    <row r="2631" spans="1:11">
      <c r="A2631" s="286"/>
      <c r="B2631" s="267"/>
      <c r="C2631" s="267"/>
      <c r="D2631" s="286"/>
      <c r="E2631" s="267"/>
      <c r="F2631" s="286"/>
      <c r="G2631" s="286"/>
      <c r="H2631" s="267"/>
      <c r="I2631" s="345"/>
      <c r="J2631" s="267"/>
      <c r="K2631" s="345"/>
    </row>
    <row r="2632" spans="1:11">
      <c r="A2632" s="287" t="s">
        <v>439</v>
      </c>
      <c r="B2632" s="267"/>
      <c r="C2632" s="267"/>
      <c r="D2632" s="287" t="s">
        <v>440</v>
      </c>
      <c r="E2632" s="267"/>
      <c r="F2632" s="287"/>
      <c r="G2632" s="287"/>
      <c r="H2632" s="267"/>
      <c r="I2632" s="287" t="s">
        <v>441</v>
      </c>
      <c r="J2632" s="267"/>
      <c r="K2632" s="357"/>
    </row>
    <row r="2633" spans="1:11">
      <c r="A2633" s="288" t="s">
        <v>442</v>
      </c>
      <c r="B2633" s="267"/>
      <c r="C2633" s="267"/>
      <c r="D2633" s="288" t="s">
        <v>443</v>
      </c>
      <c r="E2633" s="267"/>
      <c r="F2633" s="288"/>
      <c r="G2633" s="288"/>
      <c r="H2633" s="267"/>
      <c r="I2633" s="288" t="s">
        <v>444</v>
      </c>
      <c r="J2633" s="304"/>
      <c r="K2633" s="286"/>
    </row>
    <row r="2634" ht="18" spans="1:11">
      <c r="A2634" s="264"/>
      <c r="B2634" s="268"/>
      <c r="C2634" s="266"/>
      <c r="D2634" s="266"/>
      <c r="E2634" s="267"/>
      <c r="F2634" s="267"/>
      <c r="G2634" s="267"/>
      <c r="H2634" s="267"/>
      <c r="I2634" s="267"/>
      <c r="J2634" s="66"/>
      <c r="K2634" s="298"/>
    </row>
    <row r="2635" ht="18.75" spans="1:11">
      <c r="A2635" s="264" t="s">
        <v>415</v>
      </c>
      <c r="B2635" s="265"/>
      <c r="C2635" s="266"/>
      <c r="D2635" s="266"/>
      <c r="E2635" s="267"/>
      <c r="F2635" s="267"/>
      <c r="G2635" s="267"/>
      <c r="H2635" s="267"/>
      <c r="I2635" s="267"/>
      <c r="J2635" s="267"/>
      <c r="K2635" s="267"/>
    </row>
    <row r="2636" ht="18.75" spans="1:11">
      <c r="A2636" s="264" t="s">
        <v>416</v>
      </c>
      <c r="B2636" s="265"/>
      <c r="C2636" s="266"/>
      <c r="D2636" s="266"/>
      <c r="E2636" s="267"/>
      <c r="F2636" s="267"/>
      <c r="G2636" s="267"/>
      <c r="H2636" s="267"/>
      <c r="I2636" s="267"/>
      <c r="J2636" s="267"/>
      <c r="K2636" s="267"/>
    </row>
    <row r="2637" ht="18.75" spans="1:11">
      <c r="A2637" s="264" t="s">
        <v>417</v>
      </c>
      <c r="B2637" s="265"/>
      <c r="C2637" s="266"/>
      <c r="D2637" s="266"/>
      <c r="E2637" s="267"/>
      <c r="F2637" s="267"/>
      <c r="G2637" s="267"/>
      <c r="H2637" s="267"/>
      <c r="I2637" s="296"/>
      <c r="J2637" s="296"/>
      <c r="K2637" s="296"/>
    </row>
    <row r="2638" ht="18.75" spans="1:11">
      <c r="A2638" s="264"/>
      <c r="B2638" s="265"/>
      <c r="C2638" s="266"/>
      <c r="D2638" s="266"/>
      <c r="E2638" s="267"/>
      <c r="F2638" s="267"/>
      <c r="G2638" s="267"/>
      <c r="H2638" s="267"/>
      <c r="I2638" s="267"/>
      <c r="J2638" s="267"/>
      <c r="K2638" s="267"/>
    </row>
    <row r="2639" ht="18.75" spans="1:11">
      <c r="A2639" s="264" t="s">
        <v>450</v>
      </c>
      <c r="B2639" s="265"/>
      <c r="C2639" s="266"/>
      <c r="D2639" s="266"/>
      <c r="E2639" s="267"/>
      <c r="F2639" s="267"/>
      <c r="G2639" s="267"/>
      <c r="H2639" s="267"/>
      <c r="I2639" s="267"/>
      <c r="J2639" s="267"/>
      <c r="K2639" s="297"/>
    </row>
    <row r="2640" ht="18" spans="1:11">
      <c r="A2640" s="264" t="s">
        <v>419</v>
      </c>
      <c r="B2640" s="268" t="s">
        <v>863</v>
      </c>
      <c r="C2640" s="266"/>
      <c r="D2640" s="266"/>
      <c r="E2640" s="267"/>
      <c r="F2640" s="267"/>
      <c r="G2640" s="267"/>
      <c r="H2640" s="267"/>
      <c r="I2640" s="267"/>
      <c r="J2640" s="267"/>
      <c r="K2640" s="297"/>
    </row>
    <row r="2641" ht="18.75" spans="1:11">
      <c r="A2641" s="264"/>
      <c r="B2641" s="268"/>
      <c r="C2641" s="266"/>
      <c r="D2641" s="266"/>
      <c r="E2641" s="267"/>
      <c r="F2641" s="267"/>
      <c r="G2641" s="267"/>
      <c r="H2641" s="267"/>
      <c r="I2641" s="267"/>
      <c r="J2641" s="267"/>
      <c r="K2641" s="356"/>
    </row>
    <row r="2642" ht="18.75" spans="1:11">
      <c r="A2642" s="269"/>
      <c r="B2642" s="269"/>
      <c r="C2642" s="266"/>
      <c r="D2642" s="266"/>
      <c r="E2642" s="269"/>
      <c r="F2642" s="270" t="s">
        <v>421</v>
      </c>
      <c r="G2642" s="271"/>
      <c r="H2642" s="271"/>
      <c r="I2642" s="299"/>
      <c r="J2642" s="267"/>
      <c r="K2642" s="356"/>
    </row>
    <row r="2643" ht="33" spans="1:11">
      <c r="A2643" s="334" t="s">
        <v>422</v>
      </c>
      <c r="B2643" s="335" t="s">
        <v>423</v>
      </c>
      <c r="C2643" s="336" t="s">
        <v>424</v>
      </c>
      <c r="D2643" s="337" t="s">
        <v>425</v>
      </c>
      <c r="E2643" s="336" t="s">
        <v>426</v>
      </c>
      <c r="F2643" s="336" t="s">
        <v>8</v>
      </c>
      <c r="G2643" s="336" t="s">
        <v>9</v>
      </c>
      <c r="H2643" s="336" t="s">
        <v>427</v>
      </c>
      <c r="I2643" s="336" t="s">
        <v>428</v>
      </c>
      <c r="J2643" s="336" t="s">
        <v>429</v>
      </c>
      <c r="K2643" s="336" t="s">
        <v>842</v>
      </c>
    </row>
    <row r="2644" spans="1:11">
      <c r="A2644" s="338">
        <v>45484</v>
      </c>
      <c r="B2644" s="338">
        <v>45489</v>
      </c>
      <c r="C2644" s="339" t="s">
        <v>282</v>
      </c>
      <c r="D2644" s="340" t="s">
        <v>869</v>
      </c>
      <c r="E2644" s="341" t="s">
        <v>449</v>
      </c>
      <c r="F2644" s="358">
        <v>0</v>
      </c>
      <c r="G2644" s="358">
        <v>0</v>
      </c>
      <c r="H2644" s="359">
        <f>F2644+G2644</f>
        <v>0</v>
      </c>
      <c r="I2644" s="359">
        <v>0</v>
      </c>
      <c r="J2644" s="352" t="s">
        <v>433</v>
      </c>
      <c r="K2644" s="353" t="s">
        <v>434</v>
      </c>
    </row>
    <row r="2645" spans="1:11">
      <c r="A2645" s="344"/>
      <c r="B2645" s="344"/>
      <c r="C2645" s="345"/>
      <c r="D2645" s="346"/>
      <c r="E2645" s="347"/>
      <c r="F2645" s="360"/>
      <c r="G2645" s="360"/>
      <c r="H2645" s="361"/>
      <c r="I2645" s="361"/>
      <c r="J2645" s="354"/>
      <c r="K2645" s="355"/>
    </row>
    <row r="2646" spans="1:11">
      <c r="A2646" s="344"/>
      <c r="B2646" s="344"/>
      <c r="C2646" s="345"/>
      <c r="D2646" s="346"/>
      <c r="E2646" s="347"/>
      <c r="F2646" s="360"/>
      <c r="G2646" s="360"/>
      <c r="H2646" s="361"/>
      <c r="I2646" s="361"/>
      <c r="J2646" s="354"/>
      <c r="K2646" s="355"/>
    </row>
    <row r="2647" spans="1:11">
      <c r="A2647" s="286" t="s">
        <v>436</v>
      </c>
      <c r="B2647" s="267"/>
      <c r="C2647" s="267"/>
      <c r="D2647" s="286" t="s">
        <v>437</v>
      </c>
      <c r="E2647" s="267"/>
      <c r="F2647" s="286"/>
      <c r="G2647" s="286"/>
      <c r="H2647" s="267"/>
      <c r="I2647" s="356" t="s">
        <v>438</v>
      </c>
      <c r="J2647" s="267"/>
      <c r="K2647" s="345"/>
    </row>
    <row r="2648" spans="1:11">
      <c r="A2648" s="286"/>
      <c r="B2648" s="267"/>
      <c r="C2648" s="267"/>
      <c r="D2648" s="286"/>
      <c r="E2648" s="267"/>
      <c r="F2648" s="286"/>
      <c r="G2648" s="286"/>
      <c r="H2648" s="267"/>
      <c r="I2648" s="267"/>
      <c r="J2648" s="267"/>
      <c r="K2648" s="345"/>
    </row>
    <row r="2649" spans="1:11">
      <c r="A2649" s="286"/>
      <c r="B2649" s="267"/>
      <c r="C2649" s="267"/>
      <c r="D2649" s="286"/>
      <c r="E2649" s="267"/>
      <c r="F2649" s="286"/>
      <c r="G2649" s="286"/>
      <c r="H2649" s="267"/>
      <c r="I2649" s="345"/>
      <c r="J2649" s="267"/>
      <c r="K2649" s="345"/>
    </row>
    <row r="2650" spans="1:11">
      <c r="A2650" s="287" t="s">
        <v>439</v>
      </c>
      <c r="B2650" s="267"/>
      <c r="C2650" s="267"/>
      <c r="D2650" s="287" t="s">
        <v>440</v>
      </c>
      <c r="E2650" s="267"/>
      <c r="F2650" s="287"/>
      <c r="G2650" s="287"/>
      <c r="H2650" s="267"/>
      <c r="I2650" s="287" t="s">
        <v>544</v>
      </c>
      <c r="J2650" s="267"/>
      <c r="K2650" s="357"/>
    </row>
    <row r="2651" spans="1:11">
      <c r="A2651" s="288" t="s">
        <v>442</v>
      </c>
      <c r="B2651" s="267"/>
      <c r="C2651" s="267"/>
      <c r="D2651" s="288" t="s">
        <v>443</v>
      </c>
      <c r="E2651" s="267"/>
      <c r="F2651" s="288"/>
      <c r="G2651" s="288"/>
      <c r="H2651" s="267"/>
      <c r="I2651" s="288" t="s">
        <v>545</v>
      </c>
      <c r="J2651" s="304"/>
      <c r="K2651" s="286"/>
    </row>
    <row r="2652" ht="18" spans="1:11">
      <c r="A2652" s="264"/>
      <c r="B2652" s="268"/>
      <c r="C2652" s="266"/>
      <c r="D2652" s="266"/>
      <c r="E2652" s="267"/>
      <c r="F2652" s="267"/>
      <c r="G2652" s="267"/>
      <c r="H2652" s="267"/>
      <c r="I2652" s="267"/>
      <c r="J2652" s="61"/>
      <c r="K2652" s="297"/>
    </row>
    <row r="2653" ht="18.75" spans="1:11">
      <c r="A2653" s="264" t="s">
        <v>415</v>
      </c>
      <c r="B2653" s="265"/>
      <c r="C2653" s="266"/>
      <c r="D2653" s="266"/>
      <c r="E2653" s="267"/>
      <c r="F2653" s="267"/>
      <c r="G2653" s="267"/>
      <c r="H2653" s="267"/>
      <c r="I2653" s="267"/>
      <c r="J2653" s="267"/>
      <c r="K2653" s="267"/>
    </row>
    <row r="2654" ht="18.75" spans="1:11">
      <c r="A2654" s="264" t="s">
        <v>416</v>
      </c>
      <c r="B2654" s="265"/>
      <c r="C2654" s="266"/>
      <c r="D2654" s="266"/>
      <c r="E2654" s="267"/>
      <c r="F2654" s="267"/>
      <c r="G2654" s="267"/>
      <c r="H2654" s="267"/>
      <c r="I2654" s="267"/>
      <c r="J2654" s="267"/>
      <c r="K2654" s="267"/>
    </row>
    <row r="2655" ht="18.75" spans="1:11">
      <c r="A2655" s="264" t="s">
        <v>417</v>
      </c>
      <c r="B2655" s="265"/>
      <c r="C2655" s="266"/>
      <c r="D2655" s="266"/>
      <c r="E2655" s="267"/>
      <c r="F2655" s="267"/>
      <c r="G2655" s="267"/>
      <c r="H2655" s="267"/>
      <c r="I2655" s="296"/>
      <c r="J2655" s="296"/>
      <c r="K2655" s="296"/>
    </row>
    <row r="2656" ht="18.75" spans="1:11">
      <c r="A2656" s="264"/>
      <c r="B2656" s="265"/>
      <c r="C2656" s="266"/>
      <c r="D2656" s="266"/>
      <c r="E2656" s="267"/>
      <c r="F2656" s="267"/>
      <c r="G2656" s="267"/>
      <c r="H2656" s="267"/>
      <c r="I2656" s="267"/>
      <c r="J2656" s="267"/>
      <c r="K2656" s="267"/>
    </row>
    <row r="2657" ht="18.75" spans="1:11">
      <c r="A2657" s="264" t="s">
        <v>450</v>
      </c>
      <c r="B2657" s="265"/>
      <c r="C2657" s="266"/>
      <c r="D2657" s="266"/>
      <c r="E2657" s="267"/>
      <c r="F2657" s="267"/>
      <c r="G2657" s="267"/>
      <c r="H2657" s="267"/>
      <c r="I2657" s="267"/>
      <c r="J2657" s="267"/>
      <c r="K2657" s="297"/>
    </row>
    <row r="2658" ht="18" spans="1:11">
      <c r="A2658" s="264" t="s">
        <v>419</v>
      </c>
      <c r="B2658" s="268" t="s">
        <v>870</v>
      </c>
      <c r="C2658" s="266"/>
      <c r="D2658" s="266"/>
      <c r="E2658" s="267"/>
      <c r="F2658" s="267"/>
      <c r="G2658" s="267"/>
      <c r="H2658" s="267"/>
      <c r="I2658" s="267"/>
      <c r="J2658" s="267"/>
      <c r="K2658" s="297"/>
    </row>
    <row r="2659" ht="18.75" spans="1:11">
      <c r="A2659" s="264"/>
      <c r="B2659" s="268"/>
      <c r="C2659" s="266"/>
      <c r="D2659" s="266"/>
      <c r="E2659" s="267"/>
      <c r="F2659" s="267"/>
      <c r="G2659" s="267"/>
      <c r="H2659" s="267"/>
      <c r="I2659" s="267"/>
      <c r="J2659" s="267"/>
      <c r="K2659" s="356"/>
    </row>
    <row r="2660" ht="18.75" spans="1:11">
      <c r="A2660" s="269"/>
      <c r="B2660" s="269"/>
      <c r="C2660" s="266"/>
      <c r="D2660" s="266"/>
      <c r="E2660" s="269"/>
      <c r="F2660" s="270" t="s">
        <v>421</v>
      </c>
      <c r="G2660" s="271"/>
      <c r="H2660" s="271"/>
      <c r="I2660" s="299"/>
      <c r="J2660" s="267"/>
      <c r="K2660" s="356"/>
    </row>
    <row r="2661" ht="33" spans="1:11">
      <c r="A2661" s="334" t="s">
        <v>422</v>
      </c>
      <c r="B2661" s="335" t="s">
        <v>423</v>
      </c>
      <c r="C2661" s="336" t="s">
        <v>424</v>
      </c>
      <c r="D2661" s="337" t="s">
        <v>425</v>
      </c>
      <c r="E2661" s="336" t="s">
        <v>426</v>
      </c>
      <c r="F2661" s="336" t="s">
        <v>8</v>
      </c>
      <c r="G2661" s="336" t="s">
        <v>9</v>
      </c>
      <c r="H2661" s="336" t="s">
        <v>427</v>
      </c>
      <c r="I2661" s="336" t="s">
        <v>428</v>
      </c>
      <c r="J2661" s="336" t="s">
        <v>429</v>
      </c>
      <c r="K2661" s="336" t="s">
        <v>842</v>
      </c>
    </row>
    <row r="2662" spans="1:11">
      <c r="A2662" s="338">
        <v>45489</v>
      </c>
      <c r="B2662" s="338">
        <v>45492</v>
      </c>
      <c r="C2662" s="339" t="s">
        <v>284</v>
      </c>
      <c r="D2662" s="340" t="s">
        <v>871</v>
      </c>
      <c r="E2662" s="341" t="s">
        <v>449</v>
      </c>
      <c r="F2662" s="358">
        <v>0</v>
      </c>
      <c r="G2662" s="358">
        <v>800</v>
      </c>
      <c r="H2662" s="359">
        <v>800</v>
      </c>
      <c r="I2662" s="359">
        <v>800</v>
      </c>
      <c r="J2662" s="352" t="s">
        <v>454</v>
      </c>
      <c r="K2662" s="353" t="s">
        <v>434</v>
      </c>
    </row>
    <row r="2663" spans="1:11">
      <c r="A2663" s="344"/>
      <c r="B2663" s="344"/>
      <c r="C2663" s="345"/>
      <c r="D2663" s="346"/>
      <c r="E2663" s="347"/>
      <c r="F2663" s="360"/>
      <c r="G2663" s="360"/>
      <c r="H2663" s="361"/>
      <c r="I2663" s="361"/>
      <c r="J2663" s="354"/>
      <c r="K2663" s="355"/>
    </row>
    <row r="2664" spans="1:11">
      <c r="A2664" s="344"/>
      <c r="B2664" s="344"/>
      <c r="C2664" s="345"/>
      <c r="D2664" s="346"/>
      <c r="E2664" s="347"/>
      <c r="F2664" s="360"/>
      <c r="G2664" s="360"/>
      <c r="H2664" s="361"/>
      <c r="I2664" s="361"/>
      <c r="J2664" s="354"/>
      <c r="K2664" s="355"/>
    </row>
    <row r="2665" spans="1:11">
      <c r="A2665" s="286" t="s">
        <v>436</v>
      </c>
      <c r="B2665" s="267"/>
      <c r="C2665" s="267"/>
      <c r="D2665" s="286" t="s">
        <v>437</v>
      </c>
      <c r="E2665" s="267"/>
      <c r="F2665" s="286"/>
      <c r="G2665" s="286"/>
      <c r="H2665" s="267"/>
      <c r="I2665" s="356" t="s">
        <v>438</v>
      </c>
      <c r="J2665" s="267"/>
      <c r="K2665" s="345"/>
    </row>
    <row r="2666" spans="1:11">
      <c r="A2666" s="286"/>
      <c r="B2666" s="267"/>
      <c r="C2666" s="267"/>
      <c r="D2666" s="286"/>
      <c r="E2666" s="267"/>
      <c r="F2666" s="286"/>
      <c r="G2666" s="286"/>
      <c r="H2666" s="267"/>
      <c r="I2666" s="267"/>
      <c r="J2666" s="267"/>
      <c r="K2666" s="345"/>
    </row>
    <row r="2667" spans="1:11">
      <c r="A2667" s="286"/>
      <c r="B2667" s="267"/>
      <c r="C2667" s="267"/>
      <c r="D2667" s="286"/>
      <c r="E2667" s="267"/>
      <c r="F2667" s="286"/>
      <c r="G2667" s="286"/>
      <c r="H2667" s="267"/>
      <c r="I2667" s="345"/>
      <c r="J2667" s="267"/>
      <c r="K2667" s="345"/>
    </row>
    <row r="2668" spans="1:11">
      <c r="A2668" s="287" t="s">
        <v>439</v>
      </c>
      <c r="B2668" s="267"/>
      <c r="C2668" s="267"/>
      <c r="D2668" s="287" t="s">
        <v>440</v>
      </c>
      <c r="E2668" s="267"/>
      <c r="F2668" s="287"/>
      <c r="G2668" s="287"/>
      <c r="H2668" s="267"/>
      <c r="I2668" s="287" t="s">
        <v>544</v>
      </c>
      <c r="J2668" s="267"/>
      <c r="K2668" s="357"/>
    </row>
    <row r="2669" spans="1:11">
      <c r="A2669" s="288" t="s">
        <v>442</v>
      </c>
      <c r="B2669" s="267"/>
      <c r="C2669" s="267"/>
      <c r="D2669" s="288" t="s">
        <v>443</v>
      </c>
      <c r="E2669" s="267"/>
      <c r="F2669" s="288"/>
      <c r="G2669" s="288"/>
      <c r="H2669" s="267"/>
      <c r="I2669" s="288" t="s">
        <v>545</v>
      </c>
      <c r="J2669" s="304"/>
      <c r="K2669" s="286"/>
    </row>
    <row r="2670" ht="18.75" spans="1:11">
      <c r="A2670" s="264"/>
      <c r="B2670" s="265"/>
      <c r="C2670" s="266"/>
      <c r="D2670" s="266"/>
      <c r="E2670" s="267"/>
      <c r="F2670" s="267"/>
      <c r="G2670" s="267"/>
      <c r="H2670" s="267"/>
      <c r="I2670" s="267"/>
      <c r="J2670" s="66"/>
      <c r="K2670" s="66"/>
    </row>
    <row r="2671" ht="18.75" spans="1:11">
      <c r="A2671" s="264" t="s">
        <v>415</v>
      </c>
      <c r="B2671" s="265"/>
      <c r="C2671" s="266"/>
      <c r="D2671" s="266"/>
      <c r="E2671" s="267"/>
      <c r="F2671" s="267"/>
      <c r="G2671" s="267"/>
      <c r="H2671" s="267"/>
      <c r="I2671" s="267"/>
      <c r="J2671" s="267"/>
      <c r="K2671" s="267"/>
    </row>
    <row r="2672" ht="18.75" spans="1:11">
      <c r="A2672" s="264" t="s">
        <v>416</v>
      </c>
      <c r="B2672" s="265"/>
      <c r="C2672" s="266"/>
      <c r="D2672" s="266"/>
      <c r="E2672" s="267"/>
      <c r="F2672" s="267"/>
      <c r="G2672" s="267"/>
      <c r="H2672" s="267"/>
      <c r="I2672" s="267"/>
      <c r="J2672" s="267"/>
      <c r="K2672" s="267"/>
    </row>
    <row r="2673" ht="18.75" spans="1:11">
      <c r="A2673" s="264" t="s">
        <v>417</v>
      </c>
      <c r="B2673" s="265"/>
      <c r="C2673" s="266"/>
      <c r="D2673" s="266"/>
      <c r="E2673" s="267"/>
      <c r="F2673" s="267"/>
      <c r="G2673" s="267"/>
      <c r="H2673" s="267"/>
      <c r="I2673" s="296"/>
      <c r="J2673" s="296"/>
      <c r="K2673" s="296"/>
    </row>
    <row r="2674" ht="18.75" spans="1:11">
      <c r="A2674" s="264"/>
      <c r="B2674" s="265"/>
      <c r="C2674" s="266"/>
      <c r="D2674" s="266"/>
      <c r="E2674" s="267"/>
      <c r="F2674" s="267"/>
      <c r="G2674" s="267"/>
      <c r="H2674" s="267"/>
      <c r="I2674" s="267"/>
      <c r="J2674" s="267"/>
      <c r="K2674" s="267"/>
    </row>
    <row r="2675" ht="18.75" spans="1:11">
      <c r="A2675" s="264" t="s">
        <v>418</v>
      </c>
      <c r="B2675" s="265"/>
      <c r="C2675" s="266"/>
      <c r="D2675" s="266"/>
      <c r="E2675" s="267"/>
      <c r="F2675" s="267"/>
      <c r="G2675" s="267"/>
      <c r="H2675" s="267"/>
      <c r="I2675" s="267"/>
      <c r="J2675" s="267"/>
      <c r="K2675" s="297"/>
    </row>
    <row r="2676" ht="18" spans="1:11">
      <c r="A2676" s="264" t="s">
        <v>419</v>
      </c>
      <c r="B2676" s="268" t="s">
        <v>870</v>
      </c>
      <c r="C2676" s="266"/>
      <c r="D2676" s="266"/>
      <c r="E2676" s="267"/>
      <c r="F2676" s="267"/>
      <c r="G2676" s="267"/>
      <c r="H2676" s="267"/>
      <c r="I2676" s="267"/>
      <c r="J2676" s="267"/>
      <c r="K2676" s="297"/>
    </row>
    <row r="2677" ht="18.75" spans="1:11">
      <c r="A2677" s="264"/>
      <c r="B2677" s="268"/>
      <c r="C2677" s="266"/>
      <c r="D2677" s="266"/>
      <c r="E2677" s="267"/>
      <c r="F2677" s="267"/>
      <c r="G2677" s="267"/>
      <c r="H2677" s="267"/>
      <c r="I2677" s="267"/>
      <c r="J2677" s="267"/>
      <c r="K2677" s="356"/>
    </row>
    <row r="2678" ht="18.75" spans="1:11">
      <c r="A2678" s="269"/>
      <c r="B2678" s="269"/>
      <c r="C2678" s="266"/>
      <c r="D2678" s="266"/>
      <c r="E2678" s="269"/>
      <c r="F2678" s="270" t="s">
        <v>421</v>
      </c>
      <c r="G2678" s="271"/>
      <c r="H2678" s="271"/>
      <c r="I2678" s="299"/>
      <c r="J2678" s="267"/>
      <c r="K2678" s="356"/>
    </row>
    <row r="2679" ht="33" spans="1:11">
      <c r="A2679" s="334" t="s">
        <v>422</v>
      </c>
      <c r="B2679" s="335" t="s">
        <v>423</v>
      </c>
      <c r="C2679" s="336" t="s">
        <v>424</v>
      </c>
      <c r="D2679" s="337" t="s">
        <v>425</v>
      </c>
      <c r="E2679" s="336" t="s">
        <v>426</v>
      </c>
      <c r="F2679" s="336" t="s">
        <v>8</v>
      </c>
      <c r="G2679" s="336" t="s">
        <v>9</v>
      </c>
      <c r="H2679" s="336" t="s">
        <v>427</v>
      </c>
      <c r="I2679" s="336" t="s">
        <v>428</v>
      </c>
      <c r="J2679" s="336" t="s">
        <v>429</v>
      </c>
      <c r="K2679" s="336" t="s">
        <v>842</v>
      </c>
    </row>
    <row r="2680" spans="1:11">
      <c r="A2680" s="338">
        <v>45489</v>
      </c>
      <c r="B2680" s="338">
        <v>45492</v>
      </c>
      <c r="C2680" s="339" t="s">
        <v>285</v>
      </c>
      <c r="D2680" s="340" t="s">
        <v>872</v>
      </c>
      <c r="E2680" s="341" t="s">
        <v>859</v>
      </c>
      <c r="F2680" s="358">
        <v>0</v>
      </c>
      <c r="G2680" s="358">
        <v>0</v>
      </c>
      <c r="H2680" s="359">
        <v>0</v>
      </c>
      <c r="I2680" s="359">
        <v>0</v>
      </c>
      <c r="J2680" s="352" t="s">
        <v>433</v>
      </c>
      <c r="K2680" s="353" t="s">
        <v>434</v>
      </c>
    </row>
    <row r="2681" spans="1:11">
      <c r="A2681" s="344"/>
      <c r="B2681" s="344"/>
      <c r="C2681" s="345"/>
      <c r="D2681" s="346"/>
      <c r="E2681" s="347"/>
      <c r="F2681" s="362"/>
      <c r="G2681" s="362"/>
      <c r="H2681" s="363"/>
      <c r="I2681" s="363"/>
      <c r="J2681" s="354"/>
      <c r="K2681" s="355"/>
    </row>
    <row r="2682" spans="1:11">
      <c r="A2682" s="344"/>
      <c r="B2682" s="344"/>
      <c r="C2682" s="345"/>
      <c r="D2682" s="346"/>
      <c r="E2682" s="347"/>
      <c r="F2682" s="362"/>
      <c r="G2682" s="362"/>
      <c r="H2682" s="363"/>
      <c r="I2682" s="363"/>
      <c r="J2682" s="354"/>
      <c r="K2682" s="355"/>
    </row>
    <row r="2683" spans="1:11">
      <c r="A2683" s="344"/>
      <c r="B2683" s="344"/>
      <c r="C2683" s="345"/>
      <c r="D2683" s="346"/>
      <c r="E2683" s="347"/>
      <c r="F2683" s="360"/>
      <c r="G2683" s="360"/>
      <c r="H2683" s="361"/>
      <c r="I2683" s="361"/>
      <c r="J2683" s="354"/>
      <c r="K2683" s="355"/>
    </row>
    <row r="2684" spans="1:11">
      <c r="A2684" s="286" t="s">
        <v>436</v>
      </c>
      <c r="B2684" s="267"/>
      <c r="C2684" s="267"/>
      <c r="D2684" s="286" t="s">
        <v>437</v>
      </c>
      <c r="E2684" s="267"/>
      <c r="F2684" s="286"/>
      <c r="G2684" s="286"/>
      <c r="H2684" s="267"/>
      <c r="I2684" s="356" t="s">
        <v>438</v>
      </c>
      <c r="J2684" s="267"/>
      <c r="K2684" s="345"/>
    </row>
    <row r="2685" spans="1:11">
      <c r="A2685" s="286"/>
      <c r="B2685" s="267"/>
      <c r="C2685" s="267"/>
      <c r="D2685" s="286"/>
      <c r="E2685" s="267"/>
      <c r="F2685" s="286"/>
      <c r="G2685" s="286"/>
      <c r="H2685" s="267"/>
      <c r="I2685" s="267"/>
      <c r="J2685" s="267"/>
      <c r="K2685" s="345"/>
    </row>
    <row r="2686" spans="1:11">
      <c r="A2686" s="286"/>
      <c r="B2686" s="267"/>
      <c r="C2686" s="267"/>
      <c r="D2686" s="286"/>
      <c r="E2686" s="267"/>
      <c r="F2686" s="286"/>
      <c r="G2686" s="286"/>
      <c r="H2686" s="267"/>
      <c r="I2686" s="345"/>
      <c r="J2686" s="267"/>
      <c r="K2686" s="345"/>
    </row>
    <row r="2687" spans="1:11">
      <c r="A2687" s="287" t="s">
        <v>439</v>
      </c>
      <c r="B2687" s="267"/>
      <c r="C2687" s="267"/>
      <c r="D2687" s="287" t="s">
        <v>440</v>
      </c>
      <c r="E2687" s="267"/>
      <c r="F2687" s="287"/>
      <c r="G2687" s="287"/>
      <c r="H2687" s="267"/>
      <c r="I2687" s="287" t="s">
        <v>441</v>
      </c>
      <c r="J2687" s="267"/>
      <c r="K2687" s="357"/>
    </row>
    <row r="2688" spans="1:11">
      <c r="A2688" s="288" t="s">
        <v>442</v>
      </c>
      <c r="B2688" s="267"/>
      <c r="C2688" s="267"/>
      <c r="D2688" s="288" t="s">
        <v>443</v>
      </c>
      <c r="E2688" s="267"/>
      <c r="F2688" s="288"/>
      <c r="G2688" s="288"/>
      <c r="H2688" s="267"/>
      <c r="I2688" s="288" t="s">
        <v>444</v>
      </c>
      <c r="J2688" s="304"/>
      <c r="K2688" s="286"/>
    </row>
    <row r="2689" ht="18.75" spans="1:11">
      <c r="A2689" s="264"/>
      <c r="B2689" s="265"/>
      <c r="C2689" s="266"/>
      <c r="D2689" s="266"/>
      <c r="E2689" s="267"/>
      <c r="F2689" s="267"/>
      <c r="G2689" s="267"/>
      <c r="H2689" s="267"/>
      <c r="I2689" s="267"/>
      <c r="J2689" s="61"/>
      <c r="K2689" s="297"/>
    </row>
    <row r="2690" ht="18.75" spans="1:11">
      <c r="A2690" s="264" t="s">
        <v>415</v>
      </c>
      <c r="B2690" s="265"/>
      <c r="C2690" s="266"/>
      <c r="D2690" s="266"/>
      <c r="E2690" s="267"/>
      <c r="F2690" s="267"/>
      <c r="G2690" s="267"/>
      <c r="H2690" s="267"/>
      <c r="I2690" s="267"/>
      <c r="J2690" s="267"/>
      <c r="K2690" s="267"/>
    </row>
    <row r="2691" ht="18.75" spans="1:11">
      <c r="A2691" s="264" t="s">
        <v>416</v>
      </c>
      <c r="B2691" s="265"/>
      <c r="C2691" s="266"/>
      <c r="D2691" s="266"/>
      <c r="E2691" s="267"/>
      <c r="F2691" s="267"/>
      <c r="G2691" s="267"/>
      <c r="H2691" s="267"/>
      <c r="I2691" s="267"/>
      <c r="J2691" s="267"/>
      <c r="K2691" s="267"/>
    </row>
    <row r="2692" ht="18.75" spans="1:11">
      <c r="A2692" s="264" t="s">
        <v>417</v>
      </c>
      <c r="B2692" s="265"/>
      <c r="C2692" s="266"/>
      <c r="D2692" s="266"/>
      <c r="E2692" s="267"/>
      <c r="F2692" s="267"/>
      <c r="G2692" s="267"/>
      <c r="H2692" s="267"/>
      <c r="I2692" s="296"/>
      <c r="J2692" s="296"/>
      <c r="K2692" s="296"/>
    </row>
    <row r="2693" ht="18.75" spans="1:11">
      <c r="A2693" s="264"/>
      <c r="B2693" s="265"/>
      <c r="C2693" s="266"/>
      <c r="D2693" s="266"/>
      <c r="E2693" s="267"/>
      <c r="F2693" s="267"/>
      <c r="G2693" s="267"/>
      <c r="H2693" s="267"/>
      <c r="I2693" s="267"/>
      <c r="J2693" s="267"/>
      <c r="K2693" s="267"/>
    </row>
    <row r="2694" ht="18.75" spans="1:11">
      <c r="A2694" s="264" t="s">
        <v>450</v>
      </c>
      <c r="B2694" s="265"/>
      <c r="C2694" s="266"/>
      <c r="D2694" s="266"/>
      <c r="E2694" s="267"/>
      <c r="F2694" s="267"/>
      <c r="G2694" s="267"/>
      <c r="H2694" s="267"/>
      <c r="I2694" s="267"/>
      <c r="J2694" s="267"/>
      <c r="K2694" s="297"/>
    </row>
    <row r="2695" ht="18" spans="1:11">
      <c r="A2695" s="264" t="s">
        <v>419</v>
      </c>
      <c r="B2695" s="268" t="s">
        <v>873</v>
      </c>
      <c r="C2695" s="266"/>
      <c r="D2695" s="266"/>
      <c r="E2695" s="267"/>
      <c r="F2695" s="267"/>
      <c r="G2695" s="267"/>
      <c r="H2695" s="267"/>
      <c r="I2695" s="267"/>
      <c r="J2695" s="267"/>
      <c r="K2695" s="297"/>
    </row>
    <row r="2696" ht="18.75" spans="1:11">
      <c r="A2696" s="264"/>
      <c r="B2696" s="268"/>
      <c r="C2696" s="266"/>
      <c r="D2696" s="266"/>
      <c r="E2696" s="267"/>
      <c r="F2696" s="267"/>
      <c r="G2696" s="267"/>
      <c r="H2696" s="267"/>
      <c r="I2696" s="267"/>
      <c r="J2696" s="267"/>
      <c r="K2696" s="356"/>
    </row>
    <row r="2697" ht="18.75" spans="1:11">
      <c r="A2697" s="269"/>
      <c r="B2697" s="269"/>
      <c r="C2697" s="266"/>
      <c r="D2697" s="266"/>
      <c r="E2697" s="269"/>
      <c r="F2697" s="270" t="s">
        <v>421</v>
      </c>
      <c r="G2697" s="271"/>
      <c r="H2697" s="271"/>
      <c r="I2697" s="299"/>
      <c r="J2697" s="267"/>
      <c r="K2697" s="356"/>
    </row>
    <row r="2698" ht="33" spans="1:11">
      <c r="A2698" s="334" t="s">
        <v>422</v>
      </c>
      <c r="B2698" s="335" t="s">
        <v>423</v>
      </c>
      <c r="C2698" s="336" t="s">
        <v>424</v>
      </c>
      <c r="D2698" s="337" t="s">
        <v>425</v>
      </c>
      <c r="E2698" s="336" t="s">
        <v>426</v>
      </c>
      <c r="F2698" s="336" t="s">
        <v>8</v>
      </c>
      <c r="G2698" s="336" t="s">
        <v>9</v>
      </c>
      <c r="H2698" s="336" t="s">
        <v>427</v>
      </c>
      <c r="I2698" s="336" t="s">
        <v>428</v>
      </c>
      <c r="J2698" s="336" t="s">
        <v>429</v>
      </c>
      <c r="K2698" s="336" t="s">
        <v>842</v>
      </c>
    </row>
    <row r="2699" spans="1:11">
      <c r="A2699" s="338">
        <v>45491</v>
      </c>
      <c r="B2699" s="338">
        <v>45495</v>
      </c>
      <c r="C2699" s="339" t="s">
        <v>286</v>
      </c>
      <c r="D2699" s="340" t="s">
        <v>874</v>
      </c>
      <c r="E2699" s="341" t="s">
        <v>875</v>
      </c>
      <c r="F2699" s="358">
        <v>0</v>
      </c>
      <c r="G2699" s="358">
        <v>450</v>
      </c>
      <c r="H2699" s="359">
        <v>450</v>
      </c>
      <c r="I2699" s="359">
        <v>450</v>
      </c>
      <c r="J2699" s="352" t="s">
        <v>550</v>
      </c>
      <c r="K2699" s="353" t="s">
        <v>434</v>
      </c>
    </row>
    <row r="2700" ht="30" spans="1:11">
      <c r="A2700" s="338">
        <v>45492</v>
      </c>
      <c r="B2700" s="338">
        <v>45495</v>
      </c>
      <c r="C2700" s="339" t="s">
        <v>291</v>
      </c>
      <c r="D2700" s="340" t="s">
        <v>685</v>
      </c>
      <c r="E2700" s="341" t="s">
        <v>876</v>
      </c>
      <c r="F2700" s="358">
        <v>0</v>
      </c>
      <c r="G2700" s="358">
        <v>0</v>
      </c>
      <c r="H2700" s="358">
        <v>0</v>
      </c>
      <c r="I2700" s="358">
        <v>0</v>
      </c>
      <c r="J2700" s="352" t="s">
        <v>581</v>
      </c>
      <c r="K2700" s="353" t="s">
        <v>434</v>
      </c>
    </row>
    <row r="2701" ht="30" spans="1:11">
      <c r="A2701" s="338">
        <v>45492</v>
      </c>
      <c r="B2701" s="338">
        <v>45495</v>
      </c>
      <c r="C2701" s="339" t="s">
        <v>288</v>
      </c>
      <c r="D2701" s="340" t="s">
        <v>685</v>
      </c>
      <c r="E2701" s="341" t="s">
        <v>876</v>
      </c>
      <c r="F2701" s="358">
        <v>0</v>
      </c>
      <c r="G2701" s="358">
        <v>0</v>
      </c>
      <c r="H2701" s="358">
        <v>0</v>
      </c>
      <c r="I2701" s="358">
        <v>0</v>
      </c>
      <c r="J2701" s="352" t="s">
        <v>581</v>
      </c>
      <c r="K2701" s="353" t="s">
        <v>434</v>
      </c>
    </row>
    <row r="2702" ht="30" spans="1:11">
      <c r="A2702" s="338">
        <v>45492</v>
      </c>
      <c r="B2702" s="338">
        <v>45495</v>
      </c>
      <c r="C2702" s="339" t="s">
        <v>289</v>
      </c>
      <c r="D2702" s="340" t="s">
        <v>685</v>
      </c>
      <c r="E2702" s="341" t="s">
        <v>804</v>
      </c>
      <c r="F2702" s="358">
        <v>0</v>
      </c>
      <c r="G2702" s="358">
        <v>0</v>
      </c>
      <c r="H2702" s="358">
        <v>0</v>
      </c>
      <c r="I2702" s="358">
        <v>0</v>
      </c>
      <c r="J2702" s="352" t="s">
        <v>581</v>
      </c>
      <c r="K2702" s="353" t="s">
        <v>434</v>
      </c>
    </row>
    <row r="2703" ht="30" spans="1:11">
      <c r="A2703" s="338">
        <v>45492</v>
      </c>
      <c r="B2703" s="338">
        <v>45495</v>
      </c>
      <c r="C2703" s="339" t="s">
        <v>290</v>
      </c>
      <c r="D2703" s="340" t="s">
        <v>685</v>
      </c>
      <c r="E2703" s="341" t="s">
        <v>803</v>
      </c>
      <c r="F2703" s="358">
        <v>0</v>
      </c>
      <c r="G2703" s="358">
        <v>0</v>
      </c>
      <c r="H2703" s="358">
        <v>0</v>
      </c>
      <c r="I2703" s="358">
        <v>0</v>
      </c>
      <c r="J2703" s="352" t="s">
        <v>581</v>
      </c>
      <c r="K2703" s="353" t="s">
        <v>434</v>
      </c>
    </row>
    <row r="2704" spans="1:11">
      <c r="A2704" s="344"/>
      <c r="B2704" s="344"/>
      <c r="C2704" s="345"/>
      <c r="D2704" s="346"/>
      <c r="E2704" s="347"/>
      <c r="F2704" s="360"/>
      <c r="G2704" s="360"/>
      <c r="H2704" s="361"/>
      <c r="I2704" s="361"/>
      <c r="J2704" s="354"/>
      <c r="K2704" s="355"/>
    </row>
    <row r="2705" spans="1:11">
      <c r="A2705" s="344"/>
      <c r="B2705" s="344"/>
      <c r="C2705" s="345"/>
      <c r="D2705" s="346"/>
      <c r="E2705" s="347"/>
      <c r="F2705" s="360"/>
      <c r="G2705" s="360"/>
      <c r="H2705" s="361"/>
      <c r="I2705" s="361"/>
      <c r="J2705" s="354"/>
      <c r="K2705" s="355"/>
    </row>
    <row r="2706" spans="1:11">
      <c r="A2706" s="286" t="s">
        <v>436</v>
      </c>
      <c r="B2706" s="267"/>
      <c r="C2706" s="267"/>
      <c r="D2706" s="286" t="s">
        <v>437</v>
      </c>
      <c r="E2706" s="267"/>
      <c r="F2706" s="286"/>
      <c r="G2706" s="286"/>
      <c r="H2706" s="267"/>
      <c r="I2706" s="356" t="s">
        <v>438</v>
      </c>
      <c r="J2706" s="267"/>
      <c r="K2706" s="345"/>
    </row>
    <row r="2707" spans="1:11">
      <c r="A2707" s="286"/>
      <c r="B2707" s="267"/>
      <c r="C2707" s="267"/>
      <c r="D2707" s="286"/>
      <c r="E2707" s="267"/>
      <c r="F2707" s="286"/>
      <c r="G2707" s="286"/>
      <c r="H2707" s="267"/>
      <c r="I2707" s="267"/>
      <c r="J2707" s="267"/>
      <c r="K2707" s="345"/>
    </row>
    <row r="2708" spans="1:11">
      <c r="A2708" s="286"/>
      <c r="B2708" s="267"/>
      <c r="C2708" s="267"/>
      <c r="D2708" s="286"/>
      <c r="E2708" s="267"/>
      <c r="F2708" s="286"/>
      <c r="G2708" s="286"/>
      <c r="H2708" s="267"/>
      <c r="I2708" s="345"/>
      <c r="J2708" s="267"/>
      <c r="K2708" s="345"/>
    </row>
    <row r="2709" spans="1:11">
      <c r="A2709" s="287" t="s">
        <v>439</v>
      </c>
      <c r="B2709" s="267"/>
      <c r="C2709" s="267"/>
      <c r="D2709" s="287" t="s">
        <v>440</v>
      </c>
      <c r="E2709" s="267"/>
      <c r="F2709" s="287"/>
      <c r="G2709" s="287"/>
      <c r="H2709" s="267"/>
      <c r="I2709" s="287" t="s">
        <v>544</v>
      </c>
      <c r="J2709" s="267"/>
      <c r="K2709" s="357"/>
    </row>
    <row r="2710" spans="1:11">
      <c r="A2710" s="288" t="s">
        <v>442</v>
      </c>
      <c r="B2710" s="267"/>
      <c r="C2710" s="267"/>
      <c r="D2710" s="288" t="s">
        <v>443</v>
      </c>
      <c r="E2710" s="267"/>
      <c r="F2710" s="288"/>
      <c r="G2710" s="288"/>
      <c r="H2710" s="267"/>
      <c r="I2710" s="288" t="s">
        <v>545</v>
      </c>
      <c r="J2710" s="304"/>
      <c r="K2710" s="286"/>
    </row>
    <row r="2711" ht="18.75" spans="1:11">
      <c r="A2711" s="264"/>
      <c r="B2711" s="265"/>
      <c r="C2711" s="266"/>
      <c r="D2711" s="266"/>
      <c r="E2711" s="267"/>
      <c r="F2711" s="267"/>
      <c r="G2711" s="267"/>
      <c r="H2711" s="267"/>
      <c r="I2711" s="267"/>
      <c r="J2711" s="66"/>
      <c r="K2711" s="66"/>
    </row>
    <row r="2712" ht="18.75" spans="1:11">
      <c r="A2712" s="264" t="s">
        <v>415</v>
      </c>
      <c r="B2712" s="265"/>
      <c r="C2712" s="266"/>
      <c r="D2712" s="266"/>
      <c r="E2712" s="267"/>
      <c r="F2712" s="267"/>
      <c r="G2712" s="267"/>
      <c r="H2712" s="267"/>
      <c r="I2712" s="267"/>
      <c r="J2712" s="267"/>
      <c r="K2712" s="267"/>
    </row>
    <row r="2713" ht="18.75" spans="1:11">
      <c r="A2713" s="264" t="s">
        <v>416</v>
      </c>
      <c r="B2713" s="265"/>
      <c r="C2713" s="266"/>
      <c r="D2713" s="266"/>
      <c r="E2713" s="267"/>
      <c r="F2713" s="267"/>
      <c r="G2713" s="267"/>
      <c r="H2713" s="267"/>
      <c r="I2713" s="267"/>
      <c r="J2713" s="267"/>
      <c r="K2713" s="267"/>
    </row>
    <row r="2714" ht="18.75" spans="1:11">
      <c r="A2714" s="264" t="s">
        <v>417</v>
      </c>
      <c r="B2714" s="265"/>
      <c r="C2714" s="266"/>
      <c r="D2714" s="266"/>
      <c r="E2714" s="267"/>
      <c r="F2714" s="267"/>
      <c r="G2714" s="267"/>
      <c r="H2714" s="267"/>
      <c r="I2714" s="296"/>
      <c r="J2714" s="296"/>
      <c r="K2714" s="296"/>
    </row>
    <row r="2715" ht="18.75" spans="1:11">
      <c r="A2715" s="264"/>
      <c r="B2715" s="265"/>
      <c r="C2715" s="266"/>
      <c r="D2715" s="266"/>
      <c r="E2715" s="267"/>
      <c r="F2715" s="267"/>
      <c r="G2715" s="267"/>
      <c r="H2715" s="267"/>
      <c r="I2715" s="267"/>
      <c r="J2715" s="267"/>
      <c r="K2715" s="267"/>
    </row>
    <row r="2716" ht="18.75" spans="1:11">
      <c r="A2716" s="264" t="s">
        <v>418</v>
      </c>
      <c r="B2716" s="265"/>
      <c r="C2716" s="266"/>
      <c r="D2716" s="266"/>
      <c r="E2716" s="267"/>
      <c r="F2716" s="267"/>
      <c r="G2716" s="267"/>
      <c r="H2716" s="267"/>
      <c r="I2716" s="267"/>
      <c r="J2716" s="267"/>
      <c r="K2716" s="297"/>
    </row>
    <row r="2717" ht="18" spans="1:11">
      <c r="A2717" s="264" t="s">
        <v>419</v>
      </c>
      <c r="B2717" s="268" t="s">
        <v>877</v>
      </c>
      <c r="C2717" s="266"/>
      <c r="D2717" s="266"/>
      <c r="E2717" s="267"/>
      <c r="F2717" s="267"/>
      <c r="G2717" s="267"/>
      <c r="H2717" s="267"/>
      <c r="I2717" s="267"/>
      <c r="J2717" s="267"/>
      <c r="K2717" s="297"/>
    </row>
    <row r="2718" ht="18.75" spans="1:11">
      <c r="A2718" s="264"/>
      <c r="B2718" s="268"/>
      <c r="C2718" s="266"/>
      <c r="D2718" s="266"/>
      <c r="E2718" s="267"/>
      <c r="F2718" s="267"/>
      <c r="G2718" s="267"/>
      <c r="H2718" s="267"/>
      <c r="I2718" s="267"/>
      <c r="J2718" s="267"/>
      <c r="K2718" s="356"/>
    </row>
    <row r="2719" ht="18.75" spans="1:11">
      <c r="A2719" s="269"/>
      <c r="B2719" s="269"/>
      <c r="C2719" s="266"/>
      <c r="D2719" s="266"/>
      <c r="E2719" s="269"/>
      <c r="F2719" s="270" t="s">
        <v>421</v>
      </c>
      <c r="G2719" s="271"/>
      <c r="H2719" s="271"/>
      <c r="I2719" s="299"/>
      <c r="J2719" s="267"/>
      <c r="K2719" s="356"/>
    </row>
    <row r="2720" ht="33" spans="1:11">
      <c r="A2720" s="334" t="s">
        <v>422</v>
      </c>
      <c r="B2720" s="335" t="s">
        <v>423</v>
      </c>
      <c r="C2720" s="336" t="s">
        <v>424</v>
      </c>
      <c r="D2720" s="337" t="s">
        <v>425</v>
      </c>
      <c r="E2720" s="336" t="s">
        <v>426</v>
      </c>
      <c r="F2720" s="336" t="s">
        <v>8</v>
      </c>
      <c r="G2720" s="336" t="s">
        <v>9</v>
      </c>
      <c r="H2720" s="336" t="s">
        <v>427</v>
      </c>
      <c r="I2720" s="336" t="s">
        <v>428</v>
      </c>
      <c r="J2720" s="336" t="s">
        <v>429</v>
      </c>
      <c r="K2720" s="336" t="s">
        <v>842</v>
      </c>
    </row>
    <row r="2721" spans="1:11">
      <c r="A2721" s="338">
        <v>45488</v>
      </c>
      <c r="B2721" s="338">
        <v>45496</v>
      </c>
      <c r="C2721" s="339" t="s">
        <v>292</v>
      </c>
      <c r="D2721" s="340" t="s">
        <v>878</v>
      </c>
      <c r="E2721" s="341" t="s">
        <v>541</v>
      </c>
      <c r="F2721" s="358">
        <v>0</v>
      </c>
      <c r="G2721" s="358">
        <v>0</v>
      </c>
      <c r="H2721" s="359">
        <v>0</v>
      </c>
      <c r="I2721" s="359">
        <v>0</v>
      </c>
      <c r="J2721" s="352" t="s">
        <v>433</v>
      </c>
      <c r="K2721" s="353" t="s">
        <v>434</v>
      </c>
    </row>
    <row r="2722" spans="1:11">
      <c r="A2722" s="344"/>
      <c r="B2722" s="344"/>
      <c r="C2722" s="345"/>
      <c r="D2722" s="346"/>
      <c r="E2722" s="347"/>
      <c r="F2722" s="362"/>
      <c r="G2722" s="362"/>
      <c r="H2722" s="363"/>
      <c r="I2722" s="363"/>
      <c r="J2722" s="354"/>
      <c r="K2722" s="355"/>
    </row>
    <row r="2723" spans="1:11">
      <c r="A2723" s="344"/>
      <c r="B2723" s="344"/>
      <c r="C2723" s="345"/>
      <c r="D2723" s="346"/>
      <c r="E2723" s="347"/>
      <c r="F2723" s="362"/>
      <c r="G2723" s="362"/>
      <c r="H2723" s="363"/>
      <c r="I2723" s="363"/>
      <c r="J2723" s="354"/>
      <c r="K2723" s="355"/>
    </row>
    <row r="2724" spans="1:11">
      <c r="A2724" s="344"/>
      <c r="B2724" s="344"/>
      <c r="C2724" s="345"/>
      <c r="D2724" s="346"/>
      <c r="E2724" s="347"/>
      <c r="F2724" s="360"/>
      <c r="G2724" s="360"/>
      <c r="H2724" s="361"/>
      <c r="I2724" s="361"/>
      <c r="J2724" s="354"/>
      <c r="K2724" s="355"/>
    </row>
    <row r="2725" spans="1:11">
      <c r="A2725" s="286" t="s">
        <v>436</v>
      </c>
      <c r="B2725" s="267"/>
      <c r="C2725" s="267"/>
      <c r="D2725" s="286" t="s">
        <v>437</v>
      </c>
      <c r="E2725" s="267"/>
      <c r="F2725" s="286"/>
      <c r="G2725" s="286"/>
      <c r="H2725" s="267"/>
      <c r="I2725" s="356" t="s">
        <v>438</v>
      </c>
      <c r="J2725" s="267"/>
      <c r="K2725" s="345"/>
    </row>
    <row r="2726" spans="1:11">
      <c r="A2726" s="286"/>
      <c r="B2726" s="267"/>
      <c r="C2726" s="267"/>
      <c r="D2726" s="286"/>
      <c r="E2726" s="267"/>
      <c r="F2726" s="286"/>
      <c r="G2726" s="286"/>
      <c r="H2726" s="267"/>
      <c r="I2726" s="267"/>
      <c r="J2726" s="267"/>
      <c r="K2726" s="345"/>
    </row>
    <row r="2727" spans="1:11">
      <c r="A2727" s="286"/>
      <c r="B2727" s="267"/>
      <c r="C2727" s="267"/>
      <c r="D2727" s="286"/>
      <c r="E2727" s="267"/>
      <c r="F2727" s="286"/>
      <c r="G2727" s="286"/>
      <c r="H2727" s="267"/>
      <c r="I2727" s="345"/>
      <c r="J2727" s="267"/>
      <c r="K2727" s="345"/>
    </row>
    <row r="2728" spans="1:11">
      <c r="A2728" s="287" t="s">
        <v>439</v>
      </c>
      <c r="B2728" s="267"/>
      <c r="C2728" s="267"/>
      <c r="D2728" s="287" t="s">
        <v>440</v>
      </c>
      <c r="E2728" s="267"/>
      <c r="F2728" s="287"/>
      <c r="G2728" s="287"/>
      <c r="H2728" s="267"/>
      <c r="I2728" s="287" t="s">
        <v>441</v>
      </c>
      <c r="J2728" s="267"/>
      <c r="K2728" s="357"/>
    </row>
    <row r="2729" spans="1:11">
      <c r="A2729" s="288" t="s">
        <v>442</v>
      </c>
      <c r="B2729" s="267"/>
      <c r="C2729" s="267"/>
      <c r="D2729" s="288" t="s">
        <v>443</v>
      </c>
      <c r="E2729" s="267"/>
      <c r="F2729" s="288"/>
      <c r="G2729" s="288"/>
      <c r="H2729" s="267"/>
      <c r="I2729" s="288" t="s">
        <v>444</v>
      </c>
      <c r="J2729" s="304"/>
      <c r="K2729" s="286"/>
    </row>
    <row r="2730" ht="18.75" spans="1:11">
      <c r="A2730" s="264"/>
      <c r="B2730" s="265"/>
      <c r="C2730" s="266"/>
      <c r="D2730" s="266"/>
      <c r="E2730" s="267"/>
      <c r="F2730" s="267"/>
      <c r="G2730" s="267"/>
      <c r="H2730" s="267"/>
      <c r="I2730" s="267"/>
      <c r="J2730" s="267"/>
      <c r="K2730" s="267"/>
    </row>
    <row r="2731" ht="18.75" spans="1:11">
      <c r="A2731" s="264" t="s">
        <v>415</v>
      </c>
      <c r="B2731" s="265"/>
      <c r="C2731" s="266"/>
      <c r="D2731" s="266"/>
      <c r="E2731" s="267"/>
      <c r="F2731" s="267"/>
      <c r="G2731" s="267"/>
      <c r="H2731" s="267"/>
      <c r="I2731" s="267"/>
      <c r="J2731" s="267"/>
      <c r="K2731" s="267"/>
    </row>
    <row r="2732" ht="18.75" spans="1:11">
      <c r="A2732" s="264" t="s">
        <v>416</v>
      </c>
      <c r="B2732" s="265"/>
      <c r="C2732" s="266"/>
      <c r="D2732" s="266"/>
      <c r="E2732" s="267"/>
      <c r="F2732" s="267"/>
      <c r="G2732" s="267"/>
      <c r="H2732" s="267"/>
      <c r="I2732" s="267"/>
      <c r="J2732" s="267"/>
      <c r="K2732" s="267"/>
    </row>
    <row r="2733" ht="18.75" spans="1:11">
      <c r="A2733" s="264" t="s">
        <v>417</v>
      </c>
      <c r="B2733" s="265"/>
      <c r="C2733" s="266"/>
      <c r="D2733" s="266"/>
      <c r="E2733" s="267"/>
      <c r="F2733" s="267"/>
      <c r="G2733" s="267"/>
      <c r="H2733" s="267"/>
      <c r="I2733" s="296"/>
      <c r="J2733" s="296"/>
      <c r="K2733" s="296"/>
    </row>
    <row r="2734" ht="18.75" spans="1:11">
      <c r="A2734" s="264"/>
      <c r="B2734" s="265"/>
      <c r="C2734" s="266"/>
      <c r="D2734" s="266"/>
      <c r="E2734" s="267"/>
      <c r="F2734" s="267"/>
      <c r="G2734" s="267"/>
      <c r="H2734" s="267"/>
      <c r="I2734" s="267"/>
      <c r="J2734" s="267"/>
      <c r="K2734" s="267"/>
    </row>
    <row r="2735" ht="18.75" spans="1:11">
      <c r="A2735" s="264" t="s">
        <v>450</v>
      </c>
      <c r="B2735" s="265"/>
      <c r="C2735" s="266"/>
      <c r="D2735" s="266"/>
      <c r="E2735" s="267"/>
      <c r="F2735" s="267"/>
      <c r="G2735" s="267"/>
      <c r="H2735" s="267"/>
      <c r="I2735" s="267"/>
      <c r="J2735" s="267"/>
      <c r="K2735" s="297"/>
    </row>
    <row r="2736" ht="18" spans="1:11">
      <c r="A2736" s="264" t="s">
        <v>419</v>
      </c>
      <c r="B2736" s="268" t="s">
        <v>879</v>
      </c>
      <c r="C2736" s="266"/>
      <c r="D2736" s="266"/>
      <c r="E2736" s="267"/>
      <c r="F2736" s="267"/>
      <c r="G2736" s="267"/>
      <c r="H2736" s="267"/>
      <c r="I2736" s="267"/>
      <c r="J2736" s="267"/>
      <c r="K2736" s="297"/>
    </row>
    <row r="2737" ht="18.75" spans="1:11">
      <c r="A2737" s="264"/>
      <c r="B2737" s="268"/>
      <c r="C2737" s="266"/>
      <c r="D2737" s="266"/>
      <c r="E2737" s="267"/>
      <c r="F2737" s="267"/>
      <c r="G2737" s="267"/>
      <c r="H2737" s="267"/>
      <c r="I2737" s="267"/>
      <c r="J2737" s="267"/>
      <c r="K2737" s="356"/>
    </row>
    <row r="2738" ht="18.75" spans="1:11">
      <c r="A2738" s="269"/>
      <c r="B2738" s="269"/>
      <c r="C2738" s="266"/>
      <c r="D2738" s="266"/>
      <c r="E2738" s="269"/>
      <c r="F2738" s="270" t="s">
        <v>421</v>
      </c>
      <c r="G2738" s="271"/>
      <c r="H2738" s="271"/>
      <c r="I2738" s="299"/>
      <c r="J2738" s="267"/>
      <c r="K2738" s="356"/>
    </row>
    <row r="2739" ht="33" spans="1:11">
      <c r="A2739" s="334" t="s">
        <v>422</v>
      </c>
      <c r="B2739" s="335" t="s">
        <v>423</v>
      </c>
      <c r="C2739" s="336" t="s">
        <v>424</v>
      </c>
      <c r="D2739" s="337" t="s">
        <v>425</v>
      </c>
      <c r="E2739" s="336" t="s">
        <v>426</v>
      </c>
      <c r="F2739" s="336" t="s">
        <v>8</v>
      </c>
      <c r="G2739" s="336" t="s">
        <v>9</v>
      </c>
      <c r="H2739" s="336" t="s">
        <v>427</v>
      </c>
      <c r="I2739" s="336" t="s">
        <v>428</v>
      </c>
      <c r="J2739" s="336" t="s">
        <v>429</v>
      </c>
      <c r="K2739" s="336" t="s">
        <v>842</v>
      </c>
    </row>
    <row r="2740" spans="1:11">
      <c r="A2740" s="338">
        <v>45496</v>
      </c>
      <c r="B2740" s="338">
        <v>45499</v>
      </c>
      <c r="C2740" s="339" t="s">
        <v>294</v>
      </c>
      <c r="D2740" s="340" t="s">
        <v>880</v>
      </c>
      <c r="E2740" s="341" t="s">
        <v>449</v>
      </c>
      <c r="F2740" s="358">
        <v>0</v>
      </c>
      <c r="G2740" s="358">
        <v>0</v>
      </c>
      <c r="H2740" s="359">
        <v>0</v>
      </c>
      <c r="I2740" s="359">
        <v>0</v>
      </c>
      <c r="J2740" s="352" t="s">
        <v>433</v>
      </c>
      <c r="K2740" s="353" t="s">
        <v>434</v>
      </c>
    </row>
    <row r="2741" spans="1:11">
      <c r="A2741" s="344"/>
      <c r="B2741" s="344"/>
      <c r="C2741" s="345"/>
      <c r="D2741" s="346"/>
      <c r="E2741" s="347"/>
      <c r="F2741" s="360"/>
      <c r="G2741" s="360"/>
      <c r="H2741" s="361"/>
      <c r="I2741" s="361"/>
      <c r="J2741" s="354"/>
      <c r="K2741" s="355"/>
    </row>
    <row r="2742" spans="1:11">
      <c r="A2742" s="344"/>
      <c r="B2742" s="344"/>
      <c r="C2742" s="345"/>
      <c r="D2742" s="346"/>
      <c r="E2742" s="347"/>
      <c r="F2742" s="360"/>
      <c r="G2742" s="360"/>
      <c r="H2742" s="361"/>
      <c r="I2742" s="361"/>
      <c r="J2742" s="354"/>
      <c r="K2742" s="355"/>
    </row>
    <row r="2743" spans="1:11">
      <c r="A2743" s="286" t="s">
        <v>436</v>
      </c>
      <c r="B2743" s="267"/>
      <c r="C2743" s="267"/>
      <c r="D2743" s="286" t="s">
        <v>437</v>
      </c>
      <c r="E2743" s="267"/>
      <c r="F2743" s="286"/>
      <c r="G2743" s="286"/>
      <c r="H2743" s="267"/>
      <c r="I2743" s="356" t="s">
        <v>438</v>
      </c>
      <c r="J2743" s="267"/>
      <c r="K2743" s="345"/>
    </row>
    <row r="2744" spans="1:11">
      <c r="A2744" s="286"/>
      <c r="B2744" s="267"/>
      <c r="C2744" s="267"/>
      <c r="D2744" s="286"/>
      <c r="E2744" s="267"/>
      <c r="F2744" s="286"/>
      <c r="G2744" s="286"/>
      <c r="H2744" s="267"/>
      <c r="I2744" s="267"/>
      <c r="J2744" s="267"/>
      <c r="K2744" s="345"/>
    </row>
    <row r="2745" spans="1:11">
      <c r="A2745" s="286"/>
      <c r="B2745" s="267"/>
      <c r="C2745" s="267"/>
      <c r="D2745" s="286"/>
      <c r="E2745" s="267"/>
      <c r="F2745" s="286"/>
      <c r="G2745" s="286"/>
      <c r="H2745" s="267"/>
      <c r="I2745" s="345"/>
      <c r="J2745" s="267"/>
      <c r="K2745" s="345"/>
    </row>
    <row r="2746" spans="1:11">
      <c r="A2746" s="287" t="s">
        <v>439</v>
      </c>
      <c r="B2746" s="267"/>
      <c r="C2746" s="267"/>
      <c r="D2746" s="287" t="s">
        <v>440</v>
      </c>
      <c r="E2746" s="267"/>
      <c r="F2746" s="287"/>
      <c r="G2746" s="287"/>
      <c r="H2746" s="267"/>
      <c r="I2746" s="287" t="s">
        <v>544</v>
      </c>
      <c r="J2746" s="267"/>
      <c r="K2746" s="357"/>
    </row>
    <row r="2747" spans="1:11">
      <c r="A2747" s="288" t="s">
        <v>442</v>
      </c>
      <c r="B2747" s="267"/>
      <c r="C2747" s="267"/>
      <c r="D2747" s="288" t="s">
        <v>443</v>
      </c>
      <c r="E2747" s="267"/>
      <c r="F2747" s="288"/>
      <c r="G2747" s="288"/>
      <c r="H2747" s="267"/>
      <c r="I2747" s="288" t="s">
        <v>545</v>
      </c>
      <c r="J2747" s="304"/>
      <c r="K2747" s="286"/>
    </row>
    <row r="2748" ht="18.75" spans="1:11">
      <c r="A2748" s="264"/>
      <c r="B2748" s="265"/>
      <c r="C2748" s="266"/>
      <c r="D2748" s="266"/>
      <c r="E2748" s="267"/>
      <c r="F2748" s="267"/>
      <c r="G2748" s="267"/>
      <c r="H2748" s="267"/>
      <c r="I2748" s="267"/>
      <c r="J2748" s="66"/>
      <c r="K2748" s="66"/>
    </row>
    <row r="2749" ht="18.75" spans="1:11">
      <c r="A2749" s="264" t="s">
        <v>415</v>
      </c>
      <c r="B2749" s="265"/>
      <c r="C2749" s="266"/>
      <c r="D2749" s="266"/>
      <c r="E2749" s="267"/>
      <c r="F2749" s="267"/>
      <c r="G2749" s="267"/>
      <c r="H2749" s="267"/>
      <c r="I2749" s="267"/>
      <c r="J2749" s="267"/>
      <c r="K2749" s="297"/>
    </row>
    <row r="2750" ht="18.75" spans="1:11">
      <c r="A2750" s="264" t="s">
        <v>416</v>
      </c>
      <c r="B2750" s="265"/>
      <c r="C2750" s="266"/>
      <c r="D2750" s="266"/>
      <c r="E2750" s="267"/>
      <c r="F2750" s="267"/>
      <c r="G2750" s="267"/>
      <c r="H2750" s="267"/>
      <c r="I2750" s="267"/>
      <c r="J2750" s="267"/>
      <c r="K2750" s="297"/>
    </row>
    <row r="2751" ht="18.75" spans="1:11">
      <c r="A2751" s="264" t="s">
        <v>417</v>
      </c>
      <c r="B2751" s="265"/>
      <c r="C2751" s="266"/>
      <c r="D2751" s="266"/>
      <c r="E2751" s="267"/>
      <c r="F2751" s="267"/>
      <c r="G2751" s="267"/>
      <c r="H2751" s="267"/>
      <c r="I2751" s="267"/>
      <c r="J2751" s="267"/>
      <c r="K2751" s="297"/>
    </row>
    <row r="2752" ht="18.75" spans="1:11">
      <c r="A2752" s="264"/>
      <c r="B2752" s="265"/>
      <c r="C2752" s="266"/>
      <c r="D2752" s="266"/>
      <c r="E2752" s="267"/>
      <c r="F2752" s="267"/>
      <c r="G2752" s="267"/>
      <c r="H2752" s="267"/>
      <c r="I2752" s="267"/>
      <c r="J2752" s="267"/>
      <c r="K2752" s="297"/>
    </row>
    <row r="2753" ht="18.75" spans="1:11">
      <c r="A2753" s="264" t="s">
        <v>418</v>
      </c>
      <c r="B2753" s="265"/>
      <c r="C2753" s="266"/>
      <c r="D2753" s="266"/>
      <c r="E2753" s="267"/>
      <c r="F2753" s="267"/>
      <c r="G2753" s="267"/>
      <c r="H2753" s="267"/>
      <c r="I2753" s="267"/>
      <c r="J2753" s="267"/>
      <c r="K2753" s="297"/>
    </row>
    <row r="2754" ht="18" spans="1:11">
      <c r="A2754" s="264" t="s">
        <v>419</v>
      </c>
      <c r="B2754" s="268" t="s">
        <v>881</v>
      </c>
      <c r="C2754" s="266"/>
      <c r="D2754" s="266"/>
      <c r="E2754" s="267"/>
      <c r="F2754" s="267"/>
      <c r="G2754" s="267"/>
      <c r="H2754" s="267"/>
      <c r="I2754" s="267"/>
      <c r="J2754" s="267"/>
      <c r="K2754" s="297"/>
    </row>
    <row r="2755" ht="18.75" spans="1:11">
      <c r="A2755" s="264"/>
      <c r="B2755" s="268"/>
      <c r="C2755" s="266"/>
      <c r="D2755" s="266"/>
      <c r="E2755" s="267"/>
      <c r="F2755" s="267"/>
      <c r="G2755" s="267"/>
      <c r="H2755" s="267"/>
      <c r="I2755" s="267"/>
      <c r="J2755" s="267"/>
      <c r="K2755" s="356"/>
    </row>
    <row r="2756" ht="18.75" spans="1:11">
      <c r="A2756" s="269"/>
      <c r="B2756" s="269"/>
      <c r="C2756" s="266"/>
      <c r="D2756" s="266"/>
      <c r="E2756" s="269"/>
      <c r="F2756" s="270" t="s">
        <v>421</v>
      </c>
      <c r="G2756" s="271"/>
      <c r="H2756" s="271"/>
      <c r="I2756" s="299"/>
      <c r="J2756" s="267"/>
      <c r="K2756" s="356"/>
    </row>
    <row r="2757" ht="33" spans="1:11">
      <c r="A2757" s="334" t="s">
        <v>422</v>
      </c>
      <c r="B2757" s="335" t="s">
        <v>423</v>
      </c>
      <c r="C2757" s="336" t="s">
        <v>424</v>
      </c>
      <c r="D2757" s="337" t="s">
        <v>425</v>
      </c>
      <c r="E2757" s="336" t="s">
        <v>426</v>
      </c>
      <c r="F2757" s="336" t="s">
        <v>8</v>
      </c>
      <c r="G2757" s="336" t="s">
        <v>9</v>
      </c>
      <c r="H2757" s="336" t="s">
        <v>427</v>
      </c>
      <c r="I2757" s="336" t="s">
        <v>428</v>
      </c>
      <c r="J2757" s="336" t="s">
        <v>429</v>
      </c>
      <c r="K2757" s="336" t="s">
        <v>842</v>
      </c>
    </row>
    <row r="2758" spans="1:11">
      <c r="A2758" s="338">
        <v>45493</v>
      </c>
      <c r="B2758" s="338">
        <v>45502</v>
      </c>
      <c r="C2758" s="339" t="s">
        <v>296</v>
      </c>
      <c r="D2758" s="340" t="s">
        <v>882</v>
      </c>
      <c r="E2758" s="341" t="s">
        <v>816</v>
      </c>
      <c r="F2758" s="358">
        <v>17600</v>
      </c>
      <c r="G2758" s="358">
        <v>5750</v>
      </c>
      <c r="H2758" s="359">
        <f>F2758+G2758</f>
        <v>23350</v>
      </c>
      <c r="I2758" s="359">
        <v>11850</v>
      </c>
      <c r="J2758" s="352" t="s">
        <v>454</v>
      </c>
      <c r="K2758" s="353" t="s">
        <v>883</v>
      </c>
    </row>
    <row r="2759" spans="1:11">
      <c r="A2759" s="338">
        <v>45493</v>
      </c>
      <c r="B2759" s="338">
        <v>45502</v>
      </c>
      <c r="C2759" s="339" t="s">
        <v>295</v>
      </c>
      <c r="D2759" s="340" t="s">
        <v>882</v>
      </c>
      <c r="E2759" s="341" t="s">
        <v>884</v>
      </c>
      <c r="F2759" s="358">
        <v>0</v>
      </c>
      <c r="G2759" s="358">
        <v>0</v>
      </c>
      <c r="H2759" s="359">
        <v>0</v>
      </c>
      <c r="I2759" s="359">
        <v>0</v>
      </c>
      <c r="J2759" s="352" t="s">
        <v>454</v>
      </c>
      <c r="K2759" s="353" t="s">
        <v>434</v>
      </c>
    </row>
    <row r="2760" spans="1:11">
      <c r="A2760" s="338">
        <v>45498</v>
      </c>
      <c r="B2760" s="338">
        <v>45502</v>
      </c>
      <c r="C2760" s="339" t="s">
        <v>297</v>
      </c>
      <c r="D2760" s="340" t="s">
        <v>846</v>
      </c>
      <c r="E2760" s="341" t="s">
        <v>510</v>
      </c>
      <c r="F2760" s="358">
        <v>0</v>
      </c>
      <c r="G2760" s="358">
        <v>0</v>
      </c>
      <c r="H2760" s="359">
        <v>0</v>
      </c>
      <c r="I2760" s="359">
        <v>0</v>
      </c>
      <c r="J2760" s="352" t="s">
        <v>433</v>
      </c>
      <c r="K2760" s="353" t="s">
        <v>434</v>
      </c>
    </row>
    <row r="2761" spans="1:11">
      <c r="A2761" s="344"/>
      <c r="B2761" s="344"/>
      <c r="C2761" s="345"/>
      <c r="D2761" s="346"/>
      <c r="E2761" s="347"/>
      <c r="F2761" s="362"/>
      <c r="G2761" s="362"/>
      <c r="H2761" s="363"/>
      <c r="I2761" s="363"/>
      <c r="J2761" s="354"/>
      <c r="K2761" s="355"/>
    </row>
    <row r="2762" spans="1:11">
      <c r="A2762" s="344"/>
      <c r="B2762" s="344"/>
      <c r="C2762" s="345"/>
      <c r="D2762" s="346"/>
      <c r="E2762" s="347"/>
      <c r="F2762" s="360"/>
      <c r="G2762" s="360"/>
      <c r="H2762" s="361"/>
      <c r="I2762" s="361"/>
      <c r="J2762" s="354"/>
      <c r="K2762" s="355"/>
    </row>
    <row r="2763" spans="1:11">
      <c r="A2763" s="286" t="s">
        <v>436</v>
      </c>
      <c r="B2763" s="267"/>
      <c r="C2763" s="267"/>
      <c r="D2763" s="286" t="s">
        <v>437</v>
      </c>
      <c r="E2763" s="267"/>
      <c r="F2763" s="286"/>
      <c r="G2763" s="286"/>
      <c r="H2763" s="267"/>
      <c r="I2763" s="356" t="s">
        <v>438</v>
      </c>
      <c r="J2763" s="267"/>
      <c r="K2763" s="345"/>
    </row>
    <row r="2764" spans="1:11">
      <c r="A2764" s="286"/>
      <c r="B2764" s="267"/>
      <c r="C2764" s="267"/>
      <c r="D2764" s="286"/>
      <c r="E2764" s="267"/>
      <c r="F2764" s="286"/>
      <c r="G2764" s="286"/>
      <c r="H2764" s="267"/>
      <c r="I2764" s="267"/>
      <c r="J2764" s="267"/>
      <c r="K2764" s="345"/>
    </row>
    <row r="2765" spans="1:11">
      <c r="A2765" s="286"/>
      <c r="B2765" s="267"/>
      <c r="C2765" s="267"/>
      <c r="D2765" s="286"/>
      <c r="E2765" s="267"/>
      <c r="F2765" s="286"/>
      <c r="G2765" s="286"/>
      <c r="H2765" s="267"/>
      <c r="I2765" s="345"/>
      <c r="J2765" s="267"/>
      <c r="K2765" s="345"/>
    </row>
    <row r="2766" spans="1:11">
      <c r="A2766" s="287" t="s">
        <v>439</v>
      </c>
      <c r="B2766" s="267"/>
      <c r="C2766" s="267"/>
      <c r="D2766" s="287" t="s">
        <v>440</v>
      </c>
      <c r="E2766" s="267"/>
      <c r="F2766" s="287"/>
      <c r="G2766" s="287"/>
      <c r="H2766" s="267"/>
      <c r="I2766" s="287" t="s">
        <v>441</v>
      </c>
      <c r="J2766" s="267"/>
      <c r="K2766" s="357"/>
    </row>
    <row r="2767" spans="1:11">
      <c r="A2767" s="288" t="s">
        <v>442</v>
      </c>
      <c r="B2767" s="267"/>
      <c r="C2767" s="267"/>
      <c r="D2767" s="288" t="s">
        <v>443</v>
      </c>
      <c r="E2767" s="267"/>
      <c r="F2767" s="288"/>
      <c r="G2767" s="288"/>
      <c r="H2767" s="267"/>
      <c r="I2767" s="288" t="s">
        <v>444</v>
      </c>
      <c r="J2767" s="304"/>
      <c r="K2767" s="286"/>
    </row>
    <row r="2768" spans="1:11">
      <c r="A2768" s="286"/>
      <c r="B2768" s="66"/>
      <c r="C2768" s="66"/>
      <c r="D2768" s="286"/>
      <c r="E2768" s="66"/>
      <c r="F2768" s="286"/>
      <c r="G2768" s="286"/>
      <c r="H2768" s="66"/>
      <c r="I2768" s="289"/>
      <c r="J2768" s="66"/>
      <c r="K2768" s="289"/>
    </row>
    <row r="2769" ht="18.75" spans="1:11">
      <c r="A2769" s="264" t="s">
        <v>415</v>
      </c>
      <c r="B2769" s="265"/>
      <c r="C2769" s="266"/>
      <c r="D2769" s="266"/>
      <c r="E2769" s="267"/>
      <c r="F2769" s="267"/>
      <c r="G2769" s="267"/>
      <c r="H2769" s="267"/>
      <c r="I2769" s="267"/>
      <c r="J2769" s="267"/>
      <c r="K2769" s="267"/>
    </row>
    <row r="2770" ht="18.75" spans="1:11">
      <c r="A2770" s="264" t="s">
        <v>416</v>
      </c>
      <c r="B2770" s="265"/>
      <c r="C2770" s="266"/>
      <c r="D2770" s="266"/>
      <c r="E2770" s="267"/>
      <c r="F2770" s="267"/>
      <c r="G2770" s="267"/>
      <c r="H2770" s="267"/>
      <c r="I2770" s="267"/>
      <c r="J2770" s="267"/>
      <c r="K2770" s="267"/>
    </row>
    <row r="2771" ht="18.75" spans="1:11">
      <c r="A2771" s="264" t="s">
        <v>417</v>
      </c>
      <c r="B2771" s="265"/>
      <c r="C2771" s="266"/>
      <c r="D2771" s="266"/>
      <c r="E2771" s="267"/>
      <c r="F2771" s="267"/>
      <c r="G2771" s="267"/>
      <c r="H2771" s="267"/>
      <c r="I2771" s="296"/>
      <c r="J2771" s="296"/>
      <c r="K2771" s="296"/>
    </row>
    <row r="2772" ht="18.75" spans="1:11">
      <c r="A2772" s="264"/>
      <c r="B2772" s="265"/>
      <c r="C2772" s="266"/>
      <c r="D2772" s="266"/>
      <c r="E2772" s="267"/>
      <c r="F2772" s="267"/>
      <c r="G2772" s="267"/>
      <c r="H2772" s="267"/>
      <c r="I2772" s="267"/>
      <c r="J2772" s="267"/>
      <c r="K2772" s="267"/>
    </row>
    <row r="2773" ht="18.75" spans="1:11">
      <c r="A2773" s="264" t="s">
        <v>450</v>
      </c>
      <c r="B2773" s="265"/>
      <c r="C2773" s="266"/>
      <c r="D2773" s="266"/>
      <c r="E2773" s="267"/>
      <c r="F2773" s="267"/>
      <c r="G2773" s="267"/>
      <c r="H2773" s="267"/>
      <c r="I2773" s="267"/>
      <c r="J2773" s="267"/>
      <c r="K2773" s="297"/>
    </row>
    <row r="2774" ht="18" spans="1:11">
      <c r="A2774" s="264" t="s">
        <v>419</v>
      </c>
      <c r="B2774" s="268" t="s">
        <v>881</v>
      </c>
      <c r="C2774" s="266"/>
      <c r="D2774" s="266"/>
      <c r="E2774" s="267"/>
      <c r="F2774" s="267"/>
      <c r="G2774" s="267"/>
      <c r="H2774" s="267"/>
      <c r="I2774" s="267"/>
      <c r="J2774" s="267"/>
      <c r="K2774" s="297"/>
    </row>
    <row r="2775" ht="18.75" spans="1:11">
      <c r="A2775" s="264"/>
      <c r="B2775" s="268"/>
      <c r="C2775" s="266"/>
      <c r="D2775" s="266"/>
      <c r="E2775" s="267"/>
      <c r="F2775" s="267"/>
      <c r="G2775" s="267"/>
      <c r="H2775" s="267"/>
      <c r="I2775" s="267"/>
      <c r="J2775" s="267"/>
      <c r="K2775" s="356"/>
    </row>
    <row r="2776" ht="18.75" spans="1:11">
      <c r="A2776" s="269"/>
      <c r="B2776" s="269"/>
      <c r="C2776" s="266"/>
      <c r="D2776" s="266"/>
      <c r="E2776" s="269"/>
      <c r="F2776" s="270" t="s">
        <v>421</v>
      </c>
      <c r="G2776" s="271"/>
      <c r="H2776" s="271"/>
      <c r="I2776" s="299"/>
      <c r="J2776" s="267"/>
      <c r="K2776" s="356"/>
    </row>
    <row r="2777" ht="33" spans="1:11">
      <c r="A2777" s="334" t="s">
        <v>422</v>
      </c>
      <c r="B2777" s="335" t="s">
        <v>423</v>
      </c>
      <c r="C2777" s="336" t="s">
        <v>424</v>
      </c>
      <c r="D2777" s="337" t="s">
        <v>425</v>
      </c>
      <c r="E2777" s="336" t="s">
        <v>426</v>
      </c>
      <c r="F2777" s="336" t="s">
        <v>8</v>
      </c>
      <c r="G2777" s="336" t="s">
        <v>9</v>
      </c>
      <c r="H2777" s="336" t="s">
        <v>427</v>
      </c>
      <c r="I2777" s="336" t="s">
        <v>428</v>
      </c>
      <c r="J2777" s="336" t="s">
        <v>429</v>
      </c>
      <c r="K2777" s="336" t="s">
        <v>842</v>
      </c>
    </row>
    <row r="2778" spans="1:11">
      <c r="A2778" s="338">
        <v>45498</v>
      </c>
      <c r="B2778" s="338">
        <v>45502</v>
      </c>
      <c r="C2778" s="339" t="s">
        <v>298</v>
      </c>
      <c r="D2778" s="340" t="s">
        <v>885</v>
      </c>
      <c r="E2778" s="341" t="s">
        <v>886</v>
      </c>
      <c r="F2778" s="358">
        <v>0</v>
      </c>
      <c r="G2778" s="358">
        <v>0</v>
      </c>
      <c r="H2778" s="359">
        <v>0</v>
      </c>
      <c r="I2778" s="359">
        <v>0</v>
      </c>
      <c r="J2778" s="352" t="s">
        <v>433</v>
      </c>
      <c r="K2778" s="353" t="s">
        <v>434</v>
      </c>
    </row>
    <row r="2779" spans="1:11">
      <c r="A2779" s="338">
        <v>45496</v>
      </c>
      <c r="B2779" s="338">
        <v>45502</v>
      </c>
      <c r="C2779" s="339" t="s">
        <v>299</v>
      </c>
      <c r="D2779" s="340" t="s">
        <v>887</v>
      </c>
      <c r="E2779" s="341" t="s">
        <v>720</v>
      </c>
      <c r="F2779" s="358">
        <v>0</v>
      </c>
      <c r="G2779" s="358">
        <v>0</v>
      </c>
      <c r="H2779" s="359">
        <v>0</v>
      </c>
      <c r="I2779" s="359">
        <v>0</v>
      </c>
      <c r="J2779" s="352" t="s">
        <v>433</v>
      </c>
      <c r="K2779" s="353" t="s">
        <v>434</v>
      </c>
    </row>
    <row r="2780" spans="1:11">
      <c r="A2780" s="344"/>
      <c r="B2780" s="344"/>
      <c r="C2780" s="345"/>
      <c r="D2780" s="346"/>
      <c r="E2780" s="347"/>
      <c r="F2780" s="360"/>
      <c r="G2780" s="360"/>
      <c r="H2780" s="361"/>
      <c r="I2780" s="361"/>
      <c r="J2780" s="354"/>
      <c r="K2780" s="355"/>
    </row>
    <row r="2781" spans="1:11">
      <c r="A2781" s="286" t="s">
        <v>436</v>
      </c>
      <c r="B2781" s="267"/>
      <c r="C2781" s="267"/>
      <c r="D2781" s="286" t="s">
        <v>437</v>
      </c>
      <c r="E2781" s="267"/>
      <c r="F2781" s="286"/>
      <c r="G2781" s="286"/>
      <c r="H2781" s="267"/>
      <c r="I2781" s="356" t="s">
        <v>438</v>
      </c>
      <c r="J2781" s="267"/>
      <c r="K2781" s="345"/>
    </row>
    <row r="2782" spans="1:11">
      <c r="A2782" s="286"/>
      <c r="B2782" s="267"/>
      <c r="C2782" s="267"/>
      <c r="D2782" s="286"/>
      <c r="E2782" s="267"/>
      <c r="F2782" s="286"/>
      <c r="G2782" s="286"/>
      <c r="H2782" s="267"/>
      <c r="I2782" s="267"/>
      <c r="J2782" s="267"/>
      <c r="K2782" s="345"/>
    </row>
    <row r="2783" spans="1:11">
      <c r="A2783" s="286"/>
      <c r="B2783" s="267"/>
      <c r="C2783" s="267"/>
      <c r="D2783" s="286"/>
      <c r="E2783" s="267"/>
      <c r="F2783" s="286"/>
      <c r="G2783" s="286"/>
      <c r="H2783" s="267"/>
      <c r="I2783" s="345"/>
      <c r="J2783" s="267"/>
      <c r="K2783" s="345"/>
    </row>
    <row r="2784" spans="1:11">
      <c r="A2784" s="287" t="s">
        <v>439</v>
      </c>
      <c r="B2784" s="267"/>
      <c r="C2784" s="267"/>
      <c r="D2784" s="287" t="s">
        <v>440</v>
      </c>
      <c r="E2784" s="267"/>
      <c r="F2784" s="287"/>
      <c r="G2784" s="287"/>
      <c r="H2784" s="267"/>
      <c r="I2784" s="287" t="s">
        <v>544</v>
      </c>
      <c r="J2784" s="267"/>
      <c r="K2784" s="357"/>
    </row>
    <row r="2785" spans="1:11">
      <c r="A2785" s="288" t="s">
        <v>442</v>
      </c>
      <c r="B2785" s="267"/>
      <c r="C2785" s="267"/>
      <c r="D2785" s="288" t="s">
        <v>443</v>
      </c>
      <c r="E2785" s="267"/>
      <c r="F2785" s="288"/>
      <c r="G2785" s="288"/>
      <c r="H2785" s="267"/>
      <c r="I2785" s="288" t="s">
        <v>545</v>
      </c>
      <c r="J2785" s="304"/>
      <c r="K2785" s="286"/>
    </row>
    <row r="2786" spans="1:11">
      <c r="A2786" s="283"/>
      <c r="B2786" s="284"/>
      <c r="C2786" s="285"/>
      <c r="D2786" s="285"/>
      <c r="E2786" s="285"/>
      <c r="F2786" s="285"/>
      <c r="G2786" s="285"/>
      <c r="H2786" s="285"/>
      <c r="I2786" s="285"/>
      <c r="J2786" s="302"/>
      <c r="K2786" s="289"/>
    </row>
    <row r="2787" ht="18.75" spans="1:11">
      <c r="A2787" s="264" t="s">
        <v>415</v>
      </c>
      <c r="B2787" s="265"/>
      <c r="C2787" s="266"/>
      <c r="D2787" s="266"/>
      <c r="E2787" s="267"/>
      <c r="F2787" s="267"/>
      <c r="G2787" s="267"/>
      <c r="H2787" s="267"/>
      <c r="I2787" s="267"/>
      <c r="J2787" s="267"/>
      <c r="K2787" s="267"/>
    </row>
    <row r="2788" ht="18.75" spans="1:11">
      <c r="A2788" s="264" t="s">
        <v>416</v>
      </c>
      <c r="B2788" s="265"/>
      <c r="C2788" s="266"/>
      <c r="D2788" s="266"/>
      <c r="E2788" s="267"/>
      <c r="F2788" s="267"/>
      <c r="G2788" s="267"/>
      <c r="H2788" s="267"/>
      <c r="I2788" s="267"/>
      <c r="J2788" s="267"/>
      <c r="K2788" s="267"/>
    </row>
    <row r="2789" ht="18.75" spans="1:11">
      <c r="A2789" s="264" t="s">
        <v>417</v>
      </c>
      <c r="B2789" s="265"/>
      <c r="C2789" s="266"/>
      <c r="D2789" s="266"/>
      <c r="E2789" s="267"/>
      <c r="F2789" s="267"/>
      <c r="G2789" s="267"/>
      <c r="H2789" s="267"/>
      <c r="I2789" s="296"/>
      <c r="J2789" s="296"/>
      <c r="K2789" s="296"/>
    </row>
    <row r="2790" ht="18.75" spans="1:11">
      <c r="A2790" s="264"/>
      <c r="B2790" s="265"/>
      <c r="C2790" s="266"/>
      <c r="D2790" s="266"/>
      <c r="E2790" s="267"/>
      <c r="F2790" s="267"/>
      <c r="G2790" s="267"/>
      <c r="H2790" s="267"/>
      <c r="I2790" s="267"/>
      <c r="J2790" s="267"/>
      <c r="K2790" s="267"/>
    </row>
    <row r="2791" ht="18.75" spans="1:11">
      <c r="A2791" s="264" t="s">
        <v>450</v>
      </c>
      <c r="B2791" s="265"/>
      <c r="C2791" s="266"/>
      <c r="D2791" s="266"/>
      <c r="E2791" s="267"/>
      <c r="F2791" s="267"/>
      <c r="G2791" s="267"/>
      <c r="H2791" s="267"/>
      <c r="I2791" s="267"/>
      <c r="J2791" s="267"/>
      <c r="K2791" s="297"/>
    </row>
    <row r="2792" ht="18" spans="1:11">
      <c r="A2792" s="264" t="s">
        <v>419</v>
      </c>
      <c r="B2792" s="268" t="s">
        <v>881</v>
      </c>
      <c r="C2792" s="266"/>
      <c r="D2792" s="266"/>
      <c r="E2792" s="267"/>
      <c r="F2792" s="267"/>
      <c r="G2792" s="267"/>
      <c r="H2792" s="267"/>
      <c r="I2792" s="267"/>
      <c r="J2792" s="267"/>
      <c r="K2792" s="297"/>
    </row>
    <row r="2793" ht="18.75" spans="1:11">
      <c r="A2793" s="264"/>
      <c r="B2793" s="268"/>
      <c r="C2793" s="266"/>
      <c r="D2793" s="266"/>
      <c r="E2793" s="267"/>
      <c r="F2793" s="267"/>
      <c r="G2793" s="267"/>
      <c r="H2793" s="267"/>
      <c r="I2793" s="267"/>
      <c r="J2793" s="267"/>
      <c r="K2793" s="356"/>
    </row>
    <row r="2794" ht="18.75" spans="1:11">
      <c r="A2794" s="269"/>
      <c r="B2794" s="269"/>
      <c r="C2794" s="266"/>
      <c r="D2794" s="266"/>
      <c r="E2794" s="269"/>
      <c r="F2794" s="270" t="s">
        <v>421</v>
      </c>
      <c r="G2794" s="271"/>
      <c r="H2794" s="271"/>
      <c r="I2794" s="299"/>
      <c r="J2794" s="267"/>
      <c r="K2794" s="356"/>
    </row>
    <row r="2795" ht="33" spans="1:11">
      <c r="A2795" s="334" t="s">
        <v>422</v>
      </c>
      <c r="B2795" s="335" t="s">
        <v>423</v>
      </c>
      <c r="C2795" s="336" t="s">
        <v>424</v>
      </c>
      <c r="D2795" s="337" t="s">
        <v>425</v>
      </c>
      <c r="E2795" s="336" t="s">
        <v>426</v>
      </c>
      <c r="F2795" s="336" t="s">
        <v>8</v>
      </c>
      <c r="G2795" s="336" t="s">
        <v>9</v>
      </c>
      <c r="H2795" s="336" t="s">
        <v>427</v>
      </c>
      <c r="I2795" s="336" t="s">
        <v>428</v>
      </c>
      <c r="J2795" s="336" t="s">
        <v>429</v>
      </c>
      <c r="K2795" s="336" t="s">
        <v>842</v>
      </c>
    </row>
    <row r="2796" spans="1:11">
      <c r="A2796" s="338">
        <v>45489</v>
      </c>
      <c r="B2796" s="338">
        <v>45502</v>
      </c>
      <c r="C2796" s="339" t="s">
        <v>300</v>
      </c>
      <c r="D2796" s="340" t="s">
        <v>888</v>
      </c>
      <c r="E2796" s="341" t="s">
        <v>889</v>
      </c>
      <c r="F2796" s="358">
        <v>0</v>
      </c>
      <c r="G2796" s="358">
        <v>0</v>
      </c>
      <c r="H2796" s="359">
        <v>0</v>
      </c>
      <c r="I2796" s="359">
        <v>0</v>
      </c>
      <c r="J2796" s="352" t="s">
        <v>433</v>
      </c>
      <c r="K2796" s="353" t="s">
        <v>434</v>
      </c>
    </row>
    <row r="2797" spans="1:11">
      <c r="A2797" s="338">
        <v>45499</v>
      </c>
      <c r="B2797" s="338">
        <v>45502</v>
      </c>
      <c r="C2797" s="339" t="s">
        <v>305</v>
      </c>
      <c r="D2797" s="340" t="s">
        <v>890</v>
      </c>
      <c r="E2797" s="341" t="s">
        <v>655</v>
      </c>
      <c r="F2797" s="358">
        <v>0</v>
      </c>
      <c r="G2797" s="358">
        <v>0</v>
      </c>
      <c r="H2797" s="359">
        <v>0</v>
      </c>
      <c r="I2797" s="359">
        <v>0</v>
      </c>
      <c r="J2797" s="352" t="s">
        <v>433</v>
      </c>
      <c r="K2797" s="353" t="s">
        <v>434</v>
      </c>
    </row>
    <row r="2798" spans="1:11">
      <c r="A2798" s="344"/>
      <c r="B2798" s="344"/>
      <c r="C2798" s="345"/>
      <c r="D2798" s="346"/>
      <c r="E2798" s="347"/>
      <c r="F2798" s="360"/>
      <c r="G2798" s="360"/>
      <c r="H2798" s="361"/>
      <c r="I2798" s="361"/>
      <c r="J2798" s="354"/>
      <c r="K2798" s="355"/>
    </row>
    <row r="2799" spans="1:11">
      <c r="A2799" s="286" t="s">
        <v>436</v>
      </c>
      <c r="B2799" s="267"/>
      <c r="C2799" s="267"/>
      <c r="D2799" s="286" t="s">
        <v>437</v>
      </c>
      <c r="E2799" s="267"/>
      <c r="F2799" s="286"/>
      <c r="G2799" s="286"/>
      <c r="H2799" s="267"/>
      <c r="I2799" s="356" t="s">
        <v>438</v>
      </c>
      <c r="J2799" s="267"/>
      <c r="K2799" s="345"/>
    </row>
    <row r="2800" spans="1:11">
      <c r="A2800" s="286"/>
      <c r="B2800" s="267"/>
      <c r="C2800" s="267"/>
      <c r="D2800" s="286"/>
      <c r="E2800" s="267"/>
      <c r="F2800" s="286"/>
      <c r="G2800" s="286"/>
      <c r="H2800" s="267"/>
      <c r="I2800" s="267"/>
      <c r="J2800" s="267"/>
      <c r="K2800" s="345"/>
    </row>
    <row r="2801" spans="1:11">
      <c r="A2801" s="286"/>
      <c r="B2801" s="267"/>
      <c r="C2801" s="267"/>
      <c r="D2801" s="286"/>
      <c r="E2801" s="267"/>
      <c r="F2801" s="286"/>
      <c r="G2801" s="286"/>
      <c r="H2801" s="267"/>
      <c r="I2801" s="345"/>
      <c r="J2801" s="267"/>
      <c r="K2801" s="345"/>
    </row>
    <row r="2802" spans="1:11">
      <c r="A2802" s="287" t="s">
        <v>439</v>
      </c>
      <c r="B2802" s="267"/>
      <c r="C2802" s="267"/>
      <c r="D2802" s="287" t="s">
        <v>440</v>
      </c>
      <c r="E2802" s="267"/>
      <c r="F2802" s="287"/>
      <c r="G2802" s="287"/>
      <c r="H2802" s="267"/>
      <c r="I2802" s="287" t="s">
        <v>544</v>
      </c>
      <c r="J2802" s="267"/>
      <c r="K2802" s="357"/>
    </row>
    <row r="2803" spans="1:11">
      <c r="A2803" s="288" t="s">
        <v>442</v>
      </c>
      <c r="B2803" s="267"/>
      <c r="C2803" s="267"/>
      <c r="D2803" s="288" t="s">
        <v>443</v>
      </c>
      <c r="E2803" s="267"/>
      <c r="F2803" s="288"/>
      <c r="G2803" s="288"/>
      <c r="H2803" s="267"/>
      <c r="I2803" s="288" t="s">
        <v>545</v>
      </c>
      <c r="J2803" s="304"/>
      <c r="K2803" s="286"/>
    </row>
    <row r="2804" spans="1:11">
      <c r="A2804" s="289"/>
      <c r="B2804" s="289"/>
      <c r="C2804" s="290"/>
      <c r="D2804" s="291"/>
      <c r="E2804" s="291"/>
      <c r="F2804" s="292"/>
      <c r="G2804" s="292"/>
      <c r="H2804" s="293"/>
      <c r="I2804" s="293"/>
      <c r="J2804" s="305"/>
      <c r="K2804" s="289"/>
    </row>
    <row r="2805" ht="18.75" spans="1:11">
      <c r="A2805" s="264" t="s">
        <v>415</v>
      </c>
      <c r="B2805" s="265"/>
      <c r="C2805" s="266"/>
      <c r="D2805" s="266"/>
      <c r="E2805" s="267"/>
      <c r="F2805" s="267"/>
      <c r="G2805" s="267"/>
      <c r="H2805" s="267"/>
      <c r="I2805" s="267"/>
      <c r="J2805" s="267"/>
      <c r="K2805" s="267"/>
    </row>
    <row r="2806" ht="18.75" spans="1:11">
      <c r="A2806" s="264" t="s">
        <v>416</v>
      </c>
      <c r="B2806" s="265"/>
      <c r="C2806" s="266"/>
      <c r="D2806" s="266"/>
      <c r="E2806" s="267"/>
      <c r="F2806" s="267"/>
      <c r="G2806" s="267"/>
      <c r="H2806" s="267"/>
      <c r="I2806" s="267"/>
      <c r="J2806" s="267"/>
      <c r="K2806" s="267"/>
    </row>
    <row r="2807" ht="18.75" spans="1:11">
      <c r="A2807" s="264" t="s">
        <v>417</v>
      </c>
      <c r="B2807" s="265"/>
      <c r="C2807" s="266"/>
      <c r="D2807" s="266"/>
      <c r="E2807" s="267"/>
      <c r="F2807" s="267"/>
      <c r="G2807" s="267"/>
      <c r="H2807" s="267"/>
      <c r="I2807" s="296"/>
      <c r="J2807" s="296"/>
      <c r="K2807" s="296"/>
    </row>
    <row r="2808" ht="18.75" spans="1:11">
      <c r="A2808" s="264"/>
      <c r="B2808" s="265"/>
      <c r="C2808" s="266"/>
      <c r="D2808" s="266"/>
      <c r="E2808" s="267"/>
      <c r="F2808" s="267"/>
      <c r="G2808" s="267"/>
      <c r="H2808" s="267"/>
      <c r="I2808" s="267"/>
      <c r="J2808" s="267"/>
      <c r="K2808" s="267"/>
    </row>
    <row r="2809" ht="18.75" spans="1:11">
      <c r="A2809" s="264" t="s">
        <v>450</v>
      </c>
      <c r="B2809" s="265"/>
      <c r="C2809" s="266"/>
      <c r="D2809" s="266"/>
      <c r="E2809" s="267"/>
      <c r="F2809" s="267"/>
      <c r="G2809" s="267"/>
      <c r="H2809" s="267"/>
      <c r="I2809" s="267"/>
      <c r="J2809" s="267"/>
      <c r="K2809" s="297"/>
    </row>
    <row r="2810" ht="18" spans="1:11">
      <c r="A2810" s="264" t="s">
        <v>419</v>
      </c>
      <c r="B2810" s="268" t="s">
        <v>891</v>
      </c>
      <c r="C2810" s="266"/>
      <c r="D2810" s="266"/>
      <c r="E2810" s="267"/>
      <c r="F2810" s="267"/>
      <c r="G2810" s="267"/>
      <c r="H2810" s="267"/>
      <c r="I2810" s="267"/>
      <c r="J2810" s="267"/>
      <c r="K2810" s="297"/>
    </row>
    <row r="2811" ht="18.75" spans="1:11">
      <c r="A2811" s="264"/>
      <c r="B2811" s="268"/>
      <c r="C2811" s="266"/>
      <c r="D2811" s="266"/>
      <c r="E2811" s="267"/>
      <c r="F2811" s="267"/>
      <c r="G2811" s="267"/>
      <c r="H2811" s="267"/>
      <c r="I2811" s="267"/>
      <c r="J2811" s="267"/>
      <c r="K2811" s="356"/>
    </row>
    <row r="2812" ht="18.75" spans="1:11">
      <c r="A2812" s="269"/>
      <c r="B2812" s="269"/>
      <c r="C2812" s="266"/>
      <c r="D2812" s="266"/>
      <c r="E2812" s="269"/>
      <c r="F2812" s="270" t="s">
        <v>421</v>
      </c>
      <c r="G2812" s="271"/>
      <c r="H2812" s="271"/>
      <c r="I2812" s="299"/>
      <c r="J2812" s="267"/>
      <c r="K2812" s="356"/>
    </row>
    <row r="2813" ht="33" spans="1:11">
      <c r="A2813" s="334" t="s">
        <v>422</v>
      </c>
      <c r="B2813" s="335" t="s">
        <v>423</v>
      </c>
      <c r="C2813" s="336" t="s">
        <v>424</v>
      </c>
      <c r="D2813" s="337" t="s">
        <v>425</v>
      </c>
      <c r="E2813" s="336" t="s">
        <v>426</v>
      </c>
      <c r="F2813" s="336" t="s">
        <v>8</v>
      </c>
      <c r="G2813" s="336" t="s">
        <v>9</v>
      </c>
      <c r="H2813" s="336" t="s">
        <v>427</v>
      </c>
      <c r="I2813" s="336" t="s">
        <v>428</v>
      </c>
      <c r="J2813" s="336" t="s">
        <v>429</v>
      </c>
      <c r="K2813" s="336" t="s">
        <v>842</v>
      </c>
    </row>
    <row r="2814" spans="1:11">
      <c r="A2814" s="338">
        <v>45498</v>
      </c>
      <c r="B2814" s="338">
        <v>45502</v>
      </c>
      <c r="C2814" s="339" t="s">
        <v>304</v>
      </c>
      <c r="D2814" s="340" t="s">
        <v>892</v>
      </c>
      <c r="E2814" s="341" t="s">
        <v>764</v>
      </c>
      <c r="F2814" s="358">
        <v>0</v>
      </c>
      <c r="G2814" s="358">
        <v>400</v>
      </c>
      <c r="H2814" s="359">
        <f>F2814+G2814</f>
        <v>400</v>
      </c>
      <c r="I2814" s="359">
        <v>400</v>
      </c>
      <c r="J2814" s="352" t="s">
        <v>454</v>
      </c>
      <c r="K2814" s="353" t="s">
        <v>434</v>
      </c>
    </row>
    <row r="2815" spans="1:11">
      <c r="A2815" s="338">
        <v>45498</v>
      </c>
      <c r="B2815" s="338">
        <v>45502</v>
      </c>
      <c r="C2815" s="339" t="s">
        <v>303</v>
      </c>
      <c r="D2815" s="340" t="s">
        <v>892</v>
      </c>
      <c r="E2815" s="341" t="s">
        <v>764</v>
      </c>
      <c r="F2815" s="358">
        <v>0</v>
      </c>
      <c r="G2815" s="358">
        <v>800</v>
      </c>
      <c r="H2815" s="359">
        <f>F2815+G2815</f>
        <v>800</v>
      </c>
      <c r="I2815" s="359">
        <v>800</v>
      </c>
      <c r="J2815" s="352" t="s">
        <v>454</v>
      </c>
      <c r="K2815" s="353" t="s">
        <v>434</v>
      </c>
    </row>
    <row r="2816" spans="1:11">
      <c r="A2816" s="344"/>
      <c r="B2816" s="344"/>
      <c r="C2816" s="345"/>
      <c r="D2816" s="346"/>
      <c r="E2816" s="347"/>
      <c r="F2816" s="360"/>
      <c r="G2816" s="360"/>
      <c r="H2816" s="361"/>
      <c r="I2816" s="361"/>
      <c r="J2816" s="354"/>
      <c r="K2816" s="355"/>
    </row>
    <row r="2817" spans="1:11">
      <c r="A2817" s="286" t="s">
        <v>436</v>
      </c>
      <c r="B2817" s="267"/>
      <c r="C2817" s="267"/>
      <c r="D2817" s="286" t="s">
        <v>437</v>
      </c>
      <c r="E2817" s="267"/>
      <c r="F2817" s="286"/>
      <c r="G2817" s="286"/>
      <c r="H2817" s="267"/>
      <c r="I2817" s="356" t="s">
        <v>438</v>
      </c>
      <c r="J2817" s="267"/>
      <c r="K2817" s="345"/>
    </row>
    <row r="2818" spans="1:11">
      <c r="A2818" s="286"/>
      <c r="B2818" s="267"/>
      <c r="C2818" s="267"/>
      <c r="D2818" s="286"/>
      <c r="E2818" s="267"/>
      <c r="F2818" s="286"/>
      <c r="G2818" s="286"/>
      <c r="H2818" s="267"/>
      <c r="I2818" s="267"/>
      <c r="J2818" s="267"/>
      <c r="K2818" s="345"/>
    </row>
    <row r="2819" spans="1:11">
      <c r="A2819" s="286"/>
      <c r="B2819" s="267"/>
      <c r="C2819" s="267"/>
      <c r="D2819" s="286"/>
      <c r="E2819" s="267"/>
      <c r="F2819" s="286"/>
      <c r="G2819" s="286"/>
      <c r="H2819" s="267"/>
      <c r="I2819" s="345"/>
      <c r="J2819" s="267"/>
      <c r="K2819" s="345"/>
    </row>
    <row r="2820" spans="1:11">
      <c r="A2820" s="287" t="s">
        <v>439</v>
      </c>
      <c r="B2820" s="267"/>
      <c r="C2820" s="267"/>
      <c r="D2820" s="287" t="s">
        <v>440</v>
      </c>
      <c r="E2820" s="267"/>
      <c r="F2820" s="287"/>
      <c r="G2820" s="287"/>
      <c r="H2820" s="267"/>
      <c r="I2820" s="287" t="s">
        <v>544</v>
      </c>
      <c r="J2820" s="267"/>
      <c r="K2820" s="357"/>
    </row>
    <row r="2821" spans="1:11">
      <c r="A2821" s="288" t="s">
        <v>442</v>
      </c>
      <c r="B2821" s="267"/>
      <c r="C2821" s="267"/>
      <c r="D2821" s="288" t="s">
        <v>443</v>
      </c>
      <c r="E2821" s="267"/>
      <c r="F2821" s="288"/>
      <c r="G2821" s="288"/>
      <c r="H2821" s="267"/>
      <c r="I2821" s="288" t="s">
        <v>545</v>
      </c>
      <c r="J2821" s="304"/>
      <c r="K2821" s="286"/>
    </row>
    <row r="2822" spans="1:11">
      <c r="A2822" s="289"/>
      <c r="B2822" s="289"/>
      <c r="C2822" s="290"/>
      <c r="D2822" s="291"/>
      <c r="E2822" s="291"/>
      <c r="F2822" s="292"/>
      <c r="G2822" s="292"/>
      <c r="H2822" s="293"/>
      <c r="I2822" s="293"/>
      <c r="J2822" s="305"/>
      <c r="K2822" s="289"/>
    </row>
    <row r="2823" ht="18.75" spans="1:11">
      <c r="A2823" s="264" t="s">
        <v>415</v>
      </c>
      <c r="B2823" s="265"/>
      <c r="C2823" s="266"/>
      <c r="D2823" s="266"/>
      <c r="E2823" s="267"/>
      <c r="F2823" s="267"/>
      <c r="G2823" s="267"/>
      <c r="H2823" s="267"/>
      <c r="I2823" s="267"/>
      <c r="J2823" s="267"/>
      <c r="K2823" s="297"/>
    </row>
    <row r="2824" ht="18.75" spans="1:11">
      <c r="A2824" s="264" t="s">
        <v>416</v>
      </c>
      <c r="B2824" s="265"/>
      <c r="C2824" s="266"/>
      <c r="D2824" s="266"/>
      <c r="E2824" s="267"/>
      <c r="F2824" s="267"/>
      <c r="G2824" s="267"/>
      <c r="H2824" s="267"/>
      <c r="I2824" s="267"/>
      <c r="J2824" s="267"/>
      <c r="K2824" s="297"/>
    </row>
    <row r="2825" ht="18.75" spans="1:11">
      <c r="A2825" s="264" t="s">
        <v>417</v>
      </c>
      <c r="B2825" s="265"/>
      <c r="C2825" s="266"/>
      <c r="D2825" s="266"/>
      <c r="E2825" s="267"/>
      <c r="F2825" s="267"/>
      <c r="G2825" s="267"/>
      <c r="H2825" s="267"/>
      <c r="I2825" s="267"/>
      <c r="J2825" s="267"/>
      <c r="K2825" s="297"/>
    </row>
    <row r="2826" ht="18.75" spans="1:11">
      <c r="A2826" s="264"/>
      <c r="B2826" s="265"/>
      <c r="C2826" s="266"/>
      <c r="D2826" s="266"/>
      <c r="E2826" s="267"/>
      <c r="F2826" s="267"/>
      <c r="G2826" s="267"/>
      <c r="H2826" s="267"/>
      <c r="I2826" s="267"/>
      <c r="J2826" s="267"/>
      <c r="K2826" s="297"/>
    </row>
    <row r="2827" ht="18.75" spans="1:11">
      <c r="A2827" s="264" t="s">
        <v>418</v>
      </c>
      <c r="B2827" s="265"/>
      <c r="C2827" s="266"/>
      <c r="D2827" s="266"/>
      <c r="E2827" s="267"/>
      <c r="F2827" s="267"/>
      <c r="G2827" s="267"/>
      <c r="H2827" s="267"/>
      <c r="I2827" s="267"/>
      <c r="J2827" s="267"/>
      <c r="K2827" s="297"/>
    </row>
    <row r="2828" ht="18" spans="1:11">
      <c r="A2828" s="264" t="s">
        <v>419</v>
      </c>
      <c r="B2828" s="268" t="s">
        <v>891</v>
      </c>
      <c r="C2828" s="266"/>
      <c r="D2828" s="266"/>
      <c r="E2828" s="267"/>
      <c r="F2828" s="267"/>
      <c r="G2828" s="267"/>
      <c r="H2828" s="267"/>
      <c r="I2828" s="267"/>
      <c r="J2828" s="267"/>
      <c r="K2828" s="297"/>
    </row>
    <row r="2829" ht="18.75" spans="1:11">
      <c r="A2829" s="264"/>
      <c r="B2829" s="268"/>
      <c r="C2829" s="266"/>
      <c r="D2829" s="266"/>
      <c r="E2829" s="267"/>
      <c r="F2829" s="267"/>
      <c r="G2829" s="267"/>
      <c r="H2829" s="267"/>
      <c r="I2829" s="267"/>
      <c r="J2829" s="267"/>
      <c r="K2829" s="356"/>
    </row>
    <row r="2830" ht="18.75" spans="1:11">
      <c r="A2830" s="269"/>
      <c r="B2830" s="269"/>
      <c r="C2830" s="266"/>
      <c r="D2830" s="266"/>
      <c r="E2830" s="269"/>
      <c r="F2830" s="270" t="s">
        <v>421</v>
      </c>
      <c r="G2830" s="271"/>
      <c r="H2830" s="271"/>
      <c r="I2830" s="299"/>
      <c r="J2830" s="267"/>
      <c r="K2830" s="356"/>
    </row>
    <row r="2831" ht="33" spans="1:11">
      <c r="A2831" s="334" t="s">
        <v>422</v>
      </c>
      <c r="B2831" s="335" t="s">
        <v>423</v>
      </c>
      <c r="C2831" s="336" t="s">
        <v>424</v>
      </c>
      <c r="D2831" s="337" t="s">
        <v>425</v>
      </c>
      <c r="E2831" s="336" t="s">
        <v>426</v>
      </c>
      <c r="F2831" s="336" t="s">
        <v>8</v>
      </c>
      <c r="G2831" s="336" t="s">
        <v>9</v>
      </c>
      <c r="H2831" s="336" t="s">
        <v>427</v>
      </c>
      <c r="I2831" s="336" t="s">
        <v>428</v>
      </c>
      <c r="J2831" s="336" t="s">
        <v>429</v>
      </c>
      <c r="K2831" s="336" t="s">
        <v>842</v>
      </c>
    </row>
    <row r="2832" spans="1:11">
      <c r="A2832" s="338">
        <v>45492</v>
      </c>
      <c r="B2832" s="338">
        <v>45502</v>
      </c>
      <c r="C2832" s="339" t="s">
        <v>301</v>
      </c>
      <c r="D2832" s="340" t="s">
        <v>893</v>
      </c>
      <c r="E2832" s="341" t="s">
        <v>767</v>
      </c>
      <c r="F2832" s="358">
        <v>10015</v>
      </c>
      <c r="G2832" s="358">
        <v>2181.95</v>
      </c>
      <c r="H2832" s="359">
        <f>F2832+G2832</f>
        <v>12196.95</v>
      </c>
      <c r="I2832" s="359">
        <v>12196.95</v>
      </c>
      <c r="J2832" s="352" t="s">
        <v>454</v>
      </c>
      <c r="K2832" s="353" t="s">
        <v>434</v>
      </c>
    </row>
    <row r="2833" spans="1:11">
      <c r="A2833" s="338">
        <v>45495</v>
      </c>
      <c r="B2833" s="338">
        <v>45502</v>
      </c>
      <c r="C2833" s="339" t="s">
        <v>302</v>
      </c>
      <c r="D2833" s="340" t="s">
        <v>894</v>
      </c>
      <c r="E2833" s="341" t="s">
        <v>510</v>
      </c>
      <c r="F2833" s="358">
        <v>0</v>
      </c>
      <c r="G2833" s="358">
        <v>0</v>
      </c>
      <c r="H2833" s="359">
        <v>0</v>
      </c>
      <c r="I2833" s="359">
        <v>0</v>
      </c>
      <c r="J2833" s="352" t="s">
        <v>433</v>
      </c>
      <c r="K2833" s="353" t="s">
        <v>434</v>
      </c>
    </row>
    <row r="2834" spans="1:11">
      <c r="A2834" s="344"/>
      <c r="B2834" s="344"/>
      <c r="C2834" s="345"/>
      <c r="D2834" s="346"/>
      <c r="E2834" s="347"/>
      <c r="F2834" s="362"/>
      <c r="G2834" s="362"/>
      <c r="H2834" s="363"/>
      <c r="I2834" s="363"/>
      <c r="J2834" s="354"/>
      <c r="K2834" s="355"/>
    </row>
    <row r="2835" spans="1:11">
      <c r="A2835" s="344"/>
      <c r="B2835" s="344"/>
      <c r="C2835" s="345"/>
      <c r="D2835" s="346"/>
      <c r="E2835" s="347"/>
      <c r="F2835" s="360"/>
      <c r="G2835" s="360"/>
      <c r="H2835" s="361"/>
      <c r="I2835" s="361"/>
      <c r="J2835" s="354"/>
      <c r="K2835" s="355"/>
    </row>
    <row r="2836" spans="1:11">
      <c r="A2836" s="286" t="s">
        <v>436</v>
      </c>
      <c r="B2836" s="267"/>
      <c r="C2836" s="267"/>
      <c r="D2836" s="286" t="s">
        <v>437</v>
      </c>
      <c r="E2836" s="267"/>
      <c r="F2836" s="286"/>
      <c r="G2836" s="286"/>
      <c r="H2836" s="267"/>
      <c r="I2836" s="356" t="s">
        <v>438</v>
      </c>
      <c r="J2836" s="267"/>
      <c r="K2836" s="345"/>
    </row>
    <row r="2837" spans="1:11">
      <c r="A2837" s="286"/>
      <c r="B2837" s="267"/>
      <c r="C2837" s="267"/>
      <c r="D2837" s="286"/>
      <c r="E2837" s="267"/>
      <c r="F2837" s="286"/>
      <c r="G2837" s="286"/>
      <c r="H2837" s="267"/>
      <c r="I2837" s="267"/>
      <c r="J2837" s="267"/>
      <c r="K2837" s="345"/>
    </row>
    <row r="2838" spans="1:11">
      <c r="A2838" s="286"/>
      <c r="B2838" s="267"/>
      <c r="C2838" s="267"/>
      <c r="D2838" s="286"/>
      <c r="E2838" s="267"/>
      <c r="F2838" s="286"/>
      <c r="G2838" s="286"/>
      <c r="H2838" s="267"/>
      <c r="I2838" s="345"/>
      <c r="J2838" s="267"/>
      <c r="K2838" s="345"/>
    </row>
    <row r="2839" spans="1:11">
      <c r="A2839" s="287" t="s">
        <v>439</v>
      </c>
      <c r="B2839" s="267"/>
      <c r="C2839" s="267"/>
      <c r="D2839" s="287" t="s">
        <v>440</v>
      </c>
      <c r="E2839" s="267"/>
      <c r="F2839" s="287"/>
      <c r="G2839" s="287"/>
      <c r="H2839" s="267"/>
      <c r="I2839" s="287" t="s">
        <v>441</v>
      </c>
      <c r="J2839" s="267"/>
      <c r="K2839" s="357"/>
    </row>
    <row r="2840" spans="1:11">
      <c r="A2840" s="288" t="s">
        <v>442</v>
      </c>
      <c r="B2840" s="267"/>
      <c r="C2840" s="267"/>
      <c r="D2840" s="288" t="s">
        <v>443</v>
      </c>
      <c r="E2840" s="267"/>
      <c r="F2840" s="288"/>
      <c r="G2840" s="288"/>
      <c r="H2840" s="267"/>
      <c r="I2840" s="288" t="s">
        <v>444</v>
      </c>
      <c r="J2840" s="304"/>
      <c r="K2840" s="286"/>
    </row>
    <row r="2841" spans="1:11">
      <c r="A2841" s="289"/>
      <c r="B2841" s="289"/>
      <c r="C2841" s="290"/>
      <c r="D2841" s="291"/>
      <c r="E2841" s="291"/>
      <c r="F2841" s="292"/>
      <c r="G2841" s="292"/>
      <c r="H2841" s="293"/>
      <c r="I2841" s="293"/>
      <c r="J2841" s="305"/>
      <c r="K2841" s="289"/>
    </row>
    <row r="2842" ht="18.75" spans="1:11">
      <c r="A2842" s="264" t="s">
        <v>415</v>
      </c>
      <c r="B2842" s="265"/>
      <c r="C2842" s="266"/>
      <c r="D2842" s="266"/>
      <c r="E2842" s="267"/>
      <c r="F2842" s="267"/>
      <c r="G2842" s="267"/>
      <c r="H2842" s="267"/>
      <c r="I2842" s="267"/>
      <c r="J2842" s="267"/>
      <c r="K2842" s="297"/>
    </row>
    <row r="2843" ht="18.75" spans="1:11">
      <c r="A2843" s="264" t="s">
        <v>416</v>
      </c>
      <c r="B2843" s="265"/>
      <c r="C2843" s="266"/>
      <c r="D2843" s="266"/>
      <c r="E2843" s="267"/>
      <c r="F2843" s="267"/>
      <c r="G2843" s="267"/>
      <c r="H2843" s="267"/>
      <c r="I2843" s="267"/>
      <c r="J2843" s="267"/>
      <c r="K2843" s="297"/>
    </row>
    <row r="2844" ht="18.75" spans="1:11">
      <c r="A2844" s="264" t="s">
        <v>417</v>
      </c>
      <c r="B2844" s="265"/>
      <c r="C2844" s="266"/>
      <c r="D2844" s="266"/>
      <c r="E2844" s="267"/>
      <c r="F2844" s="267"/>
      <c r="G2844" s="267"/>
      <c r="H2844" s="267"/>
      <c r="I2844" s="267"/>
      <c r="J2844" s="267"/>
      <c r="K2844" s="297"/>
    </row>
    <row r="2845" ht="18.75" spans="1:11">
      <c r="A2845" s="264"/>
      <c r="B2845" s="265"/>
      <c r="C2845" s="266"/>
      <c r="D2845" s="266"/>
      <c r="E2845" s="267"/>
      <c r="F2845" s="267"/>
      <c r="G2845" s="267"/>
      <c r="H2845" s="267"/>
      <c r="I2845" s="267"/>
      <c r="J2845" s="267"/>
      <c r="K2845" s="297"/>
    </row>
    <row r="2846" ht="18.75" spans="1:11">
      <c r="A2846" s="264" t="s">
        <v>418</v>
      </c>
      <c r="B2846" s="265"/>
      <c r="C2846" s="266"/>
      <c r="D2846" s="266"/>
      <c r="E2846" s="267"/>
      <c r="F2846" s="267"/>
      <c r="G2846" s="267"/>
      <c r="H2846" s="267"/>
      <c r="I2846" s="267"/>
      <c r="J2846" s="267"/>
      <c r="K2846" s="297"/>
    </row>
    <row r="2847" ht="18" spans="1:11">
      <c r="A2847" s="264" t="s">
        <v>419</v>
      </c>
      <c r="B2847" s="268" t="s">
        <v>891</v>
      </c>
      <c r="C2847" s="266"/>
      <c r="D2847" s="266"/>
      <c r="E2847" s="267"/>
      <c r="F2847" s="267"/>
      <c r="G2847" s="267"/>
      <c r="H2847" s="267"/>
      <c r="I2847" s="267"/>
      <c r="J2847" s="267"/>
      <c r="K2847" s="297"/>
    </row>
    <row r="2848" ht="18.75" spans="1:11">
      <c r="A2848" s="264"/>
      <c r="B2848" s="268"/>
      <c r="C2848" s="266"/>
      <c r="D2848" s="266"/>
      <c r="E2848" s="267"/>
      <c r="F2848" s="267"/>
      <c r="G2848" s="267"/>
      <c r="H2848" s="267"/>
      <c r="I2848" s="267"/>
      <c r="J2848" s="267"/>
      <c r="K2848" s="356"/>
    </row>
    <row r="2849" ht="18.75" spans="1:11">
      <c r="A2849" s="269"/>
      <c r="B2849" s="269"/>
      <c r="C2849" s="266"/>
      <c r="D2849" s="266"/>
      <c r="E2849" s="269"/>
      <c r="F2849" s="270" t="s">
        <v>421</v>
      </c>
      <c r="G2849" s="271"/>
      <c r="H2849" s="271"/>
      <c r="I2849" s="299"/>
      <c r="J2849" s="267"/>
      <c r="K2849" s="356"/>
    </row>
    <row r="2850" ht="33" spans="1:11">
      <c r="A2850" s="334" t="s">
        <v>422</v>
      </c>
      <c r="B2850" s="335" t="s">
        <v>423</v>
      </c>
      <c r="C2850" s="336" t="s">
        <v>424</v>
      </c>
      <c r="D2850" s="337" t="s">
        <v>425</v>
      </c>
      <c r="E2850" s="336" t="s">
        <v>426</v>
      </c>
      <c r="F2850" s="336" t="s">
        <v>8</v>
      </c>
      <c r="G2850" s="336" t="s">
        <v>9</v>
      </c>
      <c r="H2850" s="336" t="s">
        <v>427</v>
      </c>
      <c r="I2850" s="336" t="s">
        <v>428</v>
      </c>
      <c r="J2850" s="336" t="s">
        <v>429</v>
      </c>
      <c r="K2850" s="336" t="s">
        <v>842</v>
      </c>
    </row>
    <row r="2851" spans="1:11">
      <c r="A2851" s="338">
        <v>45496</v>
      </c>
      <c r="B2851" s="338">
        <v>45503</v>
      </c>
      <c r="C2851" s="339" t="s">
        <v>308</v>
      </c>
      <c r="D2851" s="340" t="s">
        <v>895</v>
      </c>
      <c r="E2851" s="341" t="s">
        <v>520</v>
      </c>
      <c r="F2851" s="358">
        <v>0</v>
      </c>
      <c r="G2851" s="358">
        <v>2185.5</v>
      </c>
      <c r="H2851" s="359">
        <v>2185.5</v>
      </c>
      <c r="I2851" s="359">
        <v>0</v>
      </c>
      <c r="J2851" s="352" t="s">
        <v>454</v>
      </c>
      <c r="K2851" s="353" t="s">
        <v>896</v>
      </c>
    </row>
    <row r="2852" spans="1:11">
      <c r="A2852" s="344"/>
      <c r="B2852" s="344"/>
      <c r="C2852" s="345"/>
      <c r="D2852" s="346"/>
      <c r="E2852" s="347"/>
      <c r="F2852" s="362"/>
      <c r="G2852" s="362"/>
      <c r="H2852" s="363"/>
      <c r="I2852" s="363"/>
      <c r="J2852" s="354"/>
      <c r="K2852" s="355"/>
    </row>
    <row r="2853" spans="1:11">
      <c r="A2853" s="344"/>
      <c r="B2853" s="344"/>
      <c r="C2853" s="345"/>
      <c r="D2853" s="346"/>
      <c r="E2853" s="347"/>
      <c r="F2853" s="360"/>
      <c r="G2853" s="360"/>
      <c r="H2853" s="361"/>
      <c r="I2853" s="361"/>
      <c r="J2853" s="354"/>
      <c r="K2853" s="355"/>
    </row>
    <row r="2854" spans="1:11">
      <c r="A2854" s="286" t="s">
        <v>436</v>
      </c>
      <c r="B2854" s="267"/>
      <c r="C2854" s="267"/>
      <c r="D2854" s="286" t="s">
        <v>437</v>
      </c>
      <c r="E2854" s="267"/>
      <c r="F2854" s="286"/>
      <c r="G2854" s="286"/>
      <c r="H2854" s="267"/>
      <c r="I2854" s="356" t="s">
        <v>438</v>
      </c>
      <c r="J2854" s="267"/>
      <c r="K2854" s="345"/>
    </row>
    <row r="2855" spans="1:11">
      <c r="A2855" s="286"/>
      <c r="B2855" s="267"/>
      <c r="C2855" s="267"/>
      <c r="D2855" s="286"/>
      <c r="E2855" s="267"/>
      <c r="F2855" s="286"/>
      <c r="G2855" s="286"/>
      <c r="H2855" s="267"/>
      <c r="I2855" s="267"/>
      <c r="J2855" s="267"/>
      <c r="K2855" s="345"/>
    </row>
    <row r="2856" spans="1:11">
      <c r="A2856" s="286"/>
      <c r="B2856" s="267"/>
      <c r="C2856" s="267"/>
      <c r="D2856" s="286"/>
      <c r="E2856" s="267"/>
      <c r="F2856" s="286"/>
      <c r="G2856" s="286"/>
      <c r="H2856" s="267"/>
      <c r="I2856" s="345"/>
      <c r="J2856" s="267"/>
      <c r="K2856" s="345"/>
    </row>
    <row r="2857" spans="1:11">
      <c r="A2857" s="287" t="s">
        <v>439</v>
      </c>
      <c r="B2857" s="267"/>
      <c r="C2857" s="267"/>
      <c r="D2857" s="287" t="s">
        <v>440</v>
      </c>
      <c r="E2857" s="267"/>
      <c r="F2857" s="287"/>
      <c r="G2857" s="287"/>
      <c r="H2857" s="267"/>
      <c r="I2857" s="287" t="s">
        <v>441</v>
      </c>
      <c r="J2857" s="267"/>
      <c r="K2857" s="357"/>
    </row>
    <row r="2858" spans="1:11">
      <c r="A2858" s="288" t="s">
        <v>442</v>
      </c>
      <c r="B2858" s="267"/>
      <c r="C2858" s="267"/>
      <c r="D2858" s="288" t="s">
        <v>443</v>
      </c>
      <c r="E2858" s="267"/>
      <c r="F2858" s="288"/>
      <c r="G2858" s="288"/>
      <c r="H2858" s="267"/>
      <c r="I2858" s="288" t="s">
        <v>444</v>
      </c>
      <c r="J2858" s="304"/>
      <c r="K2858" s="286"/>
    </row>
    <row r="2859" spans="1:11">
      <c r="A2859" s="289"/>
      <c r="B2859" s="289"/>
      <c r="C2859" s="65"/>
      <c r="D2859" s="291"/>
      <c r="E2859" s="291"/>
      <c r="F2859" s="292"/>
      <c r="G2859" s="292"/>
      <c r="H2859" s="293"/>
      <c r="I2859" s="293"/>
      <c r="J2859" s="305"/>
      <c r="K2859" s="289"/>
    </row>
    <row r="2860" ht="18.75" spans="1:11">
      <c r="A2860" s="264" t="s">
        <v>415</v>
      </c>
      <c r="B2860" s="265"/>
      <c r="C2860" s="266"/>
      <c r="D2860" s="266"/>
      <c r="E2860" s="267"/>
      <c r="F2860" s="267"/>
      <c r="G2860" s="267"/>
      <c r="H2860" s="267"/>
      <c r="I2860" s="267"/>
      <c r="J2860" s="267"/>
      <c r="K2860" s="267"/>
    </row>
    <row r="2861" ht="18.75" spans="1:11">
      <c r="A2861" s="264" t="s">
        <v>416</v>
      </c>
      <c r="B2861" s="265"/>
      <c r="C2861" s="266"/>
      <c r="D2861" s="266"/>
      <c r="E2861" s="267"/>
      <c r="F2861" s="267"/>
      <c r="G2861" s="267"/>
      <c r="H2861" s="267"/>
      <c r="I2861" s="267"/>
      <c r="J2861" s="267"/>
      <c r="K2861" s="267"/>
    </row>
    <row r="2862" ht="18.75" spans="1:11">
      <c r="A2862" s="264" t="s">
        <v>417</v>
      </c>
      <c r="B2862" s="265"/>
      <c r="C2862" s="266"/>
      <c r="D2862" s="266"/>
      <c r="E2862" s="267"/>
      <c r="F2862" s="267"/>
      <c r="G2862" s="267"/>
      <c r="H2862" s="267"/>
      <c r="I2862" s="296"/>
      <c r="J2862" s="296"/>
      <c r="K2862" s="296"/>
    </row>
    <row r="2863" ht="18.75" spans="1:11">
      <c r="A2863" s="264"/>
      <c r="B2863" s="265"/>
      <c r="C2863" s="266"/>
      <c r="D2863" s="266"/>
      <c r="E2863" s="267"/>
      <c r="F2863" s="267"/>
      <c r="G2863" s="267"/>
      <c r="H2863" s="267"/>
      <c r="I2863" s="267"/>
      <c r="J2863" s="267"/>
      <c r="K2863" s="267"/>
    </row>
    <row r="2864" ht="18.75" spans="1:11">
      <c r="A2864" s="264" t="s">
        <v>450</v>
      </c>
      <c r="B2864" s="265"/>
      <c r="C2864" s="266"/>
      <c r="D2864" s="266"/>
      <c r="E2864" s="267"/>
      <c r="F2864" s="267"/>
      <c r="G2864" s="267"/>
      <c r="H2864" s="267"/>
      <c r="I2864" s="267"/>
      <c r="J2864" s="267"/>
      <c r="K2864" s="297"/>
    </row>
    <row r="2865" ht="18" spans="1:11">
      <c r="A2865" s="264" t="s">
        <v>419</v>
      </c>
      <c r="B2865" s="268" t="s">
        <v>891</v>
      </c>
      <c r="C2865" s="266"/>
      <c r="D2865" s="266"/>
      <c r="E2865" s="267"/>
      <c r="F2865" s="267"/>
      <c r="G2865" s="267"/>
      <c r="H2865" s="267"/>
      <c r="I2865" s="267"/>
      <c r="J2865" s="267"/>
      <c r="K2865" s="297"/>
    </row>
    <row r="2866" ht="18.75" spans="1:11">
      <c r="A2866" s="264"/>
      <c r="B2866" s="268"/>
      <c r="C2866" s="266"/>
      <c r="D2866" s="266"/>
      <c r="E2866" s="267"/>
      <c r="F2866" s="267"/>
      <c r="G2866" s="267"/>
      <c r="H2866" s="267"/>
      <c r="I2866" s="267"/>
      <c r="J2866" s="267"/>
      <c r="K2866" s="356"/>
    </row>
    <row r="2867" ht="18.75" spans="1:11">
      <c r="A2867" s="269"/>
      <c r="B2867" s="269"/>
      <c r="C2867" s="266"/>
      <c r="D2867" s="266"/>
      <c r="E2867" s="269"/>
      <c r="F2867" s="270" t="s">
        <v>421</v>
      </c>
      <c r="G2867" s="271"/>
      <c r="H2867" s="271"/>
      <c r="I2867" s="299"/>
      <c r="J2867" s="267"/>
      <c r="K2867" s="356"/>
    </row>
    <row r="2868" ht="33" spans="1:11">
      <c r="A2868" s="334" t="s">
        <v>422</v>
      </c>
      <c r="B2868" s="335" t="s">
        <v>423</v>
      </c>
      <c r="C2868" s="336" t="s">
        <v>424</v>
      </c>
      <c r="D2868" s="337" t="s">
        <v>425</v>
      </c>
      <c r="E2868" s="336" t="s">
        <v>426</v>
      </c>
      <c r="F2868" s="336" t="s">
        <v>8</v>
      </c>
      <c r="G2868" s="336" t="s">
        <v>9</v>
      </c>
      <c r="H2868" s="336" t="s">
        <v>427</v>
      </c>
      <c r="I2868" s="336" t="s">
        <v>428</v>
      </c>
      <c r="J2868" s="336" t="s">
        <v>429</v>
      </c>
      <c r="K2868" s="336" t="s">
        <v>842</v>
      </c>
    </row>
    <row r="2869" spans="1:11">
      <c r="A2869" s="338">
        <v>45499</v>
      </c>
      <c r="B2869" s="338">
        <v>45503</v>
      </c>
      <c r="C2869" s="339" t="s">
        <v>307</v>
      </c>
      <c r="D2869" s="340" t="s">
        <v>897</v>
      </c>
      <c r="E2869" s="341" t="s">
        <v>474</v>
      </c>
      <c r="F2869" s="358">
        <v>300</v>
      </c>
      <c r="G2869" s="358">
        <v>800</v>
      </c>
      <c r="H2869" s="359">
        <f>F2869+G2869</f>
        <v>1100</v>
      </c>
      <c r="I2869" s="359">
        <v>550</v>
      </c>
      <c r="J2869" s="352" t="s">
        <v>454</v>
      </c>
      <c r="K2869" s="353" t="s">
        <v>898</v>
      </c>
    </row>
    <row r="2870" ht="30" spans="1:11">
      <c r="A2870" s="338">
        <v>45469</v>
      </c>
      <c r="B2870" s="338">
        <v>45503</v>
      </c>
      <c r="C2870" s="339" t="s">
        <v>306</v>
      </c>
      <c r="D2870" s="340" t="s">
        <v>685</v>
      </c>
      <c r="E2870" s="341" t="s">
        <v>701</v>
      </c>
      <c r="F2870" s="358">
        <v>0</v>
      </c>
      <c r="G2870" s="358">
        <v>0</v>
      </c>
      <c r="H2870" s="359">
        <v>0</v>
      </c>
      <c r="I2870" s="359">
        <v>0</v>
      </c>
      <c r="J2870" s="352" t="s">
        <v>433</v>
      </c>
      <c r="K2870" s="353" t="s">
        <v>434</v>
      </c>
    </row>
    <row r="2871" spans="1:23">
      <c r="A2871" s="344"/>
      <c r="B2871" s="344"/>
      <c r="C2871" s="345"/>
      <c r="D2871" s="346"/>
      <c r="E2871" s="347"/>
      <c r="F2871" s="360"/>
      <c r="G2871" s="360"/>
      <c r="H2871" s="361"/>
      <c r="I2871" s="361"/>
      <c r="J2871" s="354"/>
      <c r="K2871" s="355"/>
      <c r="L2871" s="267"/>
      <c r="M2871" s="267"/>
      <c r="N2871" s="267"/>
      <c r="O2871" s="267"/>
      <c r="P2871" s="267"/>
      <c r="Q2871" s="267"/>
      <c r="R2871" s="267"/>
      <c r="S2871" s="267"/>
      <c r="T2871" s="267"/>
      <c r="U2871" s="267"/>
      <c r="V2871" s="267"/>
      <c r="W2871" s="267"/>
    </row>
    <row r="2872" spans="1:23">
      <c r="A2872" s="286" t="s">
        <v>436</v>
      </c>
      <c r="B2872" s="267"/>
      <c r="C2872" s="267"/>
      <c r="D2872" s="286" t="s">
        <v>437</v>
      </c>
      <c r="E2872" s="267"/>
      <c r="F2872" s="286"/>
      <c r="G2872" s="286"/>
      <c r="H2872" s="267"/>
      <c r="I2872" s="356" t="s">
        <v>438</v>
      </c>
      <c r="J2872" s="267"/>
      <c r="K2872" s="345"/>
      <c r="L2872" s="267"/>
      <c r="M2872" s="267"/>
      <c r="N2872" s="267"/>
      <c r="O2872" s="267"/>
      <c r="P2872" s="267"/>
      <c r="Q2872" s="267"/>
      <c r="R2872" s="267"/>
      <c r="S2872" s="267"/>
      <c r="T2872" s="267"/>
      <c r="U2872" s="267"/>
      <c r="V2872" s="267"/>
      <c r="W2872" s="267"/>
    </row>
    <row r="2873" spans="1:11">
      <c r="A2873" s="286"/>
      <c r="B2873" s="267"/>
      <c r="C2873" s="267"/>
      <c r="D2873" s="286"/>
      <c r="E2873" s="267"/>
      <c r="F2873" s="286"/>
      <c r="G2873" s="286"/>
      <c r="H2873" s="267"/>
      <c r="I2873" s="267"/>
      <c r="J2873" s="267"/>
      <c r="K2873" s="345"/>
    </row>
    <row r="2874" spans="1:11">
      <c r="A2874" s="286"/>
      <c r="B2874" s="267"/>
      <c r="C2874" s="267"/>
      <c r="D2874" s="286"/>
      <c r="E2874" s="267"/>
      <c r="F2874" s="286"/>
      <c r="G2874" s="286"/>
      <c r="H2874" s="267"/>
      <c r="I2874" s="345"/>
      <c r="J2874" s="267"/>
      <c r="K2874" s="345"/>
    </row>
    <row r="2875" spans="1:11">
      <c r="A2875" s="287" t="s">
        <v>439</v>
      </c>
      <c r="B2875" s="267"/>
      <c r="C2875" s="267"/>
      <c r="D2875" s="287" t="s">
        <v>440</v>
      </c>
      <c r="E2875" s="267"/>
      <c r="F2875" s="287"/>
      <c r="G2875" s="287"/>
      <c r="H2875" s="267"/>
      <c r="I2875" s="287" t="s">
        <v>544</v>
      </c>
      <c r="J2875" s="267"/>
      <c r="K2875" s="357"/>
    </row>
    <row r="2876" spans="1:11">
      <c r="A2876" s="288" t="s">
        <v>442</v>
      </c>
      <c r="B2876" s="267"/>
      <c r="C2876" s="267"/>
      <c r="D2876" s="288" t="s">
        <v>443</v>
      </c>
      <c r="E2876" s="267"/>
      <c r="F2876" s="288"/>
      <c r="G2876" s="288"/>
      <c r="H2876" s="267"/>
      <c r="I2876" s="288" t="s">
        <v>545</v>
      </c>
      <c r="J2876" s="304"/>
      <c r="K2876" s="286"/>
    </row>
    <row r="2877" ht="16.5" spans="1:11">
      <c r="A2877" s="309"/>
      <c r="B2877" s="310"/>
      <c r="C2877" s="311"/>
      <c r="D2877" s="311"/>
      <c r="E2877" s="311"/>
      <c r="F2877" s="311"/>
      <c r="G2877" s="311"/>
      <c r="H2877" s="311"/>
      <c r="I2877" s="311"/>
      <c r="J2877" s="311"/>
      <c r="K2877" s="311"/>
    </row>
    <row r="2878" ht="18.75" spans="1:11">
      <c r="A2878" s="264" t="s">
        <v>415</v>
      </c>
      <c r="B2878" s="265"/>
      <c r="C2878" s="266"/>
      <c r="D2878" s="266"/>
      <c r="E2878" s="267"/>
      <c r="F2878" s="267"/>
      <c r="G2878" s="267"/>
      <c r="H2878" s="267"/>
      <c r="I2878" s="267"/>
      <c r="J2878" s="267"/>
      <c r="K2878" s="297"/>
    </row>
    <row r="2879" ht="18.75" spans="1:11">
      <c r="A2879" s="264" t="s">
        <v>416</v>
      </c>
      <c r="B2879" s="265"/>
      <c r="C2879" s="266"/>
      <c r="D2879" s="266"/>
      <c r="E2879" s="267"/>
      <c r="F2879" s="267"/>
      <c r="G2879" s="267"/>
      <c r="H2879" s="267"/>
      <c r="I2879" s="267"/>
      <c r="J2879" s="267"/>
      <c r="K2879" s="297"/>
    </row>
    <row r="2880" ht="18.75" spans="1:11">
      <c r="A2880" s="264" t="s">
        <v>417</v>
      </c>
      <c r="B2880" s="265"/>
      <c r="C2880" s="266"/>
      <c r="D2880" s="266"/>
      <c r="E2880" s="267"/>
      <c r="F2880" s="267"/>
      <c r="G2880" s="267"/>
      <c r="H2880" s="267"/>
      <c r="I2880" s="267"/>
      <c r="J2880" s="267"/>
      <c r="K2880" s="297"/>
    </row>
    <row r="2881" ht="18.75" spans="1:11">
      <c r="A2881" s="264"/>
      <c r="B2881" s="265"/>
      <c r="C2881" s="266"/>
      <c r="D2881" s="266"/>
      <c r="E2881" s="267"/>
      <c r="F2881" s="267"/>
      <c r="G2881" s="267"/>
      <c r="H2881" s="267"/>
      <c r="I2881" s="267"/>
      <c r="J2881" s="267"/>
      <c r="K2881" s="297"/>
    </row>
    <row r="2882" ht="18.75" spans="1:11">
      <c r="A2882" s="264" t="s">
        <v>418</v>
      </c>
      <c r="B2882" s="265"/>
      <c r="C2882" s="266"/>
      <c r="D2882" s="266"/>
      <c r="E2882" s="267"/>
      <c r="F2882" s="267"/>
      <c r="G2882" s="267"/>
      <c r="H2882" s="267"/>
      <c r="I2882" s="267"/>
      <c r="J2882" s="267"/>
      <c r="K2882" s="297"/>
    </row>
    <row r="2883" ht="18" spans="1:11">
      <c r="A2883" s="264" t="s">
        <v>419</v>
      </c>
      <c r="B2883" s="268" t="s">
        <v>891</v>
      </c>
      <c r="C2883" s="266"/>
      <c r="D2883" s="266"/>
      <c r="E2883" s="267"/>
      <c r="F2883" s="267"/>
      <c r="G2883" s="267"/>
      <c r="H2883" s="267"/>
      <c r="I2883" s="267"/>
      <c r="J2883" s="267"/>
      <c r="K2883" s="297"/>
    </row>
    <row r="2884" ht="18.75" spans="1:11">
      <c r="A2884" s="264"/>
      <c r="B2884" s="268"/>
      <c r="C2884" s="266"/>
      <c r="D2884" s="266"/>
      <c r="E2884" s="267"/>
      <c r="F2884" s="267"/>
      <c r="G2884" s="267"/>
      <c r="H2884" s="267"/>
      <c r="I2884" s="267"/>
      <c r="J2884" s="267"/>
      <c r="K2884" s="356"/>
    </row>
    <row r="2885" ht="18.75" spans="1:11">
      <c r="A2885" s="269"/>
      <c r="B2885" s="269"/>
      <c r="C2885" s="266"/>
      <c r="D2885" s="266"/>
      <c r="E2885" s="269"/>
      <c r="F2885" s="270" t="s">
        <v>421</v>
      </c>
      <c r="G2885" s="271"/>
      <c r="H2885" s="271"/>
      <c r="I2885" s="299"/>
      <c r="J2885" s="267"/>
      <c r="K2885" s="356"/>
    </row>
    <row r="2886" ht="33" spans="1:11">
      <c r="A2886" s="334" t="s">
        <v>422</v>
      </c>
      <c r="B2886" s="335" t="s">
        <v>423</v>
      </c>
      <c r="C2886" s="336" t="s">
        <v>424</v>
      </c>
      <c r="D2886" s="337" t="s">
        <v>425</v>
      </c>
      <c r="E2886" s="336" t="s">
        <v>426</v>
      </c>
      <c r="F2886" s="336" t="s">
        <v>8</v>
      </c>
      <c r="G2886" s="336" t="s">
        <v>9</v>
      </c>
      <c r="H2886" s="336" t="s">
        <v>427</v>
      </c>
      <c r="I2886" s="336" t="s">
        <v>428</v>
      </c>
      <c r="J2886" s="336" t="s">
        <v>429</v>
      </c>
      <c r="K2886" s="336" t="s">
        <v>842</v>
      </c>
    </row>
    <row r="2887" spans="1:11">
      <c r="A2887" s="338">
        <v>45454</v>
      </c>
      <c r="B2887" s="338">
        <v>45504</v>
      </c>
      <c r="C2887" s="339" t="s">
        <v>310</v>
      </c>
      <c r="D2887" s="340" t="s">
        <v>899</v>
      </c>
      <c r="E2887" s="341" t="s">
        <v>900</v>
      </c>
      <c r="F2887" s="358">
        <v>0</v>
      </c>
      <c r="G2887" s="358">
        <v>450</v>
      </c>
      <c r="H2887" s="359">
        <v>450</v>
      </c>
      <c r="I2887" s="359">
        <v>450</v>
      </c>
      <c r="J2887" s="352" t="s">
        <v>454</v>
      </c>
      <c r="K2887" s="353" t="s">
        <v>434</v>
      </c>
    </row>
    <row r="2888" spans="1:11">
      <c r="A2888" s="338">
        <v>45454</v>
      </c>
      <c r="B2888" s="338">
        <v>45504</v>
      </c>
      <c r="C2888" s="339" t="s">
        <v>309</v>
      </c>
      <c r="D2888" s="340" t="s">
        <v>899</v>
      </c>
      <c r="E2888" s="341" t="s">
        <v>502</v>
      </c>
      <c r="F2888" s="358">
        <v>2305</v>
      </c>
      <c r="G2888" s="358">
        <v>5050</v>
      </c>
      <c r="H2888" s="359">
        <f>F2888+G2888</f>
        <v>7355</v>
      </c>
      <c r="I2888" s="359">
        <v>7355</v>
      </c>
      <c r="J2888" s="352" t="s">
        <v>454</v>
      </c>
      <c r="K2888" s="353" t="s">
        <v>434</v>
      </c>
    </row>
    <row r="2889" spans="1:11">
      <c r="A2889" s="338">
        <v>45498</v>
      </c>
      <c r="B2889" s="338">
        <v>45504</v>
      </c>
      <c r="C2889" s="339" t="s">
        <v>311</v>
      </c>
      <c r="D2889" s="340" t="s">
        <v>901</v>
      </c>
      <c r="E2889" s="341" t="s">
        <v>563</v>
      </c>
      <c r="F2889" s="358">
        <v>0</v>
      </c>
      <c r="G2889" s="358">
        <v>0</v>
      </c>
      <c r="H2889" s="359">
        <v>0</v>
      </c>
      <c r="I2889" s="359">
        <v>0</v>
      </c>
      <c r="J2889" s="352" t="s">
        <v>433</v>
      </c>
      <c r="K2889" s="353" t="s">
        <v>434</v>
      </c>
    </row>
    <row r="2890" spans="1:11">
      <c r="A2890" s="338">
        <v>45499</v>
      </c>
      <c r="B2890" s="338">
        <v>45504</v>
      </c>
      <c r="C2890" s="339" t="s">
        <v>312</v>
      </c>
      <c r="D2890" s="340" t="s">
        <v>902</v>
      </c>
      <c r="E2890" s="341" t="s">
        <v>432</v>
      </c>
      <c r="F2890" s="358">
        <v>0</v>
      </c>
      <c r="G2890" s="358">
        <v>0</v>
      </c>
      <c r="H2890" s="359">
        <v>0</v>
      </c>
      <c r="I2890" s="359">
        <v>0</v>
      </c>
      <c r="J2890" s="352" t="s">
        <v>433</v>
      </c>
      <c r="K2890" s="353" t="s">
        <v>434</v>
      </c>
    </row>
    <row r="2891" spans="1:11">
      <c r="A2891" s="344"/>
      <c r="B2891" s="344"/>
      <c r="C2891" s="345"/>
      <c r="D2891" s="346"/>
      <c r="E2891" s="347"/>
      <c r="F2891" s="362"/>
      <c r="G2891" s="362"/>
      <c r="H2891" s="363"/>
      <c r="I2891" s="363"/>
      <c r="J2891" s="354"/>
      <c r="K2891" s="355"/>
    </row>
    <row r="2892" spans="1:11">
      <c r="A2892" s="344"/>
      <c r="B2892" s="344"/>
      <c r="C2892" s="345"/>
      <c r="D2892" s="346"/>
      <c r="E2892" s="347"/>
      <c r="F2892" s="360"/>
      <c r="G2892" s="360"/>
      <c r="H2892" s="361"/>
      <c r="I2892" s="361"/>
      <c r="J2892" s="354"/>
      <c r="K2892" s="355"/>
    </row>
    <row r="2893" spans="1:11">
      <c r="A2893" s="286" t="s">
        <v>436</v>
      </c>
      <c r="B2893" s="267"/>
      <c r="C2893" s="267"/>
      <c r="D2893" s="286" t="s">
        <v>437</v>
      </c>
      <c r="E2893" s="267"/>
      <c r="F2893" s="286"/>
      <c r="G2893" s="286"/>
      <c r="H2893" s="267"/>
      <c r="I2893" s="356" t="s">
        <v>438</v>
      </c>
      <c r="J2893" s="267"/>
      <c r="K2893" s="345"/>
    </row>
    <row r="2894" spans="1:11">
      <c r="A2894" s="286"/>
      <c r="B2894" s="267"/>
      <c r="C2894" s="267"/>
      <c r="D2894" s="286"/>
      <c r="E2894" s="267"/>
      <c r="F2894" s="286"/>
      <c r="G2894" s="286"/>
      <c r="H2894" s="267"/>
      <c r="I2894" s="267"/>
      <c r="J2894" s="267"/>
      <c r="K2894" s="345"/>
    </row>
    <row r="2895" spans="1:11">
      <c r="A2895" s="286"/>
      <c r="B2895" s="267"/>
      <c r="C2895" s="267"/>
      <c r="D2895" s="286"/>
      <c r="E2895" s="267"/>
      <c r="F2895" s="286"/>
      <c r="G2895" s="286"/>
      <c r="H2895" s="267"/>
      <c r="I2895" s="345"/>
      <c r="J2895" s="267"/>
      <c r="K2895" s="345"/>
    </row>
    <row r="2896" spans="1:11">
      <c r="A2896" s="287" t="s">
        <v>439</v>
      </c>
      <c r="B2896" s="267"/>
      <c r="C2896" s="267"/>
      <c r="D2896" s="287" t="s">
        <v>440</v>
      </c>
      <c r="E2896" s="267"/>
      <c r="F2896" s="287"/>
      <c r="G2896" s="287"/>
      <c r="H2896" s="267"/>
      <c r="I2896" s="287" t="s">
        <v>441</v>
      </c>
      <c r="J2896" s="267"/>
      <c r="K2896" s="357"/>
    </row>
    <row r="2897" spans="1:11">
      <c r="A2897" s="288" t="s">
        <v>442</v>
      </c>
      <c r="B2897" s="267"/>
      <c r="C2897" s="267"/>
      <c r="D2897" s="288" t="s">
        <v>443</v>
      </c>
      <c r="E2897" s="267"/>
      <c r="F2897" s="288"/>
      <c r="G2897" s="288"/>
      <c r="H2897" s="267"/>
      <c r="I2897" s="288" t="s">
        <v>444</v>
      </c>
      <c r="J2897" s="304"/>
      <c r="K2897" s="286"/>
    </row>
    <row r="2898" ht="18" spans="1:11">
      <c r="A2898" s="264"/>
      <c r="B2898" s="268"/>
      <c r="C2898" s="266"/>
      <c r="D2898" s="266"/>
      <c r="E2898" s="267"/>
      <c r="F2898" s="267"/>
      <c r="G2898" s="267"/>
      <c r="H2898" s="267"/>
      <c r="I2898" s="267"/>
      <c r="J2898" s="66"/>
      <c r="K2898" s="298"/>
    </row>
    <row r="2899" ht="18.75" spans="1:11">
      <c r="A2899" s="264" t="s">
        <v>415</v>
      </c>
      <c r="B2899" s="265"/>
      <c r="C2899" s="266"/>
      <c r="D2899" s="266"/>
      <c r="E2899" s="267"/>
      <c r="F2899" s="267"/>
      <c r="G2899" s="267"/>
      <c r="H2899" s="267"/>
      <c r="I2899" s="267"/>
      <c r="J2899" s="267"/>
      <c r="K2899" s="267"/>
    </row>
    <row r="2900" ht="18.75" spans="1:11">
      <c r="A2900" s="264" t="s">
        <v>416</v>
      </c>
      <c r="B2900" s="265"/>
      <c r="C2900" s="266"/>
      <c r="D2900" s="266"/>
      <c r="E2900" s="267"/>
      <c r="F2900" s="267"/>
      <c r="G2900" s="267"/>
      <c r="H2900" s="267"/>
      <c r="I2900" s="267"/>
      <c r="J2900" s="267"/>
      <c r="K2900" s="267"/>
    </row>
    <row r="2901" ht="18.75" spans="1:11">
      <c r="A2901" s="264" t="s">
        <v>417</v>
      </c>
      <c r="B2901" s="265"/>
      <c r="C2901" s="266"/>
      <c r="D2901" s="266"/>
      <c r="E2901" s="267"/>
      <c r="F2901" s="267"/>
      <c r="G2901" s="267"/>
      <c r="H2901" s="267"/>
      <c r="I2901" s="296"/>
      <c r="J2901" s="296"/>
      <c r="K2901" s="296"/>
    </row>
    <row r="2902" ht="18.75" spans="1:11">
      <c r="A2902" s="264"/>
      <c r="B2902" s="265"/>
      <c r="C2902" s="266"/>
      <c r="D2902" s="266"/>
      <c r="E2902" s="267"/>
      <c r="F2902" s="267"/>
      <c r="G2902" s="267"/>
      <c r="H2902" s="267"/>
      <c r="I2902" s="267"/>
      <c r="J2902" s="267"/>
      <c r="K2902" s="267"/>
    </row>
    <row r="2903" ht="18.75" spans="1:11">
      <c r="A2903" s="264" t="s">
        <v>450</v>
      </c>
      <c r="B2903" s="265"/>
      <c r="C2903" s="266"/>
      <c r="D2903" s="266"/>
      <c r="E2903" s="267"/>
      <c r="F2903" s="267"/>
      <c r="G2903" s="267"/>
      <c r="H2903" s="267"/>
      <c r="I2903" s="267"/>
      <c r="J2903" s="267"/>
      <c r="K2903" s="297"/>
    </row>
    <row r="2904" ht="18" spans="1:11">
      <c r="A2904" s="264" t="s">
        <v>419</v>
      </c>
      <c r="B2904" s="268" t="s">
        <v>903</v>
      </c>
      <c r="C2904" s="266"/>
      <c r="D2904" s="266"/>
      <c r="E2904" s="267"/>
      <c r="F2904" s="267"/>
      <c r="G2904" s="267"/>
      <c r="H2904" s="267"/>
      <c r="I2904" s="267"/>
      <c r="J2904" s="267"/>
      <c r="K2904" s="297"/>
    </row>
    <row r="2905" ht="18.75" spans="1:11">
      <c r="A2905" s="264"/>
      <c r="B2905" s="268"/>
      <c r="C2905" s="266"/>
      <c r="D2905" s="266"/>
      <c r="E2905" s="267"/>
      <c r="F2905" s="267"/>
      <c r="G2905" s="267"/>
      <c r="H2905" s="267"/>
      <c r="I2905" s="267"/>
      <c r="J2905" s="267"/>
      <c r="K2905" s="356"/>
    </row>
    <row r="2906" ht="18.75" spans="1:11">
      <c r="A2906" s="269"/>
      <c r="B2906" s="269"/>
      <c r="C2906" s="266"/>
      <c r="D2906" s="266"/>
      <c r="E2906" s="269"/>
      <c r="F2906" s="270" t="s">
        <v>421</v>
      </c>
      <c r="G2906" s="271"/>
      <c r="H2906" s="271"/>
      <c r="I2906" s="299"/>
      <c r="J2906" s="267"/>
      <c r="K2906" s="356"/>
    </row>
    <row r="2907" ht="33" spans="1:11">
      <c r="A2907" s="334" t="s">
        <v>422</v>
      </c>
      <c r="B2907" s="335" t="s">
        <v>423</v>
      </c>
      <c r="C2907" s="336" t="s">
        <v>424</v>
      </c>
      <c r="D2907" s="337" t="s">
        <v>425</v>
      </c>
      <c r="E2907" s="336" t="s">
        <v>426</v>
      </c>
      <c r="F2907" s="336" t="s">
        <v>8</v>
      </c>
      <c r="G2907" s="336" t="s">
        <v>9</v>
      </c>
      <c r="H2907" s="336" t="s">
        <v>427</v>
      </c>
      <c r="I2907" s="336" t="s">
        <v>428</v>
      </c>
      <c r="J2907" s="336" t="s">
        <v>429</v>
      </c>
      <c r="K2907" s="336" t="s">
        <v>842</v>
      </c>
    </row>
    <row r="2908" spans="1:11">
      <c r="A2908" s="338">
        <v>45503</v>
      </c>
      <c r="B2908" s="338">
        <v>45505</v>
      </c>
      <c r="C2908" s="339" t="s">
        <v>314</v>
      </c>
      <c r="D2908" s="340" t="s">
        <v>904</v>
      </c>
      <c r="E2908" s="341" t="s">
        <v>905</v>
      </c>
      <c r="F2908" s="358">
        <v>0</v>
      </c>
      <c r="G2908" s="358">
        <v>500</v>
      </c>
      <c r="H2908" s="359">
        <f>F2908+G2908</f>
        <v>500</v>
      </c>
      <c r="I2908" s="359">
        <v>500</v>
      </c>
      <c r="J2908" s="352" t="s">
        <v>454</v>
      </c>
      <c r="K2908" s="353" t="s">
        <v>434</v>
      </c>
    </row>
    <row r="2909" ht="30" spans="1:11">
      <c r="A2909" s="338">
        <v>45502</v>
      </c>
      <c r="B2909" s="338">
        <v>45505</v>
      </c>
      <c r="C2909" s="339" t="s">
        <v>313</v>
      </c>
      <c r="D2909" s="340" t="s">
        <v>906</v>
      </c>
      <c r="E2909" s="341" t="s">
        <v>541</v>
      </c>
      <c r="F2909" s="358">
        <v>0</v>
      </c>
      <c r="G2909" s="358">
        <v>0</v>
      </c>
      <c r="H2909" s="359">
        <v>0</v>
      </c>
      <c r="I2909" s="359">
        <v>0</v>
      </c>
      <c r="J2909" s="352" t="s">
        <v>433</v>
      </c>
      <c r="K2909" s="353" t="s">
        <v>434</v>
      </c>
    </row>
    <row r="2910" spans="1:11">
      <c r="A2910" s="344"/>
      <c r="B2910" s="344"/>
      <c r="C2910" s="345"/>
      <c r="D2910" s="346"/>
      <c r="E2910" s="347"/>
      <c r="F2910" s="360"/>
      <c r="G2910" s="360"/>
      <c r="H2910" s="361"/>
      <c r="I2910" s="361"/>
      <c r="J2910" s="354"/>
      <c r="K2910" s="355"/>
    </row>
    <row r="2911" spans="1:11">
      <c r="A2911" s="286" t="s">
        <v>436</v>
      </c>
      <c r="B2911" s="267"/>
      <c r="C2911" s="267"/>
      <c r="D2911" s="286" t="s">
        <v>437</v>
      </c>
      <c r="E2911" s="267"/>
      <c r="F2911" s="286"/>
      <c r="G2911" s="286"/>
      <c r="H2911" s="267"/>
      <c r="I2911" s="356" t="s">
        <v>438</v>
      </c>
      <c r="J2911" s="267"/>
      <c r="K2911" s="345"/>
    </row>
    <row r="2912" spans="1:11">
      <c r="A2912" s="286"/>
      <c r="B2912" s="267"/>
      <c r="C2912" s="267"/>
      <c r="D2912" s="286"/>
      <c r="E2912" s="267"/>
      <c r="F2912" s="286"/>
      <c r="G2912" s="286"/>
      <c r="H2912" s="267"/>
      <c r="I2912" s="267"/>
      <c r="J2912" s="267"/>
      <c r="K2912" s="345"/>
    </row>
    <row r="2913" spans="1:11">
      <c r="A2913" s="286"/>
      <c r="B2913" s="267"/>
      <c r="C2913" s="267"/>
      <c r="D2913" s="286"/>
      <c r="E2913" s="267"/>
      <c r="F2913" s="286"/>
      <c r="G2913" s="286"/>
      <c r="H2913" s="267"/>
      <c r="I2913" s="345"/>
      <c r="J2913" s="267"/>
      <c r="K2913" s="345"/>
    </row>
    <row r="2914" spans="1:11">
      <c r="A2914" s="287" t="s">
        <v>439</v>
      </c>
      <c r="B2914" s="267"/>
      <c r="C2914" s="267"/>
      <c r="D2914" s="287" t="s">
        <v>440</v>
      </c>
      <c r="E2914" s="267"/>
      <c r="F2914" s="287"/>
      <c r="G2914" s="287"/>
      <c r="H2914" s="267"/>
      <c r="I2914" s="287" t="s">
        <v>544</v>
      </c>
      <c r="J2914" s="267"/>
      <c r="K2914" s="357"/>
    </row>
    <row r="2915" spans="1:11">
      <c r="A2915" s="288" t="s">
        <v>442</v>
      </c>
      <c r="B2915" s="267"/>
      <c r="C2915" s="267"/>
      <c r="D2915" s="288" t="s">
        <v>443</v>
      </c>
      <c r="E2915" s="267"/>
      <c r="F2915" s="288"/>
      <c r="G2915" s="288"/>
      <c r="H2915" s="267"/>
      <c r="I2915" s="288" t="s">
        <v>545</v>
      </c>
      <c r="J2915" s="304"/>
      <c r="K2915" s="286"/>
    </row>
    <row r="2916" ht="18" spans="1:11">
      <c r="A2916" s="264"/>
      <c r="B2916" s="268"/>
      <c r="C2916" s="266"/>
      <c r="D2916" s="266"/>
      <c r="E2916" s="267"/>
      <c r="F2916" s="267"/>
      <c r="G2916" s="267"/>
      <c r="H2916" s="267"/>
      <c r="I2916" s="267"/>
      <c r="J2916" s="61"/>
      <c r="K2916" s="297"/>
    </row>
    <row r="2917" ht="18.75" spans="1:11">
      <c r="A2917" s="264" t="s">
        <v>415</v>
      </c>
      <c r="B2917" s="265"/>
      <c r="C2917" s="266"/>
      <c r="D2917" s="266"/>
      <c r="E2917" s="267"/>
      <c r="F2917" s="267"/>
      <c r="G2917" s="267"/>
      <c r="H2917" s="267"/>
      <c r="I2917" s="267"/>
      <c r="J2917" s="267"/>
      <c r="K2917" s="267"/>
    </row>
    <row r="2918" ht="18.75" spans="1:11">
      <c r="A2918" s="264" t="s">
        <v>416</v>
      </c>
      <c r="B2918" s="265"/>
      <c r="C2918" s="266"/>
      <c r="D2918" s="266"/>
      <c r="E2918" s="267"/>
      <c r="F2918" s="267"/>
      <c r="G2918" s="267"/>
      <c r="H2918" s="267"/>
      <c r="I2918" s="267"/>
      <c r="J2918" s="267"/>
      <c r="K2918" s="267"/>
    </row>
    <row r="2919" ht="18.75" spans="1:11">
      <c r="A2919" s="264" t="s">
        <v>417</v>
      </c>
      <c r="B2919" s="265"/>
      <c r="C2919" s="266"/>
      <c r="D2919" s="266"/>
      <c r="E2919" s="267"/>
      <c r="F2919" s="267"/>
      <c r="G2919" s="267"/>
      <c r="H2919" s="267"/>
      <c r="I2919" s="296"/>
      <c r="J2919" s="296"/>
      <c r="K2919" s="296"/>
    </row>
    <row r="2920" ht="18.75" spans="1:11">
      <c r="A2920" s="264"/>
      <c r="B2920" s="265"/>
      <c r="C2920" s="266"/>
      <c r="D2920" s="266"/>
      <c r="E2920" s="267"/>
      <c r="F2920" s="267"/>
      <c r="G2920" s="267"/>
      <c r="H2920" s="267"/>
      <c r="I2920" s="267"/>
      <c r="J2920" s="267"/>
      <c r="K2920" s="267"/>
    </row>
    <row r="2921" ht="18.75" spans="1:11">
      <c r="A2921" s="264" t="s">
        <v>450</v>
      </c>
      <c r="B2921" s="265"/>
      <c r="C2921" s="266"/>
      <c r="D2921" s="266"/>
      <c r="E2921" s="267"/>
      <c r="F2921" s="267"/>
      <c r="G2921" s="267"/>
      <c r="H2921" s="267"/>
      <c r="I2921" s="267"/>
      <c r="J2921" s="267"/>
      <c r="K2921" s="297"/>
    </row>
    <row r="2922" ht="18" spans="1:11">
      <c r="A2922" s="264" t="s">
        <v>419</v>
      </c>
      <c r="B2922" s="268" t="s">
        <v>907</v>
      </c>
      <c r="C2922" s="266"/>
      <c r="D2922" s="266"/>
      <c r="E2922" s="267"/>
      <c r="F2922" s="267"/>
      <c r="G2922" s="267"/>
      <c r="H2922" s="267"/>
      <c r="I2922" s="267"/>
      <c r="J2922" s="267"/>
      <c r="K2922" s="297"/>
    </row>
    <row r="2923" ht="18.75" spans="1:11">
      <c r="A2923" s="264"/>
      <c r="B2923" s="268"/>
      <c r="C2923" s="266"/>
      <c r="D2923" s="266"/>
      <c r="E2923" s="267"/>
      <c r="F2923" s="267"/>
      <c r="G2923" s="267"/>
      <c r="H2923" s="267"/>
      <c r="I2923" s="267"/>
      <c r="J2923" s="267"/>
      <c r="K2923" s="356"/>
    </row>
    <row r="2924" ht="18.75" spans="1:11">
      <c r="A2924" s="269"/>
      <c r="B2924" s="269"/>
      <c r="C2924" s="266"/>
      <c r="D2924" s="266"/>
      <c r="E2924" s="269"/>
      <c r="F2924" s="270" t="s">
        <v>421</v>
      </c>
      <c r="G2924" s="271"/>
      <c r="H2924" s="271"/>
      <c r="I2924" s="299"/>
      <c r="J2924" s="267"/>
      <c r="K2924" s="356"/>
    </row>
    <row r="2925" ht="33" spans="1:11">
      <c r="A2925" s="334" t="s">
        <v>422</v>
      </c>
      <c r="B2925" s="335" t="s">
        <v>423</v>
      </c>
      <c r="C2925" s="336" t="s">
        <v>424</v>
      </c>
      <c r="D2925" s="337" t="s">
        <v>425</v>
      </c>
      <c r="E2925" s="336" t="s">
        <v>426</v>
      </c>
      <c r="F2925" s="336" t="s">
        <v>8</v>
      </c>
      <c r="G2925" s="336" t="s">
        <v>9</v>
      </c>
      <c r="H2925" s="336" t="s">
        <v>427</v>
      </c>
      <c r="I2925" s="336" t="s">
        <v>428</v>
      </c>
      <c r="J2925" s="336" t="s">
        <v>429</v>
      </c>
      <c r="K2925" s="336" t="s">
        <v>842</v>
      </c>
    </row>
    <row r="2926" spans="1:11">
      <c r="A2926" s="338">
        <v>45504</v>
      </c>
      <c r="B2926" s="338">
        <v>45506</v>
      </c>
      <c r="C2926" s="339" t="s">
        <v>315</v>
      </c>
      <c r="D2926" s="340" t="s">
        <v>908</v>
      </c>
      <c r="E2926" s="341" t="s">
        <v>536</v>
      </c>
      <c r="F2926" s="358">
        <v>132</v>
      </c>
      <c r="G2926" s="358">
        <v>1125</v>
      </c>
      <c r="H2926" s="359">
        <f>F2926+G2926</f>
        <v>1257</v>
      </c>
      <c r="I2926" s="359">
        <v>1257</v>
      </c>
      <c r="J2926" s="352" t="s">
        <v>454</v>
      </c>
      <c r="K2926" s="353" t="s">
        <v>434</v>
      </c>
    </row>
    <row r="2927" spans="1:11">
      <c r="A2927" s="344"/>
      <c r="B2927" s="344"/>
      <c r="C2927" s="345"/>
      <c r="D2927" s="346"/>
      <c r="E2927" s="347"/>
      <c r="F2927" s="360"/>
      <c r="G2927" s="360"/>
      <c r="H2927" s="361"/>
      <c r="I2927" s="361"/>
      <c r="J2927" s="354"/>
      <c r="K2927" s="355"/>
    </row>
    <row r="2928" spans="1:11">
      <c r="A2928" s="286" t="s">
        <v>436</v>
      </c>
      <c r="B2928" s="267"/>
      <c r="C2928" s="267"/>
      <c r="D2928" s="286" t="s">
        <v>437</v>
      </c>
      <c r="E2928" s="267"/>
      <c r="F2928" s="286"/>
      <c r="G2928" s="286"/>
      <c r="H2928" s="267"/>
      <c r="I2928" s="356" t="s">
        <v>438</v>
      </c>
      <c r="J2928" s="267"/>
      <c r="K2928" s="345"/>
    </row>
    <row r="2929" spans="1:11">
      <c r="A2929" s="286"/>
      <c r="B2929" s="267"/>
      <c r="C2929" s="267"/>
      <c r="D2929" s="286"/>
      <c r="E2929" s="267"/>
      <c r="F2929" s="286"/>
      <c r="G2929" s="286"/>
      <c r="H2929" s="267"/>
      <c r="I2929" s="267"/>
      <c r="J2929" s="267"/>
      <c r="K2929" s="345"/>
    </row>
    <row r="2930" spans="1:11">
      <c r="A2930" s="286"/>
      <c r="B2930" s="267"/>
      <c r="C2930" s="267"/>
      <c r="D2930" s="286"/>
      <c r="E2930" s="267"/>
      <c r="F2930" s="286"/>
      <c r="G2930" s="286"/>
      <c r="H2930" s="267"/>
      <c r="I2930" s="345"/>
      <c r="J2930" s="267"/>
      <c r="K2930" s="345"/>
    </row>
    <row r="2931" spans="1:11">
      <c r="A2931" s="287" t="s">
        <v>439</v>
      </c>
      <c r="B2931" s="267"/>
      <c r="C2931" s="267"/>
      <c r="D2931" s="287" t="s">
        <v>440</v>
      </c>
      <c r="E2931" s="267"/>
      <c r="F2931" s="287"/>
      <c r="G2931" s="287"/>
      <c r="H2931" s="267"/>
      <c r="I2931" s="287" t="s">
        <v>544</v>
      </c>
      <c r="J2931" s="267"/>
      <c r="K2931" s="357"/>
    </row>
    <row r="2932" spans="1:11">
      <c r="A2932" s="288" t="s">
        <v>442</v>
      </c>
      <c r="B2932" s="267"/>
      <c r="C2932" s="267"/>
      <c r="D2932" s="288" t="s">
        <v>443</v>
      </c>
      <c r="E2932" s="267"/>
      <c r="F2932" s="288"/>
      <c r="G2932" s="288"/>
      <c r="H2932" s="267"/>
      <c r="I2932" s="288" t="s">
        <v>545</v>
      </c>
      <c r="J2932" s="304"/>
      <c r="K2932" s="286"/>
    </row>
    <row r="2933" ht="18.75" spans="1:11">
      <c r="A2933" s="264"/>
      <c r="B2933" s="265"/>
      <c r="C2933" s="266"/>
      <c r="D2933" s="266"/>
      <c r="E2933" s="267"/>
      <c r="F2933" s="267"/>
      <c r="G2933" s="267"/>
      <c r="H2933" s="267"/>
      <c r="I2933" s="267"/>
      <c r="J2933" s="61"/>
      <c r="K2933" s="297"/>
    </row>
    <row r="2934" ht="18.75" spans="1:11">
      <c r="A2934" s="264" t="s">
        <v>415</v>
      </c>
      <c r="B2934" s="265"/>
      <c r="C2934" s="266"/>
      <c r="D2934" s="266"/>
      <c r="E2934" s="267"/>
      <c r="F2934" s="267"/>
      <c r="G2934" s="267"/>
      <c r="H2934" s="267"/>
      <c r="I2934" s="267"/>
      <c r="J2934" s="267"/>
      <c r="K2934" s="267"/>
    </row>
    <row r="2935" ht="18.75" spans="1:11">
      <c r="A2935" s="264" t="s">
        <v>416</v>
      </c>
      <c r="B2935" s="265"/>
      <c r="C2935" s="266"/>
      <c r="D2935" s="266"/>
      <c r="E2935" s="267"/>
      <c r="F2935" s="267"/>
      <c r="G2935" s="267"/>
      <c r="H2935" s="267"/>
      <c r="I2935" s="267"/>
      <c r="J2935" s="267"/>
      <c r="K2935" s="267"/>
    </row>
    <row r="2936" ht="18.75" spans="1:11">
      <c r="A2936" s="264" t="s">
        <v>417</v>
      </c>
      <c r="B2936" s="265"/>
      <c r="C2936" s="266"/>
      <c r="D2936" s="266"/>
      <c r="E2936" s="267"/>
      <c r="F2936" s="267"/>
      <c r="G2936" s="267"/>
      <c r="H2936" s="267"/>
      <c r="I2936" s="296"/>
      <c r="J2936" s="296"/>
      <c r="K2936" s="296"/>
    </row>
    <row r="2937" ht="18.75" spans="1:11">
      <c r="A2937" s="264"/>
      <c r="B2937" s="265"/>
      <c r="C2937" s="266"/>
      <c r="D2937" s="266"/>
      <c r="E2937" s="267"/>
      <c r="F2937" s="267"/>
      <c r="G2937" s="267"/>
      <c r="H2937" s="267"/>
      <c r="I2937" s="267"/>
      <c r="J2937" s="267"/>
      <c r="K2937" s="267"/>
    </row>
    <row r="2938" ht="18.75" spans="1:11">
      <c r="A2938" s="264" t="s">
        <v>450</v>
      </c>
      <c r="B2938" s="265"/>
      <c r="C2938" s="266"/>
      <c r="D2938" s="266"/>
      <c r="E2938" s="267"/>
      <c r="F2938" s="267"/>
      <c r="G2938" s="267"/>
      <c r="H2938" s="267"/>
      <c r="I2938" s="267"/>
      <c r="J2938" s="267"/>
      <c r="K2938" s="297"/>
    </row>
    <row r="2939" ht="18" spans="1:11">
      <c r="A2939" s="264" t="s">
        <v>419</v>
      </c>
      <c r="B2939" s="268" t="s">
        <v>907</v>
      </c>
      <c r="C2939" s="266"/>
      <c r="D2939" s="266"/>
      <c r="E2939" s="267"/>
      <c r="F2939" s="267"/>
      <c r="G2939" s="267"/>
      <c r="H2939" s="267"/>
      <c r="I2939" s="267"/>
      <c r="J2939" s="267"/>
      <c r="K2939" s="297"/>
    </row>
    <row r="2940" ht="18.75" spans="1:11">
      <c r="A2940" s="264"/>
      <c r="B2940" s="268"/>
      <c r="C2940" s="266"/>
      <c r="D2940" s="266"/>
      <c r="E2940" s="267"/>
      <c r="F2940" s="267"/>
      <c r="G2940" s="267"/>
      <c r="H2940" s="267"/>
      <c r="I2940" s="267"/>
      <c r="J2940" s="267"/>
      <c r="K2940" s="356"/>
    </row>
    <row r="2941" ht="18.75" spans="1:11">
      <c r="A2941" s="269"/>
      <c r="B2941" s="269"/>
      <c r="C2941" s="266"/>
      <c r="D2941" s="266"/>
      <c r="E2941" s="269"/>
      <c r="F2941" s="270" t="s">
        <v>421</v>
      </c>
      <c r="G2941" s="271"/>
      <c r="H2941" s="271"/>
      <c r="I2941" s="299"/>
      <c r="J2941" s="267"/>
      <c r="K2941" s="356"/>
    </row>
    <row r="2942" ht="33" spans="1:11">
      <c r="A2942" s="334" t="s">
        <v>422</v>
      </c>
      <c r="B2942" s="335" t="s">
        <v>423</v>
      </c>
      <c r="C2942" s="336" t="s">
        <v>424</v>
      </c>
      <c r="D2942" s="337" t="s">
        <v>425</v>
      </c>
      <c r="E2942" s="336" t="s">
        <v>426</v>
      </c>
      <c r="F2942" s="336" t="s">
        <v>8</v>
      </c>
      <c r="G2942" s="336" t="s">
        <v>9</v>
      </c>
      <c r="H2942" s="336" t="s">
        <v>427</v>
      </c>
      <c r="I2942" s="336" t="s">
        <v>428</v>
      </c>
      <c r="J2942" s="336" t="s">
        <v>429</v>
      </c>
      <c r="K2942" s="336" t="s">
        <v>842</v>
      </c>
    </row>
    <row r="2943" spans="1:11">
      <c r="A2943" s="338">
        <v>45505</v>
      </c>
      <c r="B2943" s="338">
        <v>45506</v>
      </c>
      <c r="C2943" s="339" t="s">
        <v>316</v>
      </c>
      <c r="D2943" s="340" t="s">
        <v>909</v>
      </c>
      <c r="E2943" s="341" t="s">
        <v>449</v>
      </c>
      <c r="F2943" s="358">
        <v>0</v>
      </c>
      <c r="G2943" s="358">
        <v>0</v>
      </c>
      <c r="H2943" s="359">
        <v>0</v>
      </c>
      <c r="I2943" s="359">
        <v>0</v>
      </c>
      <c r="J2943" s="352" t="s">
        <v>433</v>
      </c>
      <c r="K2943" s="353" t="s">
        <v>434</v>
      </c>
    </row>
    <row r="2944" spans="1:11">
      <c r="A2944" s="338">
        <v>45505</v>
      </c>
      <c r="B2944" s="338">
        <v>45506</v>
      </c>
      <c r="C2944" s="339" t="s">
        <v>317</v>
      </c>
      <c r="D2944" s="340" t="s">
        <v>707</v>
      </c>
      <c r="E2944" s="341" t="s">
        <v>449</v>
      </c>
      <c r="F2944" s="358">
        <v>0</v>
      </c>
      <c r="G2944" s="358">
        <v>0</v>
      </c>
      <c r="H2944" s="359">
        <v>0</v>
      </c>
      <c r="I2944" s="359">
        <v>0</v>
      </c>
      <c r="J2944" s="352" t="s">
        <v>433</v>
      </c>
      <c r="K2944" s="353" t="s">
        <v>434</v>
      </c>
    </row>
    <row r="2945" spans="1:11">
      <c r="A2945" s="344"/>
      <c r="B2945" s="344"/>
      <c r="C2945" s="345"/>
      <c r="D2945" s="346"/>
      <c r="E2945" s="347"/>
      <c r="F2945" s="360"/>
      <c r="G2945" s="360"/>
      <c r="H2945" s="361"/>
      <c r="I2945" s="361"/>
      <c r="J2945" s="354"/>
      <c r="K2945" s="355"/>
    </row>
    <row r="2946" spans="1:11">
      <c r="A2946" s="286" t="s">
        <v>436</v>
      </c>
      <c r="B2946" s="267"/>
      <c r="C2946" s="267"/>
      <c r="D2946" s="286" t="s">
        <v>437</v>
      </c>
      <c r="E2946" s="267"/>
      <c r="F2946" s="286"/>
      <c r="G2946" s="286"/>
      <c r="H2946" s="267"/>
      <c r="I2946" s="356" t="s">
        <v>438</v>
      </c>
      <c r="J2946" s="267"/>
      <c r="K2946" s="345"/>
    </row>
    <row r="2947" spans="1:11">
      <c r="A2947" s="286"/>
      <c r="B2947" s="267"/>
      <c r="C2947" s="267"/>
      <c r="D2947" s="286"/>
      <c r="E2947" s="267"/>
      <c r="F2947" s="286"/>
      <c r="G2947" s="286"/>
      <c r="H2947" s="267"/>
      <c r="I2947" s="267"/>
      <c r="J2947" s="267"/>
      <c r="K2947" s="345"/>
    </row>
    <row r="2948" spans="1:11">
      <c r="A2948" s="286"/>
      <c r="B2948" s="267"/>
      <c r="C2948" s="267"/>
      <c r="D2948" s="286"/>
      <c r="E2948" s="267"/>
      <c r="F2948" s="286"/>
      <c r="G2948" s="286"/>
      <c r="H2948" s="267"/>
      <c r="I2948" s="345"/>
      <c r="J2948" s="267"/>
      <c r="K2948" s="345"/>
    </row>
    <row r="2949" spans="1:11">
      <c r="A2949" s="287" t="s">
        <v>439</v>
      </c>
      <c r="B2949" s="267"/>
      <c r="C2949" s="267"/>
      <c r="D2949" s="287" t="s">
        <v>440</v>
      </c>
      <c r="E2949" s="267"/>
      <c r="F2949" s="287"/>
      <c r="G2949" s="287"/>
      <c r="H2949" s="267"/>
      <c r="I2949" s="287" t="s">
        <v>544</v>
      </c>
      <c r="J2949" s="267"/>
      <c r="K2949" s="357"/>
    </row>
    <row r="2950" spans="1:11">
      <c r="A2950" s="288" t="s">
        <v>442</v>
      </c>
      <c r="B2950" s="267"/>
      <c r="C2950" s="267"/>
      <c r="D2950" s="288" t="s">
        <v>443</v>
      </c>
      <c r="E2950" s="267"/>
      <c r="F2950" s="288"/>
      <c r="G2950" s="288"/>
      <c r="H2950" s="267"/>
      <c r="I2950" s="288" t="s">
        <v>545</v>
      </c>
      <c r="J2950" s="304"/>
      <c r="K2950" s="286"/>
    </row>
    <row r="2951" ht="18.75" spans="1:11">
      <c r="A2951" s="264"/>
      <c r="B2951" s="265"/>
      <c r="C2951" s="266"/>
      <c r="D2951" s="266"/>
      <c r="E2951" s="267"/>
      <c r="F2951" s="267"/>
      <c r="G2951" s="267"/>
      <c r="H2951" s="267"/>
      <c r="I2951" s="267"/>
      <c r="J2951" s="267"/>
      <c r="K2951" s="267"/>
    </row>
    <row r="2952" ht="18.75" spans="1:11">
      <c r="A2952" s="264" t="s">
        <v>415</v>
      </c>
      <c r="B2952" s="265"/>
      <c r="C2952" s="266"/>
      <c r="D2952" s="266"/>
      <c r="E2952" s="267"/>
      <c r="F2952" s="267"/>
      <c r="G2952" s="267"/>
      <c r="H2952" s="267"/>
      <c r="I2952" s="267"/>
      <c r="J2952" s="267"/>
      <c r="K2952" s="267"/>
    </row>
    <row r="2953" ht="18.75" spans="1:11">
      <c r="A2953" s="264" t="s">
        <v>416</v>
      </c>
      <c r="B2953" s="265"/>
      <c r="C2953" s="266"/>
      <c r="D2953" s="266"/>
      <c r="E2953" s="267"/>
      <c r="F2953" s="267"/>
      <c r="G2953" s="267"/>
      <c r="H2953" s="267"/>
      <c r="I2953" s="267"/>
      <c r="J2953" s="267"/>
      <c r="K2953" s="267"/>
    </row>
    <row r="2954" ht="18.75" spans="1:11">
      <c r="A2954" s="264" t="s">
        <v>417</v>
      </c>
      <c r="B2954" s="265"/>
      <c r="C2954" s="266"/>
      <c r="D2954" s="266"/>
      <c r="E2954" s="267"/>
      <c r="F2954" s="267"/>
      <c r="G2954" s="267"/>
      <c r="H2954" s="267"/>
      <c r="I2954" s="296"/>
      <c r="J2954" s="296"/>
      <c r="K2954" s="296"/>
    </row>
    <row r="2955" ht="18.75" spans="1:11">
      <c r="A2955" s="264"/>
      <c r="B2955" s="265"/>
      <c r="C2955" s="266"/>
      <c r="D2955" s="266"/>
      <c r="E2955" s="267"/>
      <c r="F2955" s="267"/>
      <c r="G2955" s="267"/>
      <c r="H2955" s="267"/>
      <c r="I2955" s="267"/>
      <c r="J2955" s="267"/>
      <c r="K2955" s="267"/>
    </row>
    <row r="2956" ht="18.75" spans="1:11">
      <c r="A2956" s="264" t="s">
        <v>450</v>
      </c>
      <c r="B2956" s="265"/>
      <c r="C2956" s="266"/>
      <c r="D2956" s="266"/>
      <c r="E2956" s="267"/>
      <c r="F2956" s="267"/>
      <c r="G2956" s="267"/>
      <c r="H2956" s="267"/>
      <c r="I2956" s="267"/>
      <c r="J2956" s="267"/>
      <c r="K2956" s="297"/>
    </row>
    <row r="2957" ht="18" spans="1:11">
      <c r="A2957" s="264" t="s">
        <v>419</v>
      </c>
      <c r="B2957" s="268" t="s">
        <v>910</v>
      </c>
      <c r="C2957" s="266"/>
      <c r="D2957" s="266"/>
      <c r="E2957" s="267"/>
      <c r="F2957" s="267"/>
      <c r="G2957" s="267"/>
      <c r="H2957" s="267"/>
      <c r="I2957" s="267"/>
      <c r="J2957" s="267"/>
      <c r="K2957" s="297"/>
    </row>
    <row r="2958" ht="18.75" spans="1:11">
      <c r="A2958" s="264"/>
      <c r="B2958" s="268"/>
      <c r="C2958" s="266"/>
      <c r="D2958" s="266"/>
      <c r="E2958" s="267"/>
      <c r="F2958" s="267"/>
      <c r="G2958" s="267"/>
      <c r="H2958" s="267"/>
      <c r="I2958" s="267"/>
      <c r="J2958" s="267"/>
      <c r="K2958" s="356"/>
    </row>
    <row r="2959" ht="18.75" spans="1:11">
      <c r="A2959" s="269"/>
      <c r="B2959" s="269"/>
      <c r="C2959" s="266"/>
      <c r="D2959" s="266"/>
      <c r="E2959" s="269"/>
      <c r="F2959" s="270" t="s">
        <v>421</v>
      </c>
      <c r="G2959" s="271"/>
      <c r="H2959" s="271"/>
      <c r="I2959" s="299"/>
      <c r="J2959" s="267"/>
      <c r="K2959" s="356"/>
    </row>
    <row r="2960" ht="33" spans="1:11">
      <c r="A2960" s="334" t="s">
        <v>422</v>
      </c>
      <c r="B2960" s="335" t="s">
        <v>423</v>
      </c>
      <c r="C2960" s="336" t="s">
        <v>424</v>
      </c>
      <c r="D2960" s="337" t="s">
        <v>425</v>
      </c>
      <c r="E2960" s="336" t="s">
        <v>426</v>
      </c>
      <c r="F2960" s="336" t="s">
        <v>8</v>
      </c>
      <c r="G2960" s="336" t="s">
        <v>9</v>
      </c>
      <c r="H2960" s="336" t="s">
        <v>427</v>
      </c>
      <c r="I2960" s="336" t="s">
        <v>428</v>
      </c>
      <c r="J2960" s="336" t="s">
        <v>429</v>
      </c>
      <c r="K2960" s="336" t="s">
        <v>842</v>
      </c>
    </row>
    <row r="2961" spans="1:11">
      <c r="A2961" s="338">
        <v>45506</v>
      </c>
      <c r="B2961" s="338">
        <v>45509</v>
      </c>
      <c r="C2961" s="339" t="s">
        <v>318</v>
      </c>
      <c r="D2961" s="340" t="s">
        <v>888</v>
      </c>
      <c r="E2961" s="341" t="s">
        <v>889</v>
      </c>
      <c r="F2961" s="358">
        <v>0</v>
      </c>
      <c r="G2961" s="358">
        <v>0</v>
      </c>
      <c r="H2961" s="359">
        <v>0</v>
      </c>
      <c r="I2961" s="359">
        <v>0</v>
      </c>
      <c r="J2961" s="352" t="s">
        <v>433</v>
      </c>
      <c r="K2961" s="353" t="s">
        <v>434</v>
      </c>
    </row>
    <row r="2962" spans="1:11">
      <c r="A2962" s="344"/>
      <c r="B2962" s="344"/>
      <c r="C2962" s="345"/>
      <c r="D2962" s="346"/>
      <c r="E2962" s="347"/>
      <c r="F2962" s="360"/>
      <c r="G2962" s="360"/>
      <c r="H2962" s="361"/>
      <c r="I2962" s="361"/>
      <c r="J2962" s="354"/>
      <c r="K2962" s="355"/>
    </row>
    <row r="2963" spans="1:11">
      <c r="A2963" s="286" t="s">
        <v>436</v>
      </c>
      <c r="B2963" s="267"/>
      <c r="C2963" s="267"/>
      <c r="D2963" s="286" t="s">
        <v>437</v>
      </c>
      <c r="E2963" s="267"/>
      <c r="F2963" s="286"/>
      <c r="G2963" s="286"/>
      <c r="H2963" s="267"/>
      <c r="I2963" s="356" t="s">
        <v>438</v>
      </c>
      <c r="J2963" s="267"/>
      <c r="K2963" s="345"/>
    </row>
    <row r="2964" spans="1:11">
      <c r="A2964" s="286"/>
      <c r="B2964" s="267"/>
      <c r="C2964" s="267"/>
      <c r="D2964" s="286"/>
      <c r="E2964" s="267"/>
      <c r="F2964" s="286"/>
      <c r="G2964" s="286"/>
      <c r="H2964" s="267"/>
      <c r="I2964" s="267"/>
      <c r="J2964" s="267"/>
      <c r="K2964" s="345"/>
    </row>
    <row r="2965" spans="1:11">
      <c r="A2965" s="286"/>
      <c r="B2965" s="267"/>
      <c r="C2965" s="267"/>
      <c r="D2965" s="286"/>
      <c r="E2965" s="267"/>
      <c r="F2965" s="286"/>
      <c r="G2965" s="286"/>
      <c r="H2965" s="267"/>
      <c r="I2965" s="345"/>
      <c r="J2965" s="267"/>
      <c r="K2965" s="345"/>
    </row>
    <row r="2966" spans="1:11">
      <c r="A2966" s="287" t="s">
        <v>439</v>
      </c>
      <c r="B2966" s="267"/>
      <c r="C2966" s="267"/>
      <c r="D2966" s="287" t="s">
        <v>440</v>
      </c>
      <c r="E2966" s="267"/>
      <c r="F2966" s="287"/>
      <c r="G2966" s="287"/>
      <c r="H2966" s="267"/>
      <c r="I2966" s="287" t="s">
        <v>544</v>
      </c>
      <c r="J2966" s="267"/>
      <c r="K2966" s="357"/>
    </row>
    <row r="2967" spans="1:11">
      <c r="A2967" s="288" t="s">
        <v>442</v>
      </c>
      <c r="B2967" s="267"/>
      <c r="C2967" s="267"/>
      <c r="D2967" s="288" t="s">
        <v>443</v>
      </c>
      <c r="E2967" s="267"/>
      <c r="F2967" s="288"/>
      <c r="G2967" s="288"/>
      <c r="H2967" s="267"/>
      <c r="I2967" s="288" t="s">
        <v>545</v>
      </c>
      <c r="J2967" s="304"/>
      <c r="K2967" s="286"/>
    </row>
    <row r="2969" ht="18.75" spans="1:11">
      <c r="A2969" s="264" t="s">
        <v>415</v>
      </c>
      <c r="B2969" s="265"/>
      <c r="C2969" s="266"/>
      <c r="D2969" s="266"/>
      <c r="E2969" s="267"/>
      <c r="F2969" s="267"/>
      <c r="G2969" s="267"/>
      <c r="H2969" s="267"/>
      <c r="I2969" s="267"/>
      <c r="J2969" s="267"/>
      <c r="K2969" s="267"/>
    </row>
    <row r="2970" ht="18.75" spans="1:11">
      <c r="A2970" s="264" t="s">
        <v>416</v>
      </c>
      <c r="B2970" s="265"/>
      <c r="C2970" s="266"/>
      <c r="D2970" s="266"/>
      <c r="E2970" s="267"/>
      <c r="F2970" s="267"/>
      <c r="G2970" s="267"/>
      <c r="H2970" s="267"/>
      <c r="I2970" s="267"/>
      <c r="J2970" s="267"/>
      <c r="K2970" s="267"/>
    </row>
    <row r="2971" ht="18.75" spans="1:11">
      <c r="A2971" s="264" t="s">
        <v>417</v>
      </c>
      <c r="B2971" s="265"/>
      <c r="C2971" s="266"/>
      <c r="D2971" s="266"/>
      <c r="E2971" s="267"/>
      <c r="F2971" s="267"/>
      <c r="G2971" s="267"/>
      <c r="H2971" s="267"/>
      <c r="I2971" s="296"/>
      <c r="J2971" s="296"/>
      <c r="K2971" s="296"/>
    </row>
    <row r="2972" ht="18.75" spans="1:11">
      <c r="A2972" s="264"/>
      <c r="B2972" s="265"/>
      <c r="C2972" s="266"/>
      <c r="D2972" s="266"/>
      <c r="E2972" s="267"/>
      <c r="F2972" s="267"/>
      <c r="G2972" s="267"/>
      <c r="H2972" s="267"/>
      <c r="I2972" s="267"/>
      <c r="J2972" s="267"/>
      <c r="K2972" s="267"/>
    </row>
    <row r="2973" ht="18.75" spans="1:11">
      <c r="A2973" s="264" t="s">
        <v>450</v>
      </c>
      <c r="B2973" s="265"/>
      <c r="C2973" s="266"/>
      <c r="D2973" s="266"/>
      <c r="E2973" s="267"/>
      <c r="F2973" s="267"/>
      <c r="G2973" s="267"/>
      <c r="H2973" s="267"/>
      <c r="I2973" s="267"/>
      <c r="J2973" s="267"/>
      <c r="K2973" s="297"/>
    </row>
    <row r="2974" ht="18" spans="1:11">
      <c r="A2974" s="264" t="s">
        <v>419</v>
      </c>
      <c r="B2974" s="268" t="s">
        <v>911</v>
      </c>
      <c r="C2974" s="266"/>
      <c r="D2974" s="266"/>
      <c r="E2974" s="267"/>
      <c r="F2974" s="267"/>
      <c r="G2974" s="267"/>
      <c r="H2974" s="267"/>
      <c r="I2974" s="267"/>
      <c r="J2974" s="267"/>
      <c r="K2974" s="297"/>
    </row>
    <row r="2975" ht="18.75" spans="1:11">
      <c r="A2975" s="264"/>
      <c r="B2975" s="268"/>
      <c r="C2975" s="266"/>
      <c r="D2975" s="266"/>
      <c r="E2975" s="267"/>
      <c r="F2975" s="267"/>
      <c r="G2975" s="267"/>
      <c r="H2975" s="267"/>
      <c r="I2975" s="267"/>
      <c r="J2975" s="267"/>
      <c r="K2975" s="356"/>
    </row>
    <row r="2976" ht="18.75" spans="1:11">
      <c r="A2976" s="269"/>
      <c r="B2976" s="269"/>
      <c r="C2976" s="266"/>
      <c r="D2976" s="266"/>
      <c r="E2976" s="269"/>
      <c r="F2976" s="270" t="s">
        <v>421</v>
      </c>
      <c r="G2976" s="271"/>
      <c r="H2976" s="271"/>
      <c r="I2976" s="299"/>
      <c r="J2976" s="267"/>
      <c r="K2976" s="356"/>
    </row>
    <row r="2977" ht="33" spans="1:11">
      <c r="A2977" s="334" t="s">
        <v>422</v>
      </c>
      <c r="B2977" s="335" t="s">
        <v>423</v>
      </c>
      <c r="C2977" s="336" t="s">
        <v>424</v>
      </c>
      <c r="D2977" s="337" t="s">
        <v>425</v>
      </c>
      <c r="E2977" s="336" t="s">
        <v>426</v>
      </c>
      <c r="F2977" s="336" t="s">
        <v>8</v>
      </c>
      <c r="G2977" s="336" t="s">
        <v>9</v>
      </c>
      <c r="H2977" s="336" t="s">
        <v>427</v>
      </c>
      <c r="I2977" s="336" t="s">
        <v>428</v>
      </c>
      <c r="J2977" s="336" t="s">
        <v>429</v>
      </c>
      <c r="K2977" s="336" t="s">
        <v>842</v>
      </c>
    </row>
    <row r="2978" spans="1:11">
      <c r="A2978" s="338">
        <v>45505</v>
      </c>
      <c r="B2978" s="338">
        <v>45510</v>
      </c>
      <c r="C2978" s="339" t="s">
        <v>319</v>
      </c>
      <c r="D2978" s="340" t="s">
        <v>912</v>
      </c>
      <c r="E2978" s="341" t="s">
        <v>541</v>
      </c>
      <c r="F2978" s="358">
        <v>0</v>
      </c>
      <c r="G2978" s="358">
        <v>0</v>
      </c>
      <c r="H2978" s="359">
        <v>0</v>
      </c>
      <c r="I2978" s="359">
        <v>0</v>
      </c>
      <c r="J2978" s="352" t="s">
        <v>433</v>
      </c>
      <c r="K2978" s="353" t="s">
        <v>434</v>
      </c>
    </row>
    <row r="2979" spans="1:11">
      <c r="A2979" s="344"/>
      <c r="B2979" s="344"/>
      <c r="C2979" s="345"/>
      <c r="D2979" s="346"/>
      <c r="E2979" s="347"/>
      <c r="F2979" s="360"/>
      <c r="G2979" s="360"/>
      <c r="H2979" s="361"/>
      <c r="I2979" s="361"/>
      <c r="J2979" s="354"/>
      <c r="K2979" s="355"/>
    </row>
    <row r="2980" spans="1:11">
      <c r="A2980" s="286" t="s">
        <v>436</v>
      </c>
      <c r="B2980" s="267"/>
      <c r="C2980" s="267"/>
      <c r="D2980" s="286" t="s">
        <v>437</v>
      </c>
      <c r="E2980" s="267"/>
      <c r="F2980" s="286"/>
      <c r="G2980" s="286"/>
      <c r="H2980" s="267"/>
      <c r="I2980" s="356" t="s">
        <v>438</v>
      </c>
      <c r="J2980" s="267"/>
      <c r="K2980" s="345"/>
    </row>
    <row r="2981" spans="1:11">
      <c r="A2981" s="286"/>
      <c r="B2981" s="267"/>
      <c r="C2981" s="267"/>
      <c r="D2981" s="286"/>
      <c r="E2981" s="267"/>
      <c r="F2981" s="286"/>
      <c r="G2981" s="286"/>
      <c r="H2981" s="267"/>
      <c r="I2981" s="267"/>
      <c r="J2981" s="267"/>
      <c r="K2981" s="345"/>
    </row>
    <row r="2982" spans="1:11">
      <c r="A2982" s="286"/>
      <c r="B2982" s="267"/>
      <c r="C2982" s="267"/>
      <c r="D2982" s="286"/>
      <c r="E2982" s="267"/>
      <c r="F2982" s="286"/>
      <c r="G2982" s="286"/>
      <c r="H2982" s="267"/>
      <c r="I2982" s="345"/>
      <c r="J2982" s="267"/>
      <c r="K2982" s="345"/>
    </row>
    <row r="2983" spans="1:11">
      <c r="A2983" s="287" t="s">
        <v>439</v>
      </c>
      <c r="B2983" s="267"/>
      <c r="C2983" s="267"/>
      <c r="D2983" s="287" t="s">
        <v>440</v>
      </c>
      <c r="E2983" s="267"/>
      <c r="F2983" s="287"/>
      <c r="G2983" s="287"/>
      <c r="H2983" s="267"/>
      <c r="I2983" s="287" t="s">
        <v>544</v>
      </c>
      <c r="J2983" s="267"/>
      <c r="K2983" s="357"/>
    </row>
    <row r="2984" spans="1:11">
      <c r="A2984" s="288" t="s">
        <v>442</v>
      </c>
      <c r="B2984" s="267"/>
      <c r="C2984" s="267"/>
      <c r="D2984" s="288" t="s">
        <v>443</v>
      </c>
      <c r="E2984" s="267"/>
      <c r="F2984" s="288"/>
      <c r="G2984" s="288"/>
      <c r="H2984" s="267"/>
      <c r="I2984" s="288" t="s">
        <v>545</v>
      </c>
      <c r="J2984" s="304"/>
      <c r="K2984" s="286"/>
    </row>
    <row r="2985" spans="1:11">
      <c r="A2985" s="286"/>
      <c r="B2985" s="66"/>
      <c r="C2985" s="66"/>
      <c r="D2985" s="286"/>
      <c r="E2985" s="66"/>
      <c r="F2985" s="286"/>
      <c r="G2985" s="286"/>
      <c r="H2985" s="66"/>
      <c r="I2985" s="289"/>
      <c r="J2985" s="66"/>
      <c r="K2985" s="289"/>
    </row>
    <row r="2986" ht="18.75" spans="1:11">
      <c r="A2986" s="264" t="s">
        <v>415</v>
      </c>
      <c r="B2986" s="265"/>
      <c r="C2986" s="266"/>
      <c r="D2986" s="266"/>
      <c r="E2986" s="267"/>
      <c r="F2986" s="267"/>
      <c r="G2986" s="267"/>
      <c r="H2986" s="267"/>
      <c r="I2986" s="267"/>
      <c r="J2986" s="267"/>
      <c r="K2986" s="297"/>
    </row>
    <row r="2987" ht="18.75" spans="1:11">
      <c r="A2987" s="264" t="s">
        <v>416</v>
      </c>
      <c r="B2987" s="265"/>
      <c r="C2987" s="266"/>
      <c r="D2987" s="266"/>
      <c r="E2987" s="267"/>
      <c r="F2987" s="267"/>
      <c r="G2987" s="267"/>
      <c r="H2987" s="267"/>
      <c r="I2987" s="267"/>
      <c r="J2987" s="267"/>
      <c r="K2987" s="297"/>
    </row>
    <row r="2988" ht="18.75" spans="1:11">
      <c r="A2988" s="264" t="s">
        <v>417</v>
      </c>
      <c r="B2988" s="265"/>
      <c r="C2988" s="266"/>
      <c r="D2988" s="266"/>
      <c r="E2988" s="267"/>
      <c r="F2988" s="267"/>
      <c r="G2988" s="267"/>
      <c r="H2988" s="267"/>
      <c r="I2988" s="267"/>
      <c r="J2988" s="267"/>
      <c r="K2988" s="297"/>
    </row>
    <row r="2989" ht="18.75" spans="1:11">
      <c r="A2989" s="264"/>
      <c r="B2989" s="265"/>
      <c r="C2989" s="266"/>
      <c r="D2989" s="266"/>
      <c r="E2989" s="267"/>
      <c r="F2989" s="267"/>
      <c r="G2989" s="267"/>
      <c r="H2989" s="267"/>
      <c r="I2989" s="267"/>
      <c r="J2989" s="267"/>
      <c r="K2989" s="297"/>
    </row>
    <row r="2990" ht="18.75" spans="1:11">
      <c r="A2990" s="264" t="s">
        <v>418</v>
      </c>
      <c r="B2990" s="265"/>
      <c r="C2990" s="266"/>
      <c r="D2990" s="266"/>
      <c r="E2990" s="267"/>
      <c r="F2990" s="267"/>
      <c r="G2990" s="267"/>
      <c r="H2990" s="267"/>
      <c r="I2990" s="267"/>
      <c r="J2990" s="267"/>
      <c r="K2990" s="297"/>
    </row>
    <row r="2991" ht="18" spans="1:11">
      <c r="A2991" s="264" t="s">
        <v>419</v>
      </c>
      <c r="B2991" s="268" t="s">
        <v>911</v>
      </c>
      <c r="C2991" s="266"/>
      <c r="D2991" s="266"/>
      <c r="E2991" s="267"/>
      <c r="F2991" s="267"/>
      <c r="G2991" s="267"/>
      <c r="H2991" s="267"/>
      <c r="I2991" s="267"/>
      <c r="J2991" s="267"/>
      <c r="K2991" s="297"/>
    </row>
    <row r="2992" ht="18.75" spans="1:11">
      <c r="A2992" s="264"/>
      <c r="B2992" s="268"/>
      <c r="C2992" s="266"/>
      <c r="D2992" s="266"/>
      <c r="E2992" s="267"/>
      <c r="F2992" s="267"/>
      <c r="G2992" s="267"/>
      <c r="H2992" s="267"/>
      <c r="I2992" s="267"/>
      <c r="J2992" s="267"/>
      <c r="K2992" s="356"/>
    </row>
    <row r="2993" ht="18.75" spans="1:11">
      <c r="A2993" s="269"/>
      <c r="B2993" s="269"/>
      <c r="C2993" s="266"/>
      <c r="D2993" s="266"/>
      <c r="E2993" s="269"/>
      <c r="F2993" s="270" t="s">
        <v>421</v>
      </c>
      <c r="G2993" s="271"/>
      <c r="H2993" s="271"/>
      <c r="I2993" s="299"/>
      <c r="J2993" s="267"/>
      <c r="K2993" s="356"/>
    </row>
    <row r="2994" ht="33" spans="1:11">
      <c r="A2994" s="334" t="s">
        <v>422</v>
      </c>
      <c r="B2994" s="335" t="s">
        <v>423</v>
      </c>
      <c r="C2994" s="336" t="s">
        <v>424</v>
      </c>
      <c r="D2994" s="337" t="s">
        <v>425</v>
      </c>
      <c r="E2994" s="336" t="s">
        <v>426</v>
      </c>
      <c r="F2994" s="336" t="s">
        <v>8</v>
      </c>
      <c r="G2994" s="336" t="s">
        <v>9</v>
      </c>
      <c r="H2994" s="336" t="s">
        <v>427</v>
      </c>
      <c r="I2994" s="336" t="s">
        <v>428</v>
      </c>
      <c r="J2994" s="336" t="s">
        <v>429</v>
      </c>
      <c r="K2994" s="336" t="s">
        <v>842</v>
      </c>
    </row>
    <row r="2995" spans="1:11">
      <c r="A2995" s="338">
        <v>45505</v>
      </c>
      <c r="B2995" s="338">
        <v>45510</v>
      </c>
      <c r="C2995" s="339" t="s">
        <v>320</v>
      </c>
      <c r="D2995" s="340" t="s">
        <v>913</v>
      </c>
      <c r="E2995" s="341" t="s">
        <v>914</v>
      </c>
      <c r="F2995" s="358">
        <v>0</v>
      </c>
      <c r="G2995" s="358">
        <v>0</v>
      </c>
      <c r="H2995" s="359">
        <v>0</v>
      </c>
      <c r="I2995" s="359">
        <v>0</v>
      </c>
      <c r="J2995" s="352" t="s">
        <v>433</v>
      </c>
      <c r="K2995" s="353" t="s">
        <v>434</v>
      </c>
    </row>
    <row r="2996" spans="1:11">
      <c r="A2996" s="344"/>
      <c r="B2996" s="344"/>
      <c r="C2996" s="345"/>
      <c r="D2996" s="346"/>
      <c r="E2996" s="347"/>
      <c r="F2996" s="362"/>
      <c r="G2996" s="362"/>
      <c r="H2996" s="363"/>
      <c r="I2996" s="363"/>
      <c r="J2996" s="354"/>
      <c r="K2996" s="355"/>
    </row>
    <row r="2997" spans="1:11">
      <c r="A2997" s="344"/>
      <c r="B2997" s="344"/>
      <c r="C2997" s="345"/>
      <c r="D2997" s="346"/>
      <c r="E2997" s="347"/>
      <c r="F2997" s="360"/>
      <c r="G2997" s="360"/>
      <c r="H2997" s="361"/>
      <c r="I2997" s="361"/>
      <c r="J2997" s="354"/>
      <c r="K2997" s="355"/>
    </row>
    <row r="2998" spans="1:11">
      <c r="A2998" s="286" t="s">
        <v>436</v>
      </c>
      <c r="B2998" s="267"/>
      <c r="C2998" s="267"/>
      <c r="D2998" s="286" t="s">
        <v>437</v>
      </c>
      <c r="E2998" s="267"/>
      <c r="F2998" s="286"/>
      <c r="G2998" s="286"/>
      <c r="H2998" s="267"/>
      <c r="I2998" s="356" t="s">
        <v>438</v>
      </c>
      <c r="J2998" s="267"/>
      <c r="K2998" s="345"/>
    </row>
    <row r="2999" spans="1:11">
      <c r="A2999" s="286"/>
      <c r="B2999" s="267"/>
      <c r="C2999" s="267"/>
      <c r="D2999" s="286"/>
      <c r="E2999" s="267"/>
      <c r="F2999" s="286"/>
      <c r="G2999" s="286"/>
      <c r="H2999" s="267"/>
      <c r="I2999" s="267"/>
      <c r="J2999" s="267"/>
      <c r="K2999" s="345"/>
    </row>
    <row r="3000" spans="1:11">
      <c r="A3000" s="286"/>
      <c r="B3000" s="267"/>
      <c r="C3000" s="267"/>
      <c r="D3000" s="286"/>
      <c r="E3000" s="267"/>
      <c r="F3000" s="286"/>
      <c r="G3000" s="286"/>
      <c r="H3000" s="267"/>
      <c r="I3000" s="345"/>
      <c r="J3000" s="267"/>
      <c r="K3000" s="345"/>
    </row>
    <row r="3001" spans="1:11">
      <c r="A3001" s="287" t="s">
        <v>439</v>
      </c>
      <c r="B3001" s="267"/>
      <c r="C3001" s="267"/>
      <c r="D3001" s="287" t="s">
        <v>440</v>
      </c>
      <c r="E3001" s="267"/>
      <c r="F3001" s="287"/>
      <c r="G3001" s="287"/>
      <c r="H3001" s="267"/>
      <c r="I3001" s="287" t="s">
        <v>441</v>
      </c>
      <c r="J3001" s="267"/>
      <c r="K3001" s="357"/>
    </row>
    <row r="3002" spans="1:11">
      <c r="A3002" s="288" t="s">
        <v>442</v>
      </c>
      <c r="B3002" s="267"/>
      <c r="C3002" s="267"/>
      <c r="D3002" s="288" t="s">
        <v>443</v>
      </c>
      <c r="E3002" s="267"/>
      <c r="F3002" s="288"/>
      <c r="G3002" s="288"/>
      <c r="H3002" s="267"/>
      <c r="I3002" s="288" t="s">
        <v>444</v>
      </c>
      <c r="J3002" s="304"/>
      <c r="K3002" s="286"/>
    </row>
    <row r="3003" spans="1:11">
      <c r="A3003" s="288"/>
      <c r="B3003" s="66"/>
      <c r="C3003" s="66"/>
      <c r="D3003" s="288"/>
      <c r="E3003" s="66"/>
      <c r="F3003" s="288"/>
      <c r="G3003" s="288"/>
      <c r="H3003" s="66"/>
      <c r="I3003" s="288"/>
      <c r="J3003" s="304"/>
      <c r="K3003" s="286"/>
    </row>
    <row r="3004" ht="18.75" spans="1:11">
      <c r="A3004" s="264" t="s">
        <v>415</v>
      </c>
      <c r="B3004" s="265"/>
      <c r="C3004" s="266"/>
      <c r="D3004" s="266"/>
      <c r="E3004" s="267"/>
      <c r="F3004" s="267"/>
      <c r="G3004" s="267"/>
      <c r="H3004" s="267"/>
      <c r="I3004" s="267"/>
      <c r="J3004" s="267"/>
      <c r="K3004" s="297"/>
    </row>
    <row r="3005" ht="18.75" spans="1:11">
      <c r="A3005" s="264" t="s">
        <v>416</v>
      </c>
      <c r="B3005" s="265"/>
      <c r="C3005" s="266"/>
      <c r="D3005" s="266"/>
      <c r="E3005" s="267"/>
      <c r="F3005" s="267"/>
      <c r="G3005" s="267"/>
      <c r="H3005" s="267"/>
      <c r="I3005" s="267"/>
      <c r="J3005" s="267"/>
      <c r="K3005" s="297"/>
    </row>
    <row r="3006" ht="18.75" spans="1:11">
      <c r="A3006" s="264" t="s">
        <v>417</v>
      </c>
      <c r="B3006" s="265"/>
      <c r="C3006" s="266"/>
      <c r="D3006" s="266"/>
      <c r="E3006" s="267"/>
      <c r="F3006" s="267"/>
      <c r="G3006" s="267"/>
      <c r="H3006" s="267"/>
      <c r="I3006" s="267"/>
      <c r="J3006" s="267"/>
      <c r="K3006" s="297"/>
    </row>
    <row r="3007" ht="18.75" spans="1:11">
      <c r="A3007" s="264"/>
      <c r="B3007" s="265"/>
      <c r="C3007" s="266"/>
      <c r="D3007" s="266"/>
      <c r="E3007" s="267"/>
      <c r="F3007" s="267"/>
      <c r="G3007" s="267"/>
      <c r="H3007" s="267"/>
      <c r="I3007" s="267"/>
      <c r="J3007" s="267"/>
      <c r="K3007" s="297"/>
    </row>
    <row r="3008" ht="18.75" spans="1:11">
      <c r="A3008" s="264" t="s">
        <v>418</v>
      </c>
      <c r="B3008" s="265"/>
      <c r="C3008" s="266"/>
      <c r="D3008" s="266"/>
      <c r="E3008" s="267"/>
      <c r="F3008" s="267"/>
      <c r="G3008" s="267"/>
      <c r="H3008" s="267"/>
      <c r="I3008" s="267"/>
      <c r="J3008" s="267"/>
      <c r="K3008" s="297"/>
    </row>
    <row r="3009" ht="18" spans="1:11">
      <c r="A3009" s="264" t="s">
        <v>419</v>
      </c>
      <c r="B3009" s="268" t="s">
        <v>915</v>
      </c>
      <c r="C3009" s="266"/>
      <c r="D3009" s="266"/>
      <c r="E3009" s="267"/>
      <c r="F3009" s="267"/>
      <c r="G3009" s="267"/>
      <c r="H3009" s="267"/>
      <c r="I3009" s="267"/>
      <c r="J3009" s="267"/>
      <c r="K3009" s="297"/>
    </row>
    <row r="3010" ht="18.75" spans="1:11">
      <c r="A3010" s="264"/>
      <c r="B3010" s="268"/>
      <c r="C3010" s="266"/>
      <c r="D3010" s="266"/>
      <c r="E3010" s="267"/>
      <c r="F3010" s="267"/>
      <c r="G3010" s="267"/>
      <c r="H3010" s="267"/>
      <c r="I3010" s="267"/>
      <c r="J3010" s="267"/>
      <c r="K3010" s="356"/>
    </row>
    <row r="3011" ht="18.75" spans="1:11">
      <c r="A3011" s="269"/>
      <c r="B3011" s="269"/>
      <c r="C3011" s="266"/>
      <c r="D3011" s="266"/>
      <c r="E3011" s="269"/>
      <c r="F3011" s="270" t="s">
        <v>421</v>
      </c>
      <c r="G3011" s="271"/>
      <c r="H3011" s="271"/>
      <c r="I3011" s="299"/>
      <c r="J3011" s="267"/>
      <c r="K3011" s="356"/>
    </row>
    <row r="3012" ht="33" spans="1:11">
      <c r="A3012" s="334" t="s">
        <v>422</v>
      </c>
      <c r="B3012" s="335" t="s">
        <v>423</v>
      </c>
      <c r="C3012" s="336" t="s">
        <v>424</v>
      </c>
      <c r="D3012" s="337" t="s">
        <v>425</v>
      </c>
      <c r="E3012" s="336" t="s">
        <v>426</v>
      </c>
      <c r="F3012" s="336" t="s">
        <v>8</v>
      </c>
      <c r="G3012" s="336" t="s">
        <v>9</v>
      </c>
      <c r="H3012" s="336" t="s">
        <v>427</v>
      </c>
      <c r="I3012" s="336" t="s">
        <v>428</v>
      </c>
      <c r="J3012" s="336" t="s">
        <v>429</v>
      </c>
      <c r="K3012" s="336" t="s">
        <v>842</v>
      </c>
    </row>
    <row r="3013" spans="1:11">
      <c r="A3013" s="338">
        <v>45510</v>
      </c>
      <c r="B3013" s="338">
        <v>45512</v>
      </c>
      <c r="C3013" s="339" t="s">
        <v>329</v>
      </c>
      <c r="D3013" s="340" t="s">
        <v>916</v>
      </c>
      <c r="E3013" s="341" t="s">
        <v>889</v>
      </c>
      <c r="F3013" s="358">
        <v>0</v>
      </c>
      <c r="G3013" s="358">
        <v>0</v>
      </c>
      <c r="H3013" s="359">
        <v>0</v>
      </c>
      <c r="I3013" s="359">
        <v>0</v>
      </c>
      <c r="J3013" s="352" t="s">
        <v>433</v>
      </c>
      <c r="K3013" s="353" t="s">
        <v>434</v>
      </c>
    </row>
    <row r="3014" spans="1:11">
      <c r="A3014" s="344"/>
      <c r="B3014" s="344"/>
      <c r="C3014" s="345"/>
      <c r="D3014" s="346"/>
      <c r="E3014" s="347"/>
      <c r="F3014" s="362"/>
      <c r="G3014" s="362"/>
      <c r="H3014" s="363"/>
      <c r="I3014" s="363"/>
      <c r="J3014" s="354"/>
      <c r="K3014" s="355"/>
    </row>
    <row r="3015" spans="1:11">
      <c r="A3015" s="344"/>
      <c r="B3015" s="344"/>
      <c r="C3015" s="345"/>
      <c r="D3015" s="346"/>
      <c r="E3015" s="347"/>
      <c r="F3015" s="360"/>
      <c r="G3015" s="360"/>
      <c r="H3015" s="361"/>
      <c r="I3015" s="361"/>
      <c r="J3015" s="354"/>
      <c r="K3015" s="355"/>
    </row>
    <row r="3016" spans="1:11">
      <c r="A3016" s="286" t="s">
        <v>436</v>
      </c>
      <c r="B3016" s="267"/>
      <c r="C3016" s="267"/>
      <c r="D3016" s="286" t="s">
        <v>437</v>
      </c>
      <c r="E3016" s="267"/>
      <c r="F3016" s="286"/>
      <c r="G3016" s="286"/>
      <c r="H3016" s="267"/>
      <c r="I3016" s="356" t="s">
        <v>438</v>
      </c>
      <c r="J3016" s="267"/>
      <c r="K3016" s="345"/>
    </row>
    <row r="3017" spans="1:11">
      <c r="A3017" s="286"/>
      <c r="B3017" s="267"/>
      <c r="C3017" s="267"/>
      <c r="D3017" s="286"/>
      <c r="E3017" s="267"/>
      <c r="F3017" s="286"/>
      <c r="G3017" s="286"/>
      <c r="H3017" s="267"/>
      <c r="I3017" s="267"/>
      <c r="J3017" s="267"/>
      <c r="K3017" s="345"/>
    </row>
    <row r="3018" spans="1:11">
      <c r="A3018" s="286"/>
      <c r="B3018" s="267"/>
      <c r="C3018" s="267"/>
      <c r="D3018" s="286"/>
      <c r="E3018" s="267"/>
      <c r="F3018" s="286"/>
      <c r="G3018" s="286"/>
      <c r="H3018" s="267"/>
      <c r="I3018" s="345"/>
      <c r="J3018" s="267"/>
      <c r="K3018" s="345"/>
    </row>
    <row r="3019" spans="1:11">
      <c r="A3019" s="287" t="s">
        <v>439</v>
      </c>
      <c r="B3019" s="267"/>
      <c r="C3019" s="267"/>
      <c r="D3019" s="287" t="s">
        <v>440</v>
      </c>
      <c r="E3019" s="267"/>
      <c r="F3019" s="287"/>
      <c r="G3019" s="287"/>
      <c r="H3019" s="267"/>
      <c r="I3019" s="287" t="s">
        <v>441</v>
      </c>
      <c r="J3019" s="267"/>
      <c r="K3019" s="357"/>
    </row>
    <row r="3020" spans="1:11">
      <c r="A3020" s="288" t="s">
        <v>442</v>
      </c>
      <c r="B3020" s="267"/>
      <c r="C3020" s="267"/>
      <c r="D3020" s="288" t="s">
        <v>443</v>
      </c>
      <c r="E3020" s="267"/>
      <c r="F3020" s="288"/>
      <c r="G3020" s="288"/>
      <c r="H3020" s="267"/>
      <c r="I3020" s="288" t="s">
        <v>444</v>
      </c>
      <c r="J3020" s="304"/>
      <c r="K3020" s="286"/>
    </row>
    <row r="3021" spans="1:11">
      <c r="A3021" s="286"/>
      <c r="B3021" s="66"/>
      <c r="C3021" s="66"/>
      <c r="D3021" s="286"/>
      <c r="E3021" s="66"/>
      <c r="F3021" s="286"/>
      <c r="G3021" s="286"/>
      <c r="H3021" s="66"/>
      <c r="I3021" s="298"/>
      <c r="J3021" s="66"/>
      <c r="K3021" s="289"/>
    </row>
    <row r="3022" ht="18.75" spans="1:11">
      <c r="A3022" s="264" t="s">
        <v>415</v>
      </c>
      <c r="B3022" s="265"/>
      <c r="C3022" s="266"/>
      <c r="D3022" s="266"/>
      <c r="E3022" s="267"/>
      <c r="F3022" s="267"/>
      <c r="G3022" s="267"/>
      <c r="H3022" s="267"/>
      <c r="I3022" s="267"/>
      <c r="J3022" s="267"/>
      <c r="K3022" s="267"/>
    </row>
    <row r="3023" ht="18.75" spans="1:11">
      <c r="A3023" s="264" t="s">
        <v>416</v>
      </c>
      <c r="B3023" s="265"/>
      <c r="C3023" s="266"/>
      <c r="D3023" s="266"/>
      <c r="E3023" s="267"/>
      <c r="F3023" s="267"/>
      <c r="G3023" s="267"/>
      <c r="H3023" s="267"/>
      <c r="I3023" s="267"/>
      <c r="J3023" s="267"/>
      <c r="K3023" s="267"/>
    </row>
    <row r="3024" ht="18.75" spans="1:11">
      <c r="A3024" s="264" t="s">
        <v>417</v>
      </c>
      <c r="B3024" s="265"/>
      <c r="C3024" s="266"/>
      <c r="D3024" s="266"/>
      <c r="E3024" s="267"/>
      <c r="F3024" s="267"/>
      <c r="G3024" s="267"/>
      <c r="H3024" s="267"/>
      <c r="I3024" s="296"/>
      <c r="J3024" s="296"/>
      <c r="K3024" s="296"/>
    </row>
    <row r="3025" ht="18.75" spans="1:11">
      <c r="A3025" s="264"/>
      <c r="B3025" s="265"/>
      <c r="C3025" s="266"/>
      <c r="D3025" s="266"/>
      <c r="E3025" s="267"/>
      <c r="F3025" s="267"/>
      <c r="G3025" s="267"/>
      <c r="H3025" s="267"/>
      <c r="I3025" s="267"/>
      <c r="J3025" s="267"/>
      <c r="K3025" s="267"/>
    </row>
    <row r="3026" ht="18.75" spans="1:11">
      <c r="A3026" s="264" t="s">
        <v>450</v>
      </c>
      <c r="B3026" s="265"/>
      <c r="C3026" s="266"/>
      <c r="D3026" s="266"/>
      <c r="E3026" s="267"/>
      <c r="F3026" s="267"/>
      <c r="G3026" s="267"/>
      <c r="H3026" s="267"/>
      <c r="I3026" s="267"/>
      <c r="J3026" s="267"/>
      <c r="K3026" s="297"/>
    </row>
    <row r="3027" ht="18" spans="1:11">
      <c r="A3027" s="264" t="s">
        <v>419</v>
      </c>
      <c r="B3027" s="268" t="s">
        <v>915</v>
      </c>
      <c r="C3027" s="266"/>
      <c r="D3027" s="266"/>
      <c r="E3027" s="267"/>
      <c r="F3027" s="267"/>
      <c r="G3027" s="267"/>
      <c r="H3027" s="267"/>
      <c r="I3027" s="267"/>
      <c r="J3027" s="267"/>
      <c r="K3027" s="297"/>
    </row>
    <row r="3028" ht="18.75" spans="1:11">
      <c r="A3028" s="264"/>
      <c r="B3028" s="268"/>
      <c r="C3028" s="266"/>
      <c r="D3028" s="266"/>
      <c r="E3028" s="267"/>
      <c r="F3028" s="267"/>
      <c r="G3028" s="267"/>
      <c r="H3028" s="267"/>
      <c r="I3028" s="267"/>
      <c r="J3028" s="267"/>
      <c r="K3028" s="356"/>
    </row>
    <row r="3029" ht="18.75" spans="1:11">
      <c r="A3029" s="269"/>
      <c r="B3029" s="269"/>
      <c r="C3029" s="266"/>
      <c r="D3029" s="266"/>
      <c r="E3029" s="269"/>
      <c r="F3029" s="270" t="s">
        <v>421</v>
      </c>
      <c r="G3029" s="271"/>
      <c r="H3029" s="271"/>
      <c r="I3029" s="299"/>
      <c r="J3029" s="267"/>
      <c r="K3029" s="356"/>
    </row>
    <row r="3030" ht="33" spans="1:11">
      <c r="A3030" s="334" t="s">
        <v>422</v>
      </c>
      <c r="B3030" s="335" t="s">
        <v>423</v>
      </c>
      <c r="C3030" s="336" t="s">
        <v>424</v>
      </c>
      <c r="D3030" s="337" t="s">
        <v>425</v>
      </c>
      <c r="E3030" s="336" t="s">
        <v>426</v>
      </c>
      <c r="F3030" s="336" t="s">
        <v>8</v>
      </c>
      <c r="G3030" s="336" t="s">
        <v>9</v>
      </c>
      <c r="H3030" s="336" t="s">
        <v>427</v>
      </c>
      <c r="I3030" s="336" t="s">
        <v>428</v>
      </c>
      <c r="J3030" s="336" t="s">
        <v>429</v>
      </c>
      <c r="K3030" s="336" t="s">
        <v>842</v>
      </c>
    </row>
    <row r="3031" spans="1:11">
      <c r="A3031" s="338">
        <v>45510</v>
      </c>
      <c r="B3031" s="338">
        <v>45512</v>
      </c>
      <c r="C3031" s="339" t="s">
        <v>325</v>
      </c>
      <c r="D3031" s="340" t="s">
        <v>917</v>
      </c>
      <c r="E3031" s="341" t="s">
        <v>889</v>
      </c>
      <c r="F3031" s="358">
        <v>0</v>
      </c>
      <c r="G3031" s="358">
        <v>0</v>
      </c>
      <c r="H3031" s="359">
        <v>0</v>
      </c>
      <c r="I3031" s="359">
        <v>0</v>
      </c>
      <c r="J3031" s="352" t="s">
        <v>433</v>
      </c>
      <c r="K3031" s="353" t="s">
        <v>434</v>
      </c>
    </row>
    <row r="3032" spans="1:11">
      <c r="A3032" s="338">
        <v>45510</v>
      </c>
      <c r="B3032" s="338">
        <v>45512</v>
      </c>
      <c r="C3032" s="339" t="s">
        <v>328</v>
      </c>
      <c r="D3032" s="340" t="s">
        <v>918</v>
      </c>
      <c r="E3032" s="341" t="s">
        <v>655</v>
      </c>
      <c r="F3032" s="358">
        <v>0</v>
      </c>
      <c r="G3032" s="358">
        <v>0</v>
      </c>
      <c r="H3032" s="359">
        <v>0</v>
      </c>
      <c r="I3032" s="359">
        <v>0</v>
      </c>
      <c r="J3032" s="352" t="s">
        <v>433</v>
      </c>
      <c r="K3032" s="353" t="s">
        <v>434</v>
      </c>
    </row>
    <row r="3033" spans="1:11">
      <c r="A3033" s="338">
        <v>45510</v>
      </c>
      <c r="B3033" s="338">
        <v>45451</v>
      </c>
      <c r="C3033" s="339" t="s">
        <v>327</v>
      </c>
      <c r="D3033" s="340" t="s">
        <v>918</v>
      </c>
      <c r="E3033" s="341" t="s">
        <v>655</v>
      </c>
      <c r="F3033" s="358">
        <v>0</v>
      </c>
      <c r="G3033" s="358">
        <v>0</v>
      </c>
      <c r="H3033" s="359">
        <v>0</v>
      </c>
      <c r="I3033" s="359">
        <v>0</v>
      </c>
      <c r="J3033" s="352" t="s">
        <v>433</v>
      </c>
      <c r="K3033" s="353" t="s">
        <v>434</v>
      </c>
    </row>
    <row r="3034" spans="1:11">
      <c r="A3034" s="344"/>
      <c r="B3034" s="344"/>
      <c r="C3034" s="345"/>
      <c r="D3034" s="346"/>
      <c r="E3034" s="347"/>
      <c r="F3034" s="360"/>
      <c r="G3034" s="360"/>
      <c r="H3034" s="361"/>
      <c r="I3034" s="361"/>
      <c r="J3034" s="354"/>
      <c r="K3034" s="355"/>
    </row>
    <row r="3035" spans="1:11">
      <c r="A3035" s="286" t="s">
        <v>436</v>
      </c>
      <c r="B3035" s="267"/>
      <c r="C3035" s="267"/>
      <c r="D3035" s="286" t="s">
        <v>437</v>
      </c>
      <c r="E3035" s="267"/>
      <c r="F3035" s="286"/>
      <c r="G3035" s="286"/>
      <c r="H3035" s="267"/>
      <c r="I3035" s="356" t="s">
        <v>438</v>
      </c>
      <c r="J3035" s="267"/>
      <c r="K3035" s="345"/>
    </row>
    <row r="3036" spans="1:11">
      <c r="A3036" s="286"/>
      <c r="B3036" s="267"/>
      <c r="C3036" s="267"/>
      <c r="D3036" s="286"/>
      <c r="E3036" s="267"/>
      <c r="F3036" s="286"/>
      <c r="G3036" s="286"/>
      <c r="H3036" s="267"/>
      <c r="I3036" s="267"/>
      <c r="J3036" s="267"/>
      <c r="K3036" s="345"/>
    </row>
    <row r="3037" spans="1:11">
      <c r="A3037" s="286"/>
      <c r="B3037" s="267"/>
      <c r="C3037" s="267"/>
      <c r="D3037" s="286"/>
      <c r="E3037" s="267"/>
      <c r="F3037" s="286"/>
      <c r="G3037" s="286"/>
      <c r="H3037" s="267"/>
      <c r="I3037" s="345"/>
      <c r="J3037" s="267"/>
      <c r="K3037" s="345"/>
    </row>
    <row r="3038" spans="1:11">
      <c r="A3038" s="287" t="s">
        <v>439</v>
      </c>
      <c r="B3038" s="267"/>
      <c r="C3038" s="267"/>
      <c r="D3038" s="287" t="s">
        <v>440</v>
      </c>
      <c r="E3038" s="267"/>
      <c r="F3038" s="287"/>
      <c r="G3038" s="287"/>
      <c r="H3038" s="267"/>
      <c r="I3038" s="287" t="s">
        <v>544</v>
      </c>
      <c r="J3038" s="267"/>
      <c r="K3038" s="357"/>
    </row>
    <row r="3039" spans="1:11">
      <c r="A3039" s="288" t="s">
        <v>442</v>
      </c>
      <c r="B3039" s="267"/>
      <c r="C3039" s="267"/>
      <c r="D3039" s="288" t="s">
        <v>443</v>
      </c>
      <c r="E3039" s="267"/>
      <c r="F3039" s="288"/>
      <c r="G3039" s="288"/>
      <c r="H3039" s="267"/>
      <c r="I3039" s="288" t="s">
        <v>545</v>
      </c>
      <c r="J3039" s="304"/>
      <c r="K3039" s="286"/>
    </row>
    <row r="3040" spans="1:11">
      <c r="A3040" s="289"/>
      <c r="B3040" s="289"/>
      <c r="C3040" s="290"/>
      <c r="D3040" s="291"/>
      <c r="E3040" s="291"/>
      <c r="F3040" s="292"/>
      <c r="G3040" s="292"/>
      <c r="H3040" s="293"/>
      <c r="I3040" s="293"/>
      <c r="J3040" s="305"/>
      <c r="K3040" s="289"/>
    </row>
    <row r="3041" ht="18.75" spans="1:11">
      <c r="A3041" s="264" t="s">
        <v>415</v>
      </c>
      <c r="B3041" s="265"/>
      <c r="C3041" s="266"/>
      <c r="D3041" s="266"/>
      <c r="E3041" s="267"/>
      <c r="F3041" s="267"/>
      <c r="G3041" s="267"/>
      <c r="H3041" s="267"/>
      <c r="I3041" s="267"/>
      <c r="J3041" s="267"/>
      <c r="K3041" s="267"/>
    </row>
    <row r="3042" ht="18.75" spans="1:11">
      <c r="A3042" s="264" t="s">
        <v>416</v>
      </c>
      <c r="B3042" s="265"/>
      <c r="C3042" s="266"/>
      <c r="D3042" s="266"/>
      <c r="E3042" s="267"/>
      <c r="F3042" s="267"/>
      <c r="G3042" s="267"/>
      <c r="H3042" s="267"/>
      <c r="I3042" s="267"/>
      <c r="J3042" s="267"/>
      <c r="K3042" s="267"/>
    </row>
    <row r="3043" ht="18.75" spans="1:11">
      <c r="A3043" s="264" t="s">
        <v>417</v>
      </c>
      <c r="B3043" s="265"/>
      <c r="C3043" s="266"/>
      <c r="D3043" s="266"/>
      <c r="E3043" s="267"/>
      <c r="F3043" s="267"/>
      <c r="G3043" s="267"/>
      <c r="H3043" s="267"/>
      <c r="I3043" s="296"/>
      <c r="J3043" s="296"/>
      <c r="K3043" s="296"/>
    </row>
    <row r="3044" ht="18.75" spans="1:11">
      <c r="A3044" s="264"/>
      <c r="B3044" s="265"/>
      <c r="C3044" s="266"/>
      <c r="D3044" s="266"/>
      <c r="E3044" s="267"/>
      <c r="F3044" s="267"/>
      <c r="G3044" s="267"/>
      <c r="H3044" s="267"/>
      <c r="I3044" s="267"/>
      <c r="J3044" s="267"/>
      <c r="K3044" s="267"/>
    </row>
    <row r="3045" ht="18.75" spans="1:11">
      <c r="A3045" s="264" t="s">
        <v>450</v>
      </c>
      <c r="B3045" s="265"/>
      <c r="C3045" s="266"/>
      <c r="D3045" s="266"/>
      <c r="E3045" s="267"/>
      <c r="F3045" s="267"/>
      <c r="G3045" s="267"/>
      <c r="H3045" s="267"/>
      <c r="I3045" s="267"/>
      <c r="J3045" s="267"/>
      <c r="K3045" s="297"/>
    </row>
    <row r="3046" ht="18" spans="1:11">
      <c r="A3046" s="264" t="s">
        <v>419</v>
      </c>
      <c r="B3046" s="268" t="s">
        <v>919</v>
      </c>
      <c r="C3046" s="266"/>
      <c r="D3046" s="266"/>
      <c r="E3046" s="267"/>
      <c r="F3046" s="267"/>
      <c r="G3046" s="267"/>
      <c r="H3046" s="267"/>
      <c r="I3046" s="267"/>
      <c r="J3046" s="267"/>
      <c r="K3046" s="297"/>
    </row>
    <row r="3047" ht="18.75" spans="1:11">
      <c r="A3047" s="264"/>
      <c r="B3047" s="268"/>
      <c r="C3047" s="266"/>
      <c r="D3047" s="266"/>
      <c r="E3047" s="267"/>
      <c r="F3047" s="267"/>
      <c r="G3047" s="267"/>
      <c r="H3047" s="267"/>
      <c r="I3047" s="267"/>
      <c r="J3047" s="267"/>
      <c r="K3047" s="356"/>
    </row>
    <row r="3048" ht="18.75" spans="1:11">
      <c r="A3048" s="269"/>
      <c r="B3048" s="269"/>
      <c r="C3048" s="266"/>
      <c r="D3048" s="266"/>
      <c r="E3048" s="269"/>
      <c r="F3048" s="270" t="s">
        <v>421</v>
      </c>
      <c r="G3048" s="271"/>
      <c r="H3048" s="271"/>
      <c r="I3048" s="299"/>
      <c r="J3048" s="267"/>
      <c r="K3048" s="356"/>
    </row>
    <row r="3049" ht="33" spans="1:11">
      <c r="A3049" s="334" t="s">
        <v>422</v>
      </c>
      <c r="B3049" s="335" t="s">
        <v>423</v>
      </c>
      <c r="C3049" s="336" t="s">
        <v>424</v>
      </c>
      <c r="D3049" s="337" t="s">
        <v>425</v>
      </c>
      <c r="E3049" s="336" t="s">
        <v>426</v>
      </c>
      <c r="F3049" s="336" t="s">
        <v>8</v>
      </c>
      <c r="G3049" s="336" t="s">
        <v>9</v>
      </c>
      <c r="H3049" s="336" t="s">
        <v>427</v>
      </c>
      <c r="I3049" s="336" t="s">
        <v>428</v>
      </c>
      <c r="J3049" s="336" t="s">
        <v>429</v>
      </c>
      <c r="K3049" s="336" t="s">
        <v>842</v>
      </c>
    </row>
    <row r="3050" spans="1:11">
      <c r="A3050" s="338">
        <v>45510</v>
      </c>
      <c r="B3050" s="338">
        <v>45513</v>
      </c>
      <c r="C3050" s="339" t="s">
        <v>331</v>
      </c>
      <c r="D3050" s="340" t="s">
        <v>920</v>
      </c>
      <c r="E3050" s="341" t="s">
        <v>449</v>
      </c>
      <c r="F3050" s="358">
        <v>0</v>
      </c>
      <c r="G3050" s="358">
        <v>0</v>
      </c>
      <c r="H3050" s="359">
        <v>0</v>
      </c>
      <c r="I3050" s="359">
        <v>0</v>
      </c>
      <c r="J3050" s="352" t="s">
        <v>433</v>
      </c>
      <c r="K3050" s="353" t="s">
        <v>434</v>
      </c>
    </row>
    <row r="3051" spans="1:11">
      <c r="A3051" s="338">
        <v>45510</v>
      </c>
      <c r="B3051" s="338">
        <v>45513</v>
      </c>
      <c r="C3051" s="339" t="s">
        <v>326</v>
      </c>
      <c r="D3051" s="340" t="s">
        <v>921</v>
      </c>
      <c r="E3051" s="341" t="s">
        <v>922</v>
      </c>
      <c r="F3051" s="358">
        <v>0</v>
      </c>
      <c r="G3051" s="358">
        <v>800</v>
      </c>
      <c r="H3051" s="359">
        <v>800</v>
      </c>
      <c r="I3051" s="359">
        <v>800</v>
      </c>
      <c r="J3051" s="352" t="s">
        <v>454</v>
      </c>
      <c r="K3051" s="353" t="s">
        <v>434</v>
      </c>
    </row>
    <row r="3052" spans="1:11">
      <c r="A3052" s="344"/>
      <c r="B3052" s="344"/>
      <c r="C3052" s="345"/>
      <c r="D3052" s="346"/>
      <c r="E3052" s="347"/>
      <c r="F3052" s="360"/>
      <c r="G3052" s="360"/>
      <c r="H3052" s="361"/>
      <c r="I3052" s="361"/>
      <c r="J3052" s="354"/>
      <c r="K3052" s="355"/>
    </row>
    <row r="3053" spans="1:11">
      <c r="A3053" s="286" t="s">
        <v>436</v>
      </c>
      <c r="B3053" s="267"/>
      <c r="C3053" s="267"/>
      <c r="D3053" s="286" t="s">
        <v>437</v>
      </c>
      <c r="E3053" s="267"/>
      <c r="F3053" s="286"/>
      <c r="G3053" s="286"/>
      <c r="H3053" s="267"/>
      <c r="I3053" s="356" t="s">
        <v>438</v>
      </c>
      <c r="J3053" s="267"/>
      <c r="K3053" s="345"/>
    </row>
    <row r="3054" spans="1:11">
      <c r="A3054" s="286"/>
      <c r="B3054" s="267"/>
      <c r="C3054" s="267"/>
      <c r="D3054" s="286"/>
      <c r="E3054" s="267"/>
      <c r="F3054" s="286"/>
      <c r="G3054" s="286"/>
      <c r="H3054" s="267"/>
      <c r="I3054" s="267"/>
      <c r="J3054" s="267"/>
      <c r="K3054" s="345"/>
    </row>
    <row r="3055" spans="1:11">
      <c r="A3055" s="286"/>
      <c r="B3055" s="267"/>
      <c r="C3055" s="267"/>
      <c r="D3055" s="286"/>
      <c r="E3055" s="267"/>
      <c r="F3055" s="286"/>
      <c r="G3055" s="286"/>
      <c r="H3055" s="267"/>
      <c r="I3055" s="345"/>
      <c r="J3055" s="267"/>
      <c r="K3055" s="345"/>
    </row>
    <row r="3056" spans="1:11">
      <c r="A3056" s="287" t="s">
        <v>439</v>
      </c>
      <c r="B3056" s="267"/>
      <c r="C3056" s="267"/>
      <c r="D3056" s="287" t="s">
        <v>440</v>
      </c>
      <c r="E3056" s="267"/>
      <c r="F3056" s="287"/>
      <c r="G3056" s="287"/>
      <c r="H3056" s="267"/>
      <c r="I3056" s="287" t="s">
        <v>544</v>
      </c>
      <c r="J3056" s="267"/>
      <c r="K3056" s="357"/>
    </row>
    <row r="3057" spans="1:11">
      <c r="A3057" s="288" t="s">
        <v>442</v>
      </c>
      <c r="B3057" s="267"/>
      <c r="C3057" s="267"/>
      <c r="D3057" s="288" t="s">
        <v>443</v>
      </c>
      <c r="E3057" s="267"/>
      <c r="F3057" s="288"/>
      <c r="G3057" s="288"/>
      <c r="H3057" s="267"/>
      <c r="I3057" s="288" t="s">
        <v>545</v>
      </c>
      <c r="J3057" s="304"/>
      <c r="K3057" s="286"/>
    </row>
    <row r="3058" spans="1:11">
      <c r="A3058" s="289"/>
      <c r="B3058" s="289"/>
      <c r="C3058" s="290"/>
      <c r="D3058" s="291"/>
      <c r="E3058" s="291"/>
      <c r="F3058" s="292"/>
      <c r="G3058" s="292"/>
      <c r="H3058" s="293"/>
      <c r="I3058" s="293"/>
      <c r="J3058" s="305"/>
      <c r="K3058" s="289"/>
    </row>
    <row r="3059" ht="18.75" spans="1:11">
      <c r="A3059" s="264" t="s">
        <v>415</v>
      </c>
      <c r="B3059" s="265"/>
      <c r="C3059" s="266"/>
      <c r="D3059" s="266"/>
      <c r="E3059" s="267"/>
      <c r="F3059" s="267"/>
      <c r="G3059" s="267"/>
      <c r="H3059" s="267"/>
      <c r="I3059" s="267"/>
      <c r="J3059" s="267"/>
      <c r="K3059" s="297"/>
    </row>
    <row r="3060" ht="18.75" spans="1:11">
      <c r="A3060" s="264" t="s">
        <v>416</v>
      </c>
      <c r="B3060" s="265"/>
      <c r="C3060" s="266"/>
      <c r="D3060" s="266"/>
      <c r="E3060" s="267"/>
      <c r="F3060" s="267"/>
      <c r="G3060" s="267"/>
      <c r="H3060" s="267"/>
      <c r="I3060" s="267"/>
      <c r="J3060" s="267"/>
      <c r="K3060" s="297"/>
    </row>
    <row r="3061" ht="18.75" spans="1:11">
      <c r="A3061" s="264" t="s">
        <v>417</v>
      </c>
      <c r="B3061" s="265"/>
      <c r="C3061" s="266"/>
      <c r="D3061" s="266"/>
      <c r="E3061" s="267"/>
      <c r="F3061" s="267"/>
      <c r="G3061" s="267"/>
      <c r="H3061" s="267"/>
      <c r="I3061" s="267"/>
      <c r="J3061" s="267"/>
      <c r="K3061" s="297"/>
    </row>
    <row r="3062" ht="18.75" spans="1:11">
      <c r="A3062" s="264"/>
      <c r="B3062" s="265"/>
      <c r="C3062" s="266"/>
      <c r="D3062" s="266"/>
      <c r="E3062" s="267"/>
      <c r="F3062" s="267"/>
      <c r="G3062" s="267"/>
      <c r="H3062" s="267"/>
      <c r="I3062" s="267"/>
      <c r="J3062" s="267"/>
      <c r="K3062" s="297"/>
    </row>
    <row r="3063" ht="18.75" spans="1:11">
      <c r="A3063" s="264" t="s">
        <v>418</v>
      </c>
      <c r="B3063" s="265"/>
      <c r="C3063" s="266"/>
      <c r="D3063" s="266"/>
      <c r="E3063" s="267"/>
      <c r="F3063" s="267"/>
      <c r="G3063" s="267"/>
      <c r="H3063" s="267"/>
      <c r="I3063" s="267"/>
      <c r="J3063" s="267"/>
      <c r="K3063" s="297"/>
    </row>
    <row r="3064" ht="18" spans="1:11">
      <c r="A3064" s="264" t="s">
        <v>419</v>
      </c>
      <c r="B3064" s="268" t="s">
        <v>919</v>
      </c>
      <c r="C3064" s="266"/>
      <c r="D3064" s="266"/>
      <c r="E3064" s="267"/>
      <c r="F3064" s="267"/>
      <c r="G3064" s="267"/>
      <c r="H3064" s="267"/>
      <c r="I3064" s="267"/>
      <c r="J3064" s="267"/>
      <c r="K3064" s="297"/>
    </row>
    <row r="3065" ht="18.75" spans="1:11">
      <c r="A3065" s="264"/>
      <c r="B3065" s="268"/>
      <c r="C3065" s="266"/>
      <c r="D3065" s="266"/>
      <c r="E3065" s="267"/>
      <c r="F3065" s="267"/>
      <c r="G3065" s="267"/>
      <c r="H3065" s="267"/>
      <c r="I3065" s="267"/>
      <c r="J3065" s="267"/>
      <c r="K3065" s="356"/>
    </row>
    <row r="3066" ht="18.75" spans="1:11">
      <c r="A3066" s="269"/>
      <c r="B3066" s="269"/>
      <c r="C3066" s="266"/>
      <c r="D3066" s="266"/>
      <c r="E3066" s="269"/>
      <c r="F3066" s="270" t="s">
        <v>421</v>
      </c>
      <c r="G3066" s="271"/>
      <c r="H3066" s="271"/>
      <c r="I3066" s="299"/>
      <c r="J3066" s="267"/>
      <c r="K3066" s="356"/>
    </row>
    <row r="3067" ht="33" spans="1:11">
      <c r="A3067" s="334" t="s">
        <v>422</v>
      </c>
      <c r="B3067" s="335" t="s">
        <v>423</v>
      </c>
      <c r="C3067" s="336" t="s">
        <v>424</v>
      </c>
      <c r="D3067" s="337" t="s">
        <v>425</v>
      </c>
      <c r="E3067" s="336" t="s">
        <v>426</v>
      </c>
      <c r="F3067" s="336" t="s">
        <v>8</v>
      </c>
      <c r="G3067" s="336" t="s">
        <v>9</v>
      </c>
      <c r="H3067" s="336" t="s">
        <v>427</v>
      </c>
      <c r="I3067" s="336" t="s">
        <v>428</v>
      </c>
      <c r="J3067" s="336" t="s">
        <v>429</v>
      </c>
      <c r="K3067" s="336" t="s">
        <v>842</v>
      </c>
    </row>
    <row r="3068" spans="1:11">
      <c r="A3068" s="338">
        <v>45483</v>
      </c>
      <c r="B3068" s="338">
        <v>45512</v>
      </c>
      <c r="C3068" s="339" t="s">
        <v>322</v>
      </c>
      <c r="D3068" s="340" t="s">
        <v>923</v>
      </c>
      <c r="E3068" s="341" t="s">
        <v>924</v>
      </c>
      <c r="F3068" s="358">
        <v>9460</v>
      </c>
      <c r="G3068" s="358">
        <v>4229</v>
      </c>
      <c r="H3068" s="359">
        <f>F3068+G3068</f>
        <v>13689</v>
      </c>
      <c r="I3068" s="359">
        <v>13689</v>
      </c>
      <c r="J3068" s="352" t="s">
        <v>454</v>
      </c>
      <c r="K3068" s="353" t="s">
        <v>434</v>
      </c>
    </row>
    <row r="3069" spans="1:11">
      <c r="A3069" s="338">
        <v>45483</v>
      </c>
      <c r="B3069" s="338">
        <v>45512</v>
      </c>
      <c r="C3069" s="339" t="s">
        <v>321</v>
      </c>
      <c r="D3069" s="340" t="s">
        <v>923</v>
      </c>
      <c r="E3069" s="341" t="s">
        <v>925</v>
      </c>
      <c r="F3069" s="358">
        <v>0</v>
      </c>
      <c r="G3069" s="358">
        <v>900</v>
      </c>
      <c r="H3069" s="359">
        <f>F3069+G3069</f>
        <v>900</v>
      </c>
      <c r="I3069" s="359">
        <v>900</v>
      </c>
      <c r="J3069" s="352" t="s">
        <v>454</v>
      </c>
      <c r="K3069" s="353" t="s">
        <v>434</v>
      </c>
    </row>
    <row r="3070" spans="1:11">
      <c r="A3070" s="338">
        <v>45484</v>
      </c>
      <c r="B3070" s="338">
        <v>45512</v>
      </c>
      <c r="C3070" s="339" t="s">
        <v>323</v>
      </c>
      <c r="D3070" s="340" t="s">
        <v>923</v>
      </c>
      <c r="E3070" s="341" t="s">
        <v>803</v>
      </c>
      <c r="F3070" s="358">
        <v>0</v>
      </c>
      <c r="G3070" s="358">
        <v>0</v>
      </c>
      <c r="H3070" s="359">
        <v>0</v>
      </c>
      <c r="I3070" s="359">
        <v>0</v>
      </c>
      <c r="J3070" s="352" t="s">
        <v>454</v>
      </c>
      <c r="K3070" s="353" t="s">
        <v>434</v>
      </c>
    </row>
    <row r="3071" spans="1:11">
      <c r="A3071" s="338">
        <v>45509</v>
      </c>
      <c r="B3071" s="338">
        <v>45513</v>
      </c>
      <c r="C3071" s="339" t="s">
        <v>330</v>
      </c>
      <c r="D3071" s="340" t="s">
        <v>926</v>
      </c>
      <c r="E3071" s="341" t="s">
        <v>510</v>
      </c>
      <c r="F3071" s="358">
        <v>2640</v>
      </c>
      <c r="G3071" s="358">
        <v>1260</v>
      </c>
      <c r="H3071" s="359">
        <f>F3071+G3071</f>
        <v>3900</v>
      </c>
      <c r="I3071" s="359">
        <v>1400</v>
      </c>
      <c r="J3071" s="352" t="s">
        <v>454</v>
      </c>
      <c r="K3071" s="353" t="s">
        <v>927</v>
      </c>
    </row>
    <row r="3072" spans="1:11">
      <c r="A3072" s="344"/>
      <c r="B3072" s="344"/>
      <c r="C3072" s="345"/>
      <c r="D3072" s="346"/>
      <c r="E3072" s="347"/>
      <c r="F3072" s="362"/>
      <c r="G3072" s="362"/>
      <c r="H3072" s="363"/>
      <c r="I3072" s="363"/>
      <c r="J3072" s="354"/>
      <c r="K3072" s="355"/>
    </row>
    <row r="3073" spans="1:11">
      <c r="A3073" s="344"/>
      <c r="B3073" s="344"/>
      <c r="C3073" s="345"/>
      <c r="D3073" s="346"/>
      <c r="E3073" s="347"/>
      <c r="F3073" s="360"/>
      <c r="G3073" s="360"/>
      <c r="H3073" s="361"/>
      <c r="I3073" s="361"/>
      <c r="J3073" s="354"/>
      <c r="K3073" s="355"/>
    </row>
    <row r="3074" spans="1:11">
      <c r="A3074" s="286" t="s">
        <v>436</v>
      </c>
      <c r="B3074" s="267"/>
      <c r="C3074" s="267"/>
      <c r="D3074" s="286" t="s">
        <v>437</v>
      </c>
      <c r="E3074" s="267"/>
      <c r="F3074" s="286"/>
      <c r="G3074" s="286"/>
      <c r="H3074" s="267"/>
      <c r="I3074" s="356" t="s">
        <v>438</v>
      </c>
      <c r="J3074" s="267"/>
      <c r="K3074" s="345"/>
    </row>
    <row r="3075" spans="1:11">
      <c r="A3075" s="286"/>
      <c r="B3075" s="267"/>
      <c r="C3075" s="267"/>
      <c r="D3075" s="286"/>
      <c r="E3075" s="267"/>
      <c r="F3075" s="286"/>
      <c r="G3075" s="286"/>
      <c r="H3075" s="267"/>
      <c r="I3075" s="267"/>
      <c r="J3075" s="267"/>
      <c r="K3075" s="345"/>
    </row>
    <row r="3076" spans="1:11">
      <c r="A3076" s="286"/>
      <c r="B3076" s="267"/>
      <c r="C3076" s="267"/>
      <c r="D3076" s="286"/>
      <c r="E3076" s="267"/>
      <c r="F3076" s="286"/>
      <c r="G3076" s="286"/>
      <c r="H3076" s="267"/>
      <c r="I3076" s="345"/>
      <c r="J3076" s="267"/>
      <c r="K3076" s="345"/>
    </row>
    <row r="3077" spans="1:11">
      <c r="A3077" s="287" t="s">
        <v>439</v>
      </c>
      <c r="B3077" s="267"/>
      <c r="C3077" s="267"/>
      <c r="D3077" s="287" t="s">
        <v>440</v>
      </c>
      <c r="E3077" s="267"/>
      <c r="F3077" s="287"/>
      <c r="G3077" s="287"/>
      <c r="H3077" s="267"/>
      <c r="I3077" s="287" t="s">
        <v>441</v>
      </c>
      <c r="J3077" s="267"/>
      <c r="K3077" s="357"/>
    </row>
    <row r="3078" spans="1:11">
      <c r="A3078" s="288" t="s">
        <v>442</v>
      </c>
      <c r="B3078" s="267"/>
      <c r="C3078" s="267"/>
      <c r="D3078" s="288" t="s">
        <v>443</v>
      </c>
      <c r="E3078" s="267"/>
      <c r="F3078" s="288"/>
      <c r="G3078" s="288"/>
      <c r="H3078" s="267"/>
      <c r="I3078" s="288" t="s">
        <v>444</v>
      </c>
      <c r="J3078" s="304"/>
      <c r="K3078" s="286"/>
    </row>
    <row r="3079" spans="1:11">
      <c r="A3079" s="289"/>
      <c r="B3079" s="289"/>
      <c r="C3079" s="289"/>
      <c r="D3079" s="332"/>
      <c r="E3079" s="290"/>
      <c r="F3079" s="292"/>
      <c r="G3079" s="292"/>
      <c r="H3079" s="293"/>
      <c r="I3079" s="293"/>
      <c r="J3079" s="305"/>
      <c r="K3079" s="289"/>
    </row>
    <row r="3080" ht="18.75" spans="1:11">
      <c r="A3080" s="264" t="s">
        <v>415</v>
      </c>
      <c r="B3080" s="265"/>
      <c r="C3080" s="266"/>
      <c r="D3080" s="266"/>
      <c r="E3080" s="267"/>
      <c r="F3080" s="267"/>
      <c r="G3080" s="267"/>
      <c r="H3080" s="267"/>
      <c r="I3080" s="267"/>
      <c r="J3080" s="267"/>
      <c r="K3080" s="267"/>
    </row>
    <row r="3081" ht="18.75" spans="1:11">
      <c r="A3081" s="264" t="s">
        <v>416</v>
      </c>
      <c r="B3081" s="265"/>
      <c r="C3081" s="266"/>
      <c r="D3081" s="266"/>
      <c r="E3081" s="267"/>
      <c r="F3081" s="267"/>
      <c r="G3081" s="267"/>
      <c r="H3081" s="267"/>
      <c r="I3081" s="267"/>
      <c r="J3081" s="267"/>
      <c r="K3081" s="267"/>
    </row>
    <row r="3082" ht="18.75" spans="1:11">
      <c r="A3082" s="264" t="s">
        <v>417</v>
      </c>
      <c r="B3082" s="265"/>
      <c r="C3082" s="266"/>
      <c r="D3082" s="266"/>
      <c r="E3082" s="267"/>
      <c r="F3082" s="267"/>
      <c r="G3082" s="267"/>
      <c r="H3082" s="267"/>
      <c r="I3082" s="296"/>
      <c r="J3082" s="296"/>
      <c r="K3082" s="296"/>
    </row>
    <row r="3083" ht="18.75" spans="1:11">
      <c r="A3083" s="264"/>
      <c r="B3083" s="265"/>
      <c r="C3083" s="266"/>
      <c r="D3083" s="266"/>
      <c r="E3083" s="267"/>
      <c r="F3083" s="267"/>
      <c r="G3083" s="267"/>
      <c r="H3083" s="267"/>
      <c r="I3083" s="267"/>
      <c r="J3083" s="267"/>
      <c r="K3083" s="267"/>
    </row>
    <row r="3084" ht="18.75" spans="1:11">
      <c r="A3084" s="264" t="s">
        <v>450</v>
      </c>
      <c r="B3084" s="265"/>
      <c r="C3084" s="266"/>
      <c r="D3084" s="266"/>
      <c r="E3084" s="267"/>
      <c r="F3084" s="267"/>
      <c r="G3084" s="267"/>
      <c r="H3084" s="267"/>
      <c r="I3084" s="267"/>
      <c r="J3084" s="267"/>
      <c r="K3084" s="297"/>
    </row>
    <row r="3085" ht="18" spans="1:11">
      <c r="A3085" s="264" t="s">
        <v>419</v>
      </c>
      <c r="B3085" s="268" t="s">
        <v>919</v>
      </c>
      <c r="C3085" s="266"/>
      <c r="D3085" s="266"/>
      <c r="E3085" s="267"/>
      <c r="F3085" s="267"/>
      <c r="G3085" s="267"/>
      <c r="H3085" s="267"/>
      <c r="I3085" s="267"/>
      <c r="J3085" s="267"/>
      <c r="K3085" s="297"/>
    </row>
    <row r="3086" ht="18.75" spans="1:11">
      <c r="A3086" s="264"/>
      <c r="B3086" s="268"/>
      <c r="C3086" s="266"/>
      <c r="D3086" s="266"/>
      <c r="E3086" s="267"/>
      <c r="F3086" s="267"/>
      <c r="G3086" s="267"/>
      <c r="H3086" s="267"/>
      <c r="I3086" s="267"/>
      <c r="J3086" s="267"/>
      <c r="K3086" s="356"/>
    </row>
    <row r="3087" ht="18.75" spans="1:11">
      <c r="A3087" s="269"/>
      <c r="B3087" s="269"/>
      <c r="C3087" s="266"/>
      <c r="D3087" s="266"/>
      <c r="E3087" s="269"/>
      <c r="F3087" s="270" t="s">
        <v>421</v>
      </c>
      <c r="G3087" s="271"/>
      <c r="H3087" s="271"/>
      <c r="I3087" s="299"/>
      <c r="J3087" s="267"/>
      <c r="K3087" s="356"/>
    </row>
    <row r="3088" ht="33" spans="1:11">
      <c r="A3088" s="334" t="s">
        <v>422</v>
      </c>
      <c r="B3088" s="335" t="s">
        <v>423</v>
      </c>
      <c r="C3088" s="336" t="s">
        <v>424</v>
      </c>
      <c r="D3088" s="337" t="s">
        <v>425</v>
      </c>
      <c r="E3088" s="336" t="s">
        <v>426</v>
      </c>
      <c r="F3088" s="336" t="s">
        <v>8</v>
      </c>
      <c r="G3088" s="336" t="s">
        <v>9</v>
      </c>
      <c r="H3088" s="336" t="s">
        <v>427</v>
      </c>
      <c r="I3088" s="336" t="s">
        <v>428</v>
      </c>
      <c r="J3088" s="336" t="s">
        <v>429</v>
      </c>
      <c r="K3088" s="336" t="s">
        <v>842</v>
      </c>
    </row>
    <row r="3089" spans="1:11">
      <c r="A3089" s="338">
        <v>45511</v>
      </c>
      <c r="B3089" s="338">
        <v>45513</v>
      </c>
      <c r="C3089" s="339" t="s">
        <v>332</v>
      </c>
      <c r="D3089" s="340" t="s">
        <v>928</v>
      </c>
      <c r="E3089" s="341" t="s">
        <v>655</v>
      </c>
      <c r="F3089" s="358">
        <v>0</v>
      </c>
      <c r="G3089" s="358">
        <v>0</v>
      </c>
      <c r="H3089" s="359">
        <v>0</v>
      </c>
      <c r="I3089" s="359">
        <v>0</v>
      </c>
      <c r="J3089" s="352" t="s">
        <v>433</v>
      </c>
      <c r="K3089" s="353" t="s">
        <v>434</v>
      </c>
    </row>
    <row r="3090" spans="1:11">
      <c r="A3090" s="344"/>
      <c r="B3090" s="344"/>
      <c r="C3090" s="345"/>
      <c r="D3090" s="346"/>
      <c r="E3090" s="347"/>
      <c r="F3090" s="360"/>
      <c r="G3090" s="360"/>
      <c r="H3090" s="361"/>
      <c r="I3090" s="361"/>
      <c r="J3090" s="354"/>
      <c r="K3090" s="355"/>
    </row>
    <row r="3091" spans="1:11">
      <c r="A3091" s="286" t="s">
        <v>436</v>
      </c>
      <c r="B3091" s="267"/>
      <c r="C3091" s="267"/>
      <c r="D3091" s="286" t="s">
        <v>437</v>
      </c>
      <c r="E3091" s="267"/>
      <c r="F3091" s="286"/>
      <c r="G3091" s="286"/>
      <c r="H3091" s="267"/>
      <c r="I3091" s="356" t="s">
        <v>438</v>
      </c>
      <c r="J3091" s="267"/>
      <c r="K3091" s="345"/>
    </row>
    <row r="3092" spans="1:11">
      <c r="A3092" s="286"/>
      <c r="B3092" s="267"/>
      <c r="C3092" s="267"/>
      <c r="D3092" s="286"/>
      <c r="E3092" s="267"/>
      <c r="F3092" s="286"/>
      <c r="G3092" s="286"/>
      <c r="H3092" s="267"/>
      <c r="I3092" s="267"/>
      <c r="J3092" s="267"/>
      <c r="K3092" s="345"/>
    </row>
    <row r="3093" spans="1:11">
      <c r="A3093" s="286"/>
      <c r="B3093" s="267"/>
      <c r="C3093" s="267"/>
      <c r="D3093" s="286"/>
      <c r="E3093" s="267"/>
      <c r="F3093" s="286"/>
      <c r="G3093" s="286"/>
      <c r="H3093" s="267"/>
      <c r="I3093" s="345"/>
      <c r="J3093" s="267"/>
      <c r="K3093" s="345"/>
    </row>
    <row r="3094" spans="1:11">
      <c r="A3094" s="287" t="s">
        <v>439</v>
      </c>
      <c r="B3094" s="267"/>
      <c r="C3094" s="267"/>
      <c r="D3094" s="287" t="s">
        <v>440</v>
      </c>
      <c r="E3094" s="267"/>
      <c r="F3094" s="287"/>
      <c r="G3094" s="287"/>
      <c r="H3094" s="267"/>
      <c r="I3094" s="287" t="s">
        <v>544</v>
      </c>
      <c r="J3094" s="267"/>
      <c r="K3094" s="357"/>
    </row>
    <row r="3095" spans="1:11">
      <c r="A3095" s="288" t="s">
        <v>442</v>
      </c>
      <c r="B3095" s="267"/>
      <c r="C3095" s="267"/>
      <c r="D3095" s="288" t="s">
        <v>443</v>
      </c>
      <c r="E3095" s="267"/>
      <c r="F3095" s="288"/>
      <c r="G3095" s="288"/>
      <c r="H3095" s="267"/>
      <c r="I3095" s="288" t="s">
        <v>545</v>
      </c>
      <c r="J3095" s="304"/>
      <c r="K3095" s="286"/>
    </row>
    <row r="3096" ht="16.5" spans="1:11">
      <c r="A3096" s="309"/>
      <c r="B3096" s="310"/>
      <c r="C3096" s="311"/>
      <c r="D3096" s="311"/>
      <c r="E3096" s="311"/>
      <c r="F3096" s="311"/>
      <c r="G3096" s="311"/>
      <c r="H3096" s="311"/>
      <c r="I3096" s="311"/>
      <c r="J3096" s="311"/>
      <c r="K3096" s="311"/>
    </row>
    <row r="3097" ht="18.75" spans="1:11">
      <c r="A3097" s="264" t="s">
        <v>415</v>
      </c>
      <c r="B3097" s="265"/>
      <c r="C3097" s="266"/>
      <c r="D3097" s="266"/>
      <c r="E3097" s="267"/>
      <c r="F3097" s="267"/>
      <c r="G3097" s="267"/>
      <c r="H3097" s="267"/>
      <c r="I3097" s="267"/>
      <c r="J3097" s="267"/>
      <c r="K3097" s="267"/>
    </row>
    <row r="3098" ht="18.75" spans="1:11">
      <c r="A3098" s="264" t="s">
        <v>416</v>
      </c>
      <c r="B3098" s="265"/>
      <c r="C3098" s="266"/>
      <c r="D3098" s="266"/>
      <c r="E3098" s="267"/>
      <c r="F3098" s="267"/>
      <c r="G3098" s="267"/>
      <c r="H3098" s="267"/>
      <c r="I3098" s="267"/>
      <c r="J3098" s="267"/>
      <c r="K3098" s="267"/>
    </row>
    <row r="3099" ht="18.75" spans="1:11">
      <c r="A3099" s="264" t="s">
        <v>417</v>
      </c>
      <c r="B3099" s="265"/>
      <c r="C3099" s="266"/>
      <c r="D3099" s="266"/>
      <c r="E3099" s="267"/>
      <c r="F3099" s="267"/>
      <c r="G3099" s="267"/>
      <c r="H3099" s="267"/>
      <c r="I3099" s="296"/>
      <c r="J3099" s="296"/>
      <c r="K3099" s="296"/>
    </row>
    <row r="3100" ht="18.75" spans="1:11">
      <c r="A3100" s="264"/>
      <c r="B3100" s="265"/>
      <c r="C3100" s="266"/>
      <c r="D3100" s="266"/>
      <c r="E3100" s="267"/>
      <c r="F3100" s="267"/>
      <c r="G3100" s="267"/>
      <c r="H3100" s="267"/>
      <c r="I3100" s="267"/>
      <c r="J3100" s="267"/>
      <c r="K3100" s="267"/>
    </row>
    <row r="3101" ht="18.75" spans="1:11">
      <c r="A3101" s="264" t="s">
        <v>450</v>
      </c>
      <c r="B3101" s="265"/>
      <c r="C3101" s="266"/>
      <c r="D3101" s="266"/>
      <c r="E3101" s="267"/>
      <c r="F3101" s="267"/>
      <c r="G3101" s="267"/>
      <c r="H3101" s="267"/>
      <c r="I3101" s="267"/>
      <c r="J3101" s="267"/>
      <c r="K3101" s="297"/>
    </row>
    <row r="3102" ht="18" spans="1:11">
      <c r="A3102" s="264" t="s">
        <v>419</v>
      </c>
      <c r="B3102" s="268" t="s">
        <v>929</v>
      </c>
      <c r="C3102" s="266"/>
      <c r="D3102" s="266"/>
      <c r="E3102" s="267"/>
      <c r="F3102" s="267"/>
      <c r="G3102" s="267"/>
      <c r="H3102" s="267"/>
      <c r="I3102" s="267"/>
      <c r="J3102" s="267"/>
      <c r="K3102" s="297"/>
    </row>
    <row r="3103" ht="18.75" spans="1:11">
      <c r="A3103" s="264"/>
      <c r="B3103" s="268"/>
      <c r="C3103" s="266"/>
      <c r="D3103" s="266"/>
      <c r="E3103" s="267"/>
      <c r="F3103" s="267"/>
      <c r="G3103" s="267"/>
      <c r="H3103" s="267"/>
      <c r="I3103" s="267"/>
      <c r="J3103" s="267"/>
      <c r="K3103" s="356"/>
    </row>
    <row r="3104" ht="18.75" spans="1:11">
      <c r="A3104" s="269"/>
      <c r="B3104" s="269"/>
      <c r="C3104" s="266"/>
      <c r="D3104" s="266"/>
      <c r="E3104" s="269"/>
      <c r="F3104" s="270" t="s">
        <v>421</v>
      </c>
      <c r="G3104" s="271"/>
      <c r="H3104" s="271"/>
      <c r="I3104" s="299"/>
      <c r="J3104" s="267"/>
      <c r="K3104" s="356"/>
    </row>
    <row r="3105" ht="33" spans="1:11">
      <c r="A3105" s="334" t="s">
        <v>422</v>
      </c>
      <c r="B3105" s="335" t="s">
        <v>423</v>
      </c>
      <c r="C3105" s="336" t="s">
        <v>424</v>
      </c>
      <c r="D3105" s="337" t="s">
        <v>425</v>
      </c>
      <c r="E3105" s="336" t="s">
        <v>426</v>
      </c>
      <c r="F3105" s="336" t="s">
        <v>8</v>
      </c>
      <c r="G3105" s="336" t="s">
        <v>9</v>
      </c>
      <c r="H3105" s="336" t="s">
        <v>427</v>
      </c>
      <c r="I3105" s="336" t="s">
        <v>428</v>
      </c>
      <c r="J3105" s="336" t="s">
        <v>429</v>
      </c>
      <c r="K3105" s="336" t="s">
        <v>842</v>
      </c>
    </row>
    <row r="3106" ht="30" spans="1:11">
      <c r="A3106" s="338">
        <v>45513</v>
      </c>
      <c r="B3106" s="338">
        <v>45516</v>
      </c>
      <c r="C3106" s="339" t="s">
        <v>334</v>
      </c>
      <c r="D3106" s="340" t="s">
        <v>678</v>
      </c>
      <c r="E3106" s="341" t="s">
        <v>930</v>
      </c>
      <c r="F3106" s="358">
        <v>0</v>
      </c>
      <c r="G3106" s="358">
        <v>0</v>
      </c>
      <c r="H3106" s="359">
        <v>0</v>
      </c>
      <c r="I3106" s="359">
        <v>0</v>
      </c>
      <c r="J3106" s="352" t="s">
        <v>581</v>
      </c>
      <c r="K3106" s="353" t="s">
        <v>434</v>
      </c>
    </row>
    <row r="3107" spans="1:11">
      <c r="A3107" s="344"/>
      <c r="B3107" s="344"/>
      <c r="C3107" s="345"/>
      <c r="D3107" s="346"/>
      <c r="E3107" s="347"/>
      <c r="F3107" s="360"/>
      <c r="G3107" s="360"/>
      <c r="H3107" s="361"/>
      <c r="I3107" s="361"/>
      <c r="J3107" s="354"/>
      <c r="K3107" s="355"/>
    </row>
    <row r="3108" spans="1:11">
      <c r="A3108" s="286" t="s">
        <v>436</v>
      </c>
      <c r="B3108" s="267"/>
      <c r="C3108" s="267"/>
      <c r="D3108" s="286" t="s">
        <v>437</v>
      </c>
      <c r="E3108" s="267"/>
      <c r="F3108" s="286"/>
      <c r="G3108" s="286"/>
      <c r="H3108" s="267"/>
      <c r="I3108" s="356" t="s">
        <v>438</v>
      </c>
      <c r="J3108" s="267"/>
      <c r="K3108" s="345"/>
    </row>
    <row r="3109" spans="1:11">
      <c r="A3109" s="286"/>
      <c r="B3109" s="267"/>
      <c r="C3109" s="267"/>
      <c r="D3109" s="286"/>
      <c r="E3109" s="267"/>
      <c r="F3109" s="286"/>
      <c r="G3109" s="286"/>
      <c r="H3109" s="267"/>
      <c r="I3109" s="267"/>
      <c r="J3109" s="267"/>
      <c r="K3109" s="345"/>
    </row>
    <row r="3110" spans="1:11">
      <c r="A3110" s="286"/>
      <c r="B3110" s="267"/>
      <c r="C3110" s="267"/>
      <c r="D3110" s="286"/>
      <c r="E3110" s="267"/>
      <c r="F3110" s="286"/>
      <c r="G3110" s="286"/>
      <c r="H3110" s="267"/>
      <c r="I3110" s="345"/>
      <c r="J3110" s="267"/>
      <c r="K3110" s="345"/>
    </row>
    <row r="3111" spans="1:11">
      <c r="A3111" s="287" t="s">
        <v>439</v>
      </c>
      <c r="B3111" s="267"/>
      <c r="C3111" s="267"/>
      <c r="D3111" s="287" t="s">
        <v>440</v>
      </c>
      <c r="E3111" s="267"/>
      <c r="F3111" s="287"/>
      <c r="G3111" s="287"/>
      <c r="H3111" s="267"/>
      <c r="I3111" s="287" t="s">
        <v>544</v>
      </c>
      <c r="J3111" s="267"/>
      <c r="K3111" s="357"/>
    </row>
    <row r="3112" spans="1:11">
      <c r="A3112" s="288" t="s">
        <v>442</v>
      </c>
      <c r="B3112" s="267"/>
      <c r="C3112" s="267"/>
      <c r="D3112" s="288" t="s">
        <v>443</v>
      </c>
      <c r="E3112" s="267"/>
      <c r="F3112" s="288"/>
      <c r="G3112" s="288"/>
      <c r="H3112" s="267"/>
      <c r="I3112" s="288" t="s">
        <v>545</v>
      </c>
      <c r="J3112" s="304"/>
      <c r="K3112" s="286"/>
    </row>
    <row r="3113" ht="18" spans="1:11">
      <c r="A3113" s="264"/>
      <c r="B3113" s="268"/>
      <c r="C3113" s="266"/>
      <c r="D3113" s="266"/>
      <c r="E3113" s="267"/>
      <c r="F3113" s="267"/>
      <c r="G3113" s="267"/>
      <c r="H3113" s="267"/>
      <c r="I3113" s="267"/>
      <c r="J3113" s="66"/>
      <c r="K3113" s="298"/>
    </row>
    <row r="3114" ht="18.75" spans="1:11">
      <c r="A3114" s="264" t="s">
        <v>415</v>
      </c>
      <c r="B3114" s="265"/>
      <c r="C3114" s="266"/>
      <c r="D3114" s="266"/>
      <c r="E3114" s="267"/>
      <c r="F3114" s="267"/>
      <c r="G3114" s="267"/>
      <c r="H3114" s="267"/>
      <c r="I3114" s="267"/>
      <c r="J3114" s="267"/>
      <c r="K3114" s="297"/>
    </row>
    <row r="3115" ht="18.75" spans="1:11">
      <c r="A3115" s="264" t="s">
        <v>416</v>
      </c>
      <c r="B3115" s="265"/>
      <c r="C3115" s="266"/>
      <c r="D3115" s="266"/>
      <c r="E3115" s="267"/>
      <c r="F3115" s="267"/>
      <c r="G3115" s="267"/>
      <c r="H3115" s="267"/>
      <c r="I3115" s="267"/>
      <c r="J3115" s="267"/>
      <c r="K3115" s="297"/>
    </row>
    <row r="3116" ht="18.75" spans="1:11">
      <c r="A3116" s="264" t="s">
        <v>417</v>
      </c>
      <c r="B3116" s="265"/>
      <c r="C3116" s="266"/>
      <c r="D3116" s="266"/>
      <c r="E3116" s="267"/>
      <c r="F3116" s="267"/>
      <c r="G3116" s="267"/>
      <c r="H3116" s="267"/>
      <c r="I3116" s="267"/>
      <c r="J3116" s="267"/>
      <c r="K3116" s="297"/>
    </row>
    <row r="3117" ht="18.75" spans="1:11">
      <c r="A3117" s="264"/>
      <c r="B3117" s="265"/>
      <c r="C3117" s="266"/>
      <c r="D3117" s="266"/>
      <c r="E3117" s="267"/>
      <c r="F3117" s="267"/>
      <c r="G3117" s="267"/>
      <c r="H3117" s="267"/>
      <c r="I3117" s="267"/>
      <c r="J3117" s="267"/>
      <c r="K3117" s="297"/>
    </row>
    <row r="3118" ht="18.75" spans="1:11">
      <c r="A3118" s="264" t="s">
        <v>418</v>
      </c>
      <c r="B3118" s="265"/>
      <c r="C3118" s="266"/>
      <c r="D3118" s="266"/>
      <c r="E3118" s="267"/>
      <c r="F3118" s="267"/>
      <c r="G3118" s="267"/>
      <c r="H3118" s="267"/>
      <c r="I3118" s="267"/>
      <c r="J3118" s="267"/>
      <c r="K3118" s="297"/>
    </row>
    <row r="3119" ht="18" spans="1:11">
      <c r="A3119" s="264" t="s">
        <v>419</v>
      </c>
      <c r="B3119" s="268" t="s">
        <v>929</v>
      </c>
      <c r="C3119" s="266"/>
      <c r="D3119" s="266"/>
      <c r="E3119" s="267"/>
      <c r="F3119" s="267"/>
      <c r="G3119" s="267"/>
      <c r="H3119" s="267"/>
      <c r="I3119" s="267"/>
      <c r="J3119" s="267"/>
      <c r="K3119" s="297"/>
    </row>
    <row r="3120" ht="18.75" spans="1:11">
      <c r="A3120" s="264"/>
      <c r="B3120" s="268"/>
      <c r="C3120" s="266"/>
      <c r="D3120" s="266"/>
      <c r="E3120" s="267"/>
      <c r="F3120" s="267"/>
      <c r="G3120" s="267"/>
      <c r="H3120" s="267"/>
      <c r="I3120" s="267"/>
      <c r="J3120" s="267"/>
      <c r="K3120" s="356"/>
    </row>
    <row r="3121" ht="18.75" spans="1:11">
      <c r="A3121" s="269"/>
      <c r="B3121" s="269"/>
      <c r="C3121" s="266"/>
      <c r="D3121" s="266"/>
      <c r="E3121" s="269"/>
      <c r="F3121" s="270" t="s">
        <v>421</v>
      </c>
      <c r="G3121" s="271"/>
      <c r="H3121" s="271"/>
      <c r="I3121" s="299"/>
      <c r="J3121" s="267"/>
      <c r="K3121" s="356"/>
    </row>
    <row r="3122" ht="33" spans="1:11">
      <c r="A3122" s="334" t="s">
        <v>422</v>
      </c>
      <c r="B3122" s="335" t="s">
        <v>423</v>
      </c>
      <c r="C3122" s="336" t="s">
        <v>424</v>
      </c>
      <c r="D3122" s="337" t="s">
        <v>425</v>
      </c>
      <c r="E3122" s="336" t="s">
        <v>426</v>
      </c>
      <c r="F3122" s="336" t="s">
        <v>8</v>
      </c>
      <c r="G3122" s="336" t="s">
        <v>9</v>
      </c>
      <c r="H3122" s="336" t="s">
        <v>427</v>
      </c>
      <c r="I3122" s="336" t="s">
        <v>428</v>
      </c>
      <c r="J3122" s="336" t="s">
        <v>429</v>
      </c>
      <c r="K3122" s="336" t="s">
        <v>842</v>
      </c>
    </row>
    <row r="3123" spans="1:11">
      <c r="A3123" s="338">
        <v>45514</v>
      </c>
      <c r="B3123" s="338">
        <v>45516</v>
      </c>
      <c r="C3123" s="339" t="s">
        <v>333</v>
      </c>
      <c r="D3123" s="340" t="s">
        <v>931</v>
      </c>
      <c r="E3123" s="341" t="s">
        <v>889</v>
      </c>
      <c r="F3123" s="358">
        <v>0</v>
      </c>
      <c r="G3123" s="358">
        <v>0</v>
      </c>
      <c r="H3123" s="359">
        <v>0</v>
      </c>
      <c r="I3123" s="359">
        <v>0</v>
      </c>
      <c r="J3123" s="352" t="s">
        <v>433</v>
      </c>
      <c r="K3123" s="353" t="s">
        <v>434</v>
      </c>
    </row>
    <row r="3124" spans="1:11">
      <c r="A3124" s="344"/>
      <c r="B3124" s="344"/>
      <c r="C3124" s="345"/>
      <c r="D3124" s="346"/>
      <c r="E3124" s="347"/>
      <c r="F3124" s="362"/>
      <c r="G3124" s="362"/>
      <c r="H3124" s="363"/>
      <c r="I3124" s="363"/>
      <c r="J3124" s="354"/>
      <c r="K3124" s="355"/>
    </row>
    <row r="3125" spans="1:11">
      <c r="A3125" s="344"/>
      <c r="B3125" s="344"/>
      <c r="C3125" s="345"/>
      <c r="D3125" s="346"/>
      <c r="E3125" s="347"/>
      <c r="F3125" s="360"/>
      <c r="G3125" s="360"/>
      <c r="H3125" s="361"/>
      <c r="I3125" s="361"/>
      <c r="J3125" s="354"/>
      <c r="K3125" s="355"/>
    </row>
    <row r="3126" spans="1:11">
      <c r="A3126" s="286" t="s">
        <v>436</v>
      </c>
      <c r="B3126" s="267"/>
      <c r="C3126" s="267"/>
      <c r="D3126" s="286" t="s">
        <v>437</v>
      </c>
      <c r="E3126" s="267"/>
      <c r="F3126" s="286"/>
      <c r="G3126" s="286"/>
      <c r="H3126" s="267"/>
      <c r="I3126" s="356" t="s">
        <v>438</v>
      </c>
      <c r="J3126" s="267"/>
      <c r="K3126" s="345"/>
    </row>
    <row r="3127" spans="1:11">
      <c r="A3127" s="286"/>
      <c r="B3127" s="267"/>
      <c r="C3127" s="267"/>
      <c r="D3127" s="286"/>
      <c r="E3127" s="267"/>
      <c r="F3127" s="286"/>
      <c r="G3127" s="286"/>
      <c r="H3127" s="267"/>
      <c r="I3127" s="267"/>
      <c r="J3127" s="267"/>
      <c r="K3127" s="345"/>
    </row>
    <row r="3128" spans="1:11">
      <c r="A3128" s="286"/>
      <c r="B3128" s="267"/>
      <c r="C3128" s="267"/>
      <c r="D3128" s="286"/>
      <c r="E3128" s="267"/>
      <c r="F3128" s="286"/>
      <c r="G3128" s="286"/>
      <c r="H3128" s="267"/>
      <c r="I3128" s="345"/>
      <c r="J3128" s="267"/>
      <c r="K3128" s="345"/>
    </row>
    <row r="3129" spans="1:11">
      <c r="A3129" s="287" t="s">
        <v>439</v>
      </c>
      <c r="B3129" s="267"/>
      <c r="C3129" s="267"/>
      <c r="D3129" s="287" t="s">
        <v>440</v>
      </c>
      <c r="E3129" s="267"/>
      <c r="F3129" s="287"/>
      <c r="G3129" s="287"/>
      <c r="H3129" s="267"/>
      <c r="I3129" s="287" t="s">
        <v>441</v>
      </c>
      <c r="J3129" s="267"/>
      <c r="K3129" s="357"/>
    </row>
    <row r="3130" spans="1:11">
      <c r="A3130" s="288" t="s">
        <v>442</v>
      </c>
      <c r="B3130" s="267"/>
      <c r="C3130" s="267"/>
      <c r="D3130" s="288" t="s">
        <v>443</v>
      </c>
      <c r="E3130" s="267"/>
      <c r="F3130" s="288"/>
      <c r="G3130" s="288"/>
      <c r="H3130" s="267"/>
      <c r="I3130" s="288" t="s">
        <v>444</v>
      </c>
      <c r="J3130" s="304"/>
      <c r="K3130" s="286"/>
    </row>
    <row r="3131" ht="18" spans="1:11">
      <c r="A3131" s="269"/>
      <c r="B3131" s="269"/>
      <c r="C3131" s="266"/>
      <c r="D3131" s="266"/>
      <c r="E3131" s="269"/>
      <c r="F3131" s="269"/>
      <c r="G3131" s="269"/>
      <c r="H3131" s="269"/>
      <c r="I3131" s="269"/>
      <c r="J3131" s="66"/>
      <c r="K3131" s="298"/>
    </row>
    <row r="3132" ht="18.75" spans="1:11">
      <c r="A3132" s="264" t="s">
        <v>415</v>
      </c>
      <c r="B3132" s="265"/>
      <c r="C3132" s="266"/>
      <c r="D3132" s="266"/>
      <c r="E3132" s="267"/>
      <c r="F3132" s="267"/>
      <c r="G3132" s="267"/>
      <c r="H3132" s="267"/>
      <c r="I3132" s="267"/>
      <c r="J3132" s="267"/>
      <c r="K3132" s="297"/>
    </row>
    <row r="3133" ht="18.75" spans="1:11">
      <c r="A3133" s="264" t="s">
        <v>416</v>
      </c>
      <c r="B3133" s="265"/>
      <c r="C3133" s="266"/>
      <c r="D3133" s="266"/>
      <c r="E3133" s="267"/>
      <c r="F3133" s="267"/>
      <c r="G3133" s="267"/>
      <c r="H3133" s="267"/>
      <c r="I3133" s="267"/>
      <c r="J3133" s="267"/>
      <c r="K3133" s="297"/>
    </row>
    <row r="3134" ht="18.75" spans="1:11">
      <c r="A3134" s="264" t="s">
        <v>417</v>
      </c>
      <c r="B3134" s="265"/>
      <c r="C3134" s="266"/>
      <c r="D3134" s="266"/>
      <c r="E3134" s="267"/>
      <c r="F3134" s="267"/>
      <c r="G3134" s="267"/>
      <c r="H3134" s="267"/>
      <c r="I3134" s="267"/>
      <c r="J3134" s="267"/>
      <c r="K3134" s="297"/>
    </row>
    <row r="3135" ht="18.75" spans="1:11">
      <c r="A3135" s="264"/>
      <c r="B3135" s="265"/>
      <c r="C3135" s="266"/>
      <c r="D3135" s="266"/>
      <c r="E3135" s="267"/>
      <c r="F3135" s="267"/>
      <c r="G3135" s="267"/>
      <c r="H3135" s="267"/>
      <c r="I3135" s="267"/>
      <c r="J3135" s="267"/>
      <c r="K3135" s="297"/>
    </row>
    <row r="3136" ht="18.75" spans="1:11">
      <c r="A3136" s="264" t="s">
        <v>418</v>
      </c>
      <c r="B3136" s="265"/>
      <c r="C3136" s="266"/>
      <c r="D3136" s="266"/>
      <c r="E3136" s="267"/>
      <c r="F3136" s="267"/>
      <c r="G3136" s="267"/>
      <c r="H3136" s="267"/>
      <c r="I3136" s="267"/>
      <c r="J3136" s="267"/>
      <c r="K3136" s="297"/>
    </row>
    <row r="3137" ht="18" spans="1:11">
      <c r="A3137" s="264" t="s">
        <v>419</v>
      </c>
      <c r="B3137" s="268" t="s">
        <v>932</v>
      </c>
      <c r="C3137" s="266"/>
      <c r="D3137" s="266"/>
      <c r="E3137" s="267"/>
      <c r="F3137" s="267"/>
      <c r="G3137" s="267"/>
      <c r="H3137" s="267"/>
      <c r="I3137" s="267"/>
      <c r="J3137" s="267"/>
      <c r="K3137" s="297"/>
    </row>
    <row r="3138" ht="18.75" spans="1:11">
      <c r="A3138" s="264"/>
      <c r="B3138" s="268"/>
      <c r="C3138" s="266"/>
      <c r="D3138" s="266"/>
      <c r="E3138" s="267"/>
      <c r="F3138" s="267"/>
      <c r="G3138" s="267"/>
      <c r="H3138" s="267"/>
      <c r="I3138" s="267"/>
      <c r="J3138" s="267"/>
      <c r="K3138" s="356"/>
    </row>
    <row r="3139" ht="18.75" spans="1:11">
      <c r="A3139" s="269"/>
      <c r="B3139" s="269"/>
      <c r="C3139" s="266"/>
      <c r="D3139" s="266"/>
      <c r="E3139" s="269"/>
      <c r="F3139" s="270" t="s">
        <v>421</v>
      </c>
      <c r="G3139" s="271"/>
      <c r="H3139" s="271"/>
      <c r="I3139" s="299"/>
      <c r="J3139" s="267"/>
      <c r="K3139" s="356"/>
    </row>
    <row r="3140" ht="33" spans="1:11">
      <c r="A3140" s="334" t="s">
        <v>422</v>
      </c>
      <c r="B3140" s="335" t="s">
        <v>423</v>
      </c>
      <c r="C3140" s="336" t="s">
        <v>424</v>
      </c>
      <c r="D3140" s="337" t="s">
        <v>425</v>
      </c>
      <c r="E3140" s="336" t="s">
        <v>426</v>
      </c>
      <c r="F3140" s="336" t="s">
        <v>8</v>
      </c>
      <c r="G3140" s="336" t="s">
        <v>9</v>
      </c>
      <c r="H3140" s="336" t="s">
        <v>427</v>
      </c>
      <c r="I3140" s="336" t="s">
        <v>428</v>
      </c>
      <c r="J3140" s="336" t="s">
        <v>429</v>
      </c>
      <c r="K3140" s="336" t="s">
        <v>842</v>
      </c>
    </row>
    <row r="3141" spans="1:11">
      <c r="A3141" s="338">
        <v>45514</v>
      </c>
      <c r="B3141" s="338">
        <v>45519</v>
      </c>
      <c r="C3141" s="339" t="s">
        <v>335</v>
      </c>
      <c r="D3141" s="340" t="s">
        <v>933</v>
      </c>
      <c r="E3141" s="341" t="s">
        <v>934</v>
      </c>
      <c r="F3141" s="358">
        <v>4400</v>
      </c>
      <c r="G3141" s="358">
        <v>4750</v>
      </c>
      <c r="H3141" s="359">
        <f>F3141+G3141</f>
        <v>9150</v>
      </c>
      <c r="I3141" s="359">
        <v>4150</v>
      </c>
      <c r="J3141" s="352" t="s">
        <v>454</v>
      </c>
      <c r="K3141" s="353" t="s">
        <v>935</v>
      </c>
    </row>
    <row r="3142" spans="1:11">
      <c r="A3142" s="344"/>
      <c r="B3142" s="344"/>
      <c r="C3142" s="345"/>
      <c r="D3142" s="346"/>
      <c r="E3142" s="347"/>
      <c r="F3142" s="362"/>
      <c r="G3142" s="362"/>
      <c r="H3142" s="363"/>
      <c r="I3142" s="363"/>
      <c r="J3142" s="354"/>
      <c r="K3142" s="355"/>
    </row>
    <row r="3143" spans="1:11">
      <c r="A3143" s="344"/>
      <c r="B3143" s="344"/>
      <c r="C3143" s="345"/>
      <c r="D3143" s="346"/>
      <c r="E3143" s="347"/>
      <c r="F3143" s="360"/>
      <c r="G3143" s="360"/>
      <c r="H3143" s="361"/>
      <c r="I3143" s="361"/>
      <c r="J3143" s="354"/>
      <c r="K3143" s="355"/>
    </row>
    <row r="3144" spans="1:11">
      <c r="A3144" s="286" t="s">
        <v>436</v>
      </c>
      <c r="B3144" s="267"/>
      <c r="C3144" s="267"/>
      <c r="D3144" s="286" t="s">
        <v>437</v>
      </c>
      <c r="E3144" s="267"/>
      <c r="F3144" s="286"/>
      <c r="G3144" s="286"/>
      <c r="H3144" s="267"/>
      <c r="I3144" s="356" t="s">
        <v>438</v>
      </c>
      <c r="J3144" s="267"/>
      <c r="K3144" s="345"/>
    </row>
    <row r="3145" spans="1:11">
      <c r="A3145" s="286"/>
      <c r="B3145" s="267"/>
      <c r="C3145" s="267"/>
      <c r="D3145" s="286"/>
      <c r="E3145" s="267"/>
      <c r="F3145" s="286"/>
      <c r="G3145" s="286"/>
      <c r="H3145" s="267"/>
      <c r="I3145" s="267"/>
      <c r="J3145" s="267"/>
      <c r="K3145" s="345"/>
    </row>
    <row r="3146" spans="1:11">
      <c r="A3146" s="286"/>
      <c r="B3146" s="267"/>
      <c r="C3146" s="267"/>
      <c r="D3146" s="286"/>
      <c r="E3146" s="267"/>
      <c r="F3146" s="286"/>
      <c r="G3146" s="286"/>
      <c r="H3146" s="267"/>
      <c r="I3146" s="345"/>
      <c r="J3146" s="267"/>
      <c r="K3146" s="345"/>
    </row>
    <row r="3147" spans="1:11">
      <c r="A3147" s="287" t="s">
        <v>439</v>
      </c>
      <c r="B3147" s="267"/>
      <c r="C3147" s="267"/>
      <c r="D3147" s="287" t="s">
        <v>440</v>
      </c>
      <c r="E3147" s="267"/>
      <c r="F3147" s="287"/>
      <c r="G3147" s="287"/>
      <c r="H3147" s="267"/>
      <c r="I3147" s="287" t="s">
        <v>441</v>
      </c>
      <c r="J3147" s="267"/>
      <c r="K3147" s="357"/>
    </row>
    <row r="3148" spans="1:11">
      <c r="A3148" s="288" t="s">
        <v>442</v>
      </c>
      <c r="B3148" s="267"/>
      <c r="C3148" s="267"/>
      <c r="D3148" s="288" t="s">
        <v>443</v>
      </c>
      <c r="E3148" s="267"/>
      <c r="F3148" s="288"/>
      <c r="G3148" s="288"/>
      <c r="H3148" s="267"/>
      <c r="I3148" s="288" t="s">
        <v>444</v>
      </c>
      <c r="J3148" s="304"/>
      <c r="K3148" s="286"/>
    </row>
    <row r="3149" ht="18" spans="1:11">
      <c r="A3149" s="264"/>
      <c r="B3149" s="268"/>
      <c r="C3149" s="266"/>
      <c r="D3149" s="266"/>
      <c r="E3149" s="267"/>
      <c r="F3149" s="267"/>
      <c r="G3149" s="267"/>
      <c r="H3149" s="267"/>
      <c r="I3149" s="267"/>
      <c r="J3149" s="66"/>
      <c r="K3149" s="298"/>
    </row>
    <row r="3150" ht="18.75" spans="1:11">
      <c r="A3150" s="264" t="s">
        <v>415</v>
      </c>
      <c r="B3150" s="265"/>
      <c r="C3150" s="266"/>
      <c r="D3150" s="266"/>
      <c r="E3150" s="267"/>
      <c r="F3150" s="267"/>
      <c r="G3150" s="267"/>
      <c r="H3150" s="267"/>
      <c r="I3150" s="267"/>
      <c r="J3150" s="267"/>
      <c r="K3150" s="297"/>
    </row>
    <row r="3151" ht="18.75" spans="1:11">
      <c r="A3151" s="264" t="s">
        <v>416</v>
      </c>
      <c r="B3151" s="265"/>
      <c r="C3151" s="266"/>
      <c r="D3151" s="266"/>
      <c r="E3151" s="267"/>
      <c r="F3151" s="267"/>
      <c r="G3151" s="267"/>
      <c r="H3151" s="267"/>
      <c r="I3151" s="267"/>
      <c r="J3151" s="267"/>
      <c r="K3151" s="297"/>
    </row>
    <row r="3152" ht="18.75" spans="1:11">
      <c r="A3152" s="264" t="s">
        <v>417</v>
      </c>
      <c r="B3152" s="265"/>
      <c r="C3152" s="266"/>
      <c r="D3152" s="266"/>
      <c r="E3152" s="267"/>
      <c r="F3152" s="267"/>
      <c r="G3152" s="267"/>
      <c r="H3152" s="267"/>
      <c r="I3152" s="267"/>
      <c r="J3152" s="267"/>
      <c r="K3152" s="297"/>
    </row>
    <row r="3153" ht="18.75" spans="1:11">
      <c r="A3153" s="264"/>
      <c r="B3153" s="265"/>
      <c r="C3153" s="266"/>
      <c r="D3153" s="266"/>
      <c r="E3153" s="267"/>
      <c r="F3153" s="267"/>
      <c r="G3153" s="267"/>
      <c r="H3153" s="267"/>
      <c r="I3153" s="267"/>
      <c r="J3153" s="267"/>
      <c r="K3153" s="297"/>
    </row>
    <row r="3154" ht="18.75" spans="1:11">
      <c r="A3154" s="264" t="s">
        <v>418</v>
      </c>
      <c r="B3154" s="265"/>
      <c r="C3154" s="266"/>
      <c r="D3154" s="266"/>
      <c r="E3154" s="267"/>
      <c r="F3154" s="267"/>
      <c r="G3154" s="267"/>
      <c r="H3154" s="267"/>
      <c r="I3154" s="267"/>
      <c r="J3154" s="267"/>
      <c r="K3154" s="297"/>
    </row>
    <row r="3155" ht="18" spans="1:11">
      <c r="A3155" s="264" t="s">
        <v>419</v>
      </c>
      <c r="B3155" s="268" t="s">
        <v>936</v>
      </c>
      <c r="C3155" s="266"/>
      <c r="D3155" s="266"/>
      <c r="E3155" s="267"/>
      <c r="F3155" s="267"/>
      <c r="G3155" s="267"/>
      <c r="H3155" s="267"/>
      <c r="I3155" s="267"/>
      <c r="J3155" s="267"/>
      <c r="K3155" s="297"/>
    </row>
    <row r="3156" ht="18.75" spans="1:11">
      <c r="A3156" s="264"/>
      <c r="B3156" s="268"/>
      <c r="C3156" s="266"/>
      <c r="D3156" s="266"/>
      <c r="E3156" s="267"/>
      <c r="F3156" s="267"/>
      <c r="G3156" s="267"/>
      <c r="H3156" s="267"/>
      <c r="I3156" s="267"/>
      <c r="J3156" s="267"/>
      <c r="K3156" s="356"/>
    </row>
    <row r="3157" ht="18.75" spans="1:11">
      <c r="A3157" s="269"/>
      <c r="B3157" s="269"/>
      <c r="C3157" s="266"/>
      <c r="D3157" s="266"/>
      <c r="E3157" s="269"/>
      <c r="F3157" s="270" t="s">
        <v>421</v>
      </c>
      <c r="G3157" s="271"/>
      <c r="H3157" s="271"/>
      <c r="I3157" s="299"/>
      <c r="J3157" s="267"/>
      <c r="K3157" s="356"/>
    </row>
    <row r="3158" ht="33" spans="1:11">
      <c r="A3158" s="334" t="s">
        <v>422</v>
      </c>
      <c r="B3158" s="335" t="s">
        <v>423</v>
      </c>
      <c r="C3158" s="336" t="s">
        <v>424</v>
      </c>
      <c r="D3158" s="337" t="s">
        <v>425</v>
      </c>
      <c r="E3158" s="336" t="s">
        <v>426</v>
      </c>
      <c r="F3158" s="336" t="s">
        <v>8</v>
      </c>
      <c r="G3158" s="336" t="s">
        <v>9</v>
      </c>
      <c r="H3158" s="336" t="s">
        <v>427</v>
      </c>
      <c r="I3158" s="336" t="s">
        <v>428</v>
      </c>
      <c r="J3158" s="336" t="s">
        <v>429</v>
      </c>
      <c r="K3158" s="336" t="s">
        <v>842</v>
      </c>
    </row>
    <row r="3159" spans="1:11">
      <c r="A3159" s="338">
        <v>45513</v>
      </c>
      <c r="B3159" s="338">
        <v>45520</v>
      </c>
      <c r="C3159" s="339" t="s">
        <v>338</v>
      </c>
      <c r="D3159" s="340" t="s">
        <v>937</v>
      </c>
      <c r="E3159" s="341" t="s">
        <v>432</v>
      </c>
      <c r="F3159" s="358">
        <v>3300</v>
      </c>
      <c r="G3159" s="358">
        <v>3100</v>
      </c>
      <c r="H3159" s="359">
        <f>F3159+G3159</f>
        <v>6400</v>
      </c>
      <c r="I3159" s="359">
        <v>3200</v>
      </c>
      <c r="J3159" s="352" t="s">
        <v>454</v>
      </c>
      <c r="K3159" s="353" t="s">
        <v>938</v>
      </c>
    </row>
    <row r="3160" spans="1:11">
      <c r="A3160" s="338">
        <v>45511</v>
      </c>
      <c r="B3160" s="338">
        <v>45520</v>
      </c>
      <c r="C3160" s="339" t="s">
        <v>336</v>
      </c>
      <c r="D3160" s="340" t="s">
        <v>939</v>
      </c>
      <c r="E3160" s="341" t="s">
        <v>536</v>
      </c>
      <c r="F3160" s="358">
        <v>500</v>
      </c>
      <c r="G3160" s="358">
        <v>1592.5</v>
      </c>
      <c r="H3160" s="359">
        <f>F3160+G3160</f>
        <v>2092.5</v>
      </c>
      <c r="I3160" s="359">
        <v>1092.5</v>
      </c>
      <c r="J3160" s="352" t="s">
        <v>454</v>
      </c>
      <c r="K3160" s="353" t="s">
        <v>940</v>
      </c>
    </row>
    <row r="3161" spans="1:11">
      <c r="A3161" s="344"/>
      <c r="B3161" s="344"/>
      <c r="C3161" s="345"/>
      <c r="D3161" s="346"/>
      <c r="E3161" s="347"/>
      <c r="F3161" s="362"/>
      <c r="G3161" s="362"/>
      <c r="H3161" s="363"/>
      <c r="I3161" s="363"/>
      <c r="J3161" s="354"/>
      <c r="K3161" s="355"/>
    </row>
    <row r="3162" spans="1:11">
      <c r="A3162" s="344"/>
      <c r="B3162" s="344"/>
      <c r="C3162" s="345"/>
      <c r="D3162" s="346"/>
      <c r="E3162" s="347"/>
      <c r="F3162" s="360"/>
      <c r="G3162" s="360"/>
      <c r="H3162" s="361"/>
      <c r="I3162" s="361"/>
      <c r="J3162" s="354"/>
      <c r="K3162" s="355"/>
    </row>
    <row r="3163" spans="1:11">
      <c r="A3163" s="286" t="s">
        <v>436</v>
      </c>
      <c r="B3163" s="267"/>
      <c r="C3163" s="267"/>
      <c r="D3163" s="286" t="s">
        <v>437</v>
      </c>
      <c r="E3163" s="267"/>
      <c r="F3163" s="286"/>
      <c r="G3163" s="286"/>
      <c r="H3163" s="267"/>
      <c r="I3163" s="356" t="s">
        <v>438</v>
      </c>
      <c r="J3163" s="267"/>
      <c r="K3163" s="345"/>
    </row>
    <row r="3164" spans="1:11">
      <c r="A3164" s="286"/>
      <c r="B3164" s="267"/>
      <c r="C3164" s="267"/>
      <c r="D3164" s="286"/>
      <c r="E3164" s="267"/>
      <c r="F3164" s="286"/>
      <c r="G3164" s="286"/>
      <c r="H3164" s="267"/>
      <c r="I3164" s="267"/>
      <c r="J3164" s="267"/>
      <c r="K3164" s="345"/>
    </row>
    <row r="3165" spans="1:11">
      <c r="A3165" s="286"/>
      <c r="B3165" s="267"/>
      <c r="C3165" s="267"/>
      <c r="D3165" s="286"/>
      <c r="E3165" s="267"/>
      <c r="F3165" s="286"/>
      <c r="G3165" s="286"/>
      <c r="H3165" s="267"/>
      <c r="I3165" s="345"/>
      <c r="J3165" s="267"/>
      <c r="K3165" s="345"/>
    </row>
    <row r="3166" spans="1:11">
      <c r="A3166" s="287" t="s">
        <v>439</v>
      </c>
      <c r="B3166" s="267"/>
      <c r="C3166" s="267"/>
      <c r="D3166" s="287" t="s">
        <v>440</v>
      </c>
      <c r="E3166" s="267"/>
      <c r="F3166" s="287"/>
      <c r="G3166" s="287"/>
      <c r="H3166" s="267"/>
      <c r="I3166" s="287" t="s">
        <v>441</v>
      </c>
      <c r="J3166" s="267"/>
      <c r="K3166" s="357"/>
    </row>
    <row r="3167" spans="1:11">
      <c r="A3167" s="288" t="s">
        <v>442</v>
      </c>
      <c r="B3167" s="267"/>
      <c r="C3167" s="267"/>
      <c r="D3167" s="288" t="s">
        <v>443</v>
      </c>
      <c r="E3167" s="267"/>
      <c r="F3167" s="288"/>
      <c r="G3167" s="288"/>
      <c r="H3167" s="267"/>
      <c r="I3167" s="288" t="s">
        <v>444</v>
      </c>
      <c r="J3167" s="304"/>
      <c r="K3167" s="286"/>
    </row>
    <row r="3168" ht="18" spans="1:11">
      <c r="A3168" s="264"/>
      <c r="B3168" s="268"/>
      <c r="C3168" s="266"/>
      <c r="D3168" s="266"/>
      <c r="E3168" s="267"/>
      <c r="F3168" s="267"/>
      <c r="G3168" s="267"/>
      <c r="H3168" s="267"/>
      <c r="I3168" s="267"/>
      <c r="J3168" s="61"/>
      <c r="K3168" s="297"/>
    </row>
    <row r="3169" ht="18.75" spans="1:11">
      <c r="A3169" s="264" t="s">
        <v>415</v>
      </c>
      <c r="B3169" s="265"/>
      <c r="C3169" s="266"/>
      <c r="D3169" s="266"/>
      <c r="E3169" s="267"/>
      <c r="F3169" s="267"/>
      <c r="G3169" s="267"/>
      <c r="H3169" s="267"/>
      <c r="I3169" s="267"/>
      <c r="J3169" s="267"/>
      <c r="K3169" s="267"/>
    </row>
    <row r="3170" ht="18.75" spans="1:11">
      <c r="A3170" s="264" t="s">
        <v>416</v>
      </c>
      <c r="B3170" s="265"/>
      <c r="C3170" s="266"/>
      <c r="D3170" s="266"/>
      <c r="E3170" s="267"/>
      <c r="F3170" s="267"/>
      <c r="G3170" s="267"/>
      <c r="H3170" s="267"/>
      <c r="I3170" s="267"/>
      <c r="J3170" s="267"/>
      <c r="K3170" s="267"/>
    </row>
    <row r="3171" ht="18.75" spans="1:11">
      <c r="A3171" s="264" t="s">
        <v>417</v>
      </c>
      <c r="B3171" s="265"/>
      <c r="C3171" s="266"/>
      <c r="D3171" s="266"/>
      <c r="E3171" s="267"/>
      <c r="F3171" s="267"/>
      <c r="G3171" s="267"/>
      <c r="H3171" s="267"/>
      <c r="I3171" s="296"/>
      <c r="J3171" s="296"/>
      <c r="K3171" s="296"/>
    </row>
    <row r="3172" ht="18.75" spans="1:11">
      <c r="A3172" s="264"/>
      <c r="B3172" s="265"/>
      <c r="C3172" s="266"/>
      <c r="D3172" s="266"/>
      <c r="E3172" s="267"/>
      <c r="F3172" s="267"/>
      <c r="G3172" s="267"/>
      <c r="H3172" s="267"/>
      <c r="I3172" s="267"/>
      <c r="J3172" s="267"/>
      <c r="K3172" s="267"/>
    </row>
    <row r="3173" ht="18.75" spans="1:11">
      <c r="A3173" s="264" t="s">
        <v>450</v>
      </c>
      <c r="B3173" s="265"/>
      <c r="C3173" s="266"/>
      <c r="D3173" s="266"/>
      <c r="E3173" s="267"/>
      <c r="F3173" s="267"/>
      <c r="G3173" s="267"/>
      <c r="H3173" s="267"/>
      <c r="I3173" s="267"/>
      <c r="J3173" s="267"/>
      <c r="K3173" s="297"/>
    </row>
    <row r="3174" ht="18" spans="1:11">
      <c r="A3174" s="264" t="s">
        <v>419</v>
      </c>
      <c r="B3174" s="268" t="s">
        <v>936</v>
      </c>
      <c r="C3174" s="266"/>
      <c r="D3174" s="266"/>
      <c r="E3174" s="267"/>
      <c r="F3174" s="267"/>
      <c r="G3174" s="267"/>
      <c r="H3174" s="267"/>
      <c r="I3174" s="267"/>
      <c r="J3174" s="267"/>
      <c r="K3174" s="297"/>
    </row>
    <row r="3175" ht="18.75" spans="1:11">
      <c r="A3175" s="264"/>
      <c r="B3175" s="268"/>
      <c r="C3175" s="266"/>
      <c r="D3175" s="266"/>
      <c r="E3175" s="267"/>
      <c r="F3175" s="267"/>
      <c r="G3175" s="267"/>
      <c r="H3175" s="267"/>
      <c r="I3175" s="267"/>
      <c r="J3175" s="267"/>
      <c r="K3175" s="356"/>
    </row>
    <row r="3176" ht="18.75" spans="1:11">
      <c r="A3176" s="269"/>
      <c r="B3176" s="269"/>
      <c r="C3176" s="266"/>
      <c r="D3176" s="266"/>
      <c r="E3176" s="269"/>
      <c r="F3176" s="270" t="s">
        <v>421</v>
      </c>
      <c r="G3176" s="271"/>
      <c r="H3176" s="271"/>
      <c r="I3176" s="299"/>
      <c r="J3176" s="267"/>
      <c r="K3176" s="356"/>
    </row>
    <row r="3177" ht="33" spans="1:11">
      <c r="A3177" s="334" t="s">
        <v>422</v>
      </c>
      <c r="B3177" s="335" t="s">
        <v>423</v>
      </c>
      <c r="C3177" s="336" t="s">
        <v>424</v>
      </c>
      <c r="D3177" s="337" t="s">
        <v>425</v>
      </c>
      <c r="E3177" s="336" t="s">
        <v>426</v>
      </c>
      <c r="F3177" s="336" t="s">
        <v>8</v>
      </c>
      <c r="G3177" s="336" t="s">
        <v>9</v>
      </c>
      <c r="H3177" s="336" t="s">
        <v>427</v>
      </c>
      <c r="I3177" s="336" t="s">
        <v>428</v>
      </c>
      <c r="J3177" s="336" t="s">
        <v>429</v>
      </c>
      <c r="K3177" s="336" t="s">
        <v>842</v>
      </c>
    </row>
    <row r="3178" spans="1:11">
      <c r="A3178" s="338">
        <v>45518</v>
      </c>
      <c r="B3178" s="338">
        <v>45520</v>
      </c>
      <c r="C3178" s="339" t="s">
        <v>339</v>
      </c>
      <c r="D3178" s="340" t="s">
        <v>415</v>
      </c>
      <c r="E3178" s="341" t="s">
        <v>522</v>
      </c>
      <c r="F3178" s="358">
        <v>0</v>
      </c>
      <c r="G3178" s="358">
        <v>0</v>
      </c>
      <c r="H3178" s="359">
        <v>0</v>
      </c>
      <c r="I3178" s="359">
        <v>0</v>
      </c>
      <c r="J3178" s="352" t="s">
        <v>550</v>
      </c>
      <c r="K3178" s="353" t="s">
        <v>434</v>
      </c>
    </row>
    <row r="3179" spans="1:11">
      <c r="A3179" s="344"/>
      <c r="B3179" s="344"/>
      <c r="C3179" s="345"/>
      <c r="D3179" s="346"/>
      <c r="E3179" s="347"/>
      <c r="F3179" s="360"/>
      <c r="G3179" s="360"/>
      <c r="H3179" s="361"/>
      <c r="I3179" s="361"/>
      <c r="J3179" s="354"/>
      <c r="K3179" s="355"/>
    </row>
    <row r="3180" spans="1:11">
      <c r="A3180" s="286" t="s">
        <v>436</v>
      </c>
      <c r="B3180" s="267"/>
      <c r="C3180" s="267"/>
      <c r="D3180" s="286" t="s">
        <v>437</v>
      </c>
      <c r="E3180" s="267"/>
      <c r="F3180" s="286"/>
      <c r="G3180" s="286"/>
      <c r="H3180" s="267"/>
      <c r="I3180" s="356" t="s">
        <v>438</v>
      </c>
      <c r="J3180" s="267"/>
      <c r="K3180" s="345"/>
    </row>
    <row r="3181" spans="1:11">
      <c r="A3181" s="286"/>
      <c r="B3181" s="267"/>
      <c r="C3181" s="267"/>
      <c r="D3181" s="286"/>
      <c r="E3181" s="267"/>
      <c r="F3181" s="286"/>
      <c r="G3181" s="286"/>
      <c r="H3181" s="267"/>
      <c r="I3181" s="267"/>
      <c r="J3181" s="267"/>
      <c r="K3181" s="345"/>
    </row>
    <row r="3182" spans="1:11">
      <c r="A3182" s="286"/>
      <c r="B3182" s="267"/>
      <c r="C3182" s="267"/>
      <c r="D3182" s="286"/>
      <c r="E3182" s="267"/>
      <c r="F3182" s="286"/>
      <c r="G3182" s="286"/>
      <c r="H3182" s="267"/>
      <c r="I3182" s="345"/>
      <c r="J3182" s="267"/>
      <c r="K3182" s="345"/>
    </row>
    <row r="3183" spans="1:11">
      <c r="A3183" s="287" t="s">
        <v>439</v>
      </c>
      <c r="B3183" s="267"/>
      <c r="C3183" s="267"/>
      <c r="D3183" s="287" t="s">
        <v>440</v>
      </c>
      <c r="E3183" s="267"/>
      <c r="F3183" s="287"/>
      <c r="G3183" s="287"/>
      <c r="H3183" s="267"/>
      <c r="I3183" s="287" t="s">
        <v>544</v>
      </c>
      <c r="J3183" s="267"/>
      <c r="K3183" s="357"/>
    </row>
    <row r="3184" spans="1:11">
      <c r="A3184" s="288" t="s">
        <v>442</v>
      </c>
      <c r="B3184" s="267"/>
      <c r="C3184" s="267"/>
      <c r="D3184" s="288" t="s">
        <v>443</v>
      </c>
      <c r="E3184" s="267"/>
      <c r="F3184" s="288"/>
      <c r="G3184" s="288"/>
      <c r="H3184" s="267"/>
      <c r="I3184" s="288" t="s">
        <v>545</v>
      </c>
      <c r="J3184" s="304"/>
      <c r="K3184" s="286"/>
    </row>
    <row r="3185" ht="18.75" spans="1:11">
      <c r="A3185" s="264"/>
      <c r="B3185" s="265"/>
      <c r="C3185" s="266"/>
      <c r="D3185" s="266"/>
      <c r="E3185" s="267"/>
      <c r="F3185" s="267"/>
      <c r="G3185" s="267"/>
      <c r="H3185" s="267"/>
      <c r="I3185" s="267"/>
      <c r="J3185" s="61"/>
      <c r="K3185" s="297"/>
    </row>
    <row r="3186" ht="18.75" spans="1:11">
      <c r="A3186" s="264" t="s">
        <v>415</v>
      </c>
      <c r="B3186" s="265"/>
      <c r="C3186" s="266"/>
      <c r="D3186" s="266"/>
      <c r="E3186" s="267"/>
      <c r="F3186" s="267"/>
      <c r="G3186" s="267"/>
      <c r="H3186" s="267"/>
      <c r="I3186" s="267"/>
      <c r="J3186" s="267"/>
      <c r="K3186" s="297"/>
    </row>
    <row r="3187" ht="18.75" spans="1:11">
      <c r="A3187" s="264" t="s">
        <v>416</v>
      </c>
      <c r="B3187" s="265"/>
      <c r="C3187" s="266"/>
      <c r="D3187" s="266"/>
      <c r="E3187" s="267"/>
      <c r="F3187" s="267"/>
      <c r="G3187" s="267"/>
      <c r="H3187" s="267"/>
      <c r="I3187" s="267"/>
      <c r="J3187" s="267"/>
      <c r="K3187" s="297"/>
    </row>
    <row r="3188" ht="18.75" spans="1:11">
      <c r="A3188" s="264" t="s">
        <v>417</v>
      </c>
      <c r="B3188" s="265"/>
      <c r="C3188" s="266"/>
      <c r="D3188" s="266"/>
      <c r="E3188" s="267"/>
      <c r="F3188" s="267"/>
      <c r="G3188" s="267"/>
      <c r="H3188" s="267"/>
      <c r="I3188" s="267"/>
      <c r="J3188" s="267"/>
      <c r="K3188" s="297"/>
    </row>
    <row r="3189" ht="18.75" spans="1:11">
      <c r="A3189" s="264"/>
      <c r="B3189" s="265"/>
      <c r="C3189" s="266"/>
      <c r="D3189" s="266"/>
      <c r="E3189" s="267"/>
      <c r="F3189" s="267"/>
      <c r="G3189" s="267"/>
      <c r="H3189" s="267"/>
      <c r="I3189" s="267"/>
      <c r="J3189" s="267"/>
      <c r="K3189" s="297"/>
    </row>
    <row r="3190" ht="18.75" spans="1:11">
      <c r="A3190" s="264" t="s">
        <v>418</v>
      </c>
      <c r="B3190" s="265"/>
      <c r="C3190" s="266"/>
      <c r="D3190" s="266"/>
      <c r="E3190" s="267"/>
      <c r="F3190" s="267"/>
      <c r="G3190" s="267"/>
      <c r="H3190" s="267"/>
      <c r="I3190" s="267"/>
      <c r="J3190" s="267"/>
      <c r="K3190" s="297"/>
    </row>
    <row r="3191" ht="18" spans="1:11">
      <c r="A3191" s="264" t="s">
        <v>419</v>
      </c>
      <c r="B3191" s="268" t="s">
        <v>941</v>
      </c>
      <c r="C3191" s="266"/>
      <c r="D3191" s="266"/>
      <c r="E3191" s="267"/>
      <c r="F3191" s="267"/>
      <c r="G3191" s="267"/>
      <c r="H3191" s="267"/>
      <c r="I3191" s="267"/>
      <c r="J3191" s="267"/>
      <c r="K3191" s="297"/>
    </row>
    <row r="3192" ht="18.75" spans="1:11">
      <c r="A3192" s="264"/>
      <c r="B3192" s="268"/>
      <c r="C3192" s="266"/>
      <c r="D3192" s="266"/>
      <c r="E3192" s="267"/>
      <c r="F3192" s="267"/>
      <c r="G3192" s="267"/>
      <c r="H3192" s="267"/>
      <c r="I3192" s="267"/>
      <c r="J3192" s="267"/>
      <c r="K3192" s="356"/>
    </row>
    <row r="3193" ht="18.75" spans="1:11">
      <c r="A3193" s="269"/>
      <c r="B3193" s="269"/>
      <c r="C3193" s="266"/>
      <c r="D3193" s="266"/>
      <c r="E3193" s="269"/>
      <c r="F3193" s="270" t="s">
        <v>421</v>
      </c>
      <c r="G3193" s="271"/>
      <c r="H3193" s="271"/>
      <c r="I3193" s="299"/>
      <c r="J3193" s="267"/>
      <c r="K3193" s="356"/>
    </row>
    <row r="3194" ht="33" spans="1:11">
      <c r="A3194" s="334" t="s">
        <v>422</v>
      </c>
      <c r="B3194" s="335" t="s">
        <v>423</v>
      </c>
      <c r="C3194" s="336" t="s">
        <v>424</v>
      </c>
      <c r="D3194" s="337" t="s">
        <v>425</v>
      </c>
      <c r="E3194" s="336" t="s">
        <v>426</v>
      </c>
      <c r="F3194" s="336" t="s">
        <v>8</v>
      </c>
      <c r="G3194" s="336" t="s">
        <v>9</v>
      </c>
      <c r="H3194" s="336" t="s">
        <v>427</v>
      </c>
      <c r="I3194" s="336" t="s">
        <v>428</v>
      </c>
      <c r="J3194" s="336" t="s">
        <v>429</v>
      </c>
      <c r="K3194" s="336" t="s">
        <v>842</v>
      </c>
    </row>
    <row r="3195" spans="1:11">
      <c r="A3195" s="338">
        <v>45517</v>
      </c>
      <c r="B3195" s="338">
        <v>45523</v>
      </c>
      <c r="C3195" s="339" t="s">
        <v>340</v>
      </c>
      <c r="D3195" s="340" t="s">
        <v>942</v>
      </c>
      <c r="E3195" s="341" t="s">
        <v>943</v>
      </c>
      <c r="F3195" s="358">
        <v>3250</v>
      </c>
      <c r="G3195" s="358">
        <v>2400</v>
      </c>
      <c r="H3195" s="359">
        <f>F3195+G3195</f>
        <v>5650</v>
      </c>
      <c r="I3195" s="359">
        <v>5650</v>
      </c>
      <c r="J3195" s="352" t="s">
        <v>454</v>
      </c>
      <c r="K3195" s="353" t="s">
        <v>434</v>
      </c>
    </row>
    <row r="3196" spans="1:11">
      <c r="A3196" s="338">
        <v>45517</v>
      </c>
      <c r="B3196" s="338">
        <v>45523</v>
      </c>
      <c r="C3196" s="339" t="s">
        <v>341</v>
      </c>
      <c r="D3196" s="340" t="s">
        <v>942</v>
      </c>
      <c r="E3196" s="341" t="s">
        <v>900</v>
      </c>
      <c r="F3196" s="358">
        <v>3000</v>
      </c>
      <c r="G3196" s="358">
        <v>2400</v>
      </c>
      <c r="H3196" s="359">
        <f>F3196+G3196</f>
        <v>5400</v>
      </c>
      <c r="I3196" s="359">
        <v>5400</v>
      </c>
      <c r="J3196" s="352" t="s">
        <v>454</v>
      </c>
      <c r="K3196" s="353" t="s">
        <v>434</v>
      </c>
    </row>
    <row r="3197" spans="1:11">
      <c r="A3197" s="338">
        <v>45517</v>
      </c>
      <c r="B3197" s="338">
        <v>45523</v>
      </c>
      <c r="C3197" s="339" t="s">
        <v>342</v>
      </c>
      <c r="D3197" s="340" t="s">
        <v>942</v>
      </c>
      <c r="E3197" s="341" t="s">
        <v>944</v>
      </c>
      <c r="F3197" s="358">
        <v>4400</v>
      </c>
      <c r="G3197" s="358">
        <v>2900</v>
      </c>
      <c r="H3197" s="359">
        <f>F3197+G3197</f>
        <v>7300</v>
      </c>
      <c r="I3197" s="359">
        <v>7300</v>
      </c>
      <c r="J3197" s="352" t="s">
        <v>454</v>
      </c>
      <c r="K3197" s="353" t="s">
        <v>434</v>
      </c>
    </row>
    <row r="3198" spans="1:11">
      <c r="A3198" s="344"/>
      <c r="B3198" s="344"/>
      <c r="C3198" s="345"/>
      <c r="D3198" s="346"/>
      <c r="E3198" s="347"/>
      <c r="F3198" s="362"/>
      <c r="G3198" s="362"/>
      <c r="H3198" s="363"/>
      <c r="I3198" s="363"/>
      <c r="J3198" s="354"/>
      <c r="K3198" s="355"/>
    </row>
    <row r="3199" spans="1:11">
      <c r="A3199" s="344"/>
      <c r="B3199" s="344"/>
      <c r="C3199" s="345"/>
      <c r="D3199" s="346"/>
      <c r="E3199" s="347"/>
      <c r="F3199" s="360"/>
      <c r="G3199" s="360"/>
      <c r="H3199" s="361"/>
      <c r="I3199" s="361"/>
      <c r="J3199" s="354"/>
      <c r="K3199" s="355"/>
    </row>
    <row r="3200" spans="1:11">
      <c r="A3200" s="286" t="s">
        <v>436</v>
      </c>
      <c r="B3200" s="267"/>
      <c r="C3200" s="267"/>
      <c r="D3200" s="286" t="s">
        <v>437</v>
      </c>
      <c r="E3200" s="267"/>
      <c r="F3200" s="286"/>
      <c r="G3200" s="286"/>
      <c r="H3200" s="267"/>
      <c r="I3200" s="356" t="s">
        <v>438</v>
      </c>
      <c r="J3200" s="267"/>
      <c r="K3200" s="345"/>
    </row>
    <row r="3201" spans="1:11">
      <c r="A3201" s="286"/>
      <c r="B3201" s="267"/>
      <c r="C3201" s="267"/>
      <c r="D3201" s="286"/>
      <c r="E3201" s="267"/>
      <c r="F3201" s="286"/>
      <c r="G3201" s="286"/>
      <c r="H3201" s="267"/>
      <c r="I3201" s="267"/>
      <c r="J3201" s="267"/>
      <c r="K3201" s="345"/>
    </row>
    <row r="3202" spans="1:11">
      <c r="A3202" s="286"/>
      <c r="B3202" s="267"/>
      <c r="C3202" s="267"/>
      <c r="D3202" s="286"/>
      <c r="E3202" s="267"/>
      <c r="F3202" s="286"/>
      <c r="G3202" s="286"/>
      <c r="H3202" s="267"/>
      <c r="I3202" s="345"/>
      <c r="J3202" s="267"/>
      <c r="K3202" s="345"/>
    </row>
    <row r="3203" spans="1:11">
      <c r="A3203" s="287" t="s">
        <v>439</v>
      </c>
      <c r="B3203" s="267"/>
      <c r="C3203" s="267"/>
      <c r="D3203" s="287" t="s">
        <v>440</v>
      </c>
      <c r="E3203" s="267"/>
      <c r="F3203" s="287"/>
      <c r="G3203" s="287"/>
      <c r="H3203" s="267"/>
      <c r="I3203" s="287" t="s">
        <v>441</v>
      </c>
      <c r="J3203" s="267"/>
      <c r="K3203" s="357"/>
    </row>
    <row r="3204" spans="1:11">
      <c r="A3204" s="288" t="s">
        <v>442</v>
      </c>
      <c r="B3204" s="267"/>
      <c r="C3204" s="267"/>
      <c r="D3204" s="288" t="s">
        <v>443</v>
      </c>
      <c r="E3204" s="267"/>
      <c r="F3204" s="288"/>
      <c r="G3204" s="288"/>
      <c r="H3204" s="267"/>
      <c r="I3204" s="288" t="s">
        <v>444</v>
      </c>
      <c r="J3204" s="304"/>
      <c r="K3204" s="286"/>
    </row>
    <row r="3205" ht="18.75" spans="1:11">
      <c r="A3205" s="264"/>
      <c r="B3205" s="265"/>
      <c r="C3205" s="266"/>
      <c r="D3205" s="266"/>
      <c r="E3205" s="267"/>
      <c r="F3205" s="267"/>
      <c r="G3205" s="267"/>
      <c r="H3205" s="267"/>
      <c r="I3205" s="267"/>
      <c r="J3205" s="61"/>
      <c r="K3205" s="297"/>
    </row>
    <row r="3206" ht="18.75" spans="1:11">
      <c r="A3206" s="264" t="s">
        <v>415</v>
      </c>
      <c r="B3206" s="265"/>
      <c r="C3206" s="266"/>
      <c r="D3206" s="266"/>
      <c r="E3206" s="267"/>
      <c r="F3206" s="267"/>
      <c r="G3206" s="267"/>
      <c r="H3206" s="267"/>
      <c r="I3206" s="267"/>
      <c r="J3206" s="267"/>
      <c r="K3206" s="267"/>
    </row>
    <row r="3207" ht="18.75" spans="1:11">
      <c r="A3207" s="264" t="s">
        <v>416</v>
      </c>
      <c r="B3207" s="265"/>
      <c r="C3207" s="266"/>
      <c r="D3207" s="266"/>
      <c r="E3207" s="267"/>
      <c r="F3207" s="267"/>
      <c r="G3207" s="267"/>
      <c r="H3207" s="267"/>
      <c r="I3207" s="267"/>
      <c r="J3207" s="267"/>
      <c r="K3207" s="267"/>
    </row>
    <row r="3208" ht="18.75" spans="1:11">
      <c r="A3208" s="264" t="s">
        <v>417</v>
      </c>
      <c r="B3208" s="265"/>
      <c r="C3208" s="266"/>
      <c r="D3208" s="266"/>
      <c r="E3208" s="267"/>
      <c r="F3208" s="267"/>
      <c r="G3208" s="267"/>
      <c r="H3208" s="267"/>
      <c r="I3208" s="296"/>
      <c r="J3208" s="296"/>
      <c r="K3208" s="296"/>
    </row>
    <row r="3209" ht="18.75" spans="1:11">
      <c r="A3209" s="264"/>
      <c r="B3209" s="265"/>
      <c r="C3209" s="266"/>
      <c r="D3209" s="266"/>
      <c r="E3209" s="267"/>
      <c r="F3209" s="267"/>
      <c r="G3209" s="267"/>
      <c r="H3209" s="267"/>
      <c r="I3209" s="267"/>
      <c r="J3209" s="267"/>
      <c r="K3209" s="267"/>
    </row>
    <row r="3210" ht="18.75" spans="1:11">
      <c r="A3210" s="264" t="s">
        <v>450</v>
      </c>
      <c r="B3210" s="265"/>
      <c r="C3210" s="266"/>
      <c r="D3210" s="266"/>
      <c r="E3210" s="267"/>
      <c r="F3210" s="267"/>
      <c r="G3210" s="267"/>
      <c r="H3210" s="267"/>
      <c r="I3210" s="267"/>
      <c r="J3210" s="267"/>
      <c r="K3210" s="297"/>
    </row>
    <row r="3211" ht="18" spans="1:11">
      <c r="A3211" s="264" t="s">
        <v>419</v>
      </c>
      <c r="B3211" s="268" t="s">
        <v>945</v>
      </c>
      <c r="C3211" s="266"/>
      <c r="D3211" s="266"/>
      <c r="E3211" s="267"/>
      <c r="F3211" s="267"/>
      <c r="G3211" s="267"/>
      <c r="H3211" s="267"/>
      <c r="I3211" s="267"/>
      <c r="J3211" s="267"/>
      <c r="K3211" s="297"/>
    </row>
    <row r="3212" ht="18.75" spans="1:11">
      <c r="A3212" s="264"/>
      <c r="B3212" s="268"/>
      <c r="C3212" s="266"/>
      <c r="D3212" s="266"/>
      <c r="E3212" s="267"/>
      <c r="F3212" s="267"/>
      <c r="G3212" s="267"/>
      <c r="H3212" s="267"/>
      <c r="I3212" s="267"/>
      <c r="J3212" s="267"/>
      <c r="K3212" s="356"/>
    </row>
    <row r="3213" ht="18.75" spans="1:11">
      <c r="A3213" s="269"/>
      <c r="B3213" s="269"/>
      <c r="C3213" s="266"/>
      <c r="D3213" s="266"/>
      <c r="E3213" s="269"/>
      <c r="F3213" s="270" t="s">
        <v>421</v>
      </c>
      <c r="G3213" s="271"/>
      <c r="H3213" s="271"/>
      <c r="I3213" s="299"/>
      <c r="J3213" s="267"/>
      <c r="K3213" s="356"/>
    </row>
    <row r="3214" ht="33" spans="1:11">
      <c r="A3214" s="334" t="s">
        <v>422</v>
      </c>
      <c r="B3214" s="335" t="s">
        <v>423</v>
      </c>
      <c r="C3214" s="336" t="s">
        <v>424</v>
      </c>
      <c r="D3214" s="337" t="s">
        <v>425</v>
      </c>
      <c r="E3214" s="336" t="s">
        <v>426</v>
      </c>
      <c r="F3214" s="336" t="s">
        <v>8</v>
      </c>
      <c r="G3214" s="336" t="s">
        <v>9</v>
      </c>
      <c r="H3214" s="336" t="s">
        <v>427</v>
      </c>
      <c r="I3214" s="336" t="s">
        <v>428</v>
      </c>
      <c r="J3214" s="336" t="s">
        <v>429</v>
      </c>
      <c r="K3214" s="336" t="s">
        <v>842</v>
      </c>
    </row>
    <row r="3215" spans="1:11">
      <c r="A3215" s="338">
        <v>45520</v>
      </c>
      <c r="B3215" s="338">
        <v>45525</v>
      </c>
      <c r="C3215" s="339" t="s">
        <v>344</v>
      </c>
      <c r="D3215" s="340" t="s">
        <v>946</v>
      </c>
      <c r="E3215" s="341" t="s">
        <v>541</v>
      </c>
      <c r="F3215" s="358">
        <v>0</v>
      </c>
      <c r="G3215" s="358">
        <v>0</v>
      </c>
      <c r="H3215" s="359">
        <v>0</v>
      </c>
      <c r="I3215" s="359">
        <v>0</v>
      </c>
      <c r="J3215" s="352" t="s">
        <v>433</v>
      </c>
      <c r="K3215" s="353" t="s">
        <v>434</v>
      </c>
    </row>
    <row r="3216" spans="1:11">
      <c r="A3216" s="344"/>
      <c r="B3216" s="344"/>
      <c r="C3216" s="345"/>
      <c r="D3216" s="346"/>
      <c r="E3216" s="347"/>
      <c r="F3216" s="360"/>
      <c r="G3216" s="360"/>
      <c r="H3216" s="361"/>
      <c r="I3216" s="361"/>
      <c r="J3216" s="354"/>
      <c r="K3216" s="355"/>
    </row>
    <row r="3217" spans="1:11">
      <c r="A3217" s="286" t="s">
        <v>436</v>
      </c>
      <c r="B3217" s="267"/>
      <c r="C3217" s="267"/>
      <c r="D3217" s="286" t="s">
        <v>437</v>
      </c>
      <c r="E3217" s="267"/>
      <c r="F3217" s="286"/>
      <c r="G3217" s="286"/>
      <c r="H3217" s="267"/>
      <c r="I3217" s="356" t="s">
        <v>438</v>
      </c>
      <c r="J3217" s="267"/>
      <c r="K3217" s="345"/>
    </row>
    <row r="3218" spans="1:11">
      <c r="A3218" s="286"/>
      <c r="B3218" s="267"/>
      <c r="C3218" s="267"/>
      <c r="D3218" s="286"/>
      <c r="E3218" s="267"/>
      <c r="F3218" s="286"/>
      <c r="G3218" s="286"/>
      <c r="H3218" s="267"/>
      <c r="I3218" s="267"/>
      <c r="J3218" s="267"/>
      <c r="K3218" s="345"/>
    </row>
    <row r="3219" spans="1:11">
      <c r="A3219" s="286"/>
      <c r="B3219" s="267"/>
      <c r="C3219" s="267"/>
      <c r="D3219" s="286"/>
      <c r="E3219" s="267"/>
      <c r="F3219" s="286"/>
      <c r="G3219" s="286"/>
      <c r="H3219" s="267"/>
      <c r="I3219" s="345"/>
      <c r="J3219" s="267"/>
      <c r="K3219" s="345"/>
    </row>
    <row r="3220" spans="1:11">
      <c r="A3220" s="287" t="s">
        <v>439</v>
      </c>
      <c r="B3220" s="267"/>
      <c r="C3220" s="267"/>
      <c r="D3220" s="287" t="s">
        <v>440</v>
      </c>
      <c r="E3220" s="267"/>
      <c r="F3220" s="287"/>
      <c r="G3220" s="287"/>
      <c r="H3220" s="267"/>
      <c r="I3220" s="287" t="s">
        <v>544</v>
      </c>
      <c r="J3220" s="267"/>
      <c r="K3220" s="357"/>
    </row>
    <row r="3221" spans="1:11">
      <c r="A3221" s="288" t="s">
        <v>442</v>
      </c>
      <c r="B3221" s="267"/>
      <c r="C3221" s="267"/>
      <c r="D3221" s="288" t="s">
        <v>443</v>
      </c>
      <c r="E3221" s="267"/>
      <c r="F3221" s="288"/>
      <c r="G3221" s="288"/>
      <c r="H3221" s="267"/>
      <c r="I3221" s="288" t="s">
        <v>545</v>
      </c>
      <c r="J3221" s="304"/>
      <c r="K3221" s="286"/>
    </row>
    <row r="3222" ht="18.75" spans="1:11">
      <c r="A3222" s="264"/>
      <c r="B3222" s="265"/>
      <c r="C3222" s="266"/>
      <c r="D3222" s="266"/>
      <c r="E3222" s="267"/>
      <c r="F3222" s="267"/>
      <c r="G3222" s="267"/>
      <c r="H3222" s="267"/>
      <c r="I3222" s="267"/>
      <c r="J3222" s="267"/>
      <c r="K3222" s="267"/>
    </row>
    <row r="3223" ht="18.75" spans="1:11">
      <c r="A3223" s="264" t="s">
        <v>415</v>
      </c>
      <c r="B3223" s="265"/>
      <c r="C3223" s="266"/>
      <c r="D3223" s="266"/>
      <c r="E3223" s="267"/>
      <c r="F3223" s="267"/>
      <c r="G3223" s="267"/>
      <c r="H3223" s="267"/>
      <c r="I3223" s="267"/>
      <c r="J3223" s="267"/>
      <c r="K3223" s="267"/>
    </row>
    <row r="3224" ht="18.75" spans="1:11">
      <c r="A3224" s="264" t="s">
        <v>416</v>
      </c>
      <c r="B3224" s="265"/>
      <c r="C3224" s="266"/>
      <c r="D3224" s="266"/>
      <c r="E3224" s="267"/>
      <c r="F3224" s="267"/>
      <c r="G3224" s="267"/>
      <c r="H3224" s="267"/>
      <c r="I3224" s="267"/>
      <c r="J3224" s="267"/>
      <c r="K3224" s="267"/>
    </row>
    <row r="3225" ht="18.75" spans="1:11">
      <c r="A3225" s="264" t="s">
        <v>417</v>
      </c>
      <c r="B3225" s="265"/>
      <c r="C3225" s="266"/>
      <c r="D3225" s="266"/>
      <c r="E3225" s="267"/>
      <c r="F3225" s="267"/>
      <c r="G3225" s="267"/>
      <c r="H3225" s="267"/>
      <c r="I3225" s="296"/>
      <c r="J3225" s="296"/>
      <c r="K3225" s="296"/>
    </row>
    <row r="3226" ht="18.75" spans="1:11">
      <c r="A3226" s="264"/>
      <c r="B3226" s="265"/>
      <c r="C3226" s="266"/>
      <c r="D3226" s="266"/>
      <c r="E3226" s="267"/>
      <c r="F3226" s="267"/>
      <c r="G3226" s="267"/>
      <c r="H3226" s="267"/>
      <c r="I3226" s="267"/>
      <c r="J3226" s="267"/>
      <c r="K3226" s="267"/>
    </row>
    <row r="3227" ht="18.75" spans="1:11">
      <c r="A3227" s="264" t="s">
        <v>450</v>
      </c>
      <c r="B3227" s="265"/>
      <c r="C3227" s="266"/>
      <c r="D3227" s="266"/>
      <c r="E3227" s="267"/>
      <c r="F3227" s="267"/>
      <c r="G3227" s="267"/>
      <c r="H3227" s="267"/>
      <c r="I3227" s="267"/>
      <c r="J3227" s="267"/>
      <c r="K3227" s="297"/>
    </row>
    <row r="3228" ht="18" spans="1:11">
      <c r="A3228" s="264" t="s">
        <v>419</v>
      </c>
      <c r="B3228" s="268" t="s">
        <v>945</v>
      </c>
      <c r="C3228" s="266"/>
      <c r="D3228" s="266"/>
      <c r="E3228" s="267"/>
      <c r="F3228" s="267"/>
      <c r="G3228" s="267"/>
      <c r="H3228" s="267"/>
      <c r="I3228" s="267"/>
      <c r="J3228" s="267"/>
      <c r="K3228" s="297"/>
    </row>
    <row r="3229" ht="18.75" spans="1:11">
      <c r="A3229" s="264"/>
      <c r="B3229" s="268"/>
      <c r="C3229" s="266"/>
      <c r="D3229" s="266"/>
      <c r="E3229" s="267"/>
      <c r="F3229" s="267"/>
      <c r="G3229" s="267"/>
      <c r="H3229" s="267"/>
      <c r="I3229" s="267"/>
      <c r="J3229" s="267"/>
      <c r="K3229" s="356"/>
    </row>
    <row r="3230" ht="18.75" spans="1:11">
      <c r="A3230" s="269"/>
      <c r="B3230" s="269"/>
      <c r="C3230" s="266"/>
      <c r="D3230" s="266"/>
      <c r="E3230" s="269"/>
      <c r="F3230" s="270" t="s">
        <v>421</v>
      </c>
      <c r="G3230" s="271"/>
      <c r="H3230" s="271"/>
      <c r="I3230" s="299"/>
      <c r="J3230" s="267"/>
      <c r="K3230" s="356"/>
    </row>
    <row r="3231" ht="33" spans="1:11">
      <c r="A3231" s="334" t="s">
        <v>422</v>
      </c>
      <c r="B3231" s="335" t="s">
        <v>423</v>
      </c>
      <c r="C3231" s="336" t="s">
        <v>424</v>
      </c>
      <c r="D3231" s="337" t="s">
        <v>425</v>
      </c>
      <c r="E3231" s="336" t="s">
        <v>426</v>
      </c>
      <c r="F3231" s="336" t="s">
        <v>8</v>
      </c>
      <c r="G3231" s="336" t="s">
        <v>9</v>
      </c>
      <c r="H3231" s="336" t="s">
        <v>427</v>
      </c>
      <c r="I3231" s="336" t="s">
        <v>428</v>
      </c>
      <c r="J3231" s="336" t="s">
        <v>429</v>
      </c>
      <c r="K3231" s="336" t="s">
        <v>842</v>
      </c>
    </row>
    <row r="3232" spans="1:11">
      <c r="A3232" s="338">
        <v>45520</v>
      </c>
      <c r="B3232" s="338">
        <v>45525</v>
      </c>
      <c r="C3232" s="339" t="s">
        <v>345</v>
      </c>
      <c r="D3232" s="340" t="s">
        <v>947</v>
      </c>
      <c r="E3232" s="341" t="s">
        <v>948</v>
      </c>
      <c r="F3232" s="358">
        <v>500</v>
      </c>
      <c r="G3232" s="358">
        <v>800</v>
      </c>
      <c r="H3232" s="359">
        <f>F3232+G3232</f>
        <v>1300</v>
      </c>
      <c r="I3232" s="359">
        <v>1300</v>
      </c>
      <c r="J3232" s="352" t="s">
        <v>454</v>
      </c>
      <c r="K3232" s="353" t="s">
        <v>434</v>
      </c>
    </row>
    <row r="3233" spans="1:11">
      <c r="A3233" s="338">
        <v>45523</v>
      </c>
      <c r="B3233" s="338">
        <v>45525</v>
      </c>
      <c r="C3233" s="339" t="s">
        <v>346</v>
      </c>
      <c r="D3233" s="340" t="s">
        <v>707</v>
      </c>
      <c r="E3233" s="341" t="s">
        <v>449</v>
      </c>
      <c r="F3233" s="358">
        <v>0</v>
      </c>
      <c r="G3233" s="358">
        <v>0</v>
      </c>
      <c r="H3233" s="359">
        <v>0</v>
      </c>
      <c r="I3233" s="359">
        <v>0</v>
      </c>
      <c r="J3233" s="352" t="s">
        <v>433</v>
      </c>
      <c r="K3233" s="353" t="s">
        <v>434</v>
      </c>
    </row>
    <row r="3234" spans="1:11">
      <c r="A3234" s="338">
        <v>45520</v>
      </c>
      <c r="B3234" s="338">
        <v>45525</v>
      </c>
      <c r="C3234" s="339" t="s">
        <v>347</v>
      </c>
      <c r="D3234" s="340" t="s">
        <v>415</v>
      </c>
      <c r="E3234" s="341" t="s">
        <v>522</v>
      </c>
      <c r="F3234" s="358">
        <v>0</v>
      </c>
      <c r="G3234" s="358">
        <v>0</v>
      </c>
      <c r="H3234" s="359">
        <v>0</v>
      </c>
      <c r="I3234" s="359">
        <v>0</v>
      </c>
      <c r="J3234" s="352" t="s">
        <v>550</v>
      </c>
      <c r="K3234" s="353" t="s">
        <v>434</v>
      </c>
    </row>
    <row r="3235" spans="1:11">
      <c r="A3235" s="338">
        <v>45518</v>
      </c>
      <c r="B3235" s="338">
        <v>45525</v>
      </c>
      <c r="C3235" s="339" t="s">
        <v>348</v>
      </c>
      <c r="D3235" s="340" t="s">
        <v>415</v>
      </c>
      <c r="E3235" s="341" t="s">
        <v>522</v>
      </c>
      <c r="F3235" s="358">
        <v>0</v>
      </c>
      <c r="G3235" s="358">
        <v>0</v>
      </c>
      <c r="H3235" s="359">
        <v>0</v>
      </c>
      <c r="I3235" s="359">
        <v>0</v>
      </c>
      <c r="J3235" s="352" t="s">
        <v>550</v>
      </c>
      <c r="K3235" s="353" t="s">
        <v>434</v>
      </c>
    </row>
    <row r="3236" spans="1:11">
      <c r="A3236" s="344"/>
      <c r="B3236" s="344"/>
      <c r="C3236" s="345"/>
      <c r="D3236" s="346"/>
      <c r="E3236" s="347"/>
      <c r="F3236" s="360"/>
      <c r="G3236" s="360"/>
      <c r="H3236" s="361"/>
      <c r="I3236" s="361"/>
      <c r="J3236" s="354"/>
      <c r="K3236" s="355"/>
    </row>
    <row r="3237" spans="1:11">
      <c r="A3237" s="286" t="s">
        <v>436</v>
      </c>
      <c r="B3237" s="267"/>
      <c r="C3237" s="267"/>
      <c r="D3237" s="286" t="s">
        <v>437</v>
      </c>
      <c r="E3237" s="267"/>
      <c r="F3237" s="286"/>
      <c r="G3237" s="286"/>
      <c r="H3237" s="267"/>
      <c r="I3237" s="356" t="s">
        <v>438</v>
      </c>
      <c r="J3237" s="267"/>
      <c r="K3237" s="345"/>
    </row>
    <row r="3238" spans="1:11">
      <c r="A3238" s="286"/>
      <c r="B3238" s="267"/>
      <c r="C3238" s="267"/>
      <c r="D3238" s="286"/>
      <c r="E3238" s="267"/>
      <c r="F3238" s="286"/>
      <c r="G3238" s="286"/>
      <c r="H3238" s="267"/>
      <c r="I3238" s="267"/>
      <c r="J3238" s="267"/>
      <c r="K3238" s="345"/>
    </row>
    <row r="3239" spans="1:11">
      <c r="A3239" s="286"/>
      <c r="B3239" s="267"/>
      <c r="C3239" s="267"/>
      <c r="D3239" s="286"/>
      <c r="E3239" s="267"/>
      <c r="F3239" s="286"/>
      <c r="G3239" s="286"/>
      <c r="H3239" s="267"/>
      <c r="I3239" s="345"/>
      <c r="J3239" s="267"/>
      <c r="K3239" s="345"/>
    </row>
    <row r="3240" spans="1:11">
      <c r="A3240" s="287" t="s">
        <v>439</v>
      </c>
      <c r="B3240" s="267"/>
      <c r="C3240" s="267"/>
      <c r="D3240" s="287" t="s">
        <v>440</v>
      </c>
      <c r="E3240" s="267"/>
      <c r="F3240" s="287"/>
      <c r="G3240" s="287"/>
      <c r="H3240" s="267"/>
      <c r="I3240" s="287" t="s">
        <v>544</v>
      </c>
      <c r="J3240" s="267"/>
      <c r="K3240" s="357"/>
    </row>
    <row r="3241" spans="1:11">
      <c r="A3241" s="288" t="s">
        <v>442</v>
      </c>
      <c r="B3241" s="267"/>
      <c r="C3241" s="267"/>
      <c r="D3241" s="288" t="s">
        <v>443</v>
      </c>
      <c r="E3241" s="267"/>
      <c r="F3241" s="288"/>
      <c r="G3241" s="288"/>
      <c r="H3241" s="267"/>
      <c r="I3241" s="288" t="s">
        <v>545</v>
      </c>
      <c r="J3241" s="304"/>
      <c r="K3241" s="286"/>
    </row>
    <row r="3242" ht="18.75" spans="1:11">
      <c r="A3242" s="264"/>
      <c r="B3242" s="265"/>
      <c r="C3242" s="266"/>
      <c r="D3242" s="266"/>
      <c r="E3242" s="267"/>
      <c r="F3242" s="267"/>
      <c r="G3242" s="267"/>
      <c r="H3242" s="267"/>
      <c r="I3242" s="267"/>
      <c r="J3242" s="267"/>
      <c r="K3242" s="267"/>
    </row>
    <row r="3243" ht="18.75" spans="1:11">
      <c r="A3243" s="264" t="s">
        <v>415</v>
      </c>
      <c r="B3243" s="265"/>
      <c r="C3243" s="266"/>
      <c r="D3243" s="266"/>
      <c r="E3243" s="267"/>
      <c r="F3243" s="267"/>
      <c r="G3243" s="267"/>
      <c r="H3243" s="267"/>
      <c r="I3243" s="267"/>
      <c r="J3243" s="267"/>
      <c r="K3243" s="297"/>
    </row>
    <row r="3244" ht="18.75" spans="1:11">
      <c r="A3244" s="264" t="s">
        <v>416</v>
      </c>
      <c r="B3244" s="265"/>
      <c r="C3244" s="266"/>
      <c r="D3244" s="266"/>
      <c r="E3244" s="267"/>
      <c r="F3244" s="267"/>
      <c r="G3244" s="267"/>
      <c r="H3244" s="267"/>
      <c r="I3244" s="267"/>
      <c r="J3244" s="267"/>
      <c r="K3244" s="297"/>
    </row>
    <row r="3245" ht="18.75" spans="1:11">
      <c r="A3245" s="264" t="s">
        <v>417</v>
      </c>
      <c r="B3245" s="265"/>
      <c r="C3245" s="266"/>
      <c r="D3245" s="266"/>
      <c r="E3245" s="267"/>
      <c r="F3245" s="267"/>
      <c r="G3245" s="267"/>
      <c r="H3245" s="267"/>
      <c r="I3245" s="267"/>
      <c r="J3245" s="267"/>
      <c r="K3245" s="297"/>
    </row>
    <row r="3246" ht="18.75" spans="1:11">
      <c r="A3246" s="264"/>
      <c r="B3246" s="265"/>
      <c r="C3246" s="266"/>
      <c r="D3246" s="266"/>
      <c r="E3246" s="267"/>
      <c r="F3246" s="267"/>
      <c r="G3246" s="267"/>
      <c r="H3246" s="267"/>
      <c r="I3246" s="267"/>
      <c r="J3246" s="267"/>
      <c r="K3246" s="297"/>
    </row>
    <row r="3247" ht="18.75" spans="1:11">
      <c r="A3247" s="264" t="s">
        <v>418</v>
      </c>
      <c r="B3247" s="265"/>
      <c r="C3247" s="266"/>
      <c r="D3247" s="266"/>
      <c r="E3247" s="267"/>
      <c r="F3247" s="267"/>
      <c r="G3247" s="267"/>
      <c r="H3247" s="267"/>
      <c r="I3247" s="267"/>
      <c r="J3247" s="267"/>
      <c r="K3247" s="297"/>
    </row>
    <row r="3248" ht="18" spans="1:11">
      <c r="A3248" s="264" t="s">
        <v>419</v>
      </c>
      <c r="B3248" s="268" t="s">
        <v>945</v>
      </c>
      <c r="C3248" s="266"/>
      <c r="D3248" s="266"/>
      <c r="E3248" s="267"/>
      <c r="F3248" s="267"/>
      <c r="G3248" s="267"/>
      <c r="H3248" s="267"/>
      <c r="I3248" s="267"/>
      <c r="J3248" s="267"/>
      <c r="K3248" s="297"/>
    </row>
    <row r="3249" ht="18.75" spans="1:11">
      <c r="A3249" s="264"/>
      <c r="B3249" s="268"/>
      <c r="C3249" s="266"/>
      <c r="D3249" s="266"/>
      <c r="E3249" s="267"/>
      <c r="F3249" s="267"/>
      <c r="G3249" s="267"/>
      <c r="H3249" s="267"/>
      <c r="I3249" s="267"/>
      <c r="J3249" s="267"/>
      <c r="K3249" s="356"/>
    </row>
    <row r="3250" ht="18.75" spans="1:11">
      <c r="A3250" s="269"/>
      <c r="B3250" s="269"/>
      <c r="C3250" s="266"/>
      <c r="D3250" s="266"/>
      <c r="E3250" s="269"/>
      <c r="F3250" s="270" t="s">
        <v>421</v>
      </c>
      <c r="G3250" s="271"/>
      <c r="H3250" s="271"/>
      <c r="I3250" s="299"/>
      <c r="J3250" s="267"/>
      <c r="K3250" s="356"/>
    </row>
    <row r="3251" ht="33" spans="1:11">
      <c r="A3251" s="334" t="s">
        <v>422</v>
      </c>
      <c r="B3251" s="335" t="s">
        <v>423</v>
      </c>
      <c r="C3251" s="336" t="s">
        <v>424</v>
      </c>
      <c r="D3251" s="337" t="s">
        <v>425</v>
      </c>
      <c r="E3251" s="336" t="s">
        <v>426</v>
      </c>
      <c r="F3251" s="336" t="s">
        <v>8</v>
      </c>
      <c r="G3251" s="336" t="s">
        <v>9</v>
      </c>
      <c r="H3251" s="336" t="s">
        <v>427</v>
      </c>
      <c r="I3251" s="336" t="s">
        <v>428</v>
      </c>
      <c r="J3251" s="336" t="s">
        <v>429</v>
      </c>
      <c r="K3251" s="336" t="s">
        <v>842</v>
      </c>
    </row>
    <row r="3252" spans="1:11">
      <c r="A3252" s="338">
        <v>45519</v>
      </c>
      <c r="B3252" s="338">
        <v>45525</v>
      </c>
      <c r="C3252" s="339" t="s">
        <v>343</v>
      </c>
      <c r="D3252" s="340" t="s">
        <v>949</v>
      </c>
      <c r="E3252" s="341" t="s">
        <v>432</v>
      </c>
      <c r="F3252" s="358">
        <v>3300</v>
      </c>
      <c r="G3252" s="358">
        <v>1850</v>
      </c>
      <c r="H3252" s="359">
        <f>F3252+G3252</f>
        <v>5150</v>
      </c>
      <c r="I3252" s="359">
        <v>2575</v>
      </c>
      <c r="J3252" s="352" t="s">
        <v>454</v>
      </c>
      <c r="K3252" s="353" t="s">
        <v>950</v>
      </c>
    </row>
    <row r="3253" spans="1:11">
      <c r="A3253" s="344"/>
      <c r="B3253" s="344"/>
      <c r="C3253" s="345"/>
      <c r="D3253" s="346"/>
      <c r="E3253" s="347"/>
      <c r="F3253" s="362"/>
      <c r="G3253" s="362"/>
      <c r="H3253" s="363"/>
      <c r="I3253" s="363"/>
      <c r="J3253" s="354"/>
      <c r="K3253" s="355"/>
    </row>
    <row r="3254" spans="1:11">
      <c r="A3254" s="344"/>
      <c r="B3254" s="344"/>
      <c r="C3254" s="345"/>
      <c r="D3254" s="346"/>
      <c r="E3254" s="347"/>
      <c r="F3254" s="360"/>
      <c r="G3254" s="360"/>
      <c r="H3254" s="361"/>
      <c r="I3254" s="361"/>
      <c r="J3254" s="354"/>
      <c r="K3254" s="355"/>
    </row>
    <row r="3255" spans="1:11">
      <c r="A3255" s="286" t="s">
        <v>436</v>
      </c>
      <c r="B3255" s="267"/>
      <c r="C3255" s="267"/>
      <c r="D3255" s="286" t="s">
        <v>437</v>
      </c>
      <c r="E3255" s="267"/>
      <c r="F3255" s="286"/>
      <c r="G3255" s="286"/>
      <c r="H3255" s="267"/>
      <c r="I3255" s="356" t="s">
        <v>438</v>
      </c>
      <c r="J3255" s="267"/>
      <c r="K3255" s="345"/>
    </row>
    <row r="3256" spans="1:11">
      <c r="A3256" s="286"/>
      <c r="B3256" s="267"/>
      <c r="C3256" s="267"/>
      <c r="D3256" s="286"/>
      <c r="E3256" s="267"/>
      <c r="F3256" s="286"/>
      <c r="G3256" s="286"/>
      <c r="H3256" s="267"/>
      <c r="I3256" s="267"/>
      <c r="J3256" s="267"/>
      <c r="K3256" s="345"/>
    </row>
    <row r="3257" spans="1:11">
      <c r="A3257" s="286"/>
      <c r="B3257" s="267"/>
      <c r="C3257" s="267"/>
      <c r="D3257" s="286"/>
      <c r="E3257" s="267"/>
      <c r="F3257" s="286"/>
      <c r="G3257" s="286"/>
      <c r="H3257" s="267"/>
      <c r="I3257" s="345"/>
      <c r="J3257" s="267"/>
      <c r="K3257" s="345"/>
    </row>
    <row r="3258" spans="1:11">
      <c r="A3258" s="287" t="s">
        <v>439</v>
      </c>
      <c r="B3258" s="267"/>
      <c r="C3258" s="267"/>
      <c r="D3258" s="287" t="s">
        <v>440</v>
      </c>
      <c r="E3258" s="267"/>
      <c r="F3258" s="287"/>
      <c r="G3258" s="287"/>
      <c r="H3258" s="267"/>
      <c r="I3258" s="287" t="s">
        <v>441</v>
      </c>
      <c r="J3258" s="267"/>
      <c r="K3258" s="357"/>
    </row>
    <row r="3259" spans="1:11">
      <c r="A3259" s="288" t="s">
        <v>442</v>
      </c>
      <c r="B3259" s="267"/>
      <c r="C3259" s="267"/>
      <c r="D3259" s="288" t="s">
        <v>443</v>
      </c>
      <c r="E3259" s="267"/>
      <c r="F3259" s="288"/>
      <c r="G3259" s="288"/>
      <c r="H3259" s="267"/>
      <c r="I3259" s="288" t="s">
        <v>444</v>
      </c>
      <c r="J3259" s="304"/>
      <c r="K3259" s="286"/>
    </row>
    <row r="3260" ht="18.75" spans="1:11">
      <c r="A3260" s="264"/>
      <c r="B3260" s="265"/>
      <c r="C3260" s="266"/>
      <c r="D3260" s="266"/>
      <c r="E3260" s="267"/>
      <c r="F3260" s="267"/>
      <c r="G3260" s="267"/>
      <c r="H3260" s="267"/>
      <c r="I3260" s="267"/>
      <c r="J3260" s="61"/>
      <c r="K3260" s="297"/>
    </row>
    <row r="3261" ht="18.75" spans="1:11">
      <c r="A3261" s="264" t="s">
        <v>415</v>
      </c>
      <c r="B3261" s="265"/>
      <c r="C3261" s="266"/>
      <c r="D3261" s="266"/>
      <c r="E3261" s="267"/>
      <c r="F3261" s="267"/>
      <c r="G3261" s="267"/>
      <c r="H3261" s="267"/>
      <c r="I3261" s="267"/>
      <c r="J3261" s="267"/>
      <c r="K3261" s="297"/>
    </row>
    <row r="3262" ht="18.75" spans="1:11">
      <c r="A3262" s="264" t="s">
        <v>416</v>
      </c>
      <c r="B3262" s="265"/>
      <c r="C3262" s="266"/>
      <c r="D3262" s="266"/>
      <c r="E3262" s="267"/>
      <c r="F3262" s="267"/>
      <c r="G3262" s="267"/>
      <c r="H3262" s="267"/>
      <c r="I3262" s="267"/>
      <c r="J3262" s="267"/>
      <c r="K3262" s="297"/>
    </row>
    <row r="3263" ht="18.75" spans="1:11">
      <c r="A3263" s="264" t="s">
        <v>417</v>
      </c>
      <c r="B3263" s="265"/>
      <c r="C3263" s="266"/>
      <c r="D3263" s="266"/>
      <c r="E3263" s="267"/>
      <c r="F3263" s="267"/>
      <c r="G3263" s="267"/>
      <c r="H3263" s="267"/>
      <c r="I3263" s="267"/>
      <c r="J3263" s="267"/>
      <c r="K3263" s="297"/>
    </row>
    <row r="3264" ht="18.75" spans="1:11">
      <c r="A3264" s="264"/>
      <c r="B3264" s="265"/>
      <c r="C3264" s="266"/>
      <c r="D3264" s="266"/>
      <c r="E3264" s="267"/>
      <c r="F3264" s="267"/>
      <c r="G3264" s="267"/>
      <c r="H3264" s="267"/>
      <c r="I3264" s="267"/>
      <c r="J3264" s="267"/>
      <c r="K3264" s="297"/>
    </row>
    <row r="3265" ht="18.75" spans="1:11">
      <c r="A3265" s="264" t="s">
        <v>418</v>
      </c>
      <c r="B3265" s="265"/>
      <c r="C3265" s="266"/>
      <c r="D3265" s="266"/>
      <c r="E3265" s="267"/>
      <c r="F3265" s="267"/>
      <c r="G3265" s="267"/>
      <c r="H3265" s="267"/>
      <c r="I3265" s="267"/>
      <c r="J3265" s="267"/>
      <c r="K3265" s="297"/>
    </row>
    <row r="3266" ht="18" spans="1:11">
      <c r="A3266" s="264" t="s">
        <v>419</v>
      </c>
      <c r="B3266" s="268" t="s">
        <v>951</v>
      </c>
      <c r="C3266" s="266"/>
      <c r="D3266" s="266"/>
      <c r="E3266" s="267"/>
      <c r="F3266" s="267"/>
      <c r="G3266" s="267"/>
      <c r="H3266" s="267"/>
      <c r="I3266" s="267"/>
      <c r="J3266" s="267"/>
      <c r="K3266" s="297"/>
    </row>
    <row r="3267" ht="18.75" spans="1:11">
      <c r="A3267" s="264"/>
      <c r="B3267" s="268"/>
      <c r="C3267" s="266"/>
      <c r="D3267" s="266"/>
      <c r="E3267" s="267"/>
      <c r="F3267" s="267"/>
      <c r="G3267" s="267"/>
      <c r="H3267" s="267"/>
      <c r="I3267" s="267"/>
      <c r="J3267" s="267"/>
      <c r="K3267" s="356"/>
    </row>
    <row r="3268" ht="18.75" spans="1:11">
      <c r="A3268" s="269"/>
      <c r="B3268" s="269"/>
      <c r="C3268" s="266"/>
      <c r="D3268" s="266"/>
      <c r="E3268" s="269"/>
      <c r="F3268" s="270" t="s">
        <v>421</v>
      </c>
      <c r="G3268" s="271"/>
      <c r="H3268" s="271"/>
      <c r="I3268" s="299"/>
      <c r="J3268" s="267"/>
      <c r="K3268" s="356"/>
    </row>
    <row r="3269" ht="33" spans="1:11">
      <c r="A3269" s="334" t="s">
        <v>422</v>
      </c>
      <c r="B3269" s="335" t="s">
        <v>423</v>
      </c>
      <c r="C3269" s="336" t="s">
        <v>424</v>
      </c>
      <c r="D3269" s="337" t="s">
        <v>425</v>
      </c>
      <c r="E3269" s="336" t="s">
        <v>426</v>
      </c>
      <c r="F3269" s="336" t="s">
        <v>8</v>
      </c>
      <c r="G3269" s="336" t="s">
        <v>9</v>
      </c>
      <c r="H3269" s="336" t="s">
        <v>427</v>
      </c>
      <c r="I3269" s="336" t="s">
        <v>428</v>
      </c>
      <c r="J3269" s="336" t="s">
        <v>429</v>
      </c>
      <c r="K3269" s="336" t="s">
        <v>842</v>
      </c>
    </row>
    <row r="3270" spans="1:11">
      <c r="A3270" s="338">
        <v>45492</v>
      </c>
      <c r="B3270" s="338">
        <v>45531</v>
      </c>
      <c r="C3270" s="339" t="s">
        <v>349</v>
      </c>
      <c r="D3270" s="340" t="s">
        <v>952</v>
      </c>
      <c r="E3270" s="341" t="s">
        <v>596</v>
      </c>
      <c r="F3270" s="358">
        <v>0</v>
      </c>
      <c r="G3270" s="358">
        <v>0</v>
      </c>
      <c r="H3270" s="359">
        <v>0</v>
      </c>
      <c r="I3270" s="359">
        <v>0</v>
      </c>
      <c r="J3270" s="352" t="s">
        <v>433</v>
      </c>
      <c r="K3270" s="353" t="s">
        <v>434</v>
      </c>
    </row>
    <row r="3271" spans="1:11">
      <c r="A3271" s="338">
        <v>45526</v>
      </c>
      <c r="B3271" s="338">
        <v>45531</v>
      </c>
      <c r="C3271" s="339" t="s">
        <v>350</v>
      </c>
      <c r="D3271" s="340" t="s">
        <v>953</v>
      </c>
      <c r="E3271" s="341" t="s">
        <v>889</v>
      </c>
      <c r="F3271" s="358">
        <v>0</v>
      </c>
      <c r="G3271" s="358">
        <v>0</v>
      </c>
      <c r="H3271" s="359">
        <v>0</v>
      </c>
      <c r="I3271" s="359">
        <v>0</v>
      </c>
      <c r="J3271" s="352" t="s">
        <v>433</v>
      </c>
      <c r="K3271" s="353" t="s">
        <v>434</v>
      </c>
    </row>
    <row r="3272" spans="1:11">
      <c r="A3272" s="344"/>
      <c r="B3272" s="344"/>
      <c r="C3272" s="345"/>
      <c r="D3272" s="346"/>
      <c r="E3272" s="347"/>
      <c r="F3272" s="362"/>
      <c r="G3272" s="362"/>
      <c r="H3272" s="363"/>
      <c r="I3272" s="363"/>
      <c r="J3272" s="354"/>
      <c r="K3272" s="355"/>
    </row>
    <row r="3273" spans="1:11">
      <c r="A3273" s="344"/>
      <c r="B3273" s="344"/>
      <c r="C3273" s="345"/>
      <c r="D3273" s="346"/>
      <c r="E3273" s="347"/>
      <c r="F3273" s="360"/>
      <c r="G3273" s="360"/>
      <c r="H3273" s="361"/>
      <c r="I3273" s="361"/>
      <c r="J3273" s="354"/>
      <c r="K3273" s="355"/>
    </row>
    <row r="3274" spans="1:11">
      <c r="A3274" s="286" t="s">
        <v>436</v>
      </c>
      <c r="B3274" s="267"/>
      <c r="C3274" s="267"/>
      <c r="D3274" s="286" t="s">
        <v>437</v>
      </c>
      <c r="E3274" s="267"/>
      <c r="F3274" s="286"/>
      <c r="G3274" s="286"/>
      <c r="H3274" s="267"/>
      <c r="I3274" s="356" t="s">
        <v>438</v>
      </c>
      <c r="J3274" s="267"/>
      <c r="K3274" s="345"/>
    </row>
    <row r="3275" spans="1:11">
      <c r="A3275" s="286"/>
      <c r="B3275" s="267"/>
      <c r="C3275" s="267"/>
      <c r="D3275" s="286"/>
      <c r="E3275" s="267"/>
      <c r="F3275" s="286"/>
      <c r="G3275" s="286"/>
      <c r="H3275" s="267"/>
      <c r="I3275" s="267"/>
      <c r="J3275" s="267"/>
      <c r="K3275" s="345"/>
    </row>
    <row r="3276" spans="1:11">
      <c r="A3276" s="286"/>
      <c r="B3276" s="267"/>
      <c r="C3276" s="267"/>
      <c r="D3276" s="286"/>
      <c r="E3276" s="267"/>
      <c r="F3276" s="286"/>
      <c r="G3276" s="286"/>
      <c r="H3276" s="267"/>
      <c r="I3276" s="345"/>
      <c r="J3276" s="267"/>
      <c r="K3276" s="345"/>
    </row>
    <row r="3277" spans="1:11">
      <c r="A3277" s="287" t="s">
        <v>439</v>
      </c>
      <c r="B3277" s="267"/>
      <c r="C3277" s="267"/>
      <c r="D3277" s="287" t="s">
        <v>440</v>
      </c>
      <c r="E3277" s="267"/>
      <c r="F3277" s="287"/>
      <c r="G3277" s="287"/>
      <c r="H3277" s="267"/>
      <c r="I3277" s="287" t="s">
        <v>441</v>
      </c>
      <c r="J3277" s="267"/>
      <c r="K3277" s="357"/>
    </row>
    <row r="3278" spans="1:11">
      <c r="A3278" s="288" t="s">
        <v>442</v>
      </c>
      <c r="B3278" s="267"/>
      <c r="C3278" s="267"/>
      <c r="D3278" s="288" t="s">
        <v>443</v>
      </c>
      <c r="E3278" s="267"/>
      <c r="F3278" s="288"/>
      <c r="G3278" s="288"/>
      <c r="H3278" s="267"/>
      <c r="I3278" s="288" t="s">
        <v>444</v>
      </c>
      <c r="J3278" s="304"/>
      <c r="K3278" s="286"/>
    </row>
    <row r="3279" ht="18.75" spans="1:11">
      <c r="A3279" s="264"/>
      <c r="B3279" s="265"/>
      <c r="C3279" s="266"/>
      <c r="D3279" s="266"/>
      <c r="E3279" s="267"/>
      <c r="F3279" s="267"/>
      <c r="G3279" s="267"/>
      <c r="H3279" s="267"/>
      <c r="I3279" s="267"/>
      <c r="J3279" s="66"/>
      <c r="K3279" s="66"/>
    </row>
    <row r="3280" ht="18.75" spans="1:11">
      <c r="A3280" s="264" t="s">
        <v>415</v>
      </c>
      <c r="B3280" s="265"/>
      <c r="C3280" s="266"/>
      <c r="D3280" s="266"/>
      <c r="E3280" s="267"/>
      <c r="F3280" s="267"/>
      <c r="G3280" s="267"/>
      <c r="H3280" s="267"/>
      <c r="I3280" s="267"/>
      <c r="J3280" s="267"/>
      <c r="K3280" s="267"/>
    </row>
    <row r="3281" ht="18.75" spans="1:11">
      <c r="A3281" s="264" t="s">
        <v>416</v>
      </c>
      <c r="B3281" s="265"/>
      <c r="C3281" s="266"/>
      <c r="D3281" s="266"/>
      <c r="E3281" s="267"/>
      <c r="F3281" s="267"/>
      <c r="G3281" s="267"/>
      <c r="H3281" s="267"/>
      <c r="I3281" s="267"/>
      <c r="J3281" s="267"/>
      <c r="K3281" s="267"/>
    </row>
    <row r="3282" ht="18.75" spans="1:11">
      <c r="A3282" s="264" t="s">
        <v>417</v>
      </c>
      <c r="B3282" s="265"/>
      <c r="C3282" s="266"/>
      <c r="D3282" s="266"/>
      <c r="E3282" s="267"/>
      <c r="F3282" s="267"/>
      <c r="G3282" s="267"/>
      <c r="H3282" s="267"/>
      <c r="I3282" s="296"/>
      <c r="J3282" s="296"/>
      <c r="K3282" s="296"/>
    </row>
    <row r="3283" ht="18.75" spans="1:11">
      <c r="A3283" s="264"/>
      <c r="B3283" s="265"/>
      <c r="C3283" s="266"/>
      <c r="D3283" s="266"/>
      <c r="E3283" s="267"/>
      <c r="F3283" s="267"/>
      <c r="G3283" s="267"/>
      <c r="H3283" s="267"/>
      <c r="I3283" s="267"/>
      <c r="J3283" s="267"/>
      <c r="K3283" s="267"/>
    </row>
    <row r="3284" ht="18.75" spans="1:11">
      <c r="A3284" s="264" t="s">
        <v>450</v>
      </c>
      <c r="B3284" s="265"/>
      <c r="C3284" s="266"/>
      <c r="D3284" s="266"/>
      <c r="E3284" s="267"/>
      <c r="F3284" s="267"/>
      <c r="G3284" s="267"/>
      <c r="H3284" s="267"/>
      <c r="I3284" s="267"/>
      <c r="J3284" s="267"/>
      <c r="K3284" s="297"/>
    </row>
    <row r="3285" ht="18" spans="1:11">
      <c r="A3285" s="264" t="s">
        <v>419</v>
      </c>
      <c r="B3285" s="268" t="s">
        <v>951</v>
      </c>
      <c r="C3285" s="266"/>
      <c r="D3285" s="266"/>
      <c r="E3285" s="267"/>
      <c r="F3285" s="267"/>
      <c r="G3285" s="267"/>
      <c r="H3285" s="267"/>
      <c r="I3285" s="267"/>
      <c r="J3285" s="267"/>
      <c r="K3285" s="297"/>
    </row>
    <row r="3286" ht="18.75" spans="1:11">
      <c r="A3286" s="264"/>
      <c r="B3286" s="268"/>
      <c r="C3286" s="266"/>
      <c r="D3286" s="266"/>
      <c r="E3286" s="267"/>
      <c r="F3286" s="267"/>
      <c r="G3286" s="267"/>
      <c r="H3286" s="267"/>
      <c r="I3286" s="267"/>
      <c r="J3286" s="267"/>
      <c r="K3286" s="356"/>
    </row>
    <row r="3287" ht="18.75" spans="1:11">
      <c r="A3287" s="269"/>
      <c r="B3287" s="269"/>
      <c r="C3287" s="266"/>
      <c r="D3287" s="266"/>
      <c r="E3287" s="269"/>
      <c r="F3287" s="270" t="s">
        <v>421</v>
      </c>
      <c r="G3287" s="271"/>
      <c r="H3287" s="271"/>
      <c r="I3287" s="299"/>
      <c r="J3287" s="267"/>
      <c r="K3287" s="356"/>
    </row>
    <row r="3288" ht="33" spans="1:11">
      <c r="A3288" s="334" t="s">
        <v>422</v>
      </c>
      <c r="B3288" s="335" t="s">
        <v>423</v>
      </c>
      <c r="C3288" s="336" t="s">
        <v>424</v>
      </c>
      <c r="D3288" s="337" t="s">
        <v>425</v>
      </c>
      <c r="E3288" s="336" t="s">
        <v>426</v>
      </c>
      <c r="F3288" s="336" t="s">
        <v>8</v>
      </c>
      <c r="G3288" s="336" t="s">
        <v>9</v>
      </c>
      <c r="H3288" s="336" t="s">
        <v>427</v>
      </c>
      <c r="I3288" s="336" t="s">
        <v>428</v>
      </c>
      <c r="J3288" s="336" t="s">
        <v>429</v>
      </c>
      <c r="K3288" s="336" t="s">
        <v>842</v>
      </c>
    </row>
    <row r="3289" ht="30" spans="1:11">
      <c r="A3289" s="338">
        <v>45492</v>
      </c>
      <c r="B3289" s="338">
        <v>45531</v>
      </c>
      <c r="C3289" s="339" t="s">
        <v>287</v>
      </c>
      <c r="D3289" s="340" t="s">
        <v>685</v>
      </c>
      <c r="E3289" s="341" t="s">
        <v>655</v>
      </c>
      <c r="F3289" s="358">
        <v>0</v>
      </c>
      <c r="G3289" s="358">
        <v>0</v>
      </c>
      <c r="H3289" s="359">
        <v>0</v>
      </c>
      <c r="I3289" s="359">
        <v>0</v>
      </c>
      <c r="J3289" s="352" t="s">
        <v>523</v>
      </c>
      <c r="K3289" s="353" t="s">
        <v>434</v>
      </c>
    </row>
    <row r="3290" spans="1:11">
      <c r="A3290" s="344"/>
      <c r="B3290" s="344"/>
      <c r="C3290" s="345"/>
      <c r="D3290" s="346"/>
      <c r="E3290" s="347"/>
      <c r="F3290" s="360"/>
      <c r="G3290" s="360"/>
      <c r="H3290" s="361"/>
      <c r="I3290" s="361"/>
      <c r="J3290" s="354"/>
      <c r="K3290" s="355"/>
    </row>
    <row r="3291" spans="1:11">
      <c r="A3291" s="286" t="s">
        <v>436</v>
      </c>
      <c r="B3291" s="267"/>
      <c r="C3291" s="267"/>
      <c r="D3291" s="286" t="s">
        <v>437</v>
      </c>
      <c r="E3291" s="267"/>
      <c r="F3291" s="286"/>
      <c r="G3291" s="286"/>
      <c r="H3291" s="267"/>
      <c r="I3291" s="356" t="s">
        <v>438</v>
      </c>
      <c r="J3291" s="267"/>
      <c r="K3291" s="345"/>
    </row>
    <row r="3292" spans="1:11">
      <c r="A3292" s="286"/>
      <c r="B3292" s="267"/>
      <c r="C3292" s="267"/>
      <c r="D3292" s="286"/>
      <c r="E3292" s="267"/>
      <c r="F3292" s="286"/>
      <c r="G3292" s="286"/>
      <c r="H3292" s="267"/>
      <c r="I3292" s="267"/>
      <c r="J3292" s="267"/>
      <c r="K3292" s="345"/>
    </row>
    <row r="3293" spans="1:11">
      <c r="A3293" s="286"/>
      <c r="B3293" s="267"/>
      <c r="C3293" s="267"/>
      <c r="D3293" s="286"/>
      <c r="E3293" s="267"/>
      <c r="F3293" s="286"/>
      <c r="G3293" s="286"/>
      <c r="H3293" s="267"/>
      <c r="I3293" s="345"/>
      <c r="J3293" s="267"/>
      <c r="K3293" s="345"/>
    </row>
    <row r="3294" spans="1:11">
      <c r="A3294" s="287" t="s">
        <v>439</v>
      </c>
      <c r="B3294" s="267"/>
      <c r="C3294" s="267"/>
      <c r="D3294" s="287" t="s">
        <v>440</v>
      </c>
      <c r="E3294" s="267"/>
      <c r="F3294" s="287"/>
      <c r="G3294" s="287"/>
      <c r="H3294" s="267"/>
      <c r="I3294" s="287" t="s">
        <v>544</v>
      </c>
      <c r="J3294" s="267"/>
      <c r="K3294" s="357"/>
    </row>
    <row r="3295" spans="1:11">
      <c r="A3295" s="288" t="s">
        <v>442</v>
      </c>
      <c r="B3295" s="267"/>
      <c r="C3295" s="267"/>
      <c r="D3295" s="288" t="s">
        <v>443</v>
      </c>
      <c r="E3295" s="267"/>
      <c r="F3295" s="288"/>
      <c r="G3295" s="288"/>
      <c r="H3295" s="267"/>
      <c r="I3295" s="288" t="s">
        <v>545</v>
      </c>
      <c r="J3295" s="304"/>
      <c r="K3295" s="286"/>
    </row>
    <row r="3296" ht="18.75" spans="1:11">
      <c r="A3296" s="264"/>
      <c r="B3296" s="265"/>
      <c r="C3296" s="266"/>
      <c r="D3296" s="266"/>
      <c r="E3296" s="267"/>
      <c r="F3296" s="267"/>
      <c r="G3296" s="267"/>
      <c r="H3296" s="267"/>
      <c r="I3296" s="267"/>
      <c r="J3296" s="61"/>
      <c r="K3296" s="297"/>
    </row>
    <row r="3297" ht="18.75" spans="1:11">
      <c r="A3297" s="264" t="s">
        <v>415</v>
      </c>
      <c r="B3297" s="265"/>
      <c r="C3297" s="266"/>
      <c r="D3297" s="266"/>
      <c r="E3297" s="267"/>
      <c r="F3297" s="267"/>
      <c r="G3297" s="267"/>
      <c r="H3297" s="267"/>
      <c r="I3297" s="267"/>
      <c r="J3297" s="267"/>
      <c r="K3297" s="297"/>
    </row>
    <row r="3298" ht="18.75" spans="1:11">
      <c r="A3298" s="264" t="s">
        <v>416</v>
      </c>
      <c r="B3298" s="265"/>
      <c r="C3298" s="266"/>
      <c r="D3298" s="266"/>
      <c r="E3298" s="267"/>
      <c r="F3298" s="267"/>
      <c r="G3298" s="267"/>
      <c r="H3298" s="267"/>
      <c r="I3298" s="267"/>
      <c r="J3298" s="267"/>
      <c r="K3298" s="297"/>
    </row>
    <row r="3299" ht="18.75" spans="1:11">
      <c r="A3299" s="264" t="s">
        <v>417</v>
      </c>
      <c r="B3299" s="265"/>
      <c r="C3299" s="266"/>
      <c r="D3299" s="266"/>
      <c r="E3299" s="267"/>
      <c r="F3299" s="267"/>
      <c r="G3299" s="267"/>
      <c r="H3299" s="267"/>
      <c r="I3299" s="267"/>
      <c r="J3299" s="267"/>
      <c r="K3299" s="297"/>
    </row>
    <row r="3300" ht="18.75" spans="1:11">
      <c r="A3300" s="264"/>
      <c r="B3300" s="265"/>
      <c r="C3300" s="266"/>
      <c r="D3300" s="266"/>
      <c r="E3300" s="267"/>
      <c r="F3300" s="267"/>
      <c r="G3300" s="267"/>
      <c r="H3300" s="267"/>
      <c r="I3300" s="267"/>
      <c r="J3300" s="267"/>
      <c r="K3300" s="297"/>
    </row>
    <row r="3301" ht="18.75" spans="1:11">
      <c r="A3301" s="264" t="s">
        <v>418</v>
      </c>
      <c r="B3301" s="265"/>
      <c r="C3301" s="266"/>
      <c r="D3301" s="266"/>
      <c r="E3301" s="267"/>
      <c r="F3301" s="267"/>
      <c r="G3301" s="267"/>
      <c r="H3301" s="267"/>
      <c r="I3301" s="267"/>
      <c r="J3301" s="267"/>
      <c r="K3301" s="297"/>
    </row>
    <row r="3302" ht="18" spans="1:11">
      <c r="A3302" s="264" t="s">
        <v>419</v>
      </c>
      <c r="B3302" s="268" t="s">
        <v>954</v>
      </c>
      <c r="C3302" s="266"/>
      <c r="D3302" s="266"/>
      <c r="E3302" s="267"/>
      <c r="F3302" s="267"/>
      <c r="G3302" s="267"/>
      <c r="H3302" s="267"/>
      <c r="I3302" s="267"/>
      <c r="J3302" s="267"/>
      <c r="K3302" s="297"/>
    </row>
    <row r="3303" ht="18.75" spans="1:11">
      <c r="A3303" s="264"/>
      <c r="B3303" s="268"/>
      <c r="C3303" s="266"/>
      <c r="D3303" s="266"/>
      <c r="E3303" s="267"/>
      <c r="F3303" s="267"/>
      <c r="G3303" s="267"/>
      <c r="H3303" s="267"/>
      <c r="I3303" s="267"/>
      <c r="J3303" s="267"/>
      <c r="K3303" s="356"/>
    </row>
    <row r="3304" ht="18.75" spans="1:11">
      <c r="A3304" s="269"/>
      <c r="B3304" s="269"/>
      <c r="C3304" s="266"/>
      <c r="D3304" s="266"/>
      <c r="E3304" s="269"/>
      <c r="F3304" s="270" t="s">
        <v>421</v>
      </c>
      <c r="G3304" s="271"/>
      <c r="H3304" s="271"/>
      <c r="I3304" s="299"/>
      <c r="J3304" s="267"/>
      <c r="K3304" s="356"/>
    </row>
    <row r="3305" ht="33" spans="1:11">
      <c r="A3305" s="334" t="s">
        <v>422</v>
      </c>
      <c r="B3305" s="335" t="s">
        <v>423</v>
      </c>
      <c r="C3305" s="336" t="s">
        <v>424</v>
      </c>
      <c r="D3305" s="337" t="s">
        <v>425</v>
      </c>
      <c r="E3305" s="336" t="s">
        <v>426</v>
      </c>
      <c r="F3305" s="336" t="s">
        <v>8</v>
      </c>
      <c r="G3305" s="336" t="s">
        <v>9</v>
      </c>
      <c r="H3305" s="336" t="s">
        <v>427</v>
      </c>
      <c r="I3305" s="336" t="s">
        <v>428</v>
      </c>
      <c r="J3305" s="336" t="s">
        <v>429</v>
      </c>
      <c r="K3305" s="336" t="s">
        <v>842</v>
      </c>
    </row>
    <row r="3306" spans="1:11">
      <c r="A3306" s="338">
        <v>45528</v>
      </c>
      <c r="B3306" s="338">
        <v>45532</v>
      </c>
      <c r="C3306" s="339" t="s">
        <v>351</v>
      </c>
      <c r="D3306" s="340" t="s">
        <v>955</v>
      </c>
      <c r="E3306" s="341" t="s">
        <v>541</v>
      </c>
      <c r="F3306" s="358">
        <v>0</v>
      </c>
      <c r="G3306" s="358">
        <v>0</v>
      </c>
      <c r="H3306" s="359">
        <v>0</v>
      </c>
      <c r="I3306" s="359">
        <v>0</v>
      </c>
      <c r="J3306" s="352" t="s">
        <v>433</v>
      </c>
      <c r="K3306" s="353" t="s">
        <v>434</v>
      </c>
    </row>
    <row r="3307" spans="1:11">
      <c r="A3307" s="338">
        <v>45526</v>
      </c>
      <c r="B3307" s="338">
        <v>45532</v>
      </c>
      <c r="C3307" s="339" t="s">
        <v>352</v>
      </c>
      <c r="D3307" s="340" t="s">
        <v>956</v>
      </c>
      <c r="E3307" s="341" t="s">
        <v>541</v>
      </c>
      <c r="F3307" s="358">
        <v>0</v>
      </c>
      <c r="G3307" s="358">
        <v>0</v>
      </c>
      <c r="H3307" s="359">
        <v>0</v>
      </c>
      <c r="I3307" s="359">
        <v>0</v>
      </c>
      <c r="J3307" s="352" t="s">
        <v>433</v>
      </c>
      <c r="K3307" s="353" t="s">
        <v>434</v>
      </c>
    </row>
    <row r="3308" spans="1:11">
      <c r="A3308" s="344"/>
      <c r="B3308" s="344"/>
      <c r="C3308" s="345"/>
      <c r="D3308" s="346"/>
      <c r="E3308" s="347"/>
      <c r="F3308" s="362"/>
      <c r="G3308" s="362"/>
      <c r="H3308" s="363"/>
      <c r="I3308" s="363"/>
      <c r="J3308" s="354"/>
      <c r="K3308" s="355"/>
    </row>
    <row r="3309" spans="1:11">
      <c r="A3309" s="344"/>
      <c r="B3309" s="344"/>
      <c r="C3309" s="345"/>
      <c r="D3309" s="346"/>
      <c r="E3309" s="347"/>
      <c r="F3309" s="360"/>
      <c r="G3309" s="360"/>
      <c r="H3309" s="361"/>
      <c r="I3309" s="361"/>
      <c r="J3309" s="354"/>
      <c r="K3309" s="355"/>
    </row>
    <row r="3310" spans="1:11">
      <c r="A3310" s="286" t="s">
        <v>436</v>
      </c>
      <c r="B3310" s="267"/>
      <c r="C3310" s="267"/>
      <c r="D3310" s="286" t="s">
        <v>437</v>
      </c>
      <c r="E3310" s="267"/>
      <c r="F3310" s="286"/>
      <c r="G3310" s="286"/>
      <c r="H3310" s="267"/>
      <c r="I3310" s="356" t="s">
        <v>438</v>
      </c>
      <c r="J3310" s="267"/>
      <c r="K3310" s="345"/>
    </row>
    <row r="3311" spans="1:11">
      <c r="A3311" s="286"/>
      <c r="B3311" s="267"/>
      <c r="C3311" s="267"/>
      <c r="D3311" s="286"/>
      <c r="E3311" s="267"/>
      <c r="F3311" s="286"/>
      <c r="G3311" s="286"/>
      <c r="H3311" s="267"/>
      <c r="I3311" s="267"/>
      <c r="J3311" s="267"/>
      <c r="K3311" s="345"/>
    </row>
    <row r="3312" spans="1:11">
      <c r="A3312" s="286"/>
      <c r="B3312" s="267"/>
      <c r="C3312" s="267"/>
      <c r="D3312" s="286"/>
      <c r="E3312" s="267"/>
      <c r="F3312" s="286"/>
      <c r="G3312" s="286"/>
      <c r="H3312" s="267"/>
      <c r="I3312" s="345"/>
      <c r="J3312" s="267"/>
      <c r="K3312" s="345"/>
    </row>
    <row r="3313" spans="1:11">
      <c r="A3313" s="287" t="s">
        <v>439</v>
      </c>
      <c r="B3313" s="267"/>
      <c r="C3313" s="267"/>
      <c r="D3313" s="287" t="s">
        <v>440</v>
      </c>
      <c r="E3313" s="267"/>
      <c r="F3313" s="287"/>
      <c r="G3313" s="287"/>
      <c r="H3313" s="267"/>
      <c r="I3313" s="287" t="s">
        <v>441</v>
      </c>
      <c r="J3313" s="267"/>
      <c r="K3313" s="357"/>
    </row>
    <row r="3314" spans="1:11">
      <c r="A3314" s="288" t="s">
        <v>442</v>
      </c>
      <c r="B3314" s="267"/>
      <c r="C3314" s="267"/>
      <c r="D3314" s="288" t="s">
        <v>443</v>
      </c>
      <c r="E3314" s="267"/>
      <c r="F3314" s="288"/>
      <c r="G3314" s="288"/>
      <c r="H3314" s="267"/>
      <c r="I3314" s="288" t="s">
        <v>444</v>
      </c>
      <c r="J3314" s="304"/>
      <c r="K3314" s="286"/>
    </row>
    <row r="3315" ht="18" spans="1:11">
      <c r="A3315" s="264"/>
      <c r="B3315" s="268"/>
      <c r="C3315" s="266"/>
      <c r="D3315" s="266"/>
      <c r="E3315" s="267"/>
      <c r="F3315" s="267"/>
      <c r="G3315" s="267"/>
      <c r="H3315" s="267"/>
      <c r="I3315" s="267"/>
      <c r="J3315" s="61"/>
      <c r="K3315" s="297"/>
    </row>
    <row r="3316" ht="18.75" spans="1:11">
      <c r="A3316" s="264" t="s">
        <v>415</v>
      </c>
      <c r="B3316" s="265"/>
      <c r="C3316" s="266"/>
      <c r="D3316" s="266"/>
      <c r="E3316" s="267"/>
      <c r="F3316" s="267"/>
      <c r="G3316" s="267"/>
      <c r="H3316" s="267"/>
      <c r="I3316" s="267"/>
      <c r="J3316" s="267"/>
      <c r="K3316" s="297"/>
    </row>
    <row r="3317" ht="18.75" spans="1:11">
      <c r="A3317" s="264" t="s">
        <v>416</v>
      </c>
      <c r="B3317" s="265"/>
      <c r="C3317" s="266"/>
      <c r="D3317" s="266"/>
      <c r="E3317" s="267"/>
      <c r="F3317" s="267"/>
      <c r="G3317" s="267"/>
      <c r="H3317" s="267"/>
      <c r="I3317" s="267"/>
      <c r="J3317" s="267"/>
      <c r="K3317" s="297"/>
    </row>
    <row r="3318" ht="18.75" spans="1:11">
      <c r="A3318" s="264" t="s">
        <v>417</v>
      </c>
      <c r="B3318" s="265"/>
      <c r="C3318" s="266"/>
      <c r="D3318" s="266"/>
      <c r="E3318" s="267"/>
      <c r="F3318" s="267"/>
      <c r="G3318" s="267"/>
      <c r="H3318" s="267"/>
      <c r="I3318" s="267"/>
      <c r="J3318" s="267"/>
      <c r="K3318" s="297"/>
    </row>
    <row r="3319" ht="18.75" spans="1:11">
      <c r="A3319" s="264"/>
      <c r="B3319" s="265"/>
      <c r="C3319" s="266"/>
      <c r="D3319" s="266"/>
      <c r="E3319" s="267"/>
      <c r="F3319" s="267"/>
      <c r="G3319" s="267"/>
      <c r="H3319" s="267"/>
      <c r="I3319" s="267"/>
      <c r="J3319" s="267"/>
      <c r="K3319" s="297"/>
    </row>
    <row r="3320" ht="18.75" spans="1:11">
      <c r="A3320" s="264" t="s">
        <v>418</v>
      </c>
      <c r="B3320" s="265"/>
      <c r="C3320" s="266"/>
      <c r="D3320" s="266"/>
      <c r="E3320" s="267"/>
      <c r="F3320" s="267"/>
      <c r="G3320" s="267"/>
      <c r="H3320" s="267"/>
      <c r="I3320" s="267"/>
      <c r="J3320" s="267"/>
      <c r="K3320" s="297"/>
    </row>
    <row r="3321" ht="18" spans="1:11">
      <c r="A3321" s="264" t="s">
        <v>419</v>
      </c>
      <c r="B3321" s="268" t="s">
        <v>957</v>
      </c>
      <c r="C3321" s="266"/>
      <c r="D3321" s="266"/>
      <c r="E3321" s="267"/>
      <c r="F3321" s="267"/>
      <c r="G3321" s="267"/>
      <c r="H3321" s="267"/>
      <c r="I3321" s="267"/>
      <c r="J3321" s="267"/>
      <c r="K3321" s="297"/>
    </row>
    <row r="3322" ht="18.75" spans="1:11">
      <c r="A3322" s="264"/>
      <c r="B3322" s="268"/>
      <c r="C3322" s="266"/>
      <c r="D3322" s="266"/>
      <c r="E3322" s="267"/>
      <c r="F3322" s="267"/>
      <c r="G3322" s="267"/>
      <c r="H3322" s="267"/>
      <c r="I3322" s="267"/>
      <c r="J3322" s="267"/>
      <c r="K3322" s="356"/>
    </row>
    <row r="3323" ht="18.75" spans="1:11">
      <c r="A3323" s="269"/>
      <c r="B3323" s="269"/>
      <c r="C3323" s="266"/>
      <c r="D3323" s="266"/>
      <c r="E3323" s="269"/>
      <c r="F3323" s="270" t="s">
        <v>421</v>
      </c>
      <c r="G3323" s="271"/>
      <c r="H3323" s="271"/>
      <c r="I3323" s="299"/>
      <c r="J3323" s="267"/>
      <c r="K3323" s="356"/>
    </row>
    <row r="3324" ht="33" spans="1:11">
      <c r="A3324" s="334" t="s">
        <v>422</v>
      </c>
      <c r="B3324" s="335" t="s">
        <v>423</v>
      </c>
      <c r="C3324" s="336" t="s">
        <v>424</v>
      </c>
      <c r="D3324" s="337" t="s">
        <v>425</v>
      </c>
      <c r="E3324" s="336" t="s">
        <v>426</v>
      </c>
      <c r="F3324" s="336" t="s">
        <v>8</v>
      </c>
      <c r="G3324" s="336" t="s">
        <v>9</v>
      </c>
      <c r="H3324" s="336" t="s">
        <v>427</v>
      </c>
      <c r="I3324" s="336" t="s">
        <v>428</v>
      </c>
      <c r="J3324" s="336" t="s">
        <v>429</v>
      </c>
      <c r="K3324" s="336" t="s">
        <v>842</v>
      </c>
    </row>
    <row r="3325" spans="1:11">
      <c r="A3325" s="338">
        <v>45513</v>
      </c>
      <c r="B3325" s="338">
        <v>45533</v>
      </c>
      <c r="C3325" s="339" t="s">
        <v>353</v>
      </c>
      <c r="D3325" s="340" t="s">
        <v>958</v>
      </c>
      <c r="E3325" s="341" t="s">
        <v>479</v>
      </c>
      <c r="F3325" s="358">
        <v>0</v>
      </c>
      <c r="G3325" s="358">
        <v>950</v>
      </c>
      <c r="H3325" s="359">
        <v>950</v>
      </c>
      <c r="I3325" s="359">
        <v>950</v>
      </c>
      <c r="J3325" s="352" t="s">
        <v>454</v>
      </c>
      <c r="K3325" s="353" t="s">
        <v>434</v>
      </c>
    </row>
    <row r="3326" spans="1:11">
      <c r="A3326" s="344"/>
      <c r="B3326" s="344"/>
      <c r="C3326" s="345"/>
      <c r="D3326" s="346"/>
      <c r="E3326" s="347"/>
      <c r="F3326" s="362"/>
      <c r="G3326" s="362"/>
      <c r="H3326" s="363"/>
      <c r="I3326" s="363"/>
      <c r="J3326" s="354"/>
      <c r="K3326" s="355"/>
    </row>
    <row r="3327" spans="1:11">
      <c r="A3327" s="344"/>
      <c r="B3327" s="344"/>
      <c r="C3327" s="345"/>
      <c r="D3327" s="346"/>
      <c r="E3327" s="347"/>
      <c r="F3327" s="360"/>
      <c r="G3327" s="360"/>
      <c r="H3327" s="361"/>
      <c r="I3327" s="361"/>
      <c r="J3327" s="354"/>
      <c r="K3327" s="355"/>
    </row>
    <row r="3328" spans="1:11">
      <c r="A3328" s="286" t="s">
        <v>436</v>
      </c>
      <c r="B3328" s="267"/>
      <c r="C3328" s="267"/>
      <c r="D3328" s="286" t="s">
        <v>437</v>
      </c>
      <c r="E3328" s="267"/>
      <c r="F3328" s="286"/>
      <c r="G3328" s="286"/>
      <c r="H3328" s="267"/>
      <c r="I3328" s="356" t="s">
        <v>438</v>
      </c>
      <c r="J3328" s="267"/>
      <c r="K3328" s="345"/>
    </row>
    <row r="3329" spans="1:11">
      <c r="A3329" s="286"/>
      <c r="B3329" s="267"/>
      <c r="C3329" s="267"/>
      <c r="D3329" s="286"/>
      <c r="E3329" s="267"/>
      <c r="F3329" s="286"/>
      <c r="G3329" s="286"/>
      <c r="H3329" s="267"/>
      <c r="I3329" s="267"/>
      <c r="J3329" s="267"/>
      <c r="K3329" s="345"/>
    </row>
    <row r="3330" spans="1:11">
      <c r="A3330" s="286"/>
      <c r="B3330" s="267"/>
      <c r="C3330" s="267"/>
      <c r="D3330" s="286"/>
      <c r="E3330" s="267"/>
      <c r="F3330" s="286"/>
      <c r="G3330" s="286"/>
      <c r="H3330" s="267"/>
      <c r="I3330" s="345"/>
      <c r="J3330" s="267"/>
      <c r="K3330" s="345"/>
    </row>
    <row r="3331" spans="1:11">
      <c r="A3331" s="287" t="s">
        <v>439</v>
      </c>
      <c r="B3331" s="267"/>
      <c r="C3331" s="267"/>
      <c r="D3331" s="287" t="s">
        <v>440</v>
      </c>
      <c r="E3331" s="267"/>
      <c r="F3331" s="287"/>
      <c r="G3331" s="287"/>
      <c r="H3331" s="267"/>
      <c r="I3331" s="287" t="s">
        <v>441</v>
      </c>
      <c r="J3331" s="267"/>
      <c r="K3331" s="357"/>
    </row>
    <row r="3332" spans="1:11">
      <c r="A3332" s="288" t="s">
        <v>442</v>
      </c>
      <c r="B3332" s="267"/>
      <c r="C3332" s="267"/>
      <c r="D3332" s="288" t="s">
        <v>443</v>
      </c>
      <c r="E3332" s="267"/>
      <c r="F3332" s="288"/>
      <c r="G3332" s="288"/>
      <c r="H3332" s="267"/>
      <c r="I3332" s="288" t="s">
        <v>444</v>
      </c>
      <c r="J3332" s="304"/>
      <c r="K3332" s="286"/>
    </row>
    <row r="3333" ht="18" spans="1:11">
      <c r="A3333" s="264"/>
      <c r="B3333" s="268"/>
      <c r="C3333" s="266"/>
      <c r="D3333" s="266"/>
      <c r="E3333" s="267"/>
      <c r="F3333" s="267"/>
      <c r="G3333" s="267"/>
      <c r="H3333" s="267"/>
      <c r="I3333" s="267"/>
      <c r="J3333" s="61"/>
      <c r="K3333" s="297"/>
    </row>
    <row r="3334" ht="18.75" spans="1:11">
      <c r="A3334" s="264" t="s">
        <v>415</v>
      </c>
      <c r="B3334" s="265"/>
      <c r="C3334" s="266"/>
      <c r="D3334" s="266"/>
      <c r="E3334" s="267"/>
      <c r="F3334" s="267"/>
      <c r="G3334" s="267"/>
      <c r="H3334" s="267"/>
      <c r="I3334" s="267"/>
      <c r="J3334" s="267"/>
      <c r="K3334" s="297"/>
    </row>
    <row r="3335" ht="18.75" spans="1:11">
      <c r="A3335" s="264" t="s">
        <v>416</v>
      </c>
      <c r="B3335" s="265"/>
      <c r="C3335" s="266"/>
      <c r="D3335" s="266"/>
      <c r="E3335" s="267"/>
      <c r="F3335" s="267"/>
      <c r="G3335" s="267"/>
      <c r="H3335" s="267"/>
      <c r="I3335" s="267"/>
      <c r="J3335" s="267"/>
      <c r="K3335" s="297"/>
    </row>
    <row r="3336" ht="18.75" spans="1:11">
      <c r="A3336" s="264" t="s">
        <v>417</v>
      </c>
      <c r="B3336" s="265"/>
      <c r="C3336" s="266"/>
      <c r="D3336" s="266"/>
      <c r="E3336" s="267"/>
      <c r="F3336" s="267"/>
      <c r="G3336" s="267"/>
      <c r="H3336" s="267"/>
      <c r="I3336" s="267"/>
      <c r="J3336" s="267"/>
      <c r="K3336" s="297"/>
    </row>
    <row r="3337" ht="18.75" spans="1:11">
      <c r="A3337" s="264"/>
      <c r="B3337" s="265"/>
      <c r="C3337" s="266"/>
      <c r="D3337" s="266"/>
      <c r="E3337" s="267"/>
      <c r="F3337" s="267"/>
      <c r="G3337" s="267"/>
      <c r="H3337" s="267"/>
      <c r="I3337" s="267"/>
      <c r="J3337" s="267"/>
      <c r="K3337" s="297"/>
    </row>
    <row r="3338" ht="18.75" spans="1:11">
      <c r="A3338" s="264" t="s">
        <v>418</v>
      </c>
      <c r="B3338" s="265"/>
      <c r="C3338" s="266"/>
      <c r="D3338" s="266"/>
      <c r="E3338" s="267"/>
      <c r="F3338" s="267"/>
      <c r="G3338" s="267"/>
      <c r="H3338" s="267"/>
      <c r="I3338" s="267"/>
      <c r="J3338" s="267"/>
      <c r="K3338" s="297"/>
    </row>
    <row r="3339" ht="18" spans="1:11">
      <c r="A3339" s="264" t="s">
        <v>419</v>
      </c>
      <c r="B3339" s="268" t="s">
        <v>957</v>
      </c>
      <c r="C3339" s="266"/>
      <c r="D3339" s="266"/>
      <c r="E3339" s="267"/>
      <c r="F3339" s="267"/>
      <c r="G3339" s="267"/>
      <c r="H3339" s="267"/>
      <c r="I3339" s="267"/>
      <c r="J3339" s="267"/>
      <c r="K3339" s="297"/>
    </row>
    <row r="3340" ht="18.75" spans="1:11">
      <c r="A3340" s="264"/>
      <c r="B3340" s="268"/>
      <c r="C3340" s="266"/>
      <c r="D3340" s="266"/>
      <c r="E3340" s="267"/>
      <c r="F3340" s="267"/>
      <c r="G3340" s="267"/>
      <c r="H3340" s="267"/>
      <c r="I3340" s="267"/>
      <c r="J3340" s="267"/>
      <c r="K3340" s="356"/>
    </row>
    <row r="3341" ht="18.75" spans="1:11">
      <c r="A3341" s="269"/>
      <c r="B3341" s="269"/>
      <c r="C3341" s="266"/>
      <c r="D3341" s="266"/>
      <c r="E3341" s="269"/>
      <c r="F3341" s="270" t="s">
        <v>421</v>
      </c>
      <c r="G3341" s="271"/>
      <c r="H3341" s="271"/>
      <c r="I3341" s="299"/>
      <c r="J3341" s="267"/>
      <c r="K3341" s="356"/>
    </row>
    <row r="3342" ht="33" spans="1:11">
      <c r="A3342" s="334" t="s">
        <v>422</v>
      </c>
      <c r="B3342" s="335" t="s">
        <v>423</v>
      </c>
      <c r="C3342" s="336" t="s">
        <v>424</v>
      </c>
      <c r="D3342" s="337" t="s">
        <v>425</v>
      </c>
      <c r="E3342" s="336" t="s">
        <v>426</v>
      </c>
      <c r="F3342" s="336" t="s">
        <v>8</v>
      </c>
      <c r="G3342" s="336" t="s">
        <v>9</v>
      </c>
      <c r="H3342" s="336" t="s">
        <v>427</v>
      </c>
      <c r="I3342" s="336" t="s">
        <v>428</v>
      </c>
      <c r="J3342" s="336" t="s">
        <v>429</v>
      </c>
      <c r="K3342" s="336" t="s">
        <v>842</v>
      </c>
    </row>
    <row r="3343" spans="1:11">
      <c r="A3343" s="338">
        <v>45524</v>
      </c>
      <c r="B3343" s="338">
        <v>45533</v>
      </c>
      <c r="C3343" s="339" t="s">
        <v>354</v>
      </c>
      <c r="D3343" s="340" t="s">
        <v>620</v>
      </c>
      <c r="E3343" s="341" t="s">
        <v>447</v>
      </c>
      <c r="F3343" s="358">
        <v>0</v>
      </c>
      <c r="G3343" s="358">
        <v>0</v>
      </c>
      <c r="H3343" s="359">
        <v>0</v>
      </c>
      <c r="I3343" s="359">
        <v>0</v>
      </c>
      <c r="J3343" s="352" t="s">
        <v>433</v>
      </c>
      <c r="K3343" s="353" t="s">
        <v>434</v>
      </c>
    </row>
    <row r="3344" spans="1:11">
      <c r="A3344" s="338">
        <v>45524</v>
      </c>
      <c r="B3344" s="338">
        <v>45533</v>
      </c>
      <c r="C3344" s="339" t="s">
        <v>355</v>
      </c>
      <c r="D3344" s="340" t="s">
        <v>620</v>
      </c>
      <c r="E3344" s="341" t="s">
        <v>447</v>
      </c>
      <c r="F3344" s="358">
        <v>0</v>
      </c>
      <c r="G3344" s="358">
        <v>0</v>
      </c>
      <c r="H3344" s="359">
        <v>0</v>
      </c>
      <c r="I3344" s="359">
        <v>0</v>
      </c>
      <c r="J3344" s="352" t="s">
        <v>433</v>
      </c>
      <c r="K3344" s="353" t="s">
        <v>434</v>
      </c>
    </row>
    <row r="3345" spans="1:11">
      <c r="A3345" s="338">
        <v>45524</v>
      </c>
      <c r="B3345" s="338">
        <v>45533</v>
      </c>
      <c r="C3345" s="339" t="s">
        <v>356</v>
      </c>
      <c r="D3345" s="340" t="s">
        <v>620</v>
      </c>
      <c r="E3345" s="341" t="s">
        <v>447</v>
      </c>
      <c r="F3345" s="358">
        <v>0</v>
      </c>
      <c r="G3345" s="358">
        <v>0</v>
      </c>
      <c r="H3345" s="359">
        <v>0</v>
      </c>
      <c r="I3345" s="359">
        <v>0</v>
      </c>
      <c r="J3345" s="352" t="s">
        <v>433</v>
      </c>
      <c r="K3345" s="353" t="s">
        <v>434</v>
      </c>
    </row>
    <row r="3346" spans="1:11">
      <c r="A3346" s="344"/>
      <c r="B3346" s="344"/>
      <c r="C3346" s="345"/>
      <c r="D3346" s="346"/>
      <c r="E3346" s="347"/>
      <c r="F3346" s="362"/>
      <c r="G3346" s="362"/>
      <c r="H3346" s="363"/>
      <c r="I3346" s="363"/>
      <c r="J3346" s="354"/>
      <c r="K3346" s="355"/>
    </row>
    <row r="3347" spans="1:11">
      <c r="A3347" s="344"/>
      <c r="B3347" s="344"/>
      <c r="C3347" s="345"/>
      <c r="D3347" s="346"/>
      <c r="E3347" s="347"/>
      <c r="F3347" s="360"/>
      <c r="G3347" s="360"/>
      <c r="H3347" s="361"/>
      <c r="I3347" s="361"/>
      <c r="J3347" s="354"/>
      <c r="K3347" s="355"/>
    </row>
    <row r="3348" spans="1:11">
      <c r="A3348" s="286" t="s">
        <v>436</v>
      </c>
      <c r="B3348" s="267"/>
      <c r="C3348" s="267"/>
      <c r="D3348" s="286" t="s">
        <v>437</v>
      </c>
      <c r="E3348" s="267"/>
      <c r="F3348" s="286"/>
      <c r="G3348" s="286"/>
      <c r="H3348" s="267"/>
      <c r="I3348" s="356" t="s">
        <v>438</v>
      </c>
      <c r="J3348" s="267"/>
      <c r="K3348" s="345"/>
    </row>
    <row r="3349" spans="1:11">
      <c r="A3349" s="286"/>
      <c r="B3349" s="267"/>
      <c r="C3349" s="267"/>
      <c r="D3349" s="286"/>
      <c r="E3349" s="267"/>
      <c r="F3349" s="286"/>
      <c r="G3349" s="286"/>
      <c r="H3349" s="267"/>
      <c r="I3349" s="267"/>
      <c r="J3349" s="267"/>
      <c r="K3349" s="345"/>
    </row>
    <row r="3350" spans="1:11">
      <c r="A3350" s="286"/>
      <c r="B3350" s="267"/>
      <c r="C3350" s="267"/>
      <c r="D3350" s="286"/>
      <c r="E3350" s="267"/>
      <c r="F3350" s="286"/>
      <c r="G3350" s="286"/>
      <c r="H3350" s="267"/>
      <c r="I3350" s="345"/>
      <c r="J3350" s="267"/>
      <c r="K3350" s="345"/>
    </row>
    <row r="3351" spans="1:11">
      <c r="A3351" s="287" t="s">
        <v>439</v>
      </c>
      <c r="B3351" s="267"/>
      <c r="C3351" s="267"/>
      <c r="D3351" s="287" t="s">
        <v>440</v>
      </c>
      <c r="E3351" s="267"/>
      <c r="F3351" s="287"/>
      <c r="G3351" s="287"/>
      <c r="H3351" s="267"/>
      <c r="I3351" s="287" t="s">
        <v>441</v>
      </c>
      <c r="J3351" s="267"/>
      <c r="K3351" s="357"/>
    </row>
    <row r="3352" spans="1:11">
      <c r="A3352" s="288" t="s">
        <v>442</v>
      </c>
      <c r="B3352" s="267"/>
      <c r="C3352" s="267"/>
      <c r="D3352" s="288" t="s">
        <v>443</v>
      </c>
      <c r="E3352" s="267"/>
      <c r="F3352" s="288"/>
      <c r="G3352" s="288"/>
      <c r="H3352" s="267"/>
      <c r="I3352" s="288" t="s">
        <v>444</v>
      </c>
      <c r="J3352" s="304"/>
      <c r="K3352" s="286"/>
    </row>
    <row r="3353" ht="18.75" spans="1:11">
      <c r="A3353" s="264"/>
      <c r="B3353" s="265"/>
      <c r="C3353" s="266"/>
      <c r="D3353" s="266"/>
      <c r="E3353" s="267"/>
      <c r="F3353" s="267"/>
      <c r="G3353" s="267"/>
      <c r="H3353" s="267"/>
      <c r="I3353" s="267"/>
      <c r="J3353" s="61"/>
      <c r="K3353" s="297"/>
    </row>
    <row r="3354" ht="18.75" spans="1:11">
      <c r="A3354" s="264" t="s">
        <v>415</v>
      </c>
      <c r="B3354" s="265"/>
      <c r="C3354" s="266"/>
      <c r="D3354" s="266"/>
      <c r="E3354" s="267"/>
      <c r="F3354" s="267"/>
      <c r="G3354" s="267"/>
      <c r="H3354" s="267"/>
      <c r="I3354" s="267"/>
      <c r="J3354" s="267"/>
      <c r="K3354" s="267"/>
    </row>
    <row r="3355" ht="18.75" spans="1:11">
      <c r="A3355" s="264" t="s">
        <v>416</v>
      </c>
      <c r="B3355" s="265"/>
      <c r="C3355" s="266"/>
      <c r="D3355" s="266"/>
      <c r="E3355" s="267"/>
      <c r="F3355" s="267"/>
      <c r="G3355" s="267"/>
      <c r="H3355" s="267"/>
      <c r="I3355" s="267"/>
      <c r="J3355" s="267"/>
      <c r="K3355" s="267"/>
    </row>
    <row r="3356" ht="18.75" spans="1:11">
      <c r="A3356" s="264" t="s">
        <v>417</v>
      </c>
      <c r="B3356" s="265"/>
      <c r="C3356" s="266"/>
      <c r="D3356" s="266"/>
      <c r="E3356" s="267"/>
      <c r="F3356" s="267"/>
      <c r="G3356" s="267"/>
      <c r="H3356" s="267"/>
      <c r="I3356" s="296"/>
      <c r="J3356" s="296"/>
      <c r="K3356" s="296"/>
    </row>
    <row r="3357" ht="18.75" spans="1:11">
      <c r="A3357" s="264"/>
      <c r="B3357" s="265"/>
      <c r="C3357" s="266"/>
      <c r="D3357" s="266"/>
      <c r="E3357" s="267"/>
      <c r="F3357" s="267"/>
      <c r="G3357" s="267"/>
      <c r="H3357" s="267"/>
      <c r="I3357" s="267"/>
      <c r="J3357" s="267"/>
      <c r="K3357" s="267"/>
    </row>
    <row r="3358" ht="18.75" spans="1:11">
      <c r="A3358" s="264" t="s">
        <v>450</v>
      </c>
      <c r="B3358" s="265"/>
      <c r="C3358" s="266"/>
      <c r="D3358" s="266"/>
      <c r="E3358" s="267"/>
      <c r="F3358" s="267"/>
      <c r="G3358" s="267"/>
      <c r="H3358" s="267"/>
      <c r="I3358" s="267"/>
      <c r="J3358" s="267"/>
      <c r="K3358" s="297"/>
    </row>
    <row r="3359" ht="18" spans="1:11">
      <c r="A3359" s="264" t="s">
        <v>419</v>
      </c>
      <c r="B3359" s="268" t="s">
        <v>957</v>
      </c>
      <c r="C3359" s="266"/>
      <c r="D3359" s="266"/>
      <c r="E3359" s="267"/>
      <c r="F3359" s="267"/>
      <c r="G3359" s="267"/>
      <c r="H3359" s="267"/>
      <c r="I3359" s="267"/>
      <c r="J3359" s="267"/>
      <c r="K3359" s="297"/>
    </row>
    <row r="3360" ht="18.75" spans="1:11">
      <c r="A3360" s="264"/>
      <c r="B3360" s="268"/>
      <c r="C3360" s="266"/>
      <c r="D3360" s="266"/>
      <c r="E3360" s="267"/>
      <c r="F3360" s="267"/>
      <c r="G3360" s="267"/>
      <c r="H3360" s="267"/>
      <c r="I3360" s="267"/>
      <c r="J3360" s="267"/>
      <c r="K3360" s="356"/>
    </row>
    <row r="3361" ht="18.75" spans="1:11">
      <c r="A3361" s="269"/>
      <c r="B3361" s="269"/>
      <c r="C3361" s="266"/>
      <c r="D3361" s="266"/>
      <c r="E3361" s="269"/>
      <c r="F3361" s="270" t="s">
        <v>421</v>
      </c>
      <c r="G3361" s="271"/>
      <c r="H3361" s="271"/>
      <c r="I3361" s="299"/>
      <c r="J3361" s="267"/>
      <c r="K3361" s="356"/>
    </row>
    <row r="3362" ht="33" spans="1:11">
      <c r="A3362" s="334" t="s">
        <v>422</v>
      </c>
      <c r="B3362" s="335" t="s">
        <v>423</v>
      </c>
      <c r="C3362" s="336" t="s">
        <v>424</v>
      </c>
      <c r="D3362" s="337" t="s">
        <v>425</v>
      </c>
      <c r="E3362" s="336" t="s">
        <v>426</v>
      </c>
      <c r="F3362" s="336" t="s">
        <v>8</v>
      </c>
      <c r="G3362" s="336" t="s">
        <v>9</v>
      </c>
      <c r="H3362" s="336" t="s">
        <v>427</v>
      </c>
      <c r="I3362" s="336" t="s">
        <v>428</v>
      </c>
      <c r="J3362" s="336" t="s">
        <v>429</v>
      </c>
      <c r="K3362" s="336" t="s">
        <v>842</v>
      </c>
    </row>
    <row r="3363" spans="1:11">
      <c r="A3363" s="338">
        <v>45526</v>
      </c>
      <c r="B3363" s="338">
        <v>45533</v>
      </c>
      <c r="C3363" s="339" t="s">
        <v>359</v>
      </c>
      <c r="D3363" s="340" t="s">
        <v>959</v>
      </c>
      <c r="E3363" s="341" t="s">
        <v>655</v>
      </c>
      <c r="F3363" s="358">
        <v>0</v>
      </c>
      <c r="G3363" s="358">
        <v>400</v>
      </c>
      <c r="H3363" s="359">
        <f>F3363+G3363</f>
        <v>400</v>
      </c>
      <c r="I3363" s="359">
        <v>400</v>
      </c>
      <c r="J3363" s="352" t="s">
        <v>454</v>
      </c>
      <c r="K3363" s="353" t="s">
        <v>434</v>
      </c>
    </row>
    <row r="3364" spans="1:11">
      <c r="A3364" s="338">
        <v>45526</v>
      </c>
      <c r="B3364" s="338">
        <v>45533</v>
      </c>
      <c r="C3364" s="339" t="s">
        <v>360</v>
      </c>
      <c r="D3364" s="340" t="s">
        <v>959</v>
      </c>
      <c r="E3364" s="341" t="s">
        <v>823</v>
      </c>
      <c r="F3364" s="358">
        <v>0</v>
      </c>
      <c r="G3364" s="358">
        <v>400</v>
      </c>
      <c r="H3364" s="359">
        <f>F3364+G3364</f>
        <v>400</v>
      </c>
      <c r="I3364" s="359">
        <v>400</v>
      </c>
      <c r="J3364" s="352" t="s">
        <v>454</v>
      </c>
      <c r="K3364" s="353" t="s">
        <v>434</v>
      </c>
    </row>
    <row r="3365" spans="1:11">
      <c r="A3365" s="338">
        <v>45525</v>
      </c>
      <c r="B3365" s="338">
        <v>45533</v>
      </c>
      <c r="C3365" s="339" t="s">
        <v>358</v>
      </c>
      <c r="D3365" s="340" t="s">
        <v>960</v>
      </c>
      <c r="E3365" s="341" t="s">
        <v>572</v>
      </c>
      <c r="F3365" s="358">
        <v>0</v>
      </c>
      <c r="G3365" s="358">
        <v>0</v>
      </c>
      <c r="H3365" s="358">
        <v>0</v>
      </c>
      <c r="I3365" s="358">
        <v>0</v>
      </c>
      <c r="J3365" s="352" t="s">
        <v>433</v>
      </c>
      <c r="K3365" s="353" t="s">
        <v>434</v>
      </c>
    </row>
    <row r="3366" spans="1:11">
      <c r="A3366" s="338">
        <v>45525</v>
      </c>
      <c r="B3366" s="338">
        <v>45533</v>
      </c>
      <c r="C3366" s="339" t="s">
        <v>357</v>
      </c>
      <c r="D3366" s="340" t="s">
        <v>682</v>
      </c>
      <c r="E3366" s="341" t="s">
        <v>510</v>
      </c>
      <c r="F3366" s="358">
        <v>0</v>
      </c>
      <c r="G3366" s="358">
        <v>0</v>
      </c>
      <c r="H3366" s="358">
        <v>0</v>
      </c>
      <c r="I3366" s="358">
        <v>0</v>
      </c>
      <c r="J3366" s="352" t="s">
        <v>581</v>
      </c>
      <c r="K3366" s="353" t="s">
        <v>434</v>
      </c>
    </row>
    <row r="3367" spans="1:11">
      <c r="A3367" s="344"/>
      <c r="B3367" s="344"/>
      <c r="C3367" s="345"/>
      <c r="D3367" s="346"/>
      <c r="E3367" s="347"/>
      <c r="F3367" s="360"/>
      <c r="G3367" s="360"/>
      <c r="H3367" s="361"/>
      <c r="I3367" s="361"/>
      <c r="J3367" s="354"/>
      <c r="K3367" s="355"/>
    </row>
    <row r="3368" spans="1:11">
      <c r="A3368" s="286" t="s">
        <v>436</v>
      </c>
      <c r="B3368" s="267"/>
      <c r="C3368" s="267"/>
      <c r="D3368" s="286" t="s">
        <v>437</v>
      </c>
      <c r="E3368" s="267"/>
      <c r="F3368" s="286"/>
      <c r="G3368" s="286"/>
      <c r="H3368" s="267"/>
      <c r="I3368" s="356" t="s">
        <v>438</v>
      </c>
      <c r="J3368" s="267"/>
      <c r="K3368" s="345"/>
    </row>
    <row r="3369" spans="1:11">
      <c r="A3369" s="286"/>
      <c r="B3369" s="267"/>
      <c r="C3369" s="267"/>
      <c r="D3369" s="286"/>
      <c r="E3369" s="267"/>
      <c r="F3369" s="286"/>
      <c r="G3369" s="286"/>
      <c r="H3369" s="267"/>
      <c r="I3369" s="267"/>
      <c r="J3369" s="267"/>
      <c r="K3369" s="345"/>
    </row>
    <row r="3370" spans="1:11">
      <c r="A3370" s="286"/>
      <c r="B3370" s="267"/>
      <c r="C3370" s="267"/>
      <c r="D3370" s="286"/>
      <c r="E3370" s="267"/>
      <c r="F3370" s="286"/>
      <c r="G3370" s="286"/>
      <c r="H3370" s="267"/>
      <c r="I3370" s="345"/>
      <c r="J3370" s="267"/>
      <c r="K3370" s="345"/>
    </row>
    <row r="3371" spans="1:11">
      <c r="A3371" s="287" t="s">
        <v>439</v>
      </c>
      <c r="B3371" s="267"/>
      <c r="C3371" s="267"/>
      <c r="D3371" s="287" t="s">
        <v>440</v>
      </c>
      <c r="E3371" s="267"/>
      <c r="F3371" s="287"/>
      <c r="G3371" s="287"/>
      <c r="H3371" s="267"/>
      <c r="I3371" s="287" t="s">
        <v>544</v>
      </c>
      <c r="J3371" s="267"/>
      <c r="K3371" s="357"/>
    </row>
    <row r="3372" spans="1:11">
      <c r="A3372" s="288" t="s">
        <v>442</v>
      </c>
      <c r="B3372" s="267"/>
      <c r="C3372" s="267"/>
      <c r="D3372" s="288" t="s">
        <v>443</v>
      </c>
      <c r="E3372" s="267"/>
      <c r="F3372" s="288"/>
      <c r="G3372" s="288"/>
      <c r="H3372" s="267"/>
      <c r="I3372" s="288" t="s">
        <v>545</v>
      </c>
      <c r="J3372" s="304"/>
      <c r="K3372" s="286"/>
    </row>
    <row r="3373" ht="18.75" spans="1:11">
      <c r="A3373" s="264"/>
      <c r="B3373" s="265"/>
      <c r="C3373" s="266"/>
      <c r="D3373" s="266"/>
      <c r="E3373" s="267"/>
      <c r="F3373" s="267"/>
      <c r="G3373" s="267"/>
      <c r="H3373" s="267"/>
      <c r="I3373" s="267"/>
      <c r="J3373" s="267"/>
      <c r="K3373" s="267"/>
    </row>
    <row r="3374" ht="18.75" spans="1:11">
      <c r="A3374" s="264" t="s">
        <v>415</v>
      </c>
      <c r="B3374" s="265"/>
      <c r="C3374" s="266"/>
      <c r="D3374" s="266"/>
      <c r="E3374" s="267"/>
      <c r="F3374" s="267"/>
      <c r="G3374" s="267"/>
      <c r="H3374" s="267"/>
      <c r="I3374" s="267"/>
      <c r="J3374" s="267"/>
      <c r="K3374" s="297"/>
    </row>
    <row r="3375" ht="18.75" spans="1:11">
      <c r="A3375" s="264" t="s">
        <v>416</v>
      </c>
      <c r="B3375" s="265"/>
      <c r="C3375" s="266"/>
      <c r="D3375" s="266"/>
      <c r="E3375" s="267"/>
      <c r="F3375" s="267"/>
      <c r="G3375" s="267"/>
      <c r="H3375" s="267"/>
      <c r="I3375" s="267"/>
      <c r="J3375" s="267"/>
      <c r="K3375" s="297"/>
    </row>
    <row r="3376" ht="18.75" spans="1:11">
      <c r="A3376" s="264" t="s">
        <v>417</v>
      </c>
      <c r="B3376" s="265"/>
      <c r="C3376" s="266"/>
      <c r="D3376" s="266"/>
      <c r="E3376" s="267"/>
      <c r="F3376" s="267"/>
      <c r="G3376" s="267"/>
      <c r="H3376" s="267"/>
      <c r="I3376" s="267"/>
      <c r="J3376" s="267"/>
      <c r="K3376" s="297"/>
    </row>
    <row r="3377" ht="18.75" spans="1:11">
      <c r="A3377" s="264"/>
      <c r="B3377" s="265"/>
      <c r="C3377" s="266"/>
      <c r="D3377" s="266"/>
      <c r="E3377" s="267"/>
      <c r="F3377" s="267"/>
      <c r="G3377" s="267"/>
      <c r="H3377" s="267"/>
      <c r="I3377" s="267"/>
      <c r="J3377" s="267"/>
      <c r="K3377" s="297"/>
    </row>
    <row r="3378" ht="18.75" spans="1:11">
      <c r="A3378" s="264" t="s">
        <v>418</v>
      </c>
      <c r="B3378" s="265"/>
      <c r="C3378" s="266"/>
      <c r="D3378" s="266"/>
      <c r="E3378" s="267"/>
      <c r="F3378" s="267"/>
      <c r="G3378" s="267"/>
      <c r="H3378" s="267"/>
      <c r="I3378" s="267"/>
      <c r="J3378" s="267"/>
      <c r="K3378" s="297"/>
    </row>
    <row r="3379" ht="18" spans="1:11">
      <c r="A3379" s="264" t="s">
        <v>419</v>
      </c>
      <c r="B3379" s="268" t="s">
        <v>961</v>
      </c>
      <c r="C3379" s="266"/>
      <c r="D3379" s="266"/>
      <c r="E3379" s="267"/>
      <c r="F3379" s="267"/>
      <c r="G3379" s="267"/>
      <c r="H3379" s="267"/>
      <c r="I3379" s="267"/>
      <c r="J3379" s="267"/>
      <c r="K3379" s="297"/>
    </row>
    <row r="3380" ht="18.75" spans="1:11">
      <c r="A3380" s="264"/>
      <c r="B3380" s="268"/>
      <c r="C3380" s="266"/>
      <c r="D3380" s="266"/>
      <c r="E3380" s="267"/>
      <c r="F3380" s="267"/>
      <c r="G3380" s="267"/>
      <c r="H3380" s="267"/>
      <c r="I3380" s="267"/>
      <c r="J3380" s="267"/>
      <c r="K3380" s="356"/>
    </row>
    <row r="3381" ht="18.75" spans="1:11">
      <c r="A3381" s="269"/>
      <c r="B3381" s="269"/>
      <c r="C3381" s="266"/>
      <c r="D3381" s="266"/>
      <c r="E3381" s="269"/>
      <c r="F3381" s="270" t="s">
        <v>421</v>
      </c>
      <c r="G3381" s="271"/>
      <c r="H3381" s="271"/>
      <c r="I3381" s="299"/>
      <c r="J3381" s="267"/>
      <c r="K3381" s="356"/>
    </row>
    <row r="3382" ht="33" spans="1:11">
      <c r="A3382" s="334" t="s">
        <v>422</v>
      </c>
      <c r="B3382" s="335" t="s">
        <v>423</v>
      </c>
      <c r="C3382" s="336" t="s">
        <v>424</v>
      </c>
      <c r="D3382" s="337" t="s">
        <v>425</v>
      </c>
      <c r="E3382" s="336" t="s">
        <v>426</v>
      </c>
      <c r="F3382" s="336" t="s">
        <v>8</v>
      </c>
      <c r="G3382" s="336" t="s">
        <v>9</v>
      </c>
      <c r="H3382" s="336" t="s">
        <v>427</v>
      </c>
      <c r="I3382" s="336" t="s">
        <v>428</v>
      </c>
      <c r="J3382" s="336" t="s">
        <v>429</v>
      </c>
      <c r="K3382" s="336" t="s">
        <v>842</v>
      </c>
    </row>
    <row r="3383" spans="1:11">
      <c r="A3383" s="338">
        <v>45532</v>
      </c>
      <c r="B3383" s="338">
        <v>45534</v>
      </c>
      <c r="C3383" s="339" t="s">
        <v>361</v>
      </c>
      <c r="D3383" s="340" t="s">
        <v>962</v>
      </c>
      <c r="E3383" s="341" t="s">
        <v>510</v>
      </c>
      <c r="F3383" s="358">
        <v>0</v>
      </c>
      <c r="G3383" s="358">
        <v>2883</v>
      </c>
      <c r="H3383" s="359">
        <v>2883</v>
      </c>
      <c r="I3383" s="359">
        <v>1441.5</v>
      </c>
      <c r="J3383" s="352" t="s">
        <v>454</v>
      </c>
      <c r="K3383" s="353" t="s">
        <v>963</v>
      </c>
    </row>
    <row r="3384" spans="1:11">
      <c r="A3384" s="344"/>
      <c r="B3384" s="344"/>
      <c r="C3384" s="345"/>
      <c r="D3384" s="346"/>
      <c r="E3384" s="347"/>
      <c r="F3384" s="362"/>
      <c r="G3384" s="362"/>
      <c r="H3384" s="363"/>
      <c r="I3384" s="363"/>
      <c r="J3384" s="354"/>
      <c r="K3384" s="355"/>
    </row>
    <row r="3385" spans="1:11">
      <c r="A3385" s="344"/>
      <c r="B3385" s="344"/>
      <c r="C3385" s="345"/>
      <c r="D3385" s="346"/>
      <c r="E3385" s="347"/>
      <c r="F3385" s="360"/>
      <c r="G3385" s="360"/>
      <c r="H3385" s="361"/>
      <c r="I3385" s="361"/>
      <c r="J3385" s="354"/>
      <c r="K3385" s="355"/>
    </row>
    <row r="3386" spans="1:11">
      <c r="A3386" s="286" t="s">
        <v>436</v>
      </c>
      <c r="B3386" s="267"/>
      <c r="C3386" s="267"/>
      <c r="D3386" s="286" t="s">
        <v>437</v>
      </c>
      <c r="E3386" s="267"/>
      <c r="F3386" s="286"/>
      <c r="G3386" s="286"/>
      <c r="H3386" s="267"/>
      <c r="I3386" s="356" t="s">
        <v>438</v>
      </c>
      <c r="J3386" s="267"/>
      <c r="K3386" s="345"/>
    </row>
    <row r="3387" spans="1:11">
      <c r="A3387" s="286"/>
      <c r="B3387" s="267"/>
      <c r="C3387" s="267"/>
      <c r="D3387" s="286"/>
      <c r="E3387" s="267"/>
      <c r="F3387" s="286"/>
      <c r="G3387" s="286"/>
      <c r="H3387" s="267"/>
      <c r="I3387" s="267"/>
      <c r="J3387" s="267"/>
      <c r="K3387" s="345"/>
    </row>
    <row r="3388" spans="1:11">
      <c r="A3388" s="286"/>
      <c r="B3388" s="267"/>
      <c r="C3388" s="267"/>
      <c r="D3388" s="286"/>
      <c r="E3388" s="267"/>
      <c r="F3388" s="286"/>
      <c r="G3388" s="286"/>
      <c r="H3388" s="267"/>
      <c r="I3388" s="345"/>
      <c r="J3388" s="267"/>
      <c r="K3388" s="345"/>
    </row>
    <row r="3389" spans="1:11">
      <c r="A3389" s="287" t="s">
        <v>439</v>
      </c>
      <c r="B3389" s="267"/>
      <c r="C3389" s="267"/>
      <c r="D3389" s="287" t="s">
        <v>440</v>
      </c>
      <c r="E3389" s="267"/>
      <c r="F3389" s="287"/>
      <c r="G3389" s="287"/>
      <c r="H3389" s="267"/>
      <c r="I3389" s="287" t="s">
        <v>441</v>
      </c>
      <c r="J3389" s="267"/>
      <c r="K3389" s="357"/>
    </row>
    <row r="3390" spans="1:11">
      <c r="A3390" s="288" t="s">
        <v>442</v>
      </c>
      <c r="B3390" s="267"/>
      <c r="C3390" s="267"/>
      <c r="D3390" s="288" t="s">
        <v>443</v>
      </c>
      <c r="E3390" s="267"/>
      <c r="F3390" s="288"/>
      <c r="G3390" s="288"/>
      <c r="H3390" s="267"/>
      <c r="I3390" s="288" t="s">
        <v>444</v>
      </c>
      <c r="J3390" s="304"/>
      <c r="K3390" s="286"/>
    </row>
    <row r="3391" ht="18.75" spans="1:11">
      <c r="A3391" s="264"/>
      <c r="B3391" s="265"/>
      <c r="C3391" s="266"/>
      <c r="D3391" s="266"/>
      <c r="E3391" s="267"/>
      <c r="F3391" s="267"/>
      <c r="G3391" s="267"/>
      <c r="H3391" s="267"/>
      <c r="I3391" s="267"/>
      <c r="J3391" s="66"/>
      <c r="K3391" s="66"/>
    </row>
    <row r="3392" ht="18.75" spans="1:11">
      <c r="A3392" s="264" t="s">
        <v>415</v>
      </c>
      <c r="B3392" s="265"/>
      <c r="C3392" s="266"/>
      <c r="D3392" s="266"/>
      <c r="E3392" s="267"/>
      <c r="F3392" s="267"/>
      <c r="G3392" s="267"/>
      <c r="H3392" s="267"/>
      <c r="I3392" s="267"/>
      <c r="J3392" s="267"/>
      <c r="K3392" s="297"/>
    </row>
    <row r="3393" ht="18.75" spans="1:11">
      <c r="A3393" s="264" t="s">
        <v>416</v>
      </c>
      <c r="B3393" s="265"/>
      <c r="C3393" s="266"/>
      <c r="D3393" s="266"/>
      <c r="E3393" s="267"/>
      <c r="F3393" s="267"/>
      <c r="G3393" s="267"/>
      <c r="H3393" s="267"/>
      <c r="I3393" s="267"/>
      <c r="J3393" s="267"/>
      <c r="K3393" s="297"/>
    </row>
    <row r="3394" ht="18.75" spans="1:11">
      <c r="A3394" s="264" t="s">
        <v>417</v>
      </c>
      <c r="B3394" s="265"/>
      <c r="C3394" s="266"/>
      <c r="D3394" s="266"/>
      <c r="E3394" s="267"/>
      <c r="F3394" s="267"/>
      <c r="G3394" s="267"/>
      <c r="H3394" s="267"/>
      <c r="I3394" s="267"/>
      <c r="J3394" s="267"/>
      <c r="K3394" s="297"/>
    </row>
    <row r="3395" ht="18.75" spans="1:11">
      <c r="A3395" s="264"/>
      <c r="B3395" s="265"/>
      <c r="C3395" s="266"/>
      <c r="D3395" s="266"/>
      <c r="E3395" s="267"/>
      <c r="F3395" s="267"/>
      <c r="G3395" s="267"/>
      <c r="H3395" s="267"/>
      <c r="I3395" s="267"/>
      <c r="J3395" s="267"/>
      <c r="K3395" s="297"/>
    </row>
    <row r="3396" ht="18.75" spans="1:11">
      <c r="A3396" s="264" t="s">
        <v>418</v>
      </c>
      <c r="B3396" s="265"/>
      <c r="C3396" s="266"/>
      <c r="D3396" s="266"/>
      <c r="E3396" s="267"/>
      <c r="F3396" s="267"/>
      <c r="G3396" s="267"/>
      <c r="H3396" s="267"/>
      <c r="I3396" s="267"/>
      <c r="J3396" s="267"/>
      <c r="K3396" s="297"/>
    </row>
    <row r="3397" ht="18" spans="1:11">
      <c r="A3397" s="264" t="s">
        <v>419</v>
      </c>
      <c r="B3397" s="268" t="s">
        <v>964</v>
      </c>
      <c r="C3397" s="266"/>
      <c r="D3397" s="266"/>
      <c r="E3397" s="267"/>
      <c r="F3397" s="267"/>
      <c r="G3397" s="267"/>
      <c r="H3397" s="267"/>
      <c r="I3397" s="267"/>
      <c r="J3397" s="267"/>
      <c r="K3397" s="297"/>
    </row>
    <row r="3398" ht="18.75" spans="1:11">
      <c r="A3398" s="264"/>
      <c r="B3398" s="268"/>
      <c r="C3398" s="266"/>
      <c r="D3398" s="266"/>
      <c r="E3398" s="267"/>
      <c r="F3398" s="267"/>
      <c r="G3398" s="267"/>
      <c r="H3398" s="267"/>
      <c r="I3398" s="267"/>
      <c r="J3398" s="267"/>
      <c r="K3398" s="356"/>
    </row>
    <row r="3399" ht="18.75" spans="1:11">
      <c r="A3399" s="269"/>
      <c r="B3399" s="269"/>
      <c r="C3399" s="266"/>
      <c r="D3399" s="266"/>
      <c r="E3399" s="269"/>
      <c r="F3399" s="270" t="s">
        <v>421</v>
      </c>
      <c r="G3399" s="271"/>
      <c r="H3399" s="271"/>
      <c r="I3399" s="299"/>
      <c r="J3399" s="267"/>
      <c r="K3399" s="356"/>
    </row>
    <row r="3400" ht="33" spans="1:11">
      <c r="A3400" s="334" t="s">
        <v>422</v>
      </c>
      <c r="B3400" s="335" t="s">
        <v>423</v>
      </c>
      <c r="C3400" s="336" t="s">
        <v>424</v>
      </c>
      <c r="D3400" s="337" t="s">
        <v>425</v>
      </c>
      <c r="E3400" s="336" t="s">
        <v>426</v>
      </c>
      <c r="F3400" s="336" t="s">
        <v>8</v>
      </c>
      <c r="G3400" s="336" t="s">
        <v>9</v>
      </c>
      <c r="H3400" s="336" t="s">
        <v>427</v>
      </c>
      <c r="I3400" s="336" t="s">
        <v>428</v>
      </c>
      <c r="J3400" s="336" t="s">
        <v>429</v>
      </c>
      <c r="K3400" s="336" t="s">
        <v>842</v>
      </c>
    </row>
    <row r="3401" spans="1:11">
      <c r="A3401" s="338">
        <v>45528</v>
      </c>
      <c r="B3401" s="338">
        <v>45537</v>
      </c>
      <c r="C3401" s="339" t="s">
        <v>363</v>
      </c>
      <c r="D3401" s="340" t="s">
        <v>895</v>
      </c>
      <c r="E3401" s="341" t="s">
        <v>520</v>
      </c>
      <c r="F3401" s="358">
        <v>0</v>
      </c>
      <c r="G3401" s="358">
        <v>0</v>
      </c>
      <c r="H3401" s="359">
        <v>0</v>
      </c>
      <c r="I3401" s="359">
        <v>0</v>
      </c>
      <c r="J3401" s="352" t="s">
        <v>433</v>
      </c>
      <c r="K3401" s="353" t="s">
        <v>434</v>
      </c>
    </row>
    <row r="3402" spans="1:11">
      <c r="A3402" s="344"/>
      <c r="B3402" s="344"/>
      <c r="C3402" s="345"/>
      <c r="D3402" s="346"/>
      <c r="E3402" s="347"/>
      <c r="F3402" s="362"/>
      <c r="G3402" s="362"/>
      <c r="H3402" s="363"/>
      <c r="I3402" s="363"/>
      <c r="J3402" s="354"/>
      <c r="K3402" s="355"/>
    </row>
    <row r="3403" spans="1:11">
      <c r="A3403" s="344"/>
      <c r="B3403" s="344"/>
      <c r="C3403" s="345"/>
      <c r="D3403" s="346"/>
      <c r="E3403" s="347"/>
      <c r="F3403" s="360"/>
      <c r="G3403" s="360"/>
      <c r="H3403" s="361"/>
      <c r="I3403" s="361"/>
      <c r="J3403" s="354"/>
      <c r="K3403" s="355"/>
    </row>
    <row r="3404" spans="1:11">
      <c r="A3404" s="286" t="s">
        <v>436</v>
      </c>
      <c r="B3404" s="267"/>
      <c r="C3404" s="267"/>
      <c r="D3404" s="286" t="s">
        <v>437</v>
      </c>
      <c r="E3404" s="267"/>
      <c r="F3404" s="286"/>
      <c r="G3404" s="286"/>
      <c r="H3404" s="267"/>
      <c r="I3404" s="356" t="s">
        <v>438</v>
      </c>
      <c r="J3404" s="267"/>
      <c r="K3404" s="345"/>
    </row>
    <row r="3405" spans="1:11">
      <c r="A3405" s="286"/>
      <c r="B3405" s="267"/>
      <c r="C3405" s="267"/>
      <c r="D3405" s="286"/>
      <c r="E3405" s="267"/>
      <c r="F3405" s="286"/>
      <c r="G3405" s="286"/>
      <c r="H3405" s="267"/>
      <c r="I3405" s="267"/>
      <c r="J3405" s="267"/>
      <c r="K3405" s="345"/>
    </row>
    <row r="3406" spans="1:11">
      <c r="A3406" s="286"/>
      <c r="B3406" s="267"/>
      <c r="C3406" s="267"/>
      <c r="D3406" s="286"/>
      <c r="E3406" s="267"/>
      <c r="F3406" s="286"/>
      <c r="G3406" s="286"/>
      <c r="H3406" s="267"/>
      <c r="I3406" s="345"/>
      <c r="J3406" s="267"/>
      <c r="K3406" s="345"/>
    </row>
    <row r="3407" spans="1:11">
      <c r="A3407" s="287" t="s">
        <v>439</v>
      </c>
      <c r="B3407" s="267"/>
      <c r="C3407" s="267"/>
      <c r="D3407" s="287" t="s">
        <v>440</v>
      </c>
      <c r="E3407" s="267"/>
      <c r="F3407" s="287"/>
      <c r="G3407" s="287"/>
      <c r="H3407" s="267"/>
      <c r="I3407" s="287" t="s">
        <v>441</v>
      </c>
      <c r="J3407" s="267"/>
      <c r="K3407" s="357"/>
    </row>
    <row r="3408" spans="1:11">
      <c r="A3408" s="288" t="s">
        <v>442</v>
      </c>
      <c r="B3408" s="267"/>
      <c r="C3408" s="267"/>
      <c r="D3408" s="288" t="s">
        <v>443</v>
      </c>
      <c r="E3408" s="267"/>
      <c r="F3408" s="288"/>
      <c r="G3408" s="288"/>
      <c r="H3408" s="267"/>
      <c r="I3408" s="288" t="s">
        <v>444</v>
      </c>
      <c r="J3408" s="304"/>
      <c r="K3408" s="286"/>
    </row>
    <row r="3409" ht="18.75" spans="1:11">
      <c r="A3409" s="264"/>
      <c r="B3409" s="265"/>
      <c r="C3409" s="266"/>
      <c r="D3409" s="266"/>
      <c r="E3409" s="267"/>
      <c r="F3409" s="267"/>
      <c r="G3409" s="267"/>
      <c r="H3409" s="267"/>
      <c r="I3409" s="267"/>
      <c r="J3409" s="66"/>
      <c r="K3409" s="66"/>
    </row>
    <row r="3410" ht="18.75" spans="1:11">
      <c r="A3410" s="264" t="s">
        <v>415</v>
      </c>
      <c r="B3410" s="265"/>
      <c r="C3410" s="266"/>
      <c r="D3410" s="266"/>
      <c r="E3410" s="267"/>
      <c r="F3410" s="267"/>
      <c r="G3410" s="267"/>
      <c r="H3410" s="267"/>
      <c r="I3410" s="267"/>
      <c r="J3410" s="267"/>
      <c r="K3410" s="267"/>
    </row>
    <row r="3411" ht="18.75" spans="1:11">
      <c r="A3411" s="264" t="s">
        <v>416</v>
      </c>
      <c r="B3411" s="265"/>
      <c r="C3411" s="266"/>
      <c r="D3411" s="266"/>
      <c r="E3411" s="267"/>
      <c r="F3411" s="267"/>
      <c r="G3411" s="267"/>
      <c r="H3411" s="267"/>
      <c r="I3411" s="267"/>
      <c r="J3411" s="267"/>
      <c r="K3411" s="267"/>
    </row>
    <row r="3412" ht="18.75" spans="1:11">
      <c r="A3412" s="264" t="s">
        <v>417</v>
      </c>
      <c r="B3412" s="265"/>
      <c r="C3412" s="266"/>
      <c r="D3412" s="266"/>
      <c r="E3412" s="267"/>
      <c r="F3412" s="267"/>
      <c r="G3412" s="267"/>
      <c r="H3412" s="267"/>
      <c r="I3412" s="296"/>
      <c r="J3412" s="296"/>
      <c r="K3412" s="296"/>
    </row>
    <row r="3413" ht="18.75" spans="1:11">
      <c r="A3413" s="264"/>
      <c r="B3413" s="265"/>
      <c r="C3413" s="266"/>
      <c r="D3413" s="266"/>
      <c r="E3413" s="267"/>
      <c r="F3413" s="267"/>
      <c r="G3413" s="267"/>
      <c r="H3413" s="267"/>
      <c r="I3413" s="267"/>
      <c r="J3413" s="267"/>
      <c r="K3413" s="267"/>
    </row>
    <row r="3414" ht="18.75" spans="1:11">
      <c r="A3414" s="264" t="s">
        <v>450</v>
      </c>
      <c r="B3414" s="265"/>
      <c r="C3414" s="266"/>
      <c r="D3414" s="266"/>
      <c r="E3414" s="267"/>
      <c r="F3414" s="267"/>
      <c r="G3414" s="267"/>
      <c r="H3414" s="267"/>
      <c r="I3414" s="267"/>
      <c r="J3414" s="267"/>
      <c r="K3414" s="297"/>
    </row>
    <row r="3415" ht="18" spans="1:11">
      <c r="A3415" s="264" t="s">
        <v>419</v>
      </c>
      <c r="B3415" s="268" t="s">
        <v>964</v>
      </c>
      <c r="C3415" s="266"/>
      <c r="D3415" s="266"/>
      <c r="E3415" s="267"/>
      <c r="F3415" s="267"/>
      <c r="G3415" s="267"/>
      <c r="H3415" s="267"/>
      <c r="I3415" s="267"/>
      <c r="J3415" s="267"/>
      <c r="K3415" s="297"/>
    </row>
    <row r="3416" ht="18.75" spans="1:11">
      <c r="A3416" s="264"/>
      <c r="B3416" s="268"/>
      <c r="C3416" s="266"/>
      <c r="D3416" s="266"/>
      <c r="E3416" s="267"/>
      <c r="F3416" s="267"/>
      <c r="G3416" s="267"/>
      <c r="H3416" s="267"/>
      <c r="I3416" s="267"/>
      <c r="J3416" s="267"/>
      <c r="K3416" s="356"/>
    </row>
    <row r="3417" ht="18.75" spans="1:11">
      <c r="A3417" s="269"/>
      <c r="B3417" s="269"/>
      <c r="C3417" s="266"/>
      <c r="D3417" s="266"/>
      <c r="E3417" s="269"/>
      <c r="F3417" s="270" t="s">
        <v>421</v>
      </c>
      <c r="G3417" s="271"/>
      <c r="H3417" s="271"/>
      <c r="I3417" s="299"/>
      <c r="J3417" s="267"/>
      <c r="K3417" s="356"/>
    </row>
    <row r="3418" ht="33" spans="1:11">
      <c r="A3418" s="334" t="s">
        <v>422</v>
      </c>
      <c r="B3418" s="335" t="s">
        <v>423</v>
      </c>
      <c r="C3418" s="336" t="s">
        <v>424</v>
      </c>
      <c r="D3418" s="337" t="s">
        <v>425</v>
      </c>
      <c r="E3418" s="336" t="s">
        <v>426</v>
      </c>
      <c r="F3418" s="336" t="s">
        <v>8</v>
      </c>
      <c r="G3418" s="336" t="s">
        <v>9</v>
      </c>
      <c r="H3418" s="336" t="s">
        <v>427</v>
      </c>
      <c r="I3418" s="336" t="s">
        <v>428</v>
      </c>
      <c r="J3418" s="336" t="s">
        <v>429</v>
      </c>
      <c r="K3418" s="336" t="s">
        <v>842</v>
      </c>
    </row>
    <row r="3419" spans="1:11">
      <c r="A3419" s="338">
        <v>45524</v>
      </c>
      <c r="B3419" s="338">
        <v>45537</v>
      </c>
      <c r="C3419" s="339" t="s">
        <v>362</v>
      </c>
      <c r="D3419" s="340" t="s">
        <v>965</v>
      </c>
      <c r="E3419" s="341" t="s">
        <v>966</v>
      </c>
      <c r="F3419" s="358">
        <v>4950</v>
      </c>
      <c r="G3419" s="358">
        <v>3750</v>
      </c>
      <c r="H3419" s="359">
        <f>F3419+G3419</f>
        <v>8700</v>
      </c>
      <c r="I3419" s="359">
        <v>4350</v>
      </c>
      <c r="J3419" s="352" t="s">
        <v>454</v>
      </c>
      <c r="K3419" s="353" t="s">
        <v>967</v>
      </c>
    </row>
    <row r="3420" spans="1:11">
      <c r="A3420" s="344"/>
      <c r="B3420" s="344"/>
      <c r="C3420" s="345"/>
      <c r="D3420" s="346"/>
      <c r="E3420" s="347"/>
      <c r="F3420" s="360"/>
      <c r="G3420" s="360"/>
      <c r="H3420" s="361"/>
      <c r="I3420" s="361"/>
      <c r="J3420" s="354"/>
      <c r="K3420" s="355"/>
    </row>
    <row r="3421" spans="1:11">
      <c r="A3421" s="286" t="s">
        <v>436</v>
      </c>
      <c r="B3421" s="267"/>
      <c r="C3421" s="267"/>
      <c r="D3421" s="286" t="s">
        <v>437</v>
      </c>
      <c r="E3421" s="267"/>
      <c r="F3421" s="286"/>
      <c r="G3421" s="286"/>
      <c r="H3421" s="267"/>
      <c r="I3421" s="356" t="s">
        <v>438</v>
      </c>
      <c r="J3421" s="267"/>
      <c r="K3421" s="345"/>
    </row>
    <row r="3422" spans="1:11">
      <c r="A3422" s="286"/>
      <c r="B3422" s="267"/>
      <c r="C3422" s="267"/>
      <c r="D3422" s="286"/>
      <c r="E3422" s="267"/>
      <c r="F3422" s="286"/>
      <c r="G3422" s="286"/>
      <c r="H3422" s="267"/>
      <c r="I3422" s="267"/>
      <c r="J3422" s="267"/>
      <c r="K3422" s="345"/>
    </row>
    <row r="3423" spans="1:11">
      <c r="A3423" s="286"/>
      <c r="B3423" s="267"/>
      <c r="C3423" s="267"/>
      <c r="D3423" s="286"/>
      <c r="E3423" s="267"/>
      <c r="F3423" s="286"/>
      <c r="G3423" s="286"/>
      <c r="H3423" s="267"/>
      <c r="I3423" s="345"/>
      <c r="J3423" s="267"/>
      <c r="K3423" s="345"/>
    </row>
    <row r="3424" spans="1:11">
      <c r="A3424" s="287" t="s">
        <v>439</v>
      </c>
      <c r="B3424" s="267"/>
      <c r="C3424" s="267"/>
      <c r="D3424" s="287" t="s">
        <v>440</v>
      </c>
      <c r="E3424" s="267"/>
      <c r="F3424" s="287"/>
      <c r="G3424" s="287"/>
      <c r="H3424" s="267"/>
      <c r="I3424" s="287" t="s">
        <v>544</v>
      </c>
      <c r="J3424" s="267"/>
      <c r="K3424" s="357"/>
    </row>
    <row r="3425" spans="1:11">
      <c r="A3425" s="288" t="s">
        <v>442</v>
      </c>
      <c r="B3425" s="267"/>
      <c r="C3425" s="267"/>
      <c r="D3425" s="288" t="s">
        <v>443</v>
      </c>
      <c r="E3425" s="267"/>
      <c r="F3425" s="288"/>
      <c r="G3425" s="288"/>
      <c r="H3425" s="267"/>
      <c r="I3425" s="288" t="s">
        <v>545</v>
      </c>
      <c r="J3425" s="304"/>
      <c r="K3425" s="286"/>
    </row>
    <row r="3426" ht="18.75" spans="1:11">
      <c r="A3426" s="264"/>
      <c r="B3426" s="265"/>
      <c r="C3426" s="266"/>
      <c r="D3426" s="266"/>
      <c r="E3426" s="267"/>
      <c r="F3426" s="267"/>
      <c r="G3426" s="267"/>
      <c r="H3426" s="267"/>
      <c r="I3426" s="267"/>
      <c r="J3426" s="267"/>
      <c r="K3426" s="267"/>
    </row>
    <row r="3427" ht="18.75" spans="1:11">
      <c r="A3427" s="264" t="s">
        <v>415</v>
      </c>
      <c r="B3427" s="265"/>
      <c r="C3427" s="266"/>
      <c r="D3427" s="266"/>
      <c r="E3427" s="267"/>
      <c r="F3427" s="267"/>
      <c r="G3427" s="267"/>
      <c r="H3427" s="267"/>
      <c r="I3427" s="267"/>
      <c r="J3427" s="267"/>
      <c r="K3427" s="267"/>
    </row>
    <row r="3428" ht="18.75" spans="1:11">
      <c r="A3428" s="264" t="s">
        <v>416</v>
      </c>
      <c r="B3428" s="265"/>
      <c r="C3428" s="266"/>
      <c r="D3428" s="266"/>
      <c r="E3428" s="267"/>
      <c r="F3428" s="267"/>
      <c r="G3428" s="267"/>
      <c r="H3428" s="267"/>
      <c r="I3428" s="267"/>
      <c r="J3428" s="267"/>
      <c r="K3428" s="267"/>
    </row>
    <row r="3429" ht="18.75" spans="1:11">
      <c r="A3429" s="264" t="s">
        <v>417</v>
      </c>
      <c r="B3429" s="265"/>
      <c r="C3429" s="266"/>
      <c r="D3429" s="266"/>
      <c r="E3429" s="267"/>
      <c r="F3429" s="267"/>
      <c r="G3429" s="267"/>
      <c r="H3429" s="267"/>
      <c r="I3429" s="296"/>
      <c r="J3429" s="296"/>
      <c r="K3429" s="296"/>
    </row>
    <row r="3430" ht="18.75" spans="1:11">
      <c r="A3430" s="264"/>
      <c r="B3430" s="265"/>
      <c r="C3430" s="266"/>
      <c r="D3430" s="266"/>
      <c r="E3430" s="267"/>
      <c r="F3430" s="267"/>
      <c r="G3430" s="267"/>
      <c r="H3430" s="267"/>
      <c r="I3430" s="267"/>
      <c r="J3430" s="267"/>
      <c r="K3430" s="267"/>
    </row>
    <row r="3431" ht="18.75" spans="1:11">
      <c r="A3431" s="264" t="s">
        <v>450</v>
      </c>
      <c r="B3431" s="265"/>
      <c r="C3431" s="266"/>
      <c r="D3431" s="266"/>
      <c r="E3431" s="267"/>
      <c r="F3431" s="267"/>
      <c r="G3431" s="267"/>
      <c r="H3431" s="267"/>
      <c r="I3431" s="267"/>
      <c r="J3431" s="267"/>
      <c r="K3431" s="297"/>
    </row>
    <row r="3432" ht="18" spans="1:11">
      <c r="A3432" s="264" t="s">
        <v>419</v>
      </c>
      <c r="B3432" s="268" t="s">
        <v>968</v>
      </c>
      <c r="C3432" s="266"/>
      <c r="D3432" s="266"/>
      <c r="E3432" s="267"/>
      <c r="F3432" s="267"/>
      <c r="G3432" s="267"/>
      <c r="H3432" s="267"/>
      <c r="I3432" s="267"/>
      <c r="J3432" s="267"/>
      <c r="K3432" s="297"/>
    </row>
    <row r="3433" ht="18.75" spans="1:11">
      <c r="A3433" s="264"/>
      <c r="B3433" s="268"/>
      <c r="C3433" s="266"/>
      <c r="D3433" s="266"/>
      <c r="E3433" s="267"/>
      <c r="F3433" s="267"/>
      <c r="G3433" s="267"/>
      <c r="H3433" s="267"/>
      <c r="I3433" s="267"/>
      <c r="J3433" s="267"/>
      <c r="K3433" s="356"/>
    </row>
    <row r="3434" ht="18.75" spans="1:11">
      <c r="A3434" s="269"/>
      <c r="B3434" s="269"/>
      <c r="C3434" s="266"/>
      <c r="D3434" s="266"/>
      <c r="E3434" s="269"/>
      <c r="F3434" s="270" t="s">
        <v>421</v>
      </c>
      <c r="G3434" s="271"/>
      <c r="H3434" s="271"/>
      <c r="I3434" s="299"/>
      <c r="J3434" s="267"/>
      <c r="K3434" s="356"/>
    </row>
    <row r="3435" ht="33" spans="1:11">
      <c r="A3435" s="334" t="s">
        <v>422</v>
      </c>
      <c r="B3435" s="335" t="s">
        <v>423</v>
      </c>
      <c r="C3435" s="336" t="s">
        <v>424</v>
      </c>
      <c r="D3435" s="337" t="s">
        <v>425</v>
      </c>
      <c r="E3435" s="336" t="s">
        <v>426</v>
      </c>
      <c r="F3435" s="336" t="s">
        <v>8</v>
      </c>
      <c r="G3435" s="336" t="s">
        <v>9</v>
      </c>
      <c r="H3435" s="336" t="s">
        <v>427</v>
      </c>
      <c r="I3435" s="336" t="s">
        <v>428</v>
      </c>
      <c r="J3435" s="336" t="s">
        <v>429</v>
      </c>
      <c r="K3435" s="336" t="s">
        <v>842</v>
      </c>
    </row>
    <row r="3436" spans="1:11">
      <c r="A3436" s="338">
        <v>45532</v>
      </c>
      <c r="B3436" s="338">
        <v>45538</v>
      </c>
      <c r="C3436" s="339" t="s">
        <v>365</v>
      </c>
      <c r="D3436" s="340" t="s">
        <v>969</v>
      </c>
      <c r="E3436" s="341" t="s">
        <v>541</v>
      </c>
      <c r="F3436" s="358">
        <v>0</v>
      </c>
      <c r="G3436" s="358">
        <v>0</v>
      </c>
      <c r="H3436" s="359">
        <v>0</v>
      </c>
      <c r="I3436" s="359">
        <v>0</v>
      </c>
      <c r="J3436" s="352" t="s">
        <v>433</v>
      </c>
      <c r="K3436" s="353" t="s">
        <v>434</v>
      </c>
    </row>
    <row r="3437" spans="1:11">
      <c r="A3437" s="344"/>
      <c r="B3437" s="344"/>
      <c r="C3437" s="345"/>
      <c r="D3437" s="346"/>
      <c r="E3437" s="347"/>
      <c r="F3437" s="360"/>
      <c r="G3437" s="360"/>
      <c r="H3437" s="361"/>
      <c r="I3437" s="361"/>
      <c r="J3437" s="354"/>
      <c r="K3437" s="355"/>
    </row>
    <row r="3438" spans="1:11">
      <c r="A3438" s="286" t="s">
        <v>436</v>
      </c>
      <c r="B3438" s="267"/>
      <c r="C3438" s="267"/>
      <c r="D3438" s="286" t="s">
        <v>437</v>
      </c>
      <c r="E3438" s="267"/>
      <c r="F3438" s="286"/>
      <c r="G3438" s="286"/>
      <c r="H3438" s="267"/>
      <c r="I3438" s="356" t="s">
        <v>438</v>
      </c>
      <c r="J3438" s="267"/>
      <c r="K3438" s="345"/>
    </row>
    <row r="3439" spans="1:11">
      <c r="A3439" s="286"/>
      <c r="B3439" s="267"/>
      <c r="C3439" s="267"/>
      <c r="D3439" s="286"/>
      <c r="E3439" s="267"/>
      <c r="F3439" s="286"/>
      <c r="G3439" s="286"/>
      <c r="H3439" s="267"/>
      <c r="I3439" s="267"/>
      <c r="J3439" s="267"/>
      <c r="K3439" s="345"/>
    </row>
    <row r="3440" spans="1:11">
      <c r="A3440" s="286"/>
      <c r="B3440" s="267"/>
      <c r="C3440" s="267"/>
      <c r="D3440" s="286"/>
      <c r="E3440" s="267"/>
      <c r="F3440" s="286"/>
      <c r="G3440" s="286"/>
      <c r="H3440" s="267"/>
      <c r="I3440" s="345"/>
      <c r="J3440" s="267"/>
      <c r="K3440" s="345"/>
    </row>
    <row r="3441" spans="1:11">
      <c r="A3441" s="287" t="s">
        <v>439</v>
      </c>
      <c r="B3441" s="267"/>
      <c r="C3441" s="267"/>
      <c r="D3441" s="287" t="s">
        <v>440</v>
      </c>
      <c r="E3441" s="267"/>
      <c r="F3441" s="287"/>
      <c r="G3441" s="287"/>
      <c r="H3441" s="267"/>
      <c r="I3441" s="287" t="s">
        <v>544</v>
      </c>
      <c r="J3441" s="267"/>
      <c r="K3441" s="357"/>
    </row>
    <row r="3442" spans="1:11">
      <c r="A3442" s="288" t="s">
        <v>442</v>
      </c>
      <c r="B3442" s="267"/>
      <c r="C3442" s="267"/>
      <c r="D3442" s="288" t="s">
        <v>443</v>
      </c>
      <c r="E3442" s="267"/>
      <c r="F3442" s="288"/>
      <c r="G3442" s="288"/>
      <c r="H3442" s="267"/>
      <c r="I3442" s="288" t="s">
        <v>545</v>
      </c>
      <c r="J3442" s="304"/>
      <c r="K3442" s="286"/>
    </row>
    <row r="3443" ht="18.75" spans="1:11">
      <c r="A3443" s="264"/>
      <c r="B3443" s="265"/>
      <c r="C3443" s="266"/>
      <c r="D3443" s="266"/>
      <c r="E3443" s="267"/>
      <c r="F3443" s="267"/>
      <c r="G3443" s="267"/>
      <c r="H3443" s="267"/>
      <c r="I3443" s="267"/>
      <c r="J3443" s="66"/>
      <c r="K3443" s="66"/>
    </row>
    <row r="3444" ht="18.75" spans="1:11">
      <c r="A3444" s="264" t="s">
        <v>415</v>
      </c>
      <c r="B3444" s="265"/>
      <c r="C3444" s="266"/>
      <c r="D3444" s="266"/>
      <c r="E3444" s="267"/>
      <c r="F3444" s="267"/>
      <c r="G3444" s="267"/>
      <c r="H3444" s="267"/>
      <c r="I3444" s="267"/>
      <c r="J3444" s="267"/>
      <c r="K3444" s="297"/>
    </row>
    <row r="3445" ht="18.75" spans="1:11">
      <c r="A3445" s="264" t="s">
        <v>416</v>
      </c>
      <c r="B3445" s="265"/>
      <c r="C3445" s="266"/>
      <c r="D3445" s="266"/>
      <c r="E3445" s="267"/>
      <c r="F3445" s="267"/>
      <c r="G3445" s="267"/>
      <c r="H3445" s="267"/>
      <c r="I3445" s="267"/>
      <c r="J3445" s="267"/>
      <c r="K3445" s="297"/>
    </row>
    <row r="3446" ht="18.75" spans="1:11">
      <c r="A3446" s="264" t="s">
        <v>417</v>
      </c>
      <c r="B3446" s="265"/>
      <c r="C3446" s="266"/>
      <c r="D3446" s="266"/>
      <c r="E3446" s="267"/>
      <c r="F3446" s="267"/>
      <c r="G3446" s="267"/>
      <c r="H3446" s="267"/>
      <c r="I3446" s="267"/>
      <c r="J3446" s="267"/>
      <c r="K3446" s="297"/>
    </row>
    <row r="3447" ht="18.75" spans="1:11">
      <c r="A3447" s="264"/>
      <c r="B3447" s="265"/>
      <c r="C3447" s="266"/>
      <c r="D3447" s="266"/>
      <c r="E3447" s="267"/>
      <c r="F3447" s="267"/>
      <c r="G3447" s="267"/>
      <c r="H3447" s="267"/>
      <c r="I3447" s="267"/>
      <c r="J3447" s="267"/>
      <c r="K3447" s="297"/>
    </row>
    <row r="3448" ht="18.75" spans="1:11">
      <c r="A3448" s="264" t="s">
        <v>418</v>
      </c>
      <c r="B3448" s="265"/>
      <c r="C3448" s="266"/>
      <c r="D3448" s="266"/>
      <c r="E3448" s="267"/>
      <c r="F3448" s="267"/>
      <c r="G3448" s="267"/>
      <c r="H3448" s="267"/>
      <c r="I3448" s="267"/>
      <c r="J3448" s="267"/>
      <c r="K3448" s="297"/>
    </row>
    <row r="3449" ht="18" spans="1:11">
      <c r="A3449" s="264" t="s">
        <v>419</v>
      </c>
      <c r="B3449" s="268" t="s">
        <v>968</v>
      </c>
      <c r="C3449" s="266"/>
      <c r="D3449" s="266"/>
      <c r="E3449" s="267"/>
      <c r="F3449" s="267"/>
      <c r="G3449" s="267"/>
      <c r="H3449" s="267"/>
      <c r="I3449" s="267"/>
      <c r="J3449" s="267"/>
      <c r="K3449" s="297"/>
    </row>
    <row r="3450" ht="18.75" spans="1:11">
      <c r="A3450" s="264"/>
      <c r="B3450" s="268"/>
      <c r="C3450" s="266"/>
      <c r="D3450" s="266"/>
      <c r="E3450" s="267"/>
      <c r="F3450" s="267"/>
      <c r="G3450" s="267"/>
      <c r="H3450" s="267"/>
      <c r="I3450" s="267"/>
      <c r="J3450" s="267"/>
      <c r="K3450" s="356"/>
    </row>
    <row r="3451" ht="18.75" spans="1:11">
      <c r="A3451" s="269"/>
      <c r="B3451" s="269"/>
      <c r="C3451" s="266"/>
      <c r="D3451" s="266"/>
      <c r="E3451" s="269"/>
      <c r="F3451" s="270" t="s">
        <v>421</v>
      </c>
      <c r="G3451" s="271"/>
      <c r="H3451" s="271"/>
      <c r="I3451" s="299"/>
      <c r="J3451" s="267"/>
      <c r="K3451" s="356"/>
    </row>
    <row r="3452" ht="33" spans="1:11">
      <c r="A3452" s="334" t="s">
        <v>422</v>
      </c>
      <c r="B3452" s="335" t="s">
        <v>423</v>
      </c>
      <c r="C3452" s="336" t="s">
        <v>424</v>
      </c>
      <c r="D3452" s="337" t="s">
        <v>425</v>
      </c>
      <c r="E3452" s="336" t="s">
        <v>426</v>
      </c>
      <c r="F3452" s="336" t="s">
        <v>8</v>
      </c>
      <c r="G3452" s="336" t="s">
        <v>9</v>
      </c>
      <c r="H3452" s="336" t="s">
        <v>427</v>
      </c>
      <c r="I3452" s="336" t="s">
        <v>428</v>
      </c>
      <c r="J3452" s="336" t="s">
        <v>429</v>
      </c>
      <c r="K3452" s="336" t="s">
        <v>842</v>
      </c>
    </row>
    <row r="3453" ht="30" spans="1:11">
      <c r="A3453" s="338">
        <v>45535</v>
      </c>
      <c r="B3453" s="338">
        <v>45538</v>
      </c>
      <c r="C3453" s="339" t="s">
        <v>366</v>
      </c>
      <c r="D3453" s="340" t="s">
        <v>970</v>
      </c>
      <c r="E3453" s="341" t="s">
        <v>971</v>
      </c>
      <c r="F3453" s="358">
        <v>0</v>
      </c>
      <c r="G3453" s="358">
        <v>0</v>
      </c>
      <c r="H3453" s="359">
        <v>0</v>
      </c>
      <c r="I3453" s="359">
        <v>0</v>
      </c>
      <c r="J3453" s="352" t="s">
        <v>433</v>
      </c>
      <c r="K3453" s="353" t="s">
        <v>434</v>
      </c>
    </row>
    <row r="3454" ht="30" spans="1:11">
      <c r="A3454" s="338">
        <v>45531</v>
      </c>
      <c r="B3454" s="338">
        <v>45538</v>
      </c>
      <c r="C3454" s="339" t="s">
        <v>364</v>
      </c>
      <c r="D3454" s="340" t="s">
        <v>970</v>
      </c>
      <c r="E3454" s="341" t="s">
        <v>971</v>
      </c>
      <c r="F3454" s="358">
        <v>0</v>
      </c>
      <c r="G3454" s="358">
        <v>0</v>
      </c>
      <c r="H3454" s="359">
        <v>0</v>
      </c>
      <c r="I3454" s="359">
        <v>0</v>
      </c>
      <c r="J3454" s="352" t="s">
        <v>433</v>
      </c>
      <c r="K3454" s="353" t="s">
        <v>434</v>
      </c>
    </row>
    <row r="3455" spans="1:11">
      <c r="A3455" s="344"/>
      <c r="B3455" s="344"/>
      <c r="C3455" s="345"/>
      <c r="D3455" s="346"/>
      <c r="E3455" s="347"/>
      <c r="F3455" s="362"/>
      <c r="G3455" s="362"/>
      <c r="H3455" s="363"/>
      <c r="I3455" s="363"/>
      <c r="J3455" s="354"/>
      <c r="K3455" s="355"/>
    </row>
    <row r="3456" spans="1:11">
      <c r="A3456" s="344"/>
      <c r="B3456" s="344"/>
      <c r="C3456" s="345"/>
      <c r="D3456" s="346"/>
      <c r="E3456" s="347"/>
      <c r="F3456" s="360"/>
      <c r="G3456" s="360"/>
      <c r="H3456" s="361"/>
      <c r="I3456" s="361"/>
      <c r="J3456" s="354"/>
      <c r="K3456" s="355"/>
    </row>
    <row r="3457" spans="1:11">
      <c r="A3457" s="286" t="s">
        <v>436</v>
      </c>
      <c r="B3457" s="267"/>
      <c r="C3457" s="267"/>
      <c r="D3457" s="286" t="s">
        <v>437</v>
      </c>
      <c r="E3457" s="267"/>
      <c r="F3457" s="286"/>
      <c r="G3457" s="286"/>
      <c r="H3457" s="267"/>
      <c r="I3457" s="356" t="s">
        <v>438</v>
      </c>
      <c r="J3457" s="267"/>
      <c r="K3457" s="345"/>
    </row>
    <row r="3458" spans="1:11">
      <c r="A3458" s="286"/>
      <c r="B3458" s="267"/>
      <c r="C3458" s="267"/>
      <c r="D3458" s="286"/>
      <c r="E3458" s="267"/>
      <c r="F3458" s="286"/>
      <c r="G3458" s="286"/>
      <c r="H3458" s="267"/>
      <c r="I3458" s="267"/>
      <c r="J3458" s="267"/>
      <c r="K3458" s="345"/>
    </row>
    <row r="3459" spans="1:11">
      <c r="A3459" s="286"/>
      <c r="B3459" s="267"/>
      <c r="C3459" s="267"/>
      <c r="D3459" s="286"/>
      <c r="E3459" s="267"/>
      <c r="F3459" s="286"/>
      <c r="G3459" s="286"/>
      <c r="H3459" s="267"/>
      <c r="I3459" s="345"/>
      <c r="J3459" s="267"/>
      <c r="K3459" s="345"/>
    </row>
    <row r="3460" spans="1:11">
      <c r="A3460" s="287" t="s">
        <v>439</v>
      </c>
      <c r="B3460" s="267"/>
      <c r="C3460" s="267"/>
      <c r="D3460" s="287" t="s">
        <v>440</v>
      </c>
      <c r="E3460" s="267"/>
      <c r="F3460" s="287"/>
      <c r="G3460" s="287"/>
      <c r="H3460" s="267"/>
      <c r="I3460" s="287" t="s">
        <v>441</v>
      </c>
      <c r="J3460" s="267"/>
      <c r="K3460" s="357"/>
    </row>
    <row r="3461" spans="1:11">
      <c r="A3461" s="288" t="s">
        <v>442</v>
      </c>
      <c r="B3461" s="267"/>
      <c r="C3461" s="267"/>
      <c r="D3461" s="288" t="s">
        <v>443</v>
      </c>
      <c r="E3461" s="267"/>
      <c r="F3461" s="288"/>
      <c r="G3461" s="288"/>
      <c r="H3461" s="267"/>
      <c r="I3461" s="288" t="s">
        <v>444</v>
      </c>
      <c r="J3461" s="304"/>
      <c r="K3461" s="286"/>
    </row>
    <row r="3462" ht="18.75" spans="1:11">
      <c r="A3462" s="264"/>
      <c r="B3462" s="265"/>
      <c r="C3462" s="266"/>
      <c r="D3462" s="266"/>
      <c r="E3462" s="267"/>
      <c r="F3462" s="267"/>
      <c r="G3462" s="267"/>
      <c r="H3462" s="267"/>
      <c r="I3462" s="267"/>
      <c r="J3462" s="66"/>
      <c r="K3462" s="66"/>
    </row>
    <row r="3463" ht="18.75" spans="1:11">
      <c r="A3463" s="264" t="s">
        <v>415</v>
      </c>
      <c r="B3463" s="265"/>
      <c r="C3463" s="266"/>
      <c r="D3463" s="266"/>
      <c r="E3463" s="267"/>
      <c r="F3463" s="267"/>
      <c r="G3463" s="267"/>
      <c r="H3463" s="267"/>
      <c r="I3463" s="267"/>
      <c r="J3463" s="267"/>
      <c r="K3463" s="297"/>
    </row>
    <row r="3464" ht="18.75" spans="1:11">
      <c r="A3464" s="264" t="s">
        <v>416</v>
      </c>
      <c r="B3464" s="265"/>
      <c r="C3464" s="266"/>
      <c r="D3464" s="266"/>
      <c r="E3464" s="267"/>
      <c r="F3464" s="267"/>
      <c r="G3464" s="267"/>
      <c r="H3464" s="267"/>
      <c r="I3464" s="267"/>
      <c r="J3464" s="267"/>
      <c r="K3464" s="297"/>
    </row>
    <row r="3465" ht="18.75" spans="1:11">
      <c r="A3465" s="264" t="s">
        <v>417</v>
      </c>
      <c r="B3465" s="265"/>
      <c r="C3465" s="266"/>
      <c r="D3465" s="266"/>
      <c r="E3465" s="267"/>
      <c r="F3465" s="267"/>
      <c r="G3465" s="267"/>
      <c r="H3465" s="267"/>
      <c r="I3465" s="267"/>
      <c r="J3465" s="267"/>
      <c r="K3465" s="297"/>
    </row>
    <row r="3466" ht="18.75" spans="1:11">
      <c r="A3466" s="264"/>
      <c r="B3466" s="265"/>
      <c r="C3466" s="266"/>
      <c r="D3466" s="266"/>
      <c r="E3466" s="267"/>
      <c r="F3466" s="267"/>
      <c r="G3466" s="267"/>
      <c r="H3466" s="267"/>
      <c r="I3466" s="267"/>
      <c r="J3466" s="267"/>
      <c r="K3466" s="297"/>
    </row>
    <row r="3467" ht="18.75" spans="1:11">
      <c r="A3467" s="264" t="s">
        <v>418</v>
      </c>
      <c r="B3467" s="265"/>
      <c r="C3467" s="266"/>
      <c r="D3467" s="266"/>
      <c r="E3467" s="267"/>
      <c r="F3467" s="267"/>
      <c r="G3467" s="267"/>
      <c r="H3467" s="267"/>
      <c r="I3467" s="267"/>
      <c r="J3467" s="267"/>
      <c r="K3467" s="297"/>
    </row>
    <row r="3468" ht="18" spans="1:11">
      <c r="A3468" s="264" t="s">
        <v>419</v>
      </c>
      <c r="B3468" s="268" t="s">
        <v>972</v>
      </c>
      <c r="C3468" s="266"/>
      <c r="D3468" s="266"/>
      <c r="E3468" s="267"/>
      <c r="F3468" s="267"/>
      <c r="G3468" s="267"/>
      <c r="H3468" s="267"/>
      <c r="I3468" s="267"/>
      <c r="J3468" s="267"/>
      <c r="K3468" s="297"/>
    </row>
    <row r="3469" ht="18.75" spans="1:11">
      <c r="A3469" s="264"/>
      <c r="B3469" s="268"/>
      <c r="C3469" s="266"/>
      <c r="D3469" s="266"/>
      <c r="E3469" s="267"/>
      <c r="F3469" s="267"/>
      <c r="G3469" s="267"/>
      <c r="H3469" s="267"/>
      <c r="I3469" s="267"/>
      <c r="J3469" s="267"/>
      <c r="K3469" s="356"/>
    </row>
    <row r="3470" ht="18.75" spans="1:11">
      <c r="A3470" s="269"/>
      <c r="B3470" s="269"/>
      <c r="C3470" s="266"/>
      <c r="D3470" s="266"/>
      <c r="E3470" s="269"/>
      <c r="F3470" s="270" t="s">
        <v>421</v>
      </c>
      <c r="G3470" s="271"/>
      <c r="H3470" s="271"/>
      <c r="I3470" s="299"/>
      <c r="J3470" s="267"/>
      <c r="K3470" s="356"/>
    </row>
    <row r="3471" ht="33" spans="1:11">
      <c r="A3471" s="334" t="s">
        <v>422</v>
      </c>
      <c r="B3471" s="335" t="s">
        <v>423</v>
      </c>
      <c r="C3471" s="336" t="s">
        <v>424</v>
      </c>
      <c r="D3471" s="337" t="s">
        <v>425</v>
      </c>
      <c r="E3471" s="336" t="s">
        <v>426</v>
      </c>
      <c r="F3471" s="336" t="s">
        <v>8</v>
      </c>
      <c r="G3471" s="336" t="s">
        <v>9</v>
      </c>
      <c r="H3471" s="336" t="s">
        <v>427</v>
      </c>
      <c r="I3471" s="336" t="s">
        <v>428</v>
      </c>
      <c r="J3471" s="336" t="s">
        <v>429</v>
      </c>
      <c r="K3471" s="336" t="s">
        <v>842</v>
      </c>
    </row>
    <row r="3472" spans="1:11">
      <c r="A3472" s="338">
        <v>45523</v>
      </c>
      <c r="B3472" s="338">
        <v>45539</v>
      </c>
      <c r="C3472" s="339" t="s">
        <v>367</v>
      </c>
      <c r="D3472" s="340" t="s">
        <v>942</v>
      </c>
      <c r="E3472" s="341" t="s">
        <v>973</v>
      </c>
      <c r="F3472" s="358">
        <v>165</v>
      </c>
      <c r="G3472" s="358">
        <v>2900</v>
      </c>
      <c r="H3472" s="359">
        <f>F3472+G3472</f>
        <v>3065</v>
      </c>
      <c r="I3472" s="359">
        <v>3065</v>
      </c>
      <c r="J3472" s="352" t="s">
        <v>454</v>
      </c>
      <c r="K3472" s="353" t="s">
        <v>434</v>
      </c>
    </row>
    <row r="3473" spans="1:11">
      <c r="A3473" s="338">
        <v>45524</v>
      </c>
      <c r="B3473" s="338">
        <v>45539</v>
      </c>
      <c r="C3473" s="339" t="s">
        <v>368</v>
      </c>
      <c r="D3473" s="340" t="s">
        <v>942</v>
      </c>
      <c r="E3473" s="341" t="s">
        <v>974</v>
      </c>
      <c r="F3473" s="358">
        <v>10300</v>
      </c>
      <c r="G3473" s="358">
        <v>4250</v>
      </c>
      <c r="H3473" s="359">
        <f>F3473+G3473</f>
        <v>14550</v>
      </c>
      <c r="I3473" s="359">
        <v>14550</v>
      </c>
      <c r="J3473" s="352" t="s">
        <v>454</v>
      </c>
      <c r="K3473" s="353" t="s">
        <v>434</v>
      </c>
    </row>
    <row r="3474" spans="1:11">
      <c r="A3474" s="338">
        <v>45533</v>
      </c>
      <c r="B3474" s="338">
        <v>45539</v>
      </c>
      <c r="C3474" s="339" t="s">
        <v>371</v>
      </c>
      <c r="D3474" s="340" t="s">
        <v>916</v>
      </c>
      <c r="E3474" s="341" t="s">
        <v>889</v>
      </c>
      <c r="F3474" s="358">
        <v>0</v>
      </c>
      <c r="G3474" s="358">
        <v>0</v>
      </c>
      <c r="H3474" s="359">
        <v>0</v>
      </c>
      <c r="I3474" s="359">
        <v>0</v>
      </c>
      <c r="J3474" s="352" t="s">
        <v>433</v>
      </c>
      <c r="K3474" s="353" t="s">
        <v>434</v>
      </c>
    </row>
    <row r="3475" spans="1:11">
      <c r="A3475" s="338">
        <v>45525</v>
      </c>
      <c r="B3475" s="338">
        <v>45526</v>
      </c>
      <c r="C3475" s="339" t="s">
        <v>369</v>
      </c>
      <c r="D3475" s="340" t="s">
        <v>975</v>
      </c>
      <c r="E3475" s="341" t="s">
        <v>889</v>
      </c>
      <c r="F3475" s="358">
        <v>0</v>
      </c>
      <c r="G3475" s="358">
        <v>0</v>
      </c>
      <c r="H3475" s="359">
        <v>0</v>
      </c>
      <c r="I3475" s="359">
        <v>0</v>
      </c>
      <c r="J3475" s="352" t="s">
        <v>433</v>
      </c>
      <c r="K3475" s="353" t="s">
        <v>434</v>
      </c>
    </row>
    <row r="3476" spans="1:11">
      <c r="A3476" s="344"/>
      <c r="B3476" s="344"/>
      <c r="C3476" s="345"/>
      <c r="D3476" s="346"/>
      <c r="E3476" s="347"/>
      <c r="F3476" s="362"/>
      <c r="G3476" s="362"/>
      <c r="H3476" s="363"/>
      <c r="I3476" s="363"/>
      <c r="J3476" s="354"/>
      <c r="K3476" s="355"/>
    </row>
    <row r="3477" spans="1:11">
      <c r="A3477" s="344"/>
      <c r="B3477" s="344"/>
      <c r="C3477" s="345"/>
      <c r="D3477" s="346"/>
      <c r="E3477" s="347"/>
      <c r="F3477" s="360"/>
      <c r="G3477" s="360"/>
      <c r="H3477" s="361"/>
      <c r="I3477" s="361"/>
      <c r="J3477" s="354"/>
      <c r="K3477" s="355"/>
    </row>
    <row r="3478" spans="1:11">
      <c r="A3478" s="286" t="s">
        <v>436</v>
      </c>
      <c r="B3478" s="267"/>
      <c r="C3478" s="267"/>
      <c r="D3478" s="286" t="s">
        <v>437</v>
      </c>
      <c r="E3478" s="267"/>
      <c r="F3478" s="286"/>
      <c r="G3478" s="286"/>
      <c r="H3478" s="267"/>
      <c r="I3478" s="356" t="s">
        <v>438</v>
      </c>
      <c r="J3478" s="267"/>
      <c r="K3478" s="345"/>
    </row>
    <row r="3479" spans="1:11">
      <c r="A3479" s="286"/>
      <c r="B3479" s="267"/>
      <c r="C3479" s="267"/>
      <c r="D3479" s="286"/>
      <c r="E3479" s="267"/>
      <c r="F3479" s="286"/>
      <c r="G3479" s="286"/>
      <c r="H3479" s="267"/>
      <c r="I3479" s="267"/>
      <c r="J3479" s="267"/>
      <c r="K3479" s="345"/>
    </row>
    <row r="3480" spans="1:11">
      <c r="A3480" s="286"/>
      <c r="B3480" s="267"/>
      <c r="C3480" s="267"/>
      <c r="D3480" s="286"/>
      <c r="E3480" s="267"/>
      <c r="F3480" s="286"/>
      <c r="G3480" s="286"/>
      <c r="H3480" s="267"/>
      <c r="I3480" s="345"/>
      <c r="J3480" s="267"/>
      <c r="K3480" s="345"/>
    </row>
    <row r="3481" spans="1:11">
      <c r="A3481" s="287" t="s">
        <v>439</v>
      </c>
      <c r="B3481" s="267"/>
      <c r="C3481" s="267"/>
      <c r="D3481" s="287" t="s">
        <v>440</v>
      </c>
      <c r="E3481" s="267"/>
      <c r="F3481" s="287"/>
      <c r="G3481" s="287"/>
      <c r="H3481" s="267"/>
      <c r="I3481" s="287" t="s">
        <v>441</v>
      </c>
      <c r="J3481" s="267"/>
      <c r="K3481" s="357"/>
    </row>
    <row r="3482" spans="1:11">
      <c r="A3482" s="288" t="s">
        <v>442</v>
      </c>
      <c r="B3482" s="267"/>
      <c r="C3482" s="267"/>
      <c r="D3482" s="288" t="s">
        <v>443</v>
      </c>
      <c r="E3482" s="267"/>
      <c r="F3482" s="288"/>
      <c r="G3482" s="288"/>
      <c r="H3482" s="267"/>
      <c r="I3482" s="288" t="s">
        <v>444</v>
      </c>
      <c r="J3482" s="304"/>
      <c r="K3482" s="286"/>
    </row>
    <row r="3483" ht="18.75" spans="1:11">
      <c r="A3483" s="264"/>
      <c r="B3483" s="265"/>
      <c r="C3483" s="266"/>
      <c r="D3483" s="266"/>
      <c r="E3483" s="267"/>
      <c r="F3483" s="267"/>
      <c r="G3483" s="267"/>
      <c r="H3483" s="267"/>
      <c r="I3483" s="267"/>
      <c r="J3483" s="66"/>
      <c r="K3483" s="66"/>
    </row>
    <row r="3484" ht="18.75" spans="1:11">
      <c r="A3484" s="264" t="s">
        <v>415</v>
      </c>
      <c r="B3484" s="265"/>
      <c r="C3484" s="266"/>
      <c r="D3484" s="266"/>
      <c r="E3484" s="267"/>
      <c r="F3484" s="267"/>
      <c r="G3484" s="267"/>
      <c r="H3484" s="267"/>
      <c r="I3484" s="267"/>
      <c r="J3484" s="267"/>
      <c r="K3484" s="267"/>
    </row>
    <row r="3485" ht="18.75" spans="1:11">
      <c r="A3485" s="264" t="s">
        <v>416</v>
      </c>
      <c r="B3485" s="265"/>
      <c r="C3485" s="266"/>
      <c r="D3485" s="266"/>
      <c r="E3485" s="267"/>
      <c r="F3485" s="267"/>
      <c r="G3485" s="267"/>
      <c r="H3485" s="267"/>
      <c r="I3485" s="267"/>
      <c r="J3485" s="267"/>
      <c r="K3485" s="267"/>
    </row>
    <row r="3486" ht="18.75" spans="1:11">
      <c r="A3486" s="264" t="s">
        <v>417</v>
      </c>
      <c r="B3486" s="265"/>
      <c r="C3486" s="266"/>
      <c r="D3486" s="266"/>
      <c r="E3486" s="267"/>
      <c r="F3486" s="267"/>
      <c r="G3486" s="267"/>
      <c r="H3486" s="267"/>
      <c r="I3486" s="296"/>
      <c r="J3486" s="296"/>
      <c r="K3486" s="296"/>
    </row>
    <row r="3487" ht="18.75" spans="1:11">
      <c r="A3487" s="264"/>
      <c r="B3487" s="265"/>
      <c r="C3487" s="266"/>
      <c r="D3487" s="266"/>
      <c r="E3487" s="267"/>
      <c r="F3487" s="267"/>
      <c r="G3487" s="267"/>
      <c r="H3487" s="267"/>
      <c r="I3487" s="267"/>
      <c r="J3487" s="267"/>
      <c r="K3487" s="267"/>
    </row>
    <row r="3488" ht="18.75" spans="1:11">
      <c r="A3488" s="264" t="s">
        <v>450</v>
      </c>
      <c r="B3488" s="265"/>
      <c r="C3488" s="266"/>
      <c r="D3488" s="266"/>
      <c r="E3488" s="267"/>
      <c r="F3488" s="267"/>
      <c r="G3488" s="267"/>
      <c r="H3488" s="267"/>
      <c r="I3488" s="267"/>
      <c r="J3488" s="267"/>
      <c r="K3488" s="297"/>
    </row>
    <row r="3489" ht="18" spans="1:11">
      <c r="A3489" s="264" t="s">
        <v>419</v>
      </c>
      <c r="B3489" s="268" t="s">
        <v>972</v>
      </c>
      <c r="C3489" s="266"/>
      <c r="D3489" s="266"/>
      <c r="E3489" s="267"/>
      <c r="F3489" s="267"/>
      <c r="G3489" s="267"/>
      <c r="H3489" s="267"/>
      <c r="I3489" s="267"/>
      <c r="J3489" s="267"/>
      <c r="K3489" s="297"/>
    </row>
    <row r="3490" ht="18.75" spans="1:11">
      <c r="A3490" s="264"/>
      <c r="B3490" s="268"/>
      <c r="C3490" s="266"/>
      <c r="D3490" s="266"/>
      <c r="E3490" s="267"/>
      <c r="F3490" s="267"/>
      <c r="G3490" s="267"/>
      <c r="H3490" s="267"/>
      <c r="I3490" s="267"/>
      <c r="J3490" s="267"/>
      <c r="K3490" s="356"/>
    </row>
    <row r="3491" ht="18.75" spans="1:11">
      <c r="A3491" s="269"/>
      <c r="B3491" s="269"/>
      <c r="C3491" s="266"/>
      <c r="D3491" s="266"/>
      <c r="E3491" s="269"/>
      <c r="F3491" s="270" t="s">
        <v>421</v>
      </c>
      <c r="G3491" s="271"/>
      <c r="H3491" s="271"/>
      <c r="I3491" s="299"/>
      <c r="J3491" s="267"/>
      <c r="K3491" s="356"/>
    </row>
    <row r="3492" ht="33" spans="1:11">
      <c r="A3492" s="334" t="s">
        <v>422</v>
      </c>
      <c r="B3492" s="335" t="s">
        <v>423</v>
      </c>
      <c r="C3492" s="336" t="s">
        <v>424</v>
      </c>
      <c r="D3492" s="337" t="s">
        <v>425</v>
      </c>
      <c r="E3492" s="336" t="s">
        <v>426</v>
      </c>
      <c r="F3492" s="336" t="s">
        <v>8</v>
      </c>
      <c r="G3492" s="336" t="s">
        <v>9</v>
      </c>
      <c r="H3492" s="336" t="s">
        <v>427</v>
      </c>
      <c r="I3492" s="336" t="s">
        <v>428</v>
      </c>
      <c r="J3492" s="336" t="s">
        <v>429</v>
      </c>
      <c r="K3492" s="336" t="s">
        <v>842</v>
      </c>
    </row>
    <row r="3493" spans="1:11">
      <c r="A3493" s="338">
        <v>45533</v>
      </c>
      <c r="B3493" s="338">
        <v>45539</v>
      </c>
      <c r="C3493" s="339" t="s">
        <v>370</v>
      </c>
      <c r="D3493" s="340" t="s">
        <v>828</v>
      </c>
      <c r="E3493" s="341" t="s">
        <v>449</v>
      </c>
      <c r="F3493" s="358">
        <v>0</v>
      </c>
      <c r="G3493" s="358">
        <v>0</v>
      </c>
      <c r="H3493" s="359">
        <v>0</v>
      </c>
      <c r="I3493" s="359">
        <v>0</v>
      </c>
      <c r="J3493" s="352" t="s">
        <v>433</v>
      </c>
      <c r="K3493" s="353" t="s">
        <v>434</v>
      </c>
    </row>
    <row r="3494" spans="1:11">
      <c r="A3494" s="338">
        <v>45538</v>
      </c>
      <c r="B3494" s="338">
        <v>45539</v>
      </c>
      <c r="C3494" s="339" t="s">
        <v>373</v>
      </c>
      <c r="D3494" s="340" t="s">
        <v>969</v>
      </c>
      <c r="E3494" s="341" t="s">
        <v>541</v>
      </c>
      <c r="F3494" s="358">
        <v>0</v>
      </c>
      <c r="G3494" s="358">
        <v>0</v>
      </c>
      <c r="H3494" s="359">
        <v>0</v>
      </c>
      <c r="I3494" s="359">
        <v>0</v>
      </c>
      <c r="J3494" s="352" t="s">
        <v>433</v>
      </c>
      <c r="K3494" s="353" t="s">
        <v>434</v>
      </c>
    </row>
    <row r="3495" spans="1:11">
      <c r="A3495" s="338">
        <v>45534</v>
      </c>
      <c r="B3495" s="338">
        <v>45539</v>
      </c>
      <c r="C3495" s="339" t="s">
        <v>372</v>
      </c>
      <c r="D3495" s="340" t="s">
        <v>921</v>
      </c>
      <c r="E3495" s="341" t="s">
        <v>922</v>
      </c>
      <c r="F3495" s="358">
        <v>0</v>
      </c>
      <c r="G3495" s="358">
        <v>0</v>
      </c>
      <c r="H3495" s="359">
        <v>0</v>
      </c>
      <c r="I3495" s="359">
        <v>0</v>
      </c>
      <c r="J3495" s="352" t="s">
        <v>433</v>
      </c>
      <c r="K3495" s="353" t="s">
        <v>434</v>
      </c>
    </row>
    <row r="3496" spans="1:11">
      <c r="A3496" s="344"/>
      <c r="B3496" s="344"/>
      <c r="C3496" s="345"/>
      <c r="D3496" s="346"/>
      <c r="E3496" s="347"/>
      <c r="F3496" s="360"/>
      <c r="G3496" s="360"/>
      <c r="H3496" s="361"/>
      <c r="I3496" s="361"/>
      <c r="J3496" s="354"/>
      <c r="K3496" s="355"/>
    </row>
    <row r="3497" spans="1:11">
      <c r="A3497" s="286" t="s">
        <v>436</v>
      </c>
      <c r="B3497" s="267"/>
      <c r="C3497" s="267"/>
      <c r="D3497" s="286" t="s">
        <v>437</v>
      </c>
      <c r="E3497" s="267"/>
      <c r="F3497" s="286"/>
      <c r="G3497" s="286"/>
      <c r="H3497" s="267"/>
      <c r="I3497" s="356" t="s">
        <v>438</v>
      </c>
      <c r="J3497" s="267"/>
      <c r="K3497" s="345"/>
    </row>
    <row r="3498" spans="1:11">
      <c r="A3498" s="286"/>
      <c r="B3498" s="267"/>
      <c r="C3498" s="267"/>
      <c r="D3498" s="286"/>
      <c r="E3498" s="267"/>
      <c r="F3498" s="286"/>
      <c r="G3498" s="286"/>
      <c r="H3498" s="267"/>
      <c r="I3498" s="267"/>
      <c r="J3498" s="267"/>
      <c r="K3498" s="345"/>
    </row>
    <row r="3499" spans="1:11">
      <c r="A3499" s="286"/>
      <c r="B3499" s="267"/>
      <c r="C3499" s="267"/>
      <c r="D3499" s="286"/>
      <c r="E3499" s="267"/>
      <c r="F3499" s="286"/>
      <c r="G3499" s="286"/>
      <c r="H3499" s="267"/>
      <c r="I3499" s="345"/>
      <c r="J3499" s="267"/>
      <c r="K3499" s="345"/>
    </row>
    <row r="3500" spans="1:11">
      <c r="A3500" s="287" t="s">
        <v>439</v>
      </c>
      <c r="B3500" s="267"/>
      <c r="C3500" s="267"/>
      <c r="D3500" s="287" t="s">
        <v>440</v>
      </c>
      <c r="E3500" s="267"/>
      <c r="F3500" s="287"/>
      <c r="G3500" s="287"/>
      <c r="H3500" s="267"/>
      <c r="I3500" s="287" t="s">
        <v>544</v>
      </c>
      <c r="J3500" s="267"/>
      <c r="K3500" s="357"/>
    </row>
    <row r="3501" spans="1:11">
      <c r="A3501" s="288" t="s">
        <v>442</v>
      </c>
      <c r="B3501" s="267"/>
      <c r="C3501" s="267"/>
      <c r="D3501" s="288" t="s">
        <v>443</v>
      </c>
      <c r="E3501" s="267"/>
      <c r="F3501" s="288"/>
      <c r="G3501" s="288"/>
      <c r="H3501" s="267"/>
      <c r="I3501" s="288" t="s">
        <v>545</v>
      </c>
      <c r="J3501" s="304"/>
      <c r="K3501" s="286"/>
    </row>
    <row r="3503" ht="18.75" spans="1:11">
      <c r="A3503" s="264" t="s">
        <v>415</v>
      </c>
      <c r="B3503" s="265"/>
      <c r="C3503" s="266"/>
      <c r="D3503" s="266"/>
      <c r="E3503" s="267"/>
      <c r="F3503" s="267"/>
      <c r="G3503" s="267"/>
      <c r="H3503" s="267"/>
      <c r="I3503" s="267"/>
      <c r="J3503" s="267"/>
      <c r="K3503" s="267"/>
    </row>
    <row r="3504" ht="18.75" spans="1:11">
      <c r="A3504" s="264" t="s">
        <v>416</v>
      </c>
      <c r="B3504" s="265"/>
      <c r="C3504" s="266"/>
      <c r="D3504" s="266"/>
      <c r="E3504" s="267"/>
      <c r="F3504" s="267"/>
      <c r="G3504" s="267"/>
      <c r="H3504" s="267"/>
      <c r="I3504" s="267"/>
      <c r="J3504" s="267"/>
      <c r="K3504" s="267"/>
    </row>
    <row r="3505" ht="18.75" spans="1:11">
      <c r="A3505" s="264" t="s">
        <v>417</v>
      </c>
      <c r="B3505" s="265"/>
      <c r="C3505" s="266"/>
      <c r="D3505" s="266"/>
      <c r="E3505" s="267"/>
      <c r="F3505" s="267"/>
      <c r="G3505" s="267"/>
      <c r="H3505" s="267"/>
      <c r="I3505" s="296"/>
      <c r="J3505" s="296"/>
      <c r="K3505" s="296"/>
    </row>
    <row r="3506" ht="18.75" spans="1:11">
      <c r="A3506" s="264"/>
      <c r="B3506" s="265"/>
      <c r="C3506" s="266"/>
      <c r="D3506" s="266"/>
      <c r="E3506" s="267"/>
      <c r="F3506" s="267"/>
      <c r="G3506" s="267"/>
      <c r="H3506" s="267"/>
      <c r="I3506" s="267"/>
      <c r="J3506" s="267"/>
      <c r="K3506" s="267"/>
    </row>
    <row r="3507" ht="18.75" spans="1:11">
      <c r="A3507" s="264" t="s">
        <v>450</v>
      </c>
      <c r="B3507" s="265"/>
      <c r="C3507" s="266"/>
      <c r="D3507" s="266"/>
      <c r="E3507" s="267"/>
      <c r="F3507" s="267"/>
      <c r="G3507" s="267"/>
      <c r="H3507" s="267"/>
      <c r="I3507" s="267"/>
      <c r="J3507" s="267"/>
      <c r="K3507" s="297"/>
    </row>
    <row r="3508" ht="18" spans="1:11">
      <c r="A3508" s="264" t="s">
        <v>419</v>
      </c>
      <c r="B3508" s="268" t="s">
        <v>976</v>
      </c>
      <c r="C3508" s="266"/>
      <c r="D3508" s="266"/>
      <c r="E3508" s="267"/>
      <c r="F3508" s="267"/>
      <c r="G3508" s="267"/>
      <c r="H3508" s="267"/>
      <c r="I3508" s="267"/>
      <c r="J3508" s="267"/>
      <c r="K3508" s="297"/>
    </row>
    <row r="3509" ht="18.75" spans="1:11">
      <c r="A3509" s="264"/>
      <c r="B3509" s="268"/>
      <c r="C3509" s="266"/>
      <c r="D3509" s="266"/>
      <c r="E3509" s="267"/>
      <c r="F3509" s="267"/>
      <c r="G3509" s="267"/>
      <c r="H3509" s="267"/>
      <c r="I3509" s="267"/>
      <c r="J3509" s="267"/>
      <c r="K3509" s="356"/>
    </row>
    <row r="3510" ht="18.75" spans="1:11">
      <c r="A3510" s="269"/>
      <c r="B3510" s="269"/>
      <c r="C3510" s="266"/>
      <c r="D3510" s="266"/>
      <c r="E3510" s="269"/>
      <c r="F3510" s="270" t="s">
        <v>421</v>
      </c>
      <c r="G3510" s="271"/>
      <c r="H3510" s="271"/>
      <c r="I3510" s="299"/>
      <c r="J3510" s="267"/>
      <c r="K3510" s="356"/>
    </row>
    <row r="3511" ht="33" spans="1:11">
      <c r="A3511" s="334" t="s">
        <v>422</v>
      </c>
      <c r="B3511" s="335" t="s">
        <v>423</v>
      </c>
      <c r="C3511" s="336" t="s">
        <v>424</v>
      </c>
      <c r="D3511" s="337" t="s">
        <v>425</v>
      </c>
      <c r="E3511" s="336" t="s">
        <v>426</v>
      </c>
      <c r="F3511" s="336" t="s">
        <v>8</v>
      </c>
      <c r="G3511" s="336" t="s">
        <v>9</v>
      </c>
      <c r="H3511" s="336" t="s">
        <v>427</v>
      </c>
      <c r="I3511" s="336" t="s">
        <v>428</v>
      </c>
      <c r="J3511" s="336" t="s">
        <v>429</v>
      </c>
      <c r="K3511" s="336" t="s">
        <v>842</v>
      </c>
    </row>
    <row r="3512" spans="1:11">
      <c r="A3512" s="338">
        <v>45534</v>
      </c>
      <c r="B3512" s="338">
        <v>45541</v>
      </c>
      <c r="C3512" s="339" t="s">
        <v>374</v>
      </c>
      <c r="D3512" s="340" t="s">
        <v>977</v>
      </c>
      <c r="E3512" s="341" t="s">
        <v>922</v>
      </c>
      <c r="F3512" s="358">
        <v>0</v>
      </c>
      <c r="G3512" s="358">
        <v>800</v>
      </c>
      <c r="H3512" s="359">
        <f>F3512+G3512</f>
        <v>800</v>
      </c>
      <c r="I3512" s="359">
        <v>800</v>
      </c>
      <c r="J3512" s="352" t="s">
        <v>454</v>
      </c>
      <c r="K3512" s="353" t="s">
        <v>434</v>
      </c>
    </row>
    <row r="3513" spans="1:11">
      <c r="A3513" s="338">
        <v>45537</v>
      </c>
      <c r="B3513" s="338">
        <v>45541</v>
      </c>
      <c r="C3513" s="339" t="s">
        <v>375</v>
      </c>
      <c r="D3513" s="340" t="s">
        <v>978</v>
      </c>
      <c r="E3513" s="341" t="s">
        <v>536</v>
      </c>
      <c r="F3513" s="358">
        <v>0</v>
      </c>
      <c r="G3513" s="358">
        <v>800</v>
      </c>
      <c r="H3513" s="359">
        <f>F3513+G3513</f>
        <v>800</v>
      </c>
      <c r="I3513" s="359">
        <v>800</v>
      </c>
      <c r="J3513" s="352" t="s">
        <v>454</v>
      </c>
      <c r="K3513" s="353" t="s">
        <v>434</v>
      </c>
    </row>
    <row r="3514" spans="1:11">
      <c r="A3514" s="344"/>
      <c r="B3514" s="344"/>
      <c r="C3514" s="345"/>
      <c r="D3514" s="346"/>
      <c r="E3514" s="347"/>
      <c r="F3514" s="360"/>
      <c r="G3514" s="360"/>
      <c r="H3514" s="361"/>
      <c r="I3514" s="361"/>
      <c r="J3514" s="354"/>
      <c r="K3514" s="355"/>
    </row>
    <row r="3515" spans="1:11">
      <c r="A3515" s="286" t="s">
        <v>436</v>
      </c>
      <c r="B3515" s="267"/>
      <c r="C3515" s="267"/>
      <c r="D3515" s="286" t="s">
        <v>437</v>
      </c>
      <c r="E3515" s="267"/>
      <c r="F3515" s="286"/>
      <c r="G3515" s="286"/>
      <c r="H3515" s="267"/>
      <c r="I3515" s="356" t="s">
        <v>438</v>
      </c>
      <c r="J3515" s="267"/>
      <c r="K3515" s="345"/>
    </row>
    <row r="3516" spans="1:11">
      <c r="A3516" s="286"/>
      <c r="B3516" s="267"/>
      <c r="C3516" s="267"/>
      <c r="D3516" s="286"/>
      <c r="E3516" s="267"/>
      <c r="F3516" s="286"/>
      <c r="G3516" s="286"/>
      <c r="H3516" s="267"/>
      <c r="I3516" s="267"/>
      <c r="J3516" s="267"/>
      <c r="K3516" s="345"/>
    </row>
    <row r="3517" spans="1:11">
      <c r="A3517" s="286"/>
      <c r="B3517" s="267"/>
      <c r="C3517" s="267"/>
      <c r="D3517" s="286"/>
      <c r="E3517" s="267"/>
      <c r="F3517" s="286"/>
      <c r="G3517" s="286"/>
      <c r="H3517" s="267"/>
      <c r="I3517" s="345"/>
      <c r="J3517" s="267"/>
      <c r="K3517" s="345"/>
    </row>
    <row r="3518" spans="1:11">
      <c r="A3518" s="287" t="s">
        <v>439</v>
      </c>
      <c r="B3518" s="267"/>
      <c r="C3518" s="267"/>
      <c r="D3518" s="287" t="s">
        <v>440</v>
      </c>
      <c r="E3518" s="267"/>
      <c r="F3518" s="287"/>
      <c r="G3518" s="287"/>
      <c r="H3518" s="267"/>
      <c r="I3518" s="287" t="s">
        <v>544</v>
      </c>
      <c r="J3518" s="267"/>
      <c r="K3518" s="357"/>
    </row>
    <row r="3519" spans="1:11">
      <c r="A3519" s="288" t="s">
        <v>442</v>
      </c>
      <c r="B3519" s="267"/>
      <c r="C3519" s="267"/>
      <c r="D3519" s="288" t="s">
        <v>443</v>
      </c>
      <c r="E3519" s="267"/>
      <c r="F3519" s="288"/>
      <c r="G3519" s="288"/>
      <c r="H3519" s="267"/>
      <c r="I3519" s="288" t="s">
        <v>545</v>
      </c>
      <c r="J3519" s="304"/>
      <c r="K3519" s="286"/>
    </row>
    <row r="3521" ht="18.75" spans="1:11">
      <c r="A3521" s="264" t="s">
        <v>415</v>
      </c>
      <c r="B3521" s="265"/>
      <c r="C3521" s="266"/>
      <c r="D3521" s="266"/>
      <c r="E3521" s="267"/>
      <c r="F3521" s="267"/>
      <c r="G3521" s="267"/>
      <c r="H3521" s="267"/>
      <c r="I3521" s="267"/>
      <c r="J3521" s="267"/>
      <c r="K3521" s="297"/>
    </row>
    <row r="3522" ht="18.75" spans="1:11">
      <c r="A3522" s="264" t="s">
        <v>416</v>
      </c>
      <c r="B3522" s="265"/>
      <c r="C3522" s="266"/>
      <c r="D3522" s="266"/>
      <c r="E3522" s="267"/>
      <c r="F3522" s="267"/>
      <c r="G3522" s="267"/>
      <c r="H3522" s="267"/>
      <c r="I3522" s="267"/>
      <c r="J3522" s="267"/>
      <c r="K3522" s="297"/>
    </row>
    <row r="3523" ht="18.75" spans="1:11">
      <c r="A3523" s="264" t="s">
        <v>417</v>
      </c>
      <c r="B3523" s="265"/>
      <c r="C3523" s="266"/>
      <c r="D3523" s="266"/>
      <c r="E3523" s="267"/>
      <c r="F3523" s="267"/>
      <c r="G3523" s="267"/>
      <c r="H3523" s="267"/>
      <c r="I3523" s="267"/>
      <c r="J3523" s="267"/>
      <c r="K3523" s="297"/>
    </row>
    <row r="3524" ht="18.75" spans="1:11">
      <c r="A3524" s="264"/>
      <c r="B3524" s="265"/>
      <c r="C3524" s="266"/>
      <c r="D3524" s="266"/>
      <c r="E3524" s="267"/>
      <c r="F3524" s="267"/>
      <c r="G3524" s="267"/>
      <c r="H3524" s="267"/>
      <c r="I3524" s="267"/>
      <c r="J3524" s="267"/>
      <c r="K3524" s="297"/>
    </row>
    <row r="3525" ht="18.75" spans="1:11">
      <c r="A3525" s="264" t="s">
        <v>418</v>
      </c>
      <c r="B3525" s="265"/>
      <c r="C3525" s="266"/>
      <c r="D3525" s="266"/>
      <c r="E3525" s="267"/>
      <c r="F3525" s="267"/>
      <c r="G3525" s="267"/>
      <c r="H3525" s="267"/>
      <c r="I3525" s="267"/>
      <c r="J3525" s="267"/>
      <c r="K3525" s="297"/>
    </row>
    <row r="3526" ht="18" spans="1:11">
      <c r="A3526" s="264" t="s">
        <v>419</v>
      </c>
      <c r="B3526" s="268" t="s">
        <v>976</v>
      </c>
      <c r="C3526" s="266"/>
      <c r="D3526" s="266"/>
      <c r="E3526" s="267"/>
      <c r="F3526" s="267"/>
      <c r="G3526" s="267"/>
      <c r="H3526" s="267"/>
      <c r="I3526" s="267"/>
      <c r="J3526" s="267"/>
      <c r="K3526" s="297"/>
    </row>
    <row r="3527" ht="18.75" spans="1:11">
      <c r="A3527" s="264"/>
      <c r="B3527" s="268"/>
      <c r="C3527" s="266"/>
      <c r="D3527" s="266"/>
      <c r="E3527" s="267"/>
      <c r="F3527" s="267"/>
      <c r="G3527" s="267"/>
      <c r="H3527" s="267"/>
      <c r="I3527" s="267"/>
      <c r="J3527" s="267"/>
      <c r="K3527" s="356"/>
    </row>
    <row r="3528" ht="18.75" spans="1:11">
      <c r="A3528" s="269"/>
      <c r="B3528" s="269"/>
      <c r="C3528" s="266"/>
      <c r="D3528" s="266"/>
      <c r="E3528" s="269"/>
      <c r="F3528" s="270" t="s">
        <v>421</v>
      </c>
      <c r="G3528" s="271"/>
      <c r="H3528" s="271"/>
      <c r="I3528" s="299"/>
      <c r="J3528" s="267"/>
      <c r="K3528" s="356"/>
    </row>
    <row r="3529" ht="33" spans="1:11">
      <c r="A3529" s="334" t="s">
        <v>422</v>
      </c>
      <c r="B3529" s="335" t="s">
        <v>423</v>
      </c>
      <c r="C3529" s="336" t="s">
        <v>424</v>
      </c>
      <c r="D3529" s="337" t="s">
        <v>425</v>
      </c>
      <c r="E3529" s="336" t="s">
        <v>426</v>
      </c>
      <c r="F3529" s="336" t="s">
        <v>8</v>
      </c>
      <c r="G3529" s="336" t="s">
        <v>9</v>
      </c>
      <c r="H3529" s="336" t="s">
        <v>427</v>
      </c>
      <c r="I3529" s="336" t="s">
        <v>428</v>
      </c>
      <c r="J3529" s="336" t="s">
        <v>429</v>
      </c>
      <c r="K3529" s="336" t="s">
        <v>842</v>
      </c>
    </row>
    <row r="3530" spans="1:11">
      <c r="A3530" s="338">
        <v>45534</v>
      </c>
      <c r="B3530" s="338">
        <v>45541</v>
      </c>
      <c r="C3530" s="339" t="s">
        <v>376</v>
      </c>
      <c r="D3530" s="340" t="s">
        <v>979</v>
      </c>
      <c r="E3530" s="341" t="s">
        <v>701</v>
      </c>
      <c r="F3530" s="358">
        <v>0</v>
      </c>
      <c r="G3530" s="358">
        <v>4417.5</v>
      </c>
      <c r="H3530" s="359">
        <f>F3530+G3530</f>
        <v>4417.5</v>
      </c>
      <c r="I3530" s="359">
        <v>2200</v>
      </c>
      <c r="J3530" s="352" t="s">
        <v>454</v>
      </c>
      <c r="K3530" s="353" t="s">
        <v>980</v>
      </c>
    </row>
    <row r="3531" spans="1:11">
      <c r="A3531" s="338">
        <v>45539</v>
      </c>
      <c r="B3531" s="338">
        <v>45541</v>
      </c>
      <c r="C3531" s="339" t="s">
        <v>378</v>
      </c>
      <c r="D3531" s="340" t="s">
        <v>981</v>
      </c>
      <c r="E3531" s="341" t="s">
        <v>720</v>
      </c>
      <c r="F3531" s="358">
        <v>0</v>
      </c>
      <c r="G3531" s="358">
        <v>0</v>
      </c>
      <c r="H3531" s="359">
        <v>0</v>
      </c>
      <c r="I3531" s="359">
        <v>0</v>
      </c>
      <c r="J3531" s="352" t="s">
        <v>433</v>
      </c>
      <c r="K3531" s="353" t="s">
        <v>434</v>
      </c>
    </row>
    <row r="3532" spans="1:11">
      <c r="A3532" s="338">
        <v>45535</v>
      </c>
      <c r="B3532" s="338">
        <v>45541</v>
      </c>
      <c r="C3532" s="339" t="s">
        <v>377</v>
      </c>
      <c r="D3532" s="340" t="s">
        <v>982</v>
      </c>
      <c r="E3532" s="341" t="s">
        <v>479</v>
      </c>
      <c r="F3532" s="358">
        <v>0</v>
      </c>
      <c r="G3532" s="358">
        <v>0</v>
      </c>
      <c r="H3532" s="359">
        <v>0</v>
      </c>
      <c r="I3532" s="359">
        <v>0</v>
      </c>
      <c r="J3532" s="352" t="s">
        <v>433</v>
      </c>
      <c r="K3532" s="353" t="s">
        <v>434</v>
      </c>
    </row>
    <row r="3533" spans="1:11">
      <c r="A3533" s="344"/>
      <c r="B3533" s="344"/>
      <c r="C3533" s="345"/>
      <c r="D3533" s="346"/>
      <c r="E3533" s="347"/>
      <c r="F3533" s="362"/>
      <c r="G3533" s="362"/>
      <c r="H3533" s="363"/>
      <c r="I3533" s="363"/>
      <c r="J3533" s="354"/>
      <c r="K3533" s="355"/>
    </row>
    <row r="3534" spans="1:11">
      <c r="A3534" s="344"/>
      <c r="B3534" s="344"/>
      <c r="C3534" s="345"/>
      <c r="D3534" s="346"/>
      <c r="E3534" s="347"/>
      <c r="F3534" s="360"/>
      <c r="G3534" s="360"/>
      <c r="H3534" s="361"/>
      <c r="I3534" s="361"/>
      <c r="J3534" s="354"/>
      <c r="K3534" s="355"/>
    </row>
    <row r="3535" spans="1:11">
      <c r="A3535" s="286" t="s">
        <v>436</v>
      </c>
      <c r="B3535" s="267"/>
      <c r="C3535" s="267"/>
      <c r="D3535" s="286" t="s">
        <v>437</v>
      </c>
      <c r="E3535" s="267"/>
      <c r="F3535" s="286"/>
      <c r="G3535" s="286"/>
      <c r="H3535" s="267"/>
      <c r="I3535" s="356" t="s">
        <v>438</v>
      </c>
      <c r="J3535" s="267"/>
      <c r="K3535" s="345"/>
    </row>
    <row r="3536" spans="1:11">
      <c r="A3536" s="286"/>
      <c r="B3536" s="267"/>
      <c r="C3536" s="267"/>
      <c r="D3536" s="286"/>
      <c r="E3536" s="267"/>
      <c r="F3536" s="286"/>
      <c r="G3536" s="286"/>
      <c r="H3536" s="267"/>
      <c r="I3536" s="267"/>
      <c r="J3536" s="267"/>
      <c r="K3536" s="345"/>
    </row>
    <row r="3537" spans="1:11">
      <c r="A3537" s="286"/>
      <c r="B3537" s="267"/>
      <c r="C3537" s="267"/>
      <c r="D3537" s="286"/>
      <c r="E3537" s="267"/>
      <c r="F3537" s="286"/>
      <c r="G3537" s="286"/>
      <c r="H3537" s="267"/>
      <c r="I3537" s="345"/>
      <c r="J3537" s="267"/>
      <c r="K3537" s="345"/>
    </row>
    <row r="3538" spans="1:11">
      <c r="A3538" s="287" t="s">
        <v>439</v>
      </c>
      <c r="B3538" s="267"/>
      <c r="C3538" s="267"/>
      <c r="D3538" s="287" t="s">
        <v>440</v>
      </c>
      <c r="E3538" s="267"/>
      <c r="F3538" s="287"/>
      <c r="G3538" s="287"/>
      <c r="H3538" s="267"/>
      <c r="I3538" s="287" t="s">
        <v>441</v>
      </c>
      <c r="J3538" s="267"/>
      <c r="K3538" s="357"/>
    </row>
    <row r="3539" spans="1:11">
      <c r="A3539" s="288" t="s">
        <v>442</v>
      </c>
      <c r="B3539" s="267"/>
      <c r="C3539" s="267"/>
      <c r="D3539" s="288" t="s">
        <v>443</v>
      </c>
      <c r="E3539" s="267"/>
      <c r="F3539" s="288"/>
      <c r="G3539" s="288"/>
      <c r="H3539" s="267"/>
      <c r="I3539" s="288" t="s">
        <v>444</v>
      </c>
      <c r="J3539" s="304"/>
      <c r="K3539" s="286"/>
    </row>
    <row r="3540" ht="18.75" spans="1:11">
      <c r="A3540" s="264"/>
      <c r="B3540" s="265"/>
      <c r="C3540" s="266"/>
      <c r="D3540" s="266"/>
      <c r="E3540" s="267"/>
      <c r="F3540" s="267"/>
      <c r="G3540" s="267"/>
      <c r="H3540" s="267"/>
      <c r="I3540" s="267"/>
      <c r="J3540" s="66"/>
      <c r="K3540" s="66"/>
    </row>
    <row r="3541" ht="18.75" spans="1:11">
      <c r="A3541" s="264" t="s">
        <v>415</v>
      </c>
      <c r="B3541" s="265"/>
      <c r="C3541" s="266"/>
      <c r="D3541" s="266"/>
      <c r="E3541" s="267"/>
      <c r="F3541" s="267"/>
      <c r="G3541" s="267"/>
      <c r="H3541" s="267"/>
      <c r="I3541" s="267"/>
      <c r="J3541" s="267"/>
      <c r="K3541" s="267"/>
    </row>
    <row r="3542" ht="18.75" spans="1:11">
      <c r="A3542" s="264" t="s">
        <v>416</v>
      </c>
      <c r="B3542" s="265"/>
      <c r="C3542" s="266"/>
      <c r="D3542" s="266"/>
      <c r="E3542" s="267"/>
      <c r="F3542" s="267"/>
      <c r="G3542" s="267"/>
      <c r="H3542" s="267"/>
      <c r="I3542" s="267"/>
      <c r="J3542" s="267"/>
      <c r="K3542" s="267"/>
    </row>
    <row r="3543" ht="18.75" spans="1:11">
      <c r="A3543" s="264" t="s">
        <v>417</v>
      </c>
      <c r="B3543" s="265"/>
      <c r="C3543" s="266"/>
      <c r="D3543" s="266"/>
      <c r="E3543" s="267"/>
      <c r="F3543" s="267"/>
      <c r="G3543" s="267"/>
      <c r="H3543" s="267"/>
      <c r="I3543" s="296"/>
      <c r="J3543" s="296"/>
      <c r="K3543" s="296"/>
    </row>
    <row r="3544" ht="18.75" spans="1:11">
      <c r="A3544" s="264"/>
      <c r="B3544" s="265"/>
      <c r="C3544" s="266"/>
      <c r="D3544" s="266"/>
      <c r="E3544" s="267"/>
      <c r="F3544" s="267"/>
      <c r="G3544" s="267"/>
      <c r="H3544" s="267"/>
      <c r="I3544" s="267"/>
      <c r="J3544" s="267"/>
      <c r="K3544" s="267"/>
    </row>
    <row r="3545" ht="18.75" spans="1:11">
      <c r="A3545" s="264" t="s">
        <v>450</v>
      </c>
      <c r="B3545" s="265"/>
      <c r="C3545" s="266"/>
      <c r="D3545" s="266"/>
      <c r="E3545" s="267"/>
      <c r="F3545" s="267"/>
      <c r="G3545" s="267"/>
      <c r="H3545" s="267"/>
      <c r="I3545" s="267"/>
      <c r="J3545" s="267"/>
      <c r="K3545" s="297"/>
    </row>
    <row r="3546" ht="18" spans="1:11">
      <c r="A3546" s="264" t="s">
        <v>419</v>
      </c>
      <c r="B3546" s="268" t="s">
        <v>983</v>
      </c>
      <c r="C3546" s="266"/>
      <c r="D3546" s="266"/>
      <c r="E3546" s="267"/>
      <c r="F3546" s="267"/>
      <c r="G3546" s="267"/>
      <c r="H3546" s="267"/>
      <c r="I3546" s="267"/>
      <c r="J3546" s="267"/>
      <c r="K3546" s="297"/>
    </row>
    <row r="3547" ht="18.75" spans="1:11">
      <c r="A3547" s="264"/>
      <c r="B3547" s="268"/>
      <c r="C3547" s="266"/>
      <c r="D3547" s="266"/>
      <c r="E3547" s="267"/>
      <c r="F3547" s="267"/>
      <c r="G3547" s="267"/>
      <c r="H3547" s="267"/>
      <c r="I3547" s="267"/>
      <c r="J3547" s="267"/>
      <c r="K3547" s="356"/>
    </row>
    <row r="3548" ht="18.75" spans="1:11">
      <c r="A3548" s="269"/>
      <c r="B3548" s="269"/>
      <c r="C3548" s="266"/>
      <c r="D3548" s="266"/>
      <c r="E3548" s="269"/>
      <c r="F3548" s="270" t="s">
        <v>421</v>
      </c>
      <c r="G3548" s="271"/>
      <c r="H3548" s="271"/>
      <c r="I3548" s="299"/>
      <c r="J3548" s="267"/>
      <c r="K3548" s="356"/>
    </row>
    <row r="3549" ht="33" spans="1:11">
      <c r="A3549" s="334" t="s">
        <v>422</v>
      </c>
      <c r="B3549" s="335" t="s">
        <v>423</v>
      </c>
      <c r="C3549" s="336" t="s">
        <v>424</v>
      </c>
      <c r="D3549" s="337" t="s">
        <v>425</v>
      </c>
      <c r="E3549" s="336" t="s">
        <v>426</v>
      </c>
      <c r="F3549" s="336" t="s">
        <v>8</v>
      </c>
      <c r="G3549" s="336" t="s">
        <v>9</v>
      </c>
      <c r="H3549" s="336" t="s">
        <v>427</v>
      </c>
      <c r="I3549" s="336" t="s">
        <v>428</v>
      </c>
      <c r="J3549" s="336" t="s">
        <v>429</v>
      </c>
      <c r="K3549" s="336" t="s">
        <v>842</v>
      </c>
    </row>
    <row r="3550" spans="1:11">
      <c r="A3550" s="338">
        <v>45538</v>
      </c>
      <c r="B3550" s="338">
        <v>45545</v>
      </c>
      <c r="C3550" s="339" t="s">
        <v>379</v>
      </c>
      <c r="D3550" s="340" t="s">
        <v>984</v>
      </c>
      <c r="E3550" s="341" t="s">
        <v>985</v>
      </c>
      <c r="F3550" s="358">
        <v>198</v>
      </c>
      <c r="G3550" s="358">
        <v>720</v>
      </c>
      <c r="H3550" s="359">
        <f>F3550+G3550</f>
        <v>918</v>
      </c>
      <c r="I3550" s="359">
        <v>918</v>
      </c>
      <c r="J3550" s="352" t="s">
        <v>454</v>
      </c>
      <c r="K3550" s="353" t="s">
        <v>434</v>
      </c>
    </row>
    <row r="3551" spans="1:11">
      <c r="A3551" s="338">
        <v>45539</v>
      </c>
      <c r="B3551" s="338">
        <v>45545</v>
      </c>
      <c r="C3551" s="339" t="s">
        <v>380</v>
      </c>
      <c r="D3551" s="340" t="s">
        <v>986</v>
      </c>
      <c r="E3551" s="341" t="s">
        <v>764</v>
      </c>
      <c r="F3551" s="358">
        <v>165</v>
      </c>
      <c r="G3551" s="358">
        <v>782.77</v>
      </c>
      <c r="H3551" s="359">
        <f>F3551+G3551</f>
        <v>947.77</v>
      </c>
      <c r="I3551" s="359">
        <v>0</v>
      </c>
      <c r="J3551" s="352" t="s">
        <v>454</v>
      </c>
      <c r="K3551" s="353" t="s">
        <v>987</v>
      </c>
    </row>
    <row r="3552" ht="30" spans="1:11">
      <c r="A3552" s="338">
        <v>45541</v>
      </c>
      <c r="B3552" s="338">
        <v>45545</v>
      </c>
      <c r="C3552" s="339" t="s">
        <v>382</v>
      </c>
      <c r="D3552" s="340" t="s">
        <v>678</v>
      </c>
      <c r="E3552" s="341" t="s">
        <v>522</v>
      </c>
      <c r="F3552" s="358">
        <v>0</v>
      </c>
      <c r="G3552" s="358">
        <v>0</v>
      </c>
      <c r="H3552" s="359">
        <f>F3552+G3552</f>
        <v>0</v>
      </c>
      <c r="I3552" s="359">
        <v>0</v>
      </c>
      <c r="J3552" s="352" t="s">
        <v>433</v>
      </c>
      <c r="K3552" s="353" t="s">
        <v>434</v>
      </c>
    </row>
    <row r="3553" spans="1:11">
      <c r="A3553" s="344"/>
      <c r="B3553" s="344"/>
      <c r="C3553" s="345"/>
      <c r="D3553" s="346"/>
      <c r="E3553" s="347"/>
      <c r="F3553" s="360"/>
      <c r="G3553" s="360"/>
      <c r="H3553" s="361"/>
      <c r="I3553" s="361"/>
      <c r="J3553" s="354"/>
      <c r="K3553" s="355"/>
    </row>
    <row r="3554" spans="1:11">
      <c r="A3554" s="286" t="s">
        <v>436</v>
      </c>
      <c r="B3554" s="267"/>
      <c r="C3554" s="267"/>
      <c r="D3554" s="286" t="s">
        <v>437</v>
      </c>
      <c r="E3554" s="267"/>
      <c r="F3554" s="286"/>
      <c r="G3554" s="286"/>
      <c r="H3554" s="267"/>
      <c r="I3554" s="356" t="s">
        <v>438</v>
      </c>
      <c r="J3554" s="267"/>
      <c r="K3554" s="345"/>
    </row>
    <row r="3555" spans="1:11">
      <c r="A3555" s="286"/>
      <c r="B3555" s="267"/>
      <c r="C3555" s="267"/>
      <c r="D3555" s="286"/>
      <c r="E3555" s="267"/>
      <c r="F3555" s="286"/>
      <c r="G3555" s="286"/>
      <c r="H3555" s="267"/>
      <c r="I3555" s="267"/>
      <c r="J3555" s="267"/>
      <c r="K3555" s="345"/>
    </row>
    <row r="3556" spans="1:11">
      <c r="A3556" s="286"/>
      <c r="B3556" s="267"/>
      <c r="C3556" s="267"/>
      <c r="D3556" s="286"/>
      <c r="E3556" s="267"/>
      <c r="F3556" s="286"/>
      <c r="G3556" s="286"/>
      <c r="H3556" s="267"/>
      <c r="I3556" s="345"/>
      <c r="J3556" s="267"/>
      <c r="K3556" s="345"/>
    </row>
    <row r="3557" spans="1:11">
      <c r="A3557" s="287" t="s">
        <v>439</v>
      </c>
      <c r="B3557" s="267"/>
      <c r="C3557" s="267"/>
      <c r="D3557" s="287" t="s">
        <v>440</v>
      </c>
      <c r="E3557" s="267"/>
      <c r="F3557" s="287"/>
      <c r="G3557" s="287"/>
      <c r="H3557" s="267"/>
      <c r="I3557" s="287" t="s">
        <v>544</v>
      </c>
      <c r="J3557" s="267"/>
      <c r="K3557" s="357"/>
    </row>
    <row r="3558" spans="1:11">
      <c r="A3558" s="288" t="s">
        <v>442</v>
      </c>
      <c r="B3558" s="267"/>
      <c r="C3558" s="267"/>
      <c r="D3558" s="288" t="s">
        <v>443</v>
      </c>
      <c r="E3558" s="267"/>
      <c r="F3558" s="288"/>
      <c r="G3558" s="288"/>
      <c r="H3558" s="267"/>
      <c r="I3558" s="288" t="s">
        <v>545</v>
      </c>
      <c r="J3558" s="304"/>
      <c r="K3558" s="286"/>
    </row>
    <row r="3559" ht="18.75" spans="1:11">
      <c r="A3559" s="264"/>
      <c r="B3559" s="265"/>
      <c r="C3559" s="266"/>
      <c r="D3559" s="266"/>
      <c r="E3559" s="267"/>
      <c r="F3559" s="267"/>
      <c r="G3559" s="267"/>
      <c r="H3559" s="267"/>
      <c r="I3559" s="267"/>
      <c r="J3559" s="267"/>
      <c r="K3559" s="267"/>
    </row>
    <row r="3560" ht="18.75" spans="1:11">
      <c r="A3560" s="264" t="s">
        <v>415</v>
      </c>
      <c r="B3560" s="265"/>
      <c r="C3560" s="266"/>
      <c r="D3560" s="266"/>
      <c r="E3560" s="267"/>
      <c r="F3560" s="267"/>
      <c r="G3560" s="267"/>
      <c r="H3560" s="267"/>
      <c r="I3560" s="267"/>
      <c r="J3560" s="267"/>
      <c r="K3560" s="297"/>
    </row>
    <row r="3561" ht="18.75" spans="1:11">
      <c r="A3561" s="264" t="s">
        <v>416</v>
      </c>
      <c r="B3561" s="265"/>
      <c r="C3561" s="266"/>
      <c r="D3561" s="266"/>
      <c r="E3561" s="267"/>
      <c r="F3561" s="267"/>
      <c r="G3561" s="267"/>
      <c r="H3561" s="267"/>
      <c r="I3561" s="267"/>
      <c r="J3561" s="267"/>
      <c r="K3561" s="297"/>
    </row>
    <row r="3562" ht="18.75" spans="1:11">
      <c r="A3562" s="264" t="s">
        <v>417</v>
      </c>
      <c r="B3562" s="265"/>
      <c r="C3562" s="266"/>
      <c r="D3562" s="266"/>
      <c r="E3562" s="267"/>
      <c r="F3562" s="267"/>
      <c r="G3562" s="267"/>
      <c r="H3562" s="267"/>
      <c r="I3562" s="267"/>
      <c r="J3562" s="267"/>
      <c r="K3562" s="297"/>
    </row>
    <row r="3563" ht="18.75" spans="1:11">
      <c r="A3563" s="264"/>
      <c r="B3563" s="265"/>
      <c r="C3563" s="266"/>
      <c r="D3563" s="266"/>
      <c r="E3563" s="267"/>
      <c r="F3563" s="267"/>
      <c r="G3563" s="267"/>
      <c r="H3563" s="267"/>
      <c r="I3563" s="267"/>
      <c r="J3563" s="267"/>
      <c r="K3563" s="297"/>
    </row>
    <row r="3564" ht="18.75" spans="1:11">
      <c r="A3564" s="264" t="s">
        <v>418</v>
      </c>
      <c r="B3564" s="265"/>
      <c r="C3564" s="266"/>
      <c r="D3564" s="266"/>
      <c r="E3564" s="267"/>
      <c r="F3564" s="267"/>
      <c r="G3564" s="267"/>
      <c r="H3564" s="267"/>
      <c r="I3564" s="267"/>
      <c r="J3564" s="267"/>
      <c r="K3564" s="297"/>
    </row>
    <row r="3565" ht="18" spans="1:11">
      <c r="A3565" s="264" t="s">
        <v>419</v>
      </c>
      <c r="B3565" s="268" t="s">
        <v>983</v>
      </c>
      <c r="C3565" s="266"/>
      <c r="D3565" s="266"/>
      <c r="E3565" s="267"/>
      <c r="F3565" s="267"/>
      <c r="G3565" s="267"/>
      <c r="H3565" s="267"/>
      <c r="I3565" s="267"/>
      <c r="J3565" s="267"/>
      <c r="K3565" s="297"/>
    </row>
    <row r="3566" ht="18.75" spans="1:11">
      <c r="A3566" s="264"/>
      <c r="B3566" s="268"/>
      <c r="C3566" s="266"/>
      <c r="D3566" s="266"/>
      <c r="E3566" s="267"/>
      <c r="F3566" s="267"/>
      <c r="G3566" s="267"/>
      <c r="H3566" s="267"/>
      <c r="I3566" s="267"/>
      <c r="J3566" s="267"/>
      <c r="K3566" s="356"/>
    </row>
    <row r="3567" ht="18.75" spans="1:11">
      <c r="A3567" s="269"/>
      <c r="B3567" s="269"/>
      <c r="C3567" s="266"/>
      <c r="D3567" s="266"/>
      <c r="E3567" s="269"/>
      <c r="F3567" s="270" t="s">
        <v>421</v>
      </c>
      <c r="G3567" s="271"/>
      <c r="H3567" s="271"/>
      <c r="I3567" s="299"/>
      <c r="J3567" s="267"/>
      <c r="K3567" s="356"/>
    </row>
    <row r="3568" ht="33" spans="1:11">
      <c r="A3568" s="334" t="s">
        <v>422</v>
      </c>
      <c r="B3568" s="335" t="s">
        <v>423</v>
      </c>
      <c r="C3568" s="336" t="s">
        <v>424</v>
      </c>
      <c r="D3568" s="337" t="s">
        <v>425</v>
      </c>
      <c r="E3568" s="336" t="s">
        <v>426</v>
      </c>
      <c r="F3568" s="336" t="s">
        <v>8</v>
      </c>
      <c r="G3568" s="336" t="s">
        <v>9</v>
      </c>
      <c r="H3568" s="336" t="s">
        <v>427</v>
      </c>
      <c r="I3568" s="336" t="s">
        <v>428</v>
      </c>
      <c r="J3568" s="336" t="s">
        <v>429</v>
      </c>
      <c r="K3568" s="336" t="s">
        <v>842</v>
      </c>
    </row>
    <row r="3569" spans="1:11">
      <c r="A3569" s="338">
        <v>45542</v>
      </c>
      <c r="B3569" s="338">
        <v>45545</v>
      </c>
      <c r="C3569" s="339" t="s">
        <v>381</v>
      </c>
      <c r="D3569" s="340" t="s">
        <v>988</v>
      </c>
      <c r="E3569" s="341" t="s">
        <v>989</v>
      </c>
      <c r="F3569" s="358">
        <v>0</v>
      </c>
      <c r="G3569" s="358">
        <v>950</v>
      </c>
      <c r="H3569" s="359">
        <f>F3569+G3569</f>
        <v>950</v>
      </c>
      <c r="I3569" s="359">
        <v>0</v>
      </c>
      <c r="J3569" s="352" t="s">
        <v>454</v>
      </c>
      <c r="K3569" s="353" t="s">
        <v>434</v>
      </c>
    </row>
    <row r="3570" spans="1:11">
      <c r="A3570" s="344"/>
      <c r="B3570" s="344"/>
      <c r="C3570" s="345"/>
      <c r="D3570" s="346"/>
      <c r="E3570" s="347"/>
      <c r="F3570" s="362"/>
      <c r="G3570" s="362"/>
      <c r="H3570" s="363"/>
      <c r="I3570" s="363"/>
      <c r="J3570" s="354"/>
      <c r="K3570" s="355"/>
    </row>
    <row r="3571" spans="1:11">
      <c r="A3571" s="344"/>
      <c r="B3571" s="344"/>
      <c r="C3571" s="345"/>
      <c r="D3571" s="346"/>
      <c r="E3571" s="347"/>
      <c r="F3571" s="360"/>
      <c r="G3571" s="360"/>
      <c r="H3571" s="361"/>
      <c r="I3571" s="361"/>
      <c r="J3571" s="354"/>
      <c r="K3571" s="355"/>
    </row>
    <row r="3572" spans="1:11">
      <c r="A3572" s="286" t="s">
        <v>436</v>
      </c>
      <c r="B3572" s="267"/>
      <c r="C3572" s="267"/>
      <c r="D3572" s="286" t="s">
        <v>437</v>
      </c>
      <c r="E3572" s="267"/>
      <c r="F3572" s="286"/>
      <c r="G3572" s="286"/>
      <c r="H3572" s="267"/>
      <c r="I3572" s="356" t="s">
        <v>438</v>
      </c>
      <c r="J3572" s="267"/>
      <c r="K3572" s="345"/>
    </row>
    <row r="3573" spans="1:11">
      <c r="A3573" s="286"/>
      <c r="B3573" s="267"/>
      <c r="C3573" s="267"/>
      <c r="D3573" s="286"/>
      <c r="E3573" s="267"/>
      <c r="F3573" s="286"/>
      <c r="G3573" s="286"/>
      <c r="H3573" s="267"/>
      <c r="I3573" s="267"/>
      <c r="J3573" s="267"/>
      <c r="K3573" s="345"/>
    </row>
    <row r="3574" spans="1:11">
      <c r="A3574" s="286"/>
      <c r="B3574" s="267"/>
      <c r="C3574" s="267"/>
      <c r="D3574" s="286"/>
      <c r="E3574" s="267"/>
      <c r="F3574" s="286"/>
      <c r="G3574" s="286"/>
      <c r="H3574" s="267"/>
      <c r="I3574" s="345"/>
      <c r="J3574" s="267"/>
      <c r="K3574" s="345"/>
    </row>
    <row r="3575" spans="1:11">
      <c r="A3575" s="287" t="s">
        <v>439</v>
      </c>
      <c r="B3575" s="267"/>
      <c r="C3575" s="267"/>
      <c r="D3575" s="287" t="s">
        <v>440</v>
      </c>
      <c r="E3575" s="267"/>
      <c r="F3575" s="287"/>
      <c r="G3575" s="287"/>
      <c r="H3575" s="267"/>
      <c r="I3575" s="287" t="s">
        <v>441</v>
      </c>
      <c r="J3575" s="267"/>
      <c r="K3575" s="357"/>
    </row>
    <row r="3576" spans="1:11">
      <c r="A3576" s="288" t="s">
        <v>442</v>
      </c>
      <c r="B3576" s="267"/>
      <c r="C3576" s="267"/>
      <c r="D3576" s="288" t="s">
        <v>443</v>
      </c>
      <c r="E3576" s="267"/>
      <c r="F3576" s="288"/>
      <c r="G3576" s="288"/>
      <c r="H3576" s="267"/>
      <c r="I3576" s="288" t="s">
        <v>444</v>
      </c>
      <c r="J3576" s="304"/>
      <c r="K3576" s="286"/>
    </row>
    <row r="3577" ht="18.75" spans="1:11">
      <c r="A3577" s="264"/>
      <c r="B3577" s="265"/>
      <c r="C3577" s="266"/>
      <c r="D3577" s="266"/>
      <c r="E3577" s="267"/>
      <c r="F3577" s="267"/>
      <c r="G3577" s="267"/>
      <c r="H3577" s="267"/>
      <c r="I3577" s="267"/>
      <c r="J3577" s="267"/>
      <c r="K3577" s="267"/>
    </row>
    <row r="3578" ht="18.75" spans="1:11">
      <c r="A3578" s="264" t="s">
        <v>415</v>
      </c>
      <c r="B3578" s="265"/>
      <c r="C3578" s="266"/>
      <c r="D3578" s="266"/>
      <c r="E3578" s="267"/>
      <c r="F3578" s="267"/>
      <c r="G3578" s="267"/>
      <c r="H3578" s="267"/>
      <c r="I3578" s="267"/>
      <c r="J3578" s="267"/>
      <c r="K3578" s="297"/>
    </row>
    <row r="3579" ht="18.75" spans="1:11">
      <c r="A3579" s="264" t="s">
        <v>416</v>
      </c>
      <c r="B3579" s="265"/>
      <c r="C3579" s="266"/>
      <c r="D3579" s="266"/>
      <c r="E3579" s="267"/>
      <c r="F3579" s="267"/>
      <c r="G3579" s="267"/>
      <c r="H3579" s="267"/>
      <c r="I3579" s="267"/>
      <c r="J3579" s="267"/>
      <c r="K3579" s="297"/>
    </row>
    <row r="3580" ht="18.75" spans="1:11">
      <c r="A3580" s="264" t="s">
        <v>417</v>
      </c>
      <c r="B3580" s="265"/>
      <c r="C3580" s="266"/>
      <c r="D3580" s="266"/>
      <c r="E3580" s="267"/>
      <c r="F3580" s="267"/>
      <c r="G3580" s="267"/>
      <c r="H3580" s="267"/>
      <c r="I3580" s="267"/>
      <c r="J3580" s="267"/>
      <c r="K3580" s="297"/>
    </row>
    <row r="3581" ht="18.75" spans="1:11">
      <c r="A3581" s="264"/>
      <c r="B3581" s="265"/>
      <c r="C3581" s="266"/>
      <c r="D3581" s="266"/>
      <c r="E3581" s="267"/>
      <c r="F3581" s="267"/>
      <c r="G3581" s="267"/>
      <c r="H3581" s="267"/>
      <c r="I3581" s="267"/>
      <c r="J3581" s="267"/>
      <c r="K3581" s="297"/>
    </row>
    <row r="3582" ht="18.75" spans="1:11">
      <c r="A3582" s="264" t="s">
        <v>418</v>
      </c>
      <c r="B3582" s="265"/>
      <c r="C3582" s="266"/>
      <c r="D3582" s="266"/>
      <c r="E3582" s="267"/>
      <c r="F3582" s="267"/>
      <c r="G3582" s="267"/>
      <c r="H3582" s="267"/>
      <c r="I3582" s="267"/>
      <c r="J3582" s="267"/>
      <c r="K3582" s="297"/>
    </row>
    <row r="3583" ht="18" spans="1:11">
      <c r="A3583" s="264" t="s">
        <v>419</v>
      </c>
      <c r="B3583" s="268" t="s">
        <v>990</v>
      </c>
      <c r="C3583" s="266"/>
      <c r="D3583" s="266"/>
      <c r="E3583" s="267"/>
      <c r="F3583" s="267"/>
      <c r="G3583" s="267"/>
      <c r="H3583" s="267"/>
      <c r="I3583" s="267"/>
      <c r="J3583" s="267"/>
      <c r="K3583" s="297"/>
    </row>
    <row r="3584" ht="18.75" spans="1:11">
      <c r="A3584" s="264"/>
      <c r="B3584" s="268"/>
      <c r="C3584" s="266"/>
      <c r="D3584" s="266"/>
      <c r="E3584" s="267"/>
      <c r="F3584" s="267"/>
      <c r="G3584" s="267"/>
      <c r="H3584" s="267"/>
      <c r="I3584" s="267"/>
      <c r="J3584" s="267"/>
      <c r="K3584" s="356"/>
    </row>
    <row r="3585" ht="18.75" spans="1:11">
      <c r="A3585" s="269"/>
      <c r="B3585" s="269"/>
      <c r="C3585" s="266"/>
      <c r="D3585" s="266"/>
      <c r="E3585" s="269"/>
      <c r="F3585" s="270" t="s">
        <v>421</v>
      </c>
      <c r="G3585" s="271"/>
      <c r="H3585" s="271"/>
      <c r="I3585" s="299"/>
      <c r="J3585" s="267"/>
      <c r="K3585" s="356"/>
    </row>
    <row r="3586" ht="33" spans="1:11">
      <c r="A3586" s="334" t="s">
        <v>422</v>
      </c>
      <c r="B3586" s="335" t="s">
        <v>423</v>
      </c>
      <c r="C3586" s="336" t="s">
        <v>424</v>
      </c>
      <c r="D3586" s="337" t="s">
        <v>425</v>
      </c>
      <c r="E3586" s="336" t="s">
        <v>426</v>
      </c>
      <c r="F3586" s="336" t="s">
        <v>8</v>
      </c>
      <c r="G3586" s="336" t="s">
        <v>9</v>
      </c>
      <c r="H3586" s="336" t="s">
        <v>427</v>
      </c>
      <c r="I3586" s="336" t="s">
        <v>428</v>
      </c>
      <c r="J3586" s="336" t="s">
        <v>429</v>
      </c>
      <c r="K3586" s="336" t="s">
        <v>842</v>
      </c>
    </row>
    <row r="3587" spans="1:11">
      <c r="A3587" s="338">
        <v>45542</v>
      </c>
      <c r="B3587" s="338">
        <v>45546</v>
      </c>
      <c r="C3587" s="339" t="s">
        <v>383</v>
      </c>
      <c r="D3587" s="340" t="s">
        <v>991</v>
      </c>
      <c r="E3587" s="341" t="s">
        <v>447</v>
      </c>
      <c r="F3587" s="358">
        <v>0</v>
      </c>
      <c r="G3587" s="358">
        <v>0</v>
      </c>
      <c r="H3587" s="359">
        <v>0</v>
      </c>
      <c r="I3587" s="359">
        <v>0</v>
      </c>
      <c r="J3587" s="352" t="s">
        <v>433</v>
      </c>
      <c r="K3587" s="353" t="s">
        <v>434</v>
      </c>
    </row>
    <row r="3588" spans="1:11">
      <c r="A3588" s="344"/>
      <c r="B3588" s="344"/>
      <c r="C3588" s="345"/>
      <c r="D3588" s="346"/>
      <c r="E3588" s="347"/>
      <c r="F3588" s="362"/>
      <c r="G3588" s="362"/>
      <c r="H3588" s="363"/>
      <c r="I3588" s="363"/>
      <c r="J3588" s="354"/>
      <c r="K3588" s="355"/>
    </row>
    <row r="3589" spans="1:11">
      <c r="A3589" s="344"/>
      <c r="B3589" s="344"/>
      <c r="C3589" s="345"/>
      <c r="D3589" s="346"/>
      <c r="E3589" s="347"/>
      <c r="F3589" s="360"/>
      <c r="G3589" s="360"/>
      <c r="H3589" s="361"/>
      <c r="I3589" s="361"/>
      <c r="J3589" s="354"/>
      <c r="K3589" s="355"/>
    </row>
    <row r="3590" spans="1:11">
      <c r="A3590" s="286" t="s">
        <v>436</v>
      </c>
      <c r="B3590" s="267"/>
      <c r="C3590" s="267"/>
      <c r="D3590" s="286" t="s">
        <v>437</v>
      </c>
      <c r="E3590" s="267"/>
      <c r="F3590" s="286"/>
      <c r="G3590" s="286"/>
      <c r="H3590" s="267"/>
      <c r="I3590" s="356" t="s">
        <v>438</v>
      </c>
      <c r="J3590" s="267"/>
      <c r="K3590" s="345"/>
    </row>
    <row r="3591" spans="1:11">
      <c r="A3591" s="286"/>
      <c r="B3591" s="267"/>
      <c r="C3591" s="267"/>
      <c r="D3591" s="286"/>
      <c r="E3591" s="267"/>
      <c r="F3591" s="286"/>
      <c r="G3591" s="286"/>
      <c r="H3591" s="267"/>
      <c r="I3591" s="267"/>
      <c r="J3591" s="267"/>
      <c r="K3591" s="345"/>
    </row>
    <row r="3592" spans="1:11">
      <c r="A3592" s="286"/>
      <c r="B3592" s="267"/>
      <c r="C3592" s="267"/>
      <c r="D3592" s="286"/>
      <c r="E3592" s="267"/>
      <c r="F3592" s="286"/>
      <c r="G3592" s="286"/>
      <c r="H3592" s="267"/>
      <c r="I3592" s="345"/>
      <c r="J3592" s="267"/>
      <c r="K3592" s="345"/>
    </row>
    <row r="3593" spans="1:11">
      <c r="A3593" s="287" t="s">
        <v>439</v>
      </c>
      <c r="B3593" s="267"/>
      <c r="C3593" s="267"/>
      <c r="D3593" s="287" t="s">
        <v>440</v>
      </c>
      <c r="E3593" s="267"/>
      <c r="F3593" s="287"/>
      <c r="G3593" s="287"/>
      <c r="H3593" s="267"/>
      <c r="I3593" s="287" t="s">
        <v>441</v>
      </c>
      <c r="J3593" s="267"/>
      <c r="K3593" s="357"/>
    </row>
    <row r="3594" spans="1:11">
      <c r="A3594" s="288" t="s">
        <v>442</v>
      </c>
      <c r="B3594" s="267"/>
      <c r="C3594" s="267"/>
      <c r="D3594" s="288" t="s">
        <v>443</v>
      </c>
      <c r="E3594" s="267"/>
      <c r="F3594" s="288"/>
      <c r="G3594" s="288"/>
      <c r="H3594" s="267"/>
      <c r="I3594" s="288" t="s">
        <v>444</v>
      </c>
      <c r="J3594" s="304"/>
      <c r="K3594" s="286"/>
    </row>
    <row r="3595" ht="18.75" spans="1:11">
      <c r="A3595" s="264"/>
      <c r="B3595" s="265"/>
      <c r="C3595" s="266"/>
      <c r="D3595" s="266"/>
      <c r="E3595" s="267"/>
      <c r="F3595" s="267"/>
      <c r="G3595" s="267"/>
      <c r="H3595" s="267"/>
      <c r="I3595" s="267"/>
      <c r="J3595" s="66"/>
      <c r="K3595" s="66"/>
    </row>
    <row r="3596" ht="18.75" spans="1:11">
      <c r="A3596" s="264" t="s">
        <v>415</v>
      </c>
      <c r="B3596" s="265"/>
      <c r="C3596" s="266"/>
      <c r="D3596" s="266"/>
      <c r="E3596" s="267"/>
      <c r="F3596" s="267"/>
      <c r="G3596" s="267"/>
      <c r="H3596" s="267"/>
      <c r="I3596" s="267"/>
      <c r="J3596" s="267"/>
      <c r="K3596" s="267"/>
    </row>
    <row r="3597" ht="18.75" spans="1:11">
      <c r="A3597" s="264" t="s">
        <v>416</v>
      </c>
      <c r="B3597" s="265"/>
      <c r="C3597" s="266"/>
      <c r="D3597" s="266"/>
      <c r="E3597" s="267"/>
      <c r="F3597" s="267"/>
      <c r="G3597" s="267"/>
      <c r="H3597" s="267"/>
      <c r="I3597" s="267"/>
      <c r="J3597" s="267"/>
      <c r="K3597" s="267"/>
    </row>
    <row r="3598" ht="18.75" spans="1:11">
      <c r="A3598" s="264" t="s">
        <v>417</v>
      </c>
      <c r="B3598" s="265"/>
      <c r="C3598" s="266"/>
      <c r="D3598" s="266"/>
      <c r="E3598" s="267"/>
      <c r="F3598" s="267"/>
      <c r="G3598" s="267"/>
      <c r="H3598" s="267"/>
      <c r="I3598" s="296"/>
      <c r="J3598" s="296"/>
      <c r="K3598" s="296"/>
    </row>
    <row r="3599" ht="18.75" spans="1:11">
      <c r="A3599" s="264"/>
      <c r="B3599" s="265"/>
      <c r="C3599" s="266"/>
      <c r="D3599" s="266"/>
      <c r="E3599" s="267"/>
      <c r="F3599" s="267"/>
      <c r="G3599" s="267"/>
      <c r="H3599" s="267"/>
      <c r="I3599" s="267"/>
      <c r="J3599" s="267"/>
      <c r="K3599" s="267"/>
    </row>
    <row r="3600" ht="18.75" spans="1:11">
      <c r="A3600" s="264" t="s">
        <v>450</v>
      </c>
      <c r="B3600" s="265"/>
      <c r="C3600" s="266"/>
      <c r="D3600" s="266"/>
      <c r="E3600" s="267"/>
      <c r="F3600" s="267"/>
      <c r="G3600" s="267"/>
      <c r="H3600" s="267"/>
      <c r="I3600" s="267"/>
      <c r="J3600" s="267"/>
      <c r="K3600" s="297"/>
    </row>
    <row r="3601" ht="18" spans="1:11">
      <c r="A3601" s="264" t="s">
        <v>419</v>
      </c>
      <c r="B3601" s="268" t="s">
        <v>990</v>
      </c>
      <c r="C3601" s="266"/>
      <c r="D3601" s="266"/>
      <c r="E3601" s="267"/>
      <c r="F3601" s="267"/>
      <c r="G3601" s="267"/>
      <c r="H3601" s="267"/>
      <c r="I3601" s="267"/>
      <c r="J3601" s="267"/>
      <c r="K3601" s="297"/>
    </row>
    <row r="3602" ht="18.75" spans="1:11">
      <c r="A3602" s="264"/>
      <c r="B3602" s="268"/>
      <c r="C3602" s="266"/>
      <c r="D3602" s="266"/>
      <c r="E3602" s="267"/>
      <c r="F3602" s="267"/>
      <c r="G3602" s="267"/>
      <c r="H3602" s="267"/>
      <c r="I3602" s="267"/>
      <c r="J3602" s="267"/>
      <c r="K3602" s="356"/>
    </row>
    <row r="3603" ht="18.75" spans="1:11">
      <c r="A3603" s="269"/>
      <c r="B3603" s="269"/>
      <c r="C3603" s="266"/>
      <c r="D3603" s="266"/>
      <c r="E3603" s="269"/>
      <c r="F3603" s="270" t="s">
        <v>421</v>
      </c>
      <c r="G3603" s="271"/>
      <c r="H3603" s="271"/>
      <c r="I3603" s="299"/>
      <c r="J3603" s="267"/>
      <c r="K3603" s="356"/>
    </row>
    <row r="3604" ht="33" spans="1:11">
      <c r="A3604" s="334" t="s">
        <v>422</v>
      </c>
      <c r="B3604" s="335" t="s">
        <v>423</v>
      </c>
      <c r="C3604" s="336" t="s">
        <v>424</v>
      </c>
      <c r="D3604" s="337" t="s">
        <v>425</v>
      </c>
      <c r="E3604" s="336" t="s">
        <v>426</v>
      </c>
      <c r="F3604" s="336" t="s">
        <v>8</v>
      </c>
      <c r="G3604" s="336" t="s">
        <v>9</v>
      </c>
      <c r="H3604" s="336" t="s">
        <v>427</v>
      </c>
      <c r="I3604" s="336" t="s">
        <v>428</v>
      </c>
      <c r="J3604" s="336" t="s">
        <v>429</v>
      </c>
      <c r="K3604" s="336" t="s">
        <v>842</v>
      </c>
    </row>
    <row r="3605" spans="1:11">
      <c r="A3605" s="338">
        <v>45544</v>
      </c>
      <c r="B3605" s="338">
        <v>45546</v>
      </c>
      <c r="C3605" s="339" t="s">
        <v>384</v>
      </c>
      <c r="D3605" s="340" t="s">
        <v>992</v>
      </c>
      <c r="E3605" s="341" t="s">
        <v>449</v>
      </c>
      <c r="F3605" s="358">
        <v>0</v>
      </c>
      <c r="G3605" s="358">
        <v>0</v>
      </c>
      <c r="H3605" s="359">
        <f>F3605+G3605</f>
        <v>0</v>
      </c>
      <c r="I3605" s="359">
        <v>0</v>
      </c>
      <c r="J3605" s="352" t="s">
        <v>433</v>
      </c>
      <c r="K3605" s="353" t="s">
        <v>434</v>
      </c>
    </row>
    <row r="3606" spans="1:11">
      <c r="A3606" s="338">
        <v>45482</v>
      </c>
      <c r="B3606" s="338">
        <v>45546</v>
      </c>
      <c r="C3606" s="339" t="s">
        <v>385</v>
      </c>
      <c r="D3606" s="340" t="s">
        <v>415</v>
      </c>
      <c r="E3606" s="341" t="s">
        <v>522</v>
      </c>
      <c r="F3606" s="358">
        <v>0</v>
      </c>
      <c r="G3606" s="358">
        <v>0</v>
      </c>
      <c r="H3606" s="359">
        <f>F3606+G3606</f>
        <v>0</v>
      </c>
      <c r="I3606" s="359">
        <v>0</v>
      </c>
      <c r="J3606" s="352" t="s">
        <v>433</v>
      </c>
      <c r="K3606" s="353" t="s">
        <v>434</v>
      </c>
    </row>
    <row r="3607" spans="1:11">
      <c r="A3607" s="344"/>
      <c r="B3607" s="344"/>
      <c r="C3607" s="345"/>
      <c r="D3607" s="346"/>
      <c r="E3607" s="347"/>
      <c r="F3607" s="360"/>
      <c r="G3607" s="360"/>
      <c r="H3607" s="361"/>
      <c r="I3607" s="361"/>
      <c r="J3607" s="354"/>
      <c r="K3607" s="355"/>
    </row>
    <row r="3608" spans="1:11">
      <c r="A3608" s="286" t="s">
        <v>436</v>
      </c>
      <c r="B3608" s="267"/>
      <c r="C3608" s="267"/>
      <c r="D3608" s="286" t="s">
        <v>437</v>
      </c>
      <c r="E3608" s="267"/>
      <c r="F3608" s="286"/>
      <c r="G3608" s="286"/>
      <c r="H3608" s="267"/>
      <c r="I3608" s="356" t="s">
        <v>438</v>
      </c>
      <c r="J3608" s="267"/>
      <c r="K3608" s="345"/>
    </row>
    <row r="3609" spans="1:11">
      <c r="A3609" s="286"/>
      <c r="B3609" s="267"/>
      <c r="C3609" s="267"/>
      <c r="D3609" s="286"/>
      <c r="E3609" s="267"/>
      <c r="F3609" s="286"/>
      <c r="G3609" s="286"/>
      <c r="H3609" s="267"/>
      <c r="I3609" s="267"/>
      <c r="J3609" s="267"/>
      <c r="K3609" s="345"/>
    </row>
    <row r="3610" spans="1:11">
      <c r="A3610" s="286"/>
      <c r="B3610" s="267"/>
      <c r="C3610" s="267"/>
      <c r="D3610" s="286"/>
      <c r="E3610" s="267"/>
      <c r="F3610" s="286"/>
      <c r="G3610" s="286"/>
      <c r="H3610" s="267"/>
      <c r="I3610" s="345"/>
      <c r="J3610" s="267"/>
      <c r="K3610" s="345"/>
    </row>
    <row r="3611" spans="1:11">
      <c r="A3611" s="287" t="s">
        <v>439</v>
      </c>
      <c r="B3611" s="267"/>
      <c r="C3611" s="267"/>
      <c r="D3611" s="287" t="s">
        <v>440</v>
      </c>
      <c r="E3611" s="267"/>
      <c r="F3611" s="287"/>
      <c r="G3611" s="287"/>
      <c r="H3611" s="267"/>
      <c r="I3611" s="287" t="s">
        <v>544</v>
      </c>
      <c r="J3611" s="267"/>
      <c r="K3611" s="357"/>
    </row>
    <row r="3612" spans="1:11">
      <c r="A3612" s="288" t="s">
        <v>442</v>
      </c>
      <c r="B3612" s="267"/>
      <c r="C3612" s="267"/>
      <c r="D3612" s="288" t="s">
        <v>443</v>
      </c>
      <c r="E3612" s="267"/>
      <c r="F3612" s="288"/>
      <c r="G3612" s="288"/>
      <c r="H3612" s="267"/>
      <c r="I3612" s="288" t="s">
        <v>545</v>
      </c>
      <c r="J3612" s="304"/>
      <c r="K3612" s="286"/>
    </row>
    <row r="3613" ht="18.75" spans="1:11">
      <c r="A3613" s="264"/>
      <c r="B3613" s="265"/>
      <c r="C3613" s="266"/>
      <c r="D3613" s="266"/>
      <c r="E3613" s="267"/>
      <c r="F3613" s="267"/>
      <c r="G3613" s="267"/>
      <c r="H3613" s="267"/>
      <c r="I3613" s="267"/>
      <c r="J3613" s="66"/>
      <c r="K3613" s="66"/>
    </row>
    <row r="3614" ht="18.75" spans="1:11">
      <c r="A3614" s="264" t="s">
        <v>415</v>
      </c>
      <c r="B3614" s="265"/>
      <c r="C3614" s="266"/>
      <c r="D3614" s="266"/>
      <c r="E3614" s="267"/>
      <c r="F3614" s="267"/>
      <c r="G3614" s="267"/>
      <c r="H3614" s="267"/>
      <c r="I3614" s="267"/>
      <c r="J3614" s="267"/>
      <c r="K3614" s="297"/>
    </row>
    <row r="3615" ht="18.75" spans="1:11">
      <c r="A3615" s="264" t="s">
        <v>416</v>
      </c>
      <c r="B3615" s="265"/>
      <c r="C3615" s="266"/>
      <c r="D3615" s="266"/>
      <c r="E3615" s="267"/>
      <c r="F3615" s="267"/>
      <c r="G3615" s="267"/>
      <c r="H3615" s="267"/>
      <c r="I3615" s="267"/>
      <c r="J3615" s="267"/>
      <c r="K3615" s="297"/>
    </row>
    <row r="3616" ht="18.75" spans="1:11">
      <c r="A3616" s="264" t="s">
        <v>417</v>
      </c>
      <c r="B3616" s="265"/>
      <c r="C3616" s="266"/>
      <c r="D3616" s="266"/>
      <c r="E3616" s="267"/>
      <c r="F3616" s="267"/>
      <c r="G3616" s="267"/>
      <c r="H3616" s="267"/>
      <c r="I3616" s="267"/>
      <c r="J3616" s="267"/>
      <c r="K3616" s="297"/>
    </row>
    <row r="3617" ht="18.75" spans="1:11">
      <c r="A3617" s="264"/>
      <c r="B3617" s="265"/>
      <c r="C3617" s="266"/>
      <c r="D3617" s="266"/>
      <c r="E3617" s="267"/>
      <c r="F3617" s="267"/>
      <c r="G3617" s="267"/>
      <c r="H3617" s="267"/>
      <c r="I3617" s="267"/>
      <c r="J3617" s="267"/>
      <c r="K3617" s="297"/>
    </row>
    <row r="3618" ht="18.75" spans="1:11">
      <c r="A3618" s="264" t="s">
        <v>418</v>
      </c>
      <c r="B3618" s="265"/>
      <c r="C3618" s="266"/>
      <c r="D3618" s="266"/>
      <c r="E3618" s="267"/>
      <c r="F3618" s="267"/>
      <c r="G3618" s="267"/>
      <c r="H3618" s="267"/>
      <c r="I3618" s="267"/>
      <c r="J3618" s="267"/>
      <c r="K3618" s="297"/>
    </row>
    <row r="3619" ht="18" spans="1:11">
      <c r="A3619" s="264" t="s">
        <v>419</v>
      </c>
      <c r="B3619" s="268" t="s">
        <v>993</v>
      </c>
      <c r="C3619" s="266"/>
      <c r="D3619" s="266"/>
      <c r="E3619" s="267"/>
      <c r="F3619" s="267"/>
      <c r="G3619" s="267"/>
      <c r="H3619" s="267"/>
      <c r="I3619" s="267"/>
      <c r="J3619" s="267"/>
      <c r="K3619" s="297"/>
    </row>
    <row r="3620" ht="18.75" spans="1:11">
      <c r="A3620" s="264"/>
      <c r="B3620" s="268"/>
      <c r="C3620" s="266"/>
      <c r="D3620" s="266"/>
      <c r="E3620" s="267"/>
      <c r="F3620" s="267"/>
      <c r="G3620" s="267"/>
      <c r="H3620" s="267"/>
      <c r="I3620" s="267"/>
      <c r="J3620" s="267"/>
      <c r="K3620" s="356"/>
    </row>
    <row r="3621" ht="18.75" spans="1:11">
      <c r="A3621" s="269"/>
      <c r="B3621" s="269"/>
      <c r="C3621" s="266"/>
      <c r="D3621" s="266"/>
      <c r="E3621" s="269"/>
      <c r="F3621" s="270" t="s">
        <v>421</v>
      </c>
      <c r="G3621" s="271"/>
      <c r="H3621" s="271"/>
      <c r="I3621" s="299"/>
      <c r="J3621" s="267"/>
      <c r="K3621" s="356"/>
    </row>
    <row r="3622" ht="33" spans="1:11">
      <c r="A3622" s="334" t="s">
        <v>422</v>
      </c>
      <c r="B3622" s="335" t="s">
        <v>423</v>
      </c>
      <c r="C3622" s="336" t="s">
        <v>424</v>
      </c>
      <c r="D3622" s="337" t="s">
        <v>425</v>
      </c>
      <c r="E3622" s="336" t="s">
        <v>426</v>
      </c>
      <c r="F3622" s="336" t="s">
        <v>8</v>
      </c>
      <c r="G3622" s="336" t="s">
        <v>9</v>
      </c>
      <c r="H3622" s="336" t="s">
        <v>427</v>
      </c>
      <c r="I3622" s="336" t="s">
        <v>428</v>
      </c>
      <c r="J3622" s="336" t="s">
        <v>429</v>
      </c>
      <c r="K3622" s="336" t="s">
        <v>842</v>
      </c>
    </row>
    <row r="3623" spans="1:11">
      <c r="A3623" s="338">
        <v>45542</v>
      </c>
      <c r="B3623" s="338">
        <v>45551</v>
      </c>
      <c r="C3623" s="339" t="s">
        <v>389</v>
      </c>
      <c r="D3623" s="340" t="s">
        <v>994</v>
      </c>
      <c r="E3623" s="341" t="s">
        <v>889</v>
      </c>
      <c r="F3623" s="358">
        <v>0</v>
      </c>
      <c r="G3623" s="358">
        <v>0</v>
      </c>
      <c r="H3623" s="359">
        <v>0</v>
      </c>
      <c r="I3623" s="359">
        <v>0</v>
      </c>
      <c r="J3623" s="352" t="s">
        <v>433</v>
      </c>
      <c r="K3623" s="353" t="s">
        <v>434</v>
      </c>
    </row>
    <row r="3624" spans="1:11">
      <c r="A3624" s="338">
        <v>45535</v>
      </c>
      <c r="B3624" s="338">
        <v>45551</v>
      </c>
      <c r="C3624" s="339" t="s">
        <v>388</v>
      </c>
      <c r="D3624" s="340" t="s">
        <v>995</v>
      </c>
      <c r="E3624" s="341" t="s">
        <v>611</v>
      </c>
      <c r="F3624" s="358">
        <v>600</v>
      </c>
      <c r="G3624" s="358">
        <v>2300</v>
      </c>
      <c r="H3624" s="359">
        <f>F3624+G3624</f>
        <v>2900</v>
      </c>
      <c r="I3624" s="359">
        <v>1450</v>
      </c>
      <c r="J3624" s="352" t="s">
        <v>454</v>
      </c>
      <c r="K3624" s="353" t="s">
        <v>996</v>
      </c>
    </row>
    <row r="3625" spans="1:11">
      <c r="A3625" s="338">
        <v>45535</v>
      </c>
      <c r="B3625" s="338">
        <v>45551</v>
      </c>
      <c r="C3625" s="339" t="s">
        <v>387</v>
      </c>
      <c r="D3625" s="340" t="s">
        <v>995</v>
      </c>
      <c r="E3625" s="341" t="s">
        <v>701</v>
      </c>
      <c r="F3625" s="358">
        <v>1000</v>
      </c>
      <c r="G3625" s="358">
        <v>1800</v>
      </c>
      <c r="H3625" s="359">
        <f>F3625+G3625</f>
        <v>2800</v>
      </c>
      <c r="I3625" s="359">
        <v>1400</v>
      </c>
      <c r="J3625" s="352" t="s">
        <v>454</v>
      </c>
      <c r="K3625" s="353" t="s">
        <v>996</v>
      </c>
    </row>
    <row r="3626" spans="1:11">
      <c r="A3626" s="338">
        <v>45526</v>
      </c>
      <c r="B3626" s="338">
        <v>45551</v>
      </c>
      <c r="C3626" s="339" t="s">
        <v>386</v>
      </c>
      <c r="D3626" s="340" t="s">
        <v>997</v>
      </c>
      <c r="E3626" s="341" t="s">
        <v>998</v>
      </c>
      <c r="F3626" s="358">
        <v>6600</v>
      </c>
      <c r="G3626" s="358">
        <v>4750</v>
      </c>
      <c r="H3626" s="359">
        <f>F3626+G3626</f>
        <v>11350</v>
      </c>
      <c r="I3626" s="359">
        <v>5350</v>
      </c>
      <c r="J3626" s="352" t="s">
        <v>454</v>
      </c>
      <c r="K3626" s="353" t="s">
        <v>999</v>
      </c>
    </row>
    <row r="3627" spans="1:11">
      <c r="A3627" s="338">
        <v>45545</v>
      </c>
      <c r="B3627" s="338">
        <v>45551</v>
      </c>
      <c r="C3627" s="339" t="s">
        <v>391</v>
      </c>
      <c r="D3627" s="340" t="s">
        <v>1000</v>
      </c>
      <c r="E3627" s="341" t="s">
        <v>486</v>
      </c>
      <c r="F3627" s="358"/>
      <c r="G3627" s="358">
        <v>2600</v>
      </c>
      <c r="H3627" s="359">
        <f>F3627+G3627</f>
        <v>2600</v>
      </c>
      <c r="I3627" s="359">
        <v>2600</v>
      </c>
      <c r="J3627" s="352" t="s">
        <v>454</v>
      </c>
      <c r="K3627" s="353" t="s">
        <v>434</v>
      </c>
    </row>
    <row r="3628" spans="1:11">
      <c r="A3628" s="338">
        <v>45545</v>
      </c>
      <c r="B3628" s="338">
        <v>45551</v>
      </c>
      <c r="C3628" s="339" t="s">
        <v>390</v>
      </c>
      <c r="D3628" s="340" t="s">
        <v>1000</v>
      </c>
      <c r="E3628" s="341" t="s">
        <v>486</v>
      </c>
      <c r="F3628" s="358">
        <v>220</v>
      </c>
      <c r="G3628" s="358">
        <v>2867.6</v>
      </c>
      <c r="H3628" s="359">
        <f>F3628+G3628</f>
        <v>3087.6</v>
      </c>
      <c r="I3628" s="359">
        <v>3087.6</v>
      </c>
      <c r="J3628" s="352" t="s">
        <v>454</v>
      </c>
      <c r="K3628" s="353" t="s">
        <v>434</v>
      </c>
    </row>
    <row r="3629" spans="1:11">
      <c r="A3629" s="344"/>
      <c r="B3629" s="344"/>
      <c r="C3629" s="345"/>
      <c r="D3629" s="346"/>
      <c r="E3629" s="347"/>
      <c r="F3629" s="362"/>
      <c r="G3629" s="362"/>
      <c r="H3629" s="363"/>
      <c r="I3629" s="363"/>
      <c r="J3629" s="354"/>
      <c r="K3629" s="355"/>
    </row>
    <row r="3630" spans="1:11">
      <c r="A3630" s="344"/>
      <c r="B3630" s="344"/>
      <c r="C3630" s="345"/>
      <c r="D3630" s="346"/>
      <c r="E3630" s="347"/>
      <c r="F3630" s="360"/>
      <c r="G3630" s="360"/>
      <c r="H3630" s="361"/>
      <c r="I3630" s="361"/>
      <c r="J3630" s="354"/>
      <c r="K3630" s="355"/>
    </row>
    <row r="3631" spans="1:11">
      <c r="A3631" s="286" t="s">
        <v>436</v>
      </c>
      <c r="B3631" s="267"/>
      <c r="C3631" s="267"/>
      <c r="D3631" s="286" t="s">
        <v>437</v>
      </c>
      <c r="E3631" s="267"/>
      <c r="F3631" s="286"/>
      <c r="G3631" s="286"/>
      <c r="H3631" s="267"/>
      <c r="I3631" s="356" t="s">
        <v>438</v>
      </c>
      <c r="J3631" s="267"/>
      <c r="K3631" s="345"/>
    </row>
    <row r="3632" spans="1:11">
      <c r="A3632" s="286"/>
      <c r="B3632" s="267"/>
      <c r="C3632" s="267"/>
      <c r="D3632" s="286"/>
      <c r="E3632" s="267"/>
      <c r="F3632" s="286"/>
      <c r="G3632" s="286"/>
      <c r="H3632" s="267"/>
      <c r="I3632" s="267"/>
      <c r="J3632" s="267"/>
      <c r="K3632" s="345"/>
    </row>
    <row r="3633" spans="1:11">
      <c r="A3633" s="286"/>
      <c r="B3633" s="267"/>
      <c r="C3633" s="267"/>
      <c r="D3633" s="286"/>
      <c r="E3633" s="267"/>
      <c r="F3633" s="286"/>
      <c r="G3633" s="286"/>
      <c r="H3633" s="267"/>
      <c r="I3633" s="345"/>
      <c r="J3633" s="267"/>
      <c r="K3633" s="345"/>
    </row>
    <row r="3634" spans="1:11">
      <c r="A3634" s="287" t="s">
        <v>439</v>
      </c>
      <c r="B3634" s="267"/>
      <c r="C3634" s="267"/>
      <c r="D3634" s="287" t="s">
        <v>440</v>
      </c>
      <c r="E3634" s="267"/>
      <c r="F3634" s="287"/>
      <c r="G3634" s="287"/>
      <c r="H3634" s="267"/>
      <c r="I3634" s="287" t="s">
        <v>441</v>
      </c>
      <c r="J3634" s="267"/>
      <c r="K3634" s="357"/>
    </row>
    <row r="3635" spans="1:11">
      <c r="A3635" s="288" t="s">
        <v>442</v>
      </c>
      <c r="B3635" s="267"/>
      <c r="C3635" s="267"/>
      <c r="D3635" s="288" t="s">
        <v>443</v>
      </c>
      <c r="E3635" s="267"/>
      <c r="F3635" s="288"/>
      <c r="G3635" s="288"/>
      <c r="H3635" s="267"/>
      <c r="I3635" s="288" t="s">
        <v>444</v>
      </c>
      <c r="J3635" s="304"/>
      <c r="K3635" s="286"/>
    </row>
    <row r="3636" ht="18.75" spans="1:11">
      <c r="A3636" s="264"/>
      <c r="B3636" s="265"/>
      <c r="C3636" s="266"/>
      <c r="D3636" s="266"/>
      <c r="E3636" s="267"/>
      <c r="F3636" s="267"/>
      <c r="G3636" s="267"/>
      <c r="H3636" s="267"/>
      <c r="I3636" s="267"/>
      <c r="J3636" s="66"/>
      <c r="K3636" s="66"/>
    </row>
    <row r="3637" ht="18.75" spans="1:11">
      <c r="A3637" s="264" t="s">
        <v>415</v>
      </c>
      <c r="B3637" s="265"/>
      <c r="C3637" s="266"/>
      <c r="D3637" s="266"/>
      <c r="E3637" s="267"/>
      <c r="F3637" s="267"/>
      <c r="G3637" s="267"/>
      <c r="H3637" s="267"/>
      <c r="I3637" s="267"/>
      <c r="J3637" s="267"/>
      <c r="K3637" s="267"/>
    </row>
    <row r="3638" ht="18.75" spans="1:11">
      <c r="A3638" s="264" t="s">
        <v>416</v>
      </c>
      <c r="B3638" s="265"/>
      <c r="C3638" s="266"/>
      <c r="D3638" s="266"/>
      <c r="E3638" s="267"/>
      <c r="F3638" s="267"/>
      <c r="G3638" s="267"/>
      <c r="H3638" s="267"/>
      <c r="I3638" s="267"/>
      <c r="J3638" s="267"/>
      <c r="K3638" s="267"/>
    </row>
    <row r="3639" ht="18.75" spans="1:11">
      <c r="A3639" s="264" t="s">
        <v>417</v>
      </c>
      <c r="B3639" s="265"/>
      <c r="C3639" s="266"/>
      <c r="D3639" s="266"/>
      <c r="E3639" s="267"/>
      <c r="F3639" s="267"/>
      <c r="G3639" s="267"/>
      <c r="H3639" s="267"/>
      <c r="I3639" s="296"/>
      <c r="J3639" s="296"/>
      <c r="K3639" s="296"/>
    </row>
    <row r="3640" ht="18.75" spans="1:11">
      <c r="A3640" s="264"/>
      <c r="B3640" s="265"/>
      <c r="C3640" s="266"/>
      <c r="D3640" s="266"/>
      <c r="E3640" s="267"/>
      <c r="F3640" s="267"/>
      <c r="G3640" s="267"/>
      <c r="H3640" s="267"/>
      <c r="I3640" s="267"/>
      <c r="J3640" s="267"/>
      <c r="K3640" s="267"/>
    </row>
    <row r="3641" ht="18.75" spans="1:11">
      <c r="A3641" s="264" t="s">
        <v>450</v>
      </c>
      <c r="B3641" s="265"/>
      <c r="C3641" s="266"/>
      <c r="D3641" s="266"/>
      <c r="E3641" s="267"/>
      <c r="F3641" s="267"/>
      <c r="G3641" s="267"/>
      <c r="H3641" s="267"/>
      <c r="I3641" s="267"/>
      <c r="J3641" s="267"/>
      <c r="K3641" s="297"/>
    </row>
    <row r="3642" ht="18" spans="1:11">
      <c r="A3642" s="264" t="s">
        <v>419</v>
      </c>
      <c r="B3642" s="268" t="s">
        <v>993</v>
      </c>
      <c r="C3642" s="266"/>
      <c r="D3642" s="266"/>
      <c r="E3642" s="267"/>
      <c r="F3642" s="267"/>
      <c r="G3642" s="267"/>
      <c r="H3642" s="267"/>
      <c r="I3642" s="267"/>
      <c r="J3642" s="267"/>
      <c r="K3642" s="297"/>
    </row>
    <row r="3643" ht="18.75" spans="1:11">
      <c r="A3643" s="264"/>
      <c r="B3643" s="268"/>
      <c r="C3643" s="266"/>
      <c r="D3643" s="266"/>
      <c r="E3643" s="267"/>
      <c r="F3643" s="267"/>
      <c r="G3643" s="267"/>
      <c r="H3643" s="267"/>
      <c r="I3643" s="267"/>
      <c r="J3643" s="267"/>
      <c r="K3643" s="356"/>
    </row>
    <row r="3644" ht="18.75" spans="1:11">
      <c r="A3644" s="269"/>
      <c r="B3644" s="269"/>
      <c r="C3644" s="266"/>
      <c r="D3644" s="266"/>
      <c r="E3644" s="269"/>
      <c r="F3644" s="270" t="s">
        <v>421</v>
      </c>
      <c r="G3644" s="271"/>
      <c r="H3644" s="271"/>
      <c r="I3644" s="299"/>
      <c r="J3644" s="267"/>
      <c r="K3644" s="356"/>
    </row>
    <row r="3645" ht="33" spans="1:11">
      <c r="A3645" s="334" t="s">
        <v>422</v>
      </c>
      <c r="B3645" s="335" t="s">
        <v>423</v>
      </c>
      <c r="C3645" s="336" t="s">
        <v>424</v>
      </c>
      <c r="D3645" s="337" t="s">
        <v>425</v>
      </c>
      <c r="E3645" s="336" t="s">
        <v>426</v>
      </c>
      <c r="F3645" s="336" t="s">
        <v>8</v>
      </c>
      <c r="G3645" s="336" t="s">
        <v>9</v>
      </c>
      <c r="H3645" s="336" t="s">
        <v>427</v>
      </c>
      <c r="I3645" s="336" t="s">
        <v>428</v>
      </c>
      <c r="J3645" s="336" t="s">
        <v>429</v>
      </c>
      <c r="K3645" s="336" t="s">
        <v>842</v>
      </c>
    </row>
    <row r="3646" spans="1:11">
      <c r="A3646" s="338">
        <v>45545</v>
      </c>
      <c r="B3646" s="338">
        <v>45551</v>
      </c>
      <c r="C3646" s="339" t="s">
        <v>392</v>
      </c>
      <c r="D3646" s="340" t="s">
        <v>1001</v>
      </c>
      <c r="E3646" s="341" t="s">
        <v>453</v>
      </c>
      <c r="F3646" s="358">
        <v>0</v>
      </c>
      <c r="G3646" s="358">
        <v>400</v>
      </c>
      <c r="H3646" s="359">
        <f>F3646+G3646</f>
        <v>400</v>
      </c>
      <c r="I3646" s="359">
        <v>0</v>
      </c>
      <c r="J3646" s="352" t="s">
        <v>454</v>
      </c>
      <c r="K3646" s="353" t="s">
        <v>1002</v>
      </c>
    </row>
    <row r="3647" spans="1:11">
      <c r="A3647" s="338">
        <v>45547</v>
      </c>
      <c r="B3647" s="338">
        <v>45551</v>
      </c>
      <c r="C3647" s="339" t="s">
        <v>393</v>
      </c>
      <c r="D3647" s="340" t="s">
        <v>1003</v>
      </c>
      <c r="E3647" s="341" t="s">
        <v>922</v>
      </c>
      <c r="F3647" s="358">
        <v>0</v>
      </c>
      <c r="G3647" s="358">
        <v>400</v>
      </c>
      <c r="H3647" s="359">
        <f>F3647+G3647</f>
        <v>400</v>
      </c>
      <c r="I3647" s="359">
        <v>400</v>
      </c>
      <c r="J3647" s="352" t="s">
        <v>454</v>
      </c>
      <c r="K3647" s="353" t="s">
        <v>434</v>
      </c>
    </row>
    <row r="3648" spans="1:11">
      <c r="A3648" s="344"/>
      <c r="B3648" s="344"/>
      <c r="C3648" s="345"/>
      <c r="D3648" s="346"/>
      <c r="E3648" s="347"/>
      <c r="F3648" s="360"/>
      <c r="G3648" s="360"/>
      <c r="H3648" s="361"/>
      <c r="I3648" s="361"/>
      <c r="J3648" s="354"/>
      <c r="K3648" s="355"/>
    </row>
    <row r="3649" spans="1:11">
      <c r="A3649" s="286" t="s">
        <v>436</v>
      </c>
      <c r="B3649" s="267"/>
      <c r="C3649" s="267"/>
      <c r="D3649" s="286" t="s">
        <v>437</v>
      </c>
      <c r="E3649" s="267"/>
      <c r="F3649" s="286"/>
      <c r="G3649" s="286"/>
      <c r="H3649" s="267"/>
      <c r="I3649" s="356" t="s">
        <v>438</v>
      </c>
      <c r="J3649" s="267"/>
      <c r="K3649" s="345"/>
    </row>
    <row r="3650" spans="1:11">
      <c r="A3650" s="286"/>
      <c r="B3650" s="267"/>
      <c r="C3650" s="267"/>
      <c r="D3650" s="286"/>
      <c r="E3650" s="267"/>
      <c r="F3650" s="286"/>
      <c r="G3650" s="286"/>
      <c r="H3650" s="267"/>
      <c r="I3650" s="267"/>
      <c r="J3650" s="267"/>
      <c r="K3650" s="345"/>
    </row>
    <row r="3651" spans="1:11">
      <c r="A3651" s="286"/>
      <c r="B3651" s="267"/>
      <c r="C3651" s="267"/>
      <c r="D3651" s="286"/>
      <c r="E3651" s="267"/>
      <c r="F3651" s="286"/>
      <c r="G3651" s="286"/>
      <c r="H3651" s="267"/>
      <c r="I3651" s="345"/>
      <c r="J3651" s="267"/>
      <c r="K3651" s="345"/>
    </row>
    <row r="3652" spans="1:11">
      <c r="A3652" s="287" t="s">
        <v>439</v>
      </c>
      <c r="B3652" s="267"/>
      <c r="C3652" s="267"/>
      <c r="D3652" s="287" t="s">
        <v>440</v>
      </c>
      <c r="E3652" s="267"/>
      <c r="F3652" s="287"/>
      <c r="G3652" s="287"/>
      <c r="H3652" s="267"/>
      <c r="I3652" s="287" t="s">
        <v>544</v>
      </c>
      <c r="J3652" s="267"/>
      <c r="K3652" s="357"/>
    </row>
    <row r="3653" spans="1:11">
      <c r="A3653" s="288" t="s">
        <v>442</v>
      </c>
      <c r="B3653" s="267"/>
      <c r="C3653" s="267"/>
      <c r="D3653" s="288" t="s">
        <v>443</v>
      </c>
      <c r="E3653" s="267"/>
      <c r="F3653" s="288"/>
      <c r="G3653" s="288"/>
      <c r="H3653" s="267"/>
      <c r="I3653" s="288" t="s">
        <v>545</v>
      </c>
      <c r="J3653" s="304"/>
      <c r="K3653" s="286"/>
    </row>
    <row r="3654" ht="18.75" spans="1:11">
      <c r="A3654" s="264"/>
      <c r="B3654" s="265"/>
      <c r="C3654" s="266"/>
      <c r="D3654" s="266"/>
      <c r="E3654" s="267"/>
      <c r="F3654" s="267"/>
      <c r="G3654" s="267"/>
      <c r="H3654" s="267"/>
      <c r="I3654" s="267"/>
      <c r="J3654" s="66"/>
      <c r="K3654" s="66"/>
    </row>
    <row r="3655" ht="18.75" spans="1:11">
      <c r="A3655" s="264" t="s">
        <v>415</v>
      </c>
      <c r="B3655" s="265"/>
      <c r="C3655" s="266"/>
      <c r="D3655" s="266"/>
      <c r="E3655" s="267"/>
      <c r="F3655" s="267"/>
      <c r="G3655" s="267"/>
      <c r="H3655" s="267"/>
      <c r="I3655" s="267"/>
      <c r="J3655" s="267"/>
      <c r="K3655" s="297"/>
    </row>
    <row r="3656" ht="18.75" spans="1:11">
      <c r="A3656" s="264" t="s">
        <v>416</v>
      </c>
      <c r="B3656" s="265"/>
      <c r="C3656" s="266"/>
      <c r="D3656" s="266"/>
      <c r="E3656" s="267"/>
      <c r="F3656" s="267"/>
      <c r="G3656" s="267"/>
      <c r="H3656" s="267"/>
      <c r="I3656" s="267"/>
      <c r="J3656" s="267"/>
      <c r="K3656" s="297"/>
    </row>
    <row r="3657" ht="18.75" spans="1:11">
      <c r="A3657" s="264" t="s">
        <v>417</v>
      </c>
      <c r="B3657" s="265"/>
      <c r="C3657" s="266"/>
      <c r="D3657" s="266"/>
      <c r="E3657" s="267"/>
      <c r="F3657" s="267"/>
      <c r="G3657" s="267"/>
      <c r="H3657" s="267"/>
      <c r="I3657" s="267"/>
      <c r="J3657" s="267"/>
      <c r="K3657" s="297"/>
    </row>
    <row r="3658" ht="18.75" spans="1:11">
      <c r="A3658" s="264"/>
      <c r="B3658" s="265"/>
      <c r="C3658" s="266"/>
      <c r="D3658" s="266"/>
      <c r="E3658" s="267"/>
      <c r="F3658" s="267"/>
      <c r="G3658" s="267"/>
      <c r="H3658" s="267"/>
      <c r="I3658" s="267"/>
      <c r="J3658" s="267"/>
      <c r="K3658" s="297"/>
    </row>
    <row r="3659" ht="18.75" spans="1:11">
      <c r="A3659" s="264" t="s">
        <v>418</v>
      </c>
      <c r="B3659" s="265"/>
      <c r="C3659" s="266"/>
      <c r="D3659" s="266"/>
      <c r="E3659" s="267"/>
      <c r="F3659" s="267"/>
      <c r="G3659" s="267"/>
      <c r="H3659" s="267"/>
      <c r="I3659" s="267"/>
      <c r="J3659" s="267"/>
      <c r="K3659" s="297"/>
    </row>
    <row r="3660" ht="18" spans="1:11">
      <c r="A3660" s="264" t="s">
        <v>419</v>
      </c>
      <c r="B3660" s="268" t="s">
        <v>1004</v>
      </c>
      <c r="C3660" s="266"/>
      <c r="D3660" s="266"/>
      <c r="E3660" s="267"/>
      <c r="F3660" s="267"/>
      <c r="G3660" s="267"/>
      <c r="H3660" s="267"/>
      <c r="I3660" s="267"/>
      <c r="J3660" s="267"/>
      <c r="K3660" s="297"/>
    </row>
    <row r="3661" ht="18.75" spans="1:11">
      <c r="A3661" s="264"/>
      <c r="B3661" s="268"/>
      <c r="C3661" s="266"/>
      <c r="D3661" s="266"/>
      <c r="E3661" s="267"/>
      <c r="F3661" s="267"/>
      <c r="G3661" s="267"/>
      <c r="H3661" s="267"/>
      <c r="I3661" s="267"/>
      <c r="J3661" s="267"/>
      <c r="K3661" s="356"/>
    </row>
    <row r="3662" ht="18.75" spans="1:11">
      <c r="A3662" s="269"/>
      <c r="B3662" s="269"/>
      <c r="C3662" s="266"/>
      <c r="D3662" s="266"/>
      <c r="E3662" s="269"/>
      <c r="F3662" s="270" t="s">
        <v>421</v>
      </c>
      <c r="G3662" s="271"/>
      <c r="H3662" s="271"/>
      <c r="I3662" s="299"/>
      <c r="J3662" s="267"/>
      <c r="K3662" s="356"/>
    </row>
    <row r="3663" ht="33" spans="1:11">
      <c r="A3663" s="334" t="s">
        <v>422</v>
      </c>
      <c r="B3663" s="335" t="s">
        <v>423</v>
      </c>
      <c r="C3663" s="336" t="s">
        <v>424</v>
      </c>
      <c r="D3663" s="337" t="s">
        <v>425</v>
      </c>
      <c r="E3663" s="336" t="s">
        <v>426</v>
      </c>
      <c r="F3663" s="336" t="s">
        <v>8</v>
      </c>
      <c r="G3663" s="336" t="s">
        <v>9</v>
      </c>
      <c r="H3663" s="336" t="s">
        <v>427</v>
      </c>
      <c r="I3663" s="336" t="s">
        <v>428</v>
      </c>
      <c r="J3663" s="336" t="s">
        <v>429</v>
      </c>
      <c r="K3663" s="336" t="s">
        <v>842</v>
      </c>
    </row>
    <row r="3664" spans="1:11">
      <c r="A3664" s="338">
        <v>45547</v>
      </c>
      <c r="B3664" s="338">
        <v>45552</v>
      </c>
      <c r="C3664" s="339" t="s">
        <v>394</v>
      </c>
      <c r="D3664" s="340" t="s">
        <v>1005</v>
      </c>
      <c r="E3664" s="341" t="s">
        <v>541</v>
      </c>
      <c r="F3664" s="358">
        <v>0</v>
      </c>
      <c r="G3664" s="358">
        <v>0</v>
      </c>
      <c r="H3664" s="359">
        <v>0</v>
      </c>
      <c r="I3664" s="359">
        <v>0</v>
      </c>
      <c r="J3664" s="352" t="s">
        <v>433</v>
      </c>
      <c r="K3664" s="353" t="s">
        <v>434</v>
      </c>
    </row>
    <row r="3665" spans="1:11">
      <c r="A3665" s="338">
        <v>45549</v>
      </c>
      <c r="B3665" s="338">
        <v>45552</v>
      </c>
      <c r="C3665" s="339" t="s">
        <v>395</v>
      </c>
      <c r="D3665" s="340" t="s">
        <v>1006</v>
      </c>
      <c r="E3665" s="341" t="s">
        <v>541</v>
      </c>
      <c r="F3665" s="358">
        <v>0</v>
      </c>
      <c r="G3665" s="358">
        <v>0</v>
      </c>
      <c r="H3665" s="359">
        <v>0</v>
      </c>
      <c r="I3665" s="359">
        <v>0</v>
      </c>
      <c r="J3665" s="352" t="s">
        <v>433</v>
      </c>
      <c r="K3665" s="353" t="s">
        <v>434</v>
      </c>
    </row>
    <row r="3666" spans="1:11">
      <c r="A3666" s="344"/>
      <c r="B3666" s="344"/>
      <c r="C3666" s="345"/>
      <c r="D3666" s="346"/>
      <c r="E3666" s="347"/>
      <c r="F3666" s="362"/>
      <c r="G3666" s="362"/>
      <c r="H3666" s="363"/>
      <c r="I3666" s="363"/>
      <c r="J3666" s="354"/>
      <c r="K3666" s="355"/>
    </row>
    <row r="3667" spans="1:11">
      <c r="A3667" s="344"/>
      <c r="B3667" s="344"/>
      <c r="C3667" s="345"/>
      <c r="D3667" s="346"/>
      <c r="E3667" s="347"/>
      <c r="F3667" s="360"/>
      <c r="G3667" s="360"/>
      <c r="H3667" s="361"/>
      <c r="I3667" s="361"/>
      <c r="J3667" s="354"/>
      <c r="K3667" s="355"/>
    </row>
    <row r="3668" spans="1:11">
      <c r="A3668" s="286" t="s">
        <v>436</v>
      </c>
      <c r="B3668" s="267"/>
      <c r="C3668" s="267"/>
      <c r="D3668" s="286" t="s">
        <v>437</v>
      </c>
      <c r="E3668" s="267"/>
      <c r="F3668" s="286"/>
      <c r="G3668" s="286"/>
      <c r="H3668" s="267"/>
      <c r="I3668" s="356" t="s">
        <v>438</v>
      </c>
      <c r="J3668" s="267"/>
      <c r="K3668" s="345"/>
    </row>
    <row r="3669" spans="1:11">
      <c r="A3669" s="286"/>
      <c r="B3669" s="267"/>
      <c r="C3669" s="267"/>
      <c r="D3669" s="286"/>
      <c r="E3669" s="267"/>
      <c r="F3669" s="286"/>
      <c r="G3669" s="286"/>
      <c r="H3669" s="267"/>
      <c r="I3669" s="267"/>
      <c r="J3669" s="267"/>
      <c r="K3669" s="345"/>
    </row>
    <row r="3670" spans="1:11">
      <c r="A3670" s="286"/>
      <c r="B3670" s="267"/>
      <c r="C3670" s="267"/>
      <c r="D3670" s="286"/>
      <c r="E3670" s="267"/>
      <c r="F3670" s="286"/>
      <c r="G3670" s="286"/>
      <c r="H3670" s="267"/>
      <c r="I3670" s="345"/>
      <c r="J3670" s="267"/>
      <c r="K3670" s="345"/>
    </row>
    <row r="3671" spans="1:11">
      <c r="A3671" s="287" t="s">
        <v>439</v>
      </c>
      <c r="B3671" s="267"/>
      <c r="C3671" s="267"/>
      <c r="D3671" s="287" t="s">
        <v>440</v>
      </c>
      <c r="E3671" s="267"/>
      <c r="F3671" s="287"/>
      <c r="G3671" s="287"/>
      <c r="H3671" s="267"/>
      <c r="I3671" s="287" t="s">
        <v>441</v>
      </c>
      <c r="J3671" s="267"/>
      <c r="K3671" s="357"/>
    </row>
    <row r="3672" spans="1:11">
      <c r="A3672" s="288" t="s">
        <v>442</v>
      </c>
      <c r="B3672" s="267"/>
      <c r="C3672" s="267"/>
      <c r="D3672" s="288" t="s">
        <v>443</v>
      </c>
      <c r="E3672" s="267"/>
      <c r="F3672" s="288"/>
      <c r="G3672" s="288"/>
      <c r="H3672" s="267"/>
      <c r="I3672" s="288" t="s">
        <v>444</v>
      </c>
      <c r="J3672" s="304"/>
      <c r="K3672" s="286"/>
    </row>
    <row r="3673" ht="18" spans="1:11">
      <c r="A3673" s="264"/>
      <c r="B3673" s="268"/>
      <c r="C3673" s="266"/>
      <c r="D3673" s="266"/>
      <c r="E3673" s="267"/>
      <c r="F3673" s="267"/>
      <c r="G3673" s="267"/>
      <c r="H3673" s="267"/>
      <c r="I3673" s="267"/>
      <c r="J3673" s="61"/>
      <c r="K3673" s="297"/>
    </row>
    <row r="3674" ht="18.75" spans="1:11">
      <c r="A3674" s="264" t="s">
        <v>415</v>
      </c>
      <c r="B3674" s="265"/>
      <c r="C3674" s="266"/>
      <c r="D3674" s="266"/>
      <c r="E3674" s="267"/>
      <c r="F3674" s="267"/>
      <c r="G3674" s="267"/>
      <c r="H3674" s="267"/>
      <c r="I3674" s="267"/>
      <c r="J3674" s="267"/>
      <c r="K3674" s="297"/>
    </row>
    <row r="3675" ht="18.75" spans="1:11">
      <c r="A3675" s="264" t="s">
        <v>416</v>
      </c>
      <c r="B3675" s="265"/>
      <c r="C3675" s="266"/>
      <c r="D3675" s="266"/>
      <c r="E3675" s="267"/>
      <c r="F3675" s="267"/>
      <c r="G3675" s="267"/>
      <c r="H3675" s="267"/>
      <c r="I3675" s="267"/>
      <c r="J3675" s="267"/>
      <c r="K3675" s="297"/>
    </row>
    <row r="3676" ht="18.75" spans="1:11">
      <c r="A3676" s="264" t="s">
        <v>417</v>
      </c>
      <c r="B3676" s="265"/>
      <c r="C3676" s="266"/>
      <c r="D3676" s="266"/>
      <c r="E3676" s="267"/>
      <c r="F3676" s="267"/>
      <c r="G3676" s="267"/>
      <c r="H3676" s="267"/>
      <c r="I3676" s="267"/>
      <c r="J3676" s="267"/>
      <c r="K3676" s="297"/>
    </row>
    <row r="3677" ht="18.75" spans="1:11">
      <c r="A3677" s="264"/>
      <c r="B3677" s="265"/>
      <c r="C3677" s="266"/>
      <c r="D3677" s="266"/>
      <c r="E3677" s="267"/>
      <c r="F3677" s="267"/>
      <c r="G3677" s="267"/>
      <c r="H3677" s="267"/>
      <c r="I3677" s="267"/>
      <c r="J3677" s="267"/>
      <c r="K3677" s="297"/>
    </row>
    <row r="3678" ht="18.75" spans="1:11">
      <c r="A3678" s="264" t="s">
        <v>418</v>
      </c>
      <c r="B3678" s="265"/>
      <c r="C3678" s="266"/>
      <c r="D3678" s="266"/>
      <c r="E3678" s="267"/>
      <c r="F3678" s="267"/>
      <c r="G3678" s="267"/>
      <c r="H3678" s="267"/>
      <c r="I3678" s="267"/>
      <c r="J3678" s="267"/>
      <c r="K3678" s="297"/>
    </row>
    <row r="3679" ht="18" spans="1:11">
      <c r="A3679" s="264" t="s">
        <v>419</v>
      </c>
      <c r="B3679" s="268" t="s">
        <v>1007</v>
      </c>
      <c r="C3679" s="266"/>
      <c r="D3679" s="266"/>
      <c r="E3679" s="267"/>
      <c r="F3679" s="267"/>
      <c r="G3679" s="267"/>
      <c r="H3679" s="267"/>
      <c r="I3679" s="267"/>
      <c r="J3679" s="267"/>
      <c r="K3679" s="297"/>
    </row>
    <row r="3680" ht="18.75" spans="1:11">
      <c r="A3680" s="264"/>
      <c r="B3680" s="268"/>
      <c r="C3680" s="266"/>
      <c r="D3680" s="266"/>
      <c r="E3680" s="267"/>
      <c r="F3680" s="267"/>
      <c r="G3680" s="267"/>
      <c r="H3680" s="267"/>
      <c r="I3680" s="267"/>
      <c r="J3680" s="267"/>
      <c r="K3680" s="356"/>
    </row>
    <row r="3681" ht="18.75" spans="1:11">
      <c r="A3681" s="269"/>
      <c r="B3681" s="269"/>
      <c r="C3681" s="266"/>
      <c r="D3681" s="266"/>
      <c r="E3681" s="269"/>
      <c r="F3681" s="270" t="s">
        <v>421</v>
      </c>
      <c r="G3681" s="271"/>
      <c r="H3681" s="271"/>
      <c r="I3681" s="299"/>
      <c r="J3681" s="267"/>
      <c r="K3681" s="356"/>
    </row>
    <row r="3682" ht="33" spans="1:11">
      <c r="A3682" s="334" t="s">
        <v>422</v>
      </c>
      <c r="B3682" s="335" t="s">
        <v>423</v>
      </c>
      <c r="C3682" s="336" t="s">
        <v>424</v>
      </c>
      <c r="D3682" s="337" t="s">
        <v>425</v>
      </c>
      <c r="E3682" s="336" t="s">
        <v>426</v>
      </c>
      <c r="F3682" s="336" t="s">
        <v>8</v>
      </c>
      <c r="G3682" s="336" t="s">
        <v>9</v>
      </c>
      <c r="H3682" s="336" t="s">
        <v>427</v>
      </c>
      <c r="I3682" s="336" t="s">
        <v>428</v>
      </c>
      <c r="J3682" s="336" t="s">
        <v>429</v>
      </c>
      <c r="K3682" s="336" t="s">
        <v>842</v>
      </c>
    </row>
    <row r="3683" spans="1:11">
      <c r="A3683" s="338">
        <v>45545</v>
      </c>
      <c r="B3683" s="338">
        <v>45554</v>
      </c>
      <c r="C3683" s="339" t="s">
        <v>396</v>
      </c>
      <c r="D3683" s="340" t="s">
        <v>1008</v>
      </c>
      <c r="E3683" s="341" t="s">
        <v>460</v>
      </c>
      <c r="F3683" s="358"/>
      <c r="G3683" s="358">
        <v>2800</v>
      </c>
      <c r="H3683" s="359">
        <f>F3683+G3683</f>
        <v>2800</v>
      </c>
      <c r="I3683" s="359">
        <v>2800</v>
      </c>
      <c r="J3683" s="352" t="s">
        <v>454</v>
      </c>
      <c r="K3683" s="353" t="s">
        <v>434</v>
      </c>
    </row>
    <row r="3684" spans="1:11">
      <c r="A3684" s="338">
        <v>45551</v>
      </c>
      <c r="B3684" s="338">
        <v>45554</v>
      </c>
      <c r="C3684" s="339" t="s">
        <v>397</v>
      </c>
      <c r="D3684" s="340" t="s">
        <v>1009</v>
      </c>
      <c r="E3684" s="341" t="s">
        <v>520</v>
      </c>
      <c r="F3684" s="358">
        <v>3300</v>
      </c>
      <c r="G3684" s="358">
        <v>3100</v>
      </c>
      <c r="H3684" s="359">
        <f>F3684+G3684</f>
        <v>6400</v>
      </c>
      <c r="I3684" s="359">
        <v>3200</v>
      </c>
      <c r="J3684" s="352" t="s">
        <v>454</v>
      </c>
      <c r="K3684" s="353" t="s">
        <v>1010</v>
      </c>
    </row>
    <row r="3685" spans="1:11">
      <c r="A3685" s="344"/>
      <c r="B3685" s="344"/>
      <c r="C3685" s="345"/>
      <c r="D3685" s="346"/>
      <c r="E3685" s="347"/>
      <c r="F3685" s="362"/>
      <c r="G3685" s="362"/>
      <c r="H3685" s="363"/>
      <c r="I3685" s="363"/>
      <c r="J3685" s="354"/>
      <c r="K3685" s="355"/>
    </row>
    <row r="3686" spans="1:11">
      <c r="A3686" s="344"/>
      <c r="B3686" s="344"/>
      <c r="C3686" s="345"/>
      <c r="D3686" s="346"/>
      <c r="E3686" s="347"/>
      <c r="F3686" s="360"/>
      <c r="G3686" s="360"/>
      <c r="H3686" s="361"/>
      <c r="I3686" s="361"/>
      <c r="J3686" s="354"/>
      <c r="K3686" s="355"/>
    </row>
    <row r="3687" spans="1:11">
      <c r="A3687" s="286" t="s">
        <v>436</v>
      </c>
      <c r="B3687" s="267"/>
      <c r="C3687" s="267"/>
      <c r="D3687" s="286" t="s">
        <v>437</v>
      </c>
      <c r="E3687" s="267"/>
      <c r="F3687" s="286"/>
      <c r="G3687" s="286"/>
      <c r="H3687" s="267"/>
      <c r="I3687" s="356" t="s">
        <v>438</v>
      </c>
      <c r="J3687" s="267"/>
      <c r="K3687" s="345"/>
    </row>
    <row r="3688" spans="1:11">
      <c r="A3688" s="286"/>
      <c r="B3688" s="267"/>
      <c r="C3688" s="267"/>
      <c r="D3688" s="286"/>
      <c r="E3688" s="267"/>
      <c r="F3688" s="286"/>
      <c r="G3688" s="286"/>
      <c r="H3688" s="267"/>
      <c r="I3688" s="267"/>
      <c r="J3688" s="267"/>
      <c r="K3688" s="345"/>
    </row>
    <row r="3689" spans="1:11">
      <c r="A3689" s="286"/>
      <c r="B3689" s="267"/>
      <c r="C3689" s="267"/>
      <c r="D3689" s="286"/>
      <c r="E3689" s="267"/>
      <c r="F3689" s="286"/>
      <c r="G3689" s="286"/>
      <c r="H3689" s="267"/>
      <c r="I3689" s="345"/>
      <c r="J3689" s="267"/>
      <c r="K3689" s="345"/>
    </row>
    <row r="3690" spans="1:11">
      <c r="A3690" s="287" t="s">
        <v>439</v>
      </c>
      <c r="B3690" s="267"/>
      <c r="C3690" s="267"/>
      <c r="D3690" s="287" t="s">
        <v>440</v>
      </c>
      <c r="E3690" s="267"/>
      <c r="F3690" s="287"/>
      <c r="G3690" s="287"/>
      <c r="H3690" s="267"/>
      <c r="I3690" s="287" t="s">
        <v>441</v>
      </c>
      <c r="J3690" s="267"/>
      <c r="K3690" s="357"/>
    </row>
    <row r="3691" spans="1:11">
      <c r="A3691" s="288" t="s">
        <v>442</v>
      </c>
      <c r="B3691" s="267"/>
      <c r="C3691" s="267"/>
      <c r="D3691" s="288" t="s">
        <v>443</v>
      </c>
      <c r="E3691" s="267"/>
      <c r="F3691" s="288"/>
      <c r="G3691" s="288"/>
      <c r="H3691" s="267"/>
      <c r="I3691" s="288" t="s">
        <v>444</v>
      </c>
      <c r="J3691" s="304"/>
      <c r="K3691" s="286"/>
    </row>
    <row r="3692" ht="18" spans="1:11">
      <c r="A3692" s="264"/>
      <c r="B3692" s="268"/>
      <c r="C3692" s="266"/>
      <c r="D3692" s="266"/>
      <c r="E3692" s="267"/>
      <c r="F3692" s="267"/>
      <c r="G3692" s="267"/>
      <c r="H3692" s="267"/>
      <c r="I3692" s="267"/>
      <c r="J3692" s="66"/>
      <c r="K3692" s="298"/>
    </row>
    <row r="3693" ht="18.75" spans="1:11">
      <c r="A3693" s="264" t="s">
        <v>415</v>
      </c>
      <c r="B3693" s="265"/>
      <c r="C3693" s="266"/>
      <c r="D3693" s="266"/>
      <c r="E3693" s="267"/>
      <c r="F3693" s="267"/>
      <c r="G3693" s="267"/>
      <c r="H3693" s="267"/>
      <c r="I3693" s="267"/>
      <c r="J3693" s="267"/>
      <c r="K3693" s="267"/>
    </row>
    <row r="3694" ht="18.75" spans="1:11">
      <c r="A3694" s="264" t="s">
        <v>416</v>
      </c>
      <c r="B3694" s="265"/>
      <c r="C3694" s="266"/>
      <c r="D3694" s="266"/>
      <c r="E3694" s="267"/>
      <c r="F3694" s="267"/>
      <c r="G3694" s="267"/>
      <c r="H3694" s="267"/>
      <c r="I3694" s="267"/>
      <c r="J3694" s="267"/>
      <c r="K3694" s="267"/>
    </row>
    <row r="3695" ht="18.75" spans="1:11">
      <c r="A3695" s="264" t="s">
        <v>417</v>
      </c>
      <c r="B3695" s="265"/>
      <c r="C3695" s="266"/>
      <c r="D3695" s="266"/>
      <c r="E3695" s="267"/>
      <c r="F3695" s="267"/>
      <c r="G3695" s="267"/>
      <c r="H3695" s="267"/>
      <c r="I3695" s="296"/>
      <c r="J3695" s="296"/>
      <c r="K3695" s="296"/>
    </row>
    <row r="3696" ht="18.75" spans="1:11">
      <c r="A3696" s="264"/>
      <c r="B3696" s="265"/>
      <c r="C3696" s="266"/>
      <c r="D3696" s="266"/>
      <c r="E3696" s="267"/>
      <c r="F3696" s="267"/>
      <c r="G3696" s="267"/>
      <c r="H3696" s="267"/>
      <c r="I3696" s="267"/>
      <c r="J3696" s="267"/>
      <c r="K3696" s="267"/>
    </row>
    <row r="3697" ht="18.75" spans="1:11">
      <c r="A3697" s="264" t="s">
        <v>450</v>
      </c>
      <c r="B3697" s="265"/>
      <c r="C3697" s="266"/>
      <c r="D3697" s="266"/>
      <c r="E3697" s="267"/>
      <c r="F3697" s="267"/>
      <c r="G3697" s="267"/>
      <c r="H3697" s="267"/>
      <c r="I3697" s="267"/>
      <c r="J3697" s="267"/>
      <c r="K3697" s="297"/>
    </row>
    <row r="3698" ht="18" spans="1:11">
      <c r="A3698" s="264" t="s">
        <v>419</v>
      </c>
      <c r="B3698" s="268" t="s">
        <v>1007</v>
      </c>
      <c r="C3698" s="266"/>
      <c r="D3698" s="266"/>
      <c r="E3698" s="267"/>
      <c r="F3698" s="267"/>
      <c r="G3698" s="267"/>
      <c r="H3698" s="267"/>
      <c r="I3698" s="267"/>
      <c r="J3698" s="267"/>
      <c r="K3698" s="297"/>
    </row>
    <row r="3699" ht="18.75" spans="1:11">
      <c r="A3699" s="264"/>
      <c r="B3699" s="268"/>
      <c r="C3699" s="266"/>
      <c r="D3699" s="266"/>
      <c r="E3699" s="267"/>
      <c r="F3699" s="267"/>
      <c r="G3699" s="267"/>
      <c r="H3699" s="267"/>
      <c r="I3699" s="267"/>
      <c r="J3699" s="267"/>
      <c r="K3699" s="356"/>
    </row>
    <row r="3700" ht="18.75" spans="1:11">
      <c r="A3700" s="269"/>
      <c r="B3700" s="269"/>
      <c r="C3700" s="266"/>
      <c r="D3700" s="266"/>
      <c r="E3700" s="269"/>
      <c r="F3700" s="270" t="s">
        <v>421</v>
      </c>
      <c r="G3700" s="271"/>
      <c r="H3700" s="271"/>
      <c r="I3700" s="299"/>
      <c r="J3700" s="267"/>
      <c r="K3700" s="356"/>
    </row>
    <row r="3701" ht="33" spans="1:11">
      <c r="A3701" s="334" t="s">
        <v>422</v>
      </c>
      <c r="B3701" s="335" t="s">
        <v>423</v>
      </c>
      <c r="C3701" s="336" t="s">
        <v>424</v>
      </c>
      <c r="D3701" s="337" t="s">
        <v>425</v>
      </c>
      <c r="E3701" s="336" t="s">
        <v>426</v>
      </c>
      <c r="F3701" s="336" t="s">
        <v>8</v>
      </c>
      <c r="G3701" s="336" t="s">
        <v>9</v>
      </c>
      <c r="H3701" s="336" t="s">
        <v>427</v>
      </c>
      <c r="I3701" s="336" t="s">
        <v>428</v>
      </c>
      <c r="J3701" s="336" t="s">
        <v>429</v>
      </c>
      <c r="K3701" s="336" t="s">
        <v>842</v>
      </c>
    </row>
    <row r="3702" spans="1:11">
      <c r="A3702" s="338">
        <v>45545</v>
      </c>
      <c r="B3702" s="338">
        <v>45554</v>
      </c>
      <c r="C3702" s="339" t="s">
        <v>398</v>
      </c>
      <c r="D3702" s="340" t="s">
        <v>415</v>
      </c>
      <c r="E3702" s="341" t="s">
        <v>522</v>
      </c>
      <c r="F3702" s="358">
        <v>0</v>
      </c>
      <c r="G3702" s="358">
        <v>0</v>
      </c>
      <c r="H3702" s="359">
        <f>F3702+G3702</f>
        <v>0</v>
      </c>
      <c r="I3702" s="359">
        <v>0</v>
      </c>
      <c r="J3702" s="352" t="s">
        <v>523</v>
      </c>
      <c r="K3702" s="353" t="s">
        <v>434</v>
      </c>
    </row>
    <row r="3703" spans="1:11">
      <c r="A3703" s="344"/>
      <c r="B3703" s="344"/>
      <c r="C3703" s="345"/>
      <c r="D3703" s="346"/>
      <c r="E3703" s="347"/>
      <c r="F3703" s="360"/>
      <c r="G3703" s="360"/>
      <c r="H3703" s="361"/>
      <c r="I3703" s="361"/>
      <c r="J3703" s="354"/>
      <c r="K3703" s="355"/>
    </row>
    <row r="3704" spans="1:11">
      <c r="A3704" s="286" t="s">
        <v>436</v>
      </c>
      <c r="B3704" s="267"/>
      <c r="C3704" s="267"/>
      <c r="D3704" s="286" t="s">
        <v>437</v>
      </c>
      <c r="E3704" s="267"/>
      <c r="F3704" s="286"/>
      <c r="G3704" s="286"/>
      <c r="H3704" s="267"/>
      <c r="I3704" s="356" t="s">
        <v>438</v>
      </c>
      <c r="J3704" s="267"/>
      <c r="K3704" s="345"/>
    </row>
    <row r="3705" spans="1:11">
      <c r="A3705" s="286"/>
      <c r="B3705" s="267"/>
      <c r="C3705" s="267"/>
      <c r="D3705" s="286"/>
      <c r="E3705" s="267"/>
      <c r="F3705" s="286"/>
      <c r="G3705" s="286"/>
      <c r="H3705" s="267"/>
      <c r="I3705" s="267"/>
      <c r="J3705" s="267"/>
      <c r="K3705" s="345"/>
    </row>
    <row r="3706" spans="1:11">
      <c r="A3706" s="286"/>
      <c r="B3706" s="267"/>
      <c r="C3706" s="267"/>
      <c r="D3706" s="286"/>
      <c r="E3706" s="267"/>
      <c r="F3706" s="286"/>
      <c r="G3706" s="286"/>
      <c r="H3706" s="267"/>
      <c r="I3706" s="345"/>
      <c r="J3706" s="267"/>
      <c r="K3706" s="345"/>
    </row>
    <row r="3707" spans="1:11">
      <c r="A3707" s="287" t="s">
        <v>439</v>
      </c>
      <c r="B3707" s="267"/>
      <c r="C3707" s="267"/>
      <c r="D3707" s="287" t="s">
        <v>440</v>
      </c>
      <c r="E3707" s="267"/>
      <c r="F3707" s="287"/>
      <c r="G3707" s="287"/>
      <c r="H3707" s="267"/>
      <c r="I3707" s="287" t="s">
        <v>544</v>
      </c>
      <c r="J3707" s="267"/>
      <c r="K3707" s="357"/>
    </row>
    <row r="3708" spans="1:11">
      <c r="A3708" s="288" t="s">
        <v>442</v>
      </c>
      <c r="B3708" s="267"/>
      <c r="C3708" s="267"/>
      <c r="D3708" s="288" t="s">
        <v>443</v>
      </c>
      <c r="E3708" s="267"/>
      <c r="F3708" s="288"/>
      <c r="G3708" s="288"/>
      <c r="H3708" s="267"/>
      <c r="I3708" s="288" t="s">
        <v>545</v>
      </c>
      <c r="J3708" s="304"/>
      <c r="K3708" s="286"/>
    </row>
    <row r="3709" ht="18" spans="1:11">
      <c r="A3709" s="264"/>
      <c r="B3709" s="268"/>
      <c r="C3709" s="266"/>
      <c r="D3709" s="266"/>
      <c r="E3709" s="267"/>
      <c r="F3709" s="267"/>
      <c r="G3709" s="267"/>
      <c r="H3709" s="267"/>
      <c r="I3709" s="267"/>
      <c r="J3709" s="66"/>
      <c r="K3709" s="298"/>
    </row>
    <row r="3710" ht="18.75" spans="1:11">
      <c r="A3710" s="264" t="s">
        <v>415</v>
      </c>
      <c r="B3710" s="265"/>
      <c r="C3710" s="266"/>
      <c r="D3710" s="266"/>
      <c r="E3710" s="267"/>
      <c r="F3710" s="267"/>
      <c r="G3710" s="267"/>
      <c r="H3710" s="267"/>
      <c r="I3710" s="267"/>
      <c r="J3710" s="267"/>
      <c r="K3710" s="297"/>
    </row>
    <row r="3711" ht="18.75" spans="1:11">
      <c r="A3711" s="264" t="s">
        <v>416</v>
      </c>
      <c r="B3711" s="265"/>
      <c r="C3711" s="266"/>
      <c r="D3711" s="266"/>
      <c r="E3711" s="267"/>
      <c r="F3711" s="267"/>
      <c r="G3711" s="267"/>
      <c r="H3711" s="267"/>
      <c r="I3711" s="267"/>
      <c r="J3711" s="267"/>
      <c r="K3711" s="297"/>
    </row>
    <row r="3712" ht="18.75" spans="1:11">
      <c r="A3712" s="264" t="s">
        <v>417</v>
      </c>
      <c r="B3712" s="265"/>
      <c r="C3712" s="266"/>
      <c r="D3712" s="266"/>
      <c r="E3712" s="267"/>
      <c r="F3712" s="267"/>
      <c r="G3712" s="267"/>
      <c r="H3712" s="267"/>
      <c r="I3712" s="267"/>
      <c r="J3712" s="267"/>
      <c r="K3712" s="297"/>
    </row>
    <row r="3713" ht="18.75" spans="1:11">
      <c r="A3713" s="264"/>
      <c r="B3713" s="265"/>
      <c r="C3713" s="266"/>
      <c r="D3713" s="266"/>
      <c r="E3713" s="267"/>
      <c r="F3713" s="267"/>
      <c r="G3713" s="267"/>
      <c r="H3713" s="267"/>
      <c r="I3713" s="267"/>
      <c r="J3713" s="267"/>
      <c r="K3713" s="297"/>
    </row>
    <row r="3714" ht="18.75" spans="1:11">
      <c r="A3714" s="264" t="s">
        <v>418</v>
      </c>
      <c r="B3714" s="265"/>
      <c r="C3714" s="266"/>
      <c r="D3714" s="266"/>
      <c r="E3714" s="267"/>
      <c r="F3714" s="267"/>
      <c r="G3714" s="267"/>
      <c r="H3714" s="267"/>
      <c r="I3714" s="267"/>
      <c r="J3714" s="267"/>
      <c r="K3714" s="297"/>
    </row>
    <row r="3715" ht="18" spans="1:11">
      <c r="A3715" s="264" t="s">
        <v>419</v>
      </c>
      <c r="B3715" s="268" t="s">
        <v>1011</v>
      </c>
      <c r="C3715" s="266"/>
      <c r="D3715" s="266"/>
      <c r="E3715" s="267"/>
      <c r="F3715" s="267"/>
      <c r="G3715" s="267"/>
      <c r="H3715" s="267"/>
      <c r="I3715" s="267"/>
      <c r="J3715" s="267"/>
      <c r="K3715" s="297"/>
    </row>
    <row r="3716" ht="18.75" spans="1:11">
      <c r="A3716" s="264"/>
      <c r="B3716" s="268"/>
      <c r="C3716" s="266"/>
      <c r="D3716" s="266"/>
      <c r="E3716" s="267"/>
      <c r="F3716" s="267"/>
      <c r="G3716" s="267"/>
      <c r="H3716" s="267"/>
      <c r="I3716" s="267"/>
      <c r="J3716" s="267"/>
      <c r="K3716" s="356"/>
    </row>
    <row r="3717" ht="18.75" spans="1:11">
      <c r="A3717" s="269"/>
      <c r="B3717" s="269"/>
      <c r="C3717" s="266"/>
      <c r="D3717" s="266"/>
      <c r="E3717" s="269"/>
      <c r="F3717" s="270" t="s">
        <v>421</v>
      </c>
      <c r="G3717" s="271"/>
      <c r="H3717" s="271"/>
      <c r="I3717" s="299"/>
      <c r="J3717" s="267"/>
      <c r="K3717" s="356"/>
    </row>
    <row r="3718" ht="33" spans="1:11">
      <c r="A3718" s="334" t="s">
        <v>422</v>
      </c>
      <c r="B3718" s="335" t="s">
        <v>423</v>
      </c>
      <c r="C3718" s="336" t="s">
        <v>424</v>
      </c>
      <c r="D3718" s="337" t="s">
        <v>425</v>
      </c>
      <c r="E3718" s="336" t="s">
        <v>426</v>
      </c>
      <c r="F3718" s="336" t="s">
        <v>8</v>
      </c>
      <c r="G3718" s="336" t="s">
        <v>9</v>
      </c>
      <c r="H3718" s="336" t="s">
        <v>427</v>
      </c>
      <c r="I3718" s="336" t="s">
        <v>428</v>
      </c>
      <c r="J3718" s="336" t="s">
        <v>429</v>
      </c>
      <c r="K3718" s="336" t="s">
        <v>842</v>
      </c>
    </row>
    <row r="3719" spans="1:11">
      <c r="A3719" s="338">
        <v>45552</v>
      </c>
      <c r="B3719" s="338">
        <v>45555</v>
      </c>
      <c r="C3719" s="339" t="s">
        <v>400</v>
      </c>
      <c r="D3719" s="340" t="s">
        <v>1012</v>
      </c>
      <c r="E3719" s="341" t="s">
        <v>510</v>
      </c>
      <c r="F3719" s="358">
        <v>0</v>
      </c>
      <c r="G3719" s="358">
        <v>0</v>
      </c>
      <c r="H3719" s="359">
        <f>F3719+G3719</f>
        <v>0</v>
      </c>
      <c r="I3719" s="359"/>
      <c r="J3719" s="352" t="s">
        <v>433</v>
      </c>
      <c r="K3719" s="353" t="s">
        <v>434</v>
      </c>
    </row>
    <row r="3720" spans="1:11">
      <c r="A3720" s="344"/>
      <c r="B3720" s="344"/>
      <c r="C3720" s="345"/>
      <c r="D3720" s="346"/>
      <c r="E3720" s="347"/>
      <c r="F3720" s="362"/>
      <c r="G3720" s="362"/>
      <c r="H3720" s="363"/>
      <c r="I3720" s="363"/>
      <c r="J3720" s="354"/>
      <c r="K3720" s="355"/>
    </row>
    <row r="3721" spans="1:11">
      <c r="A3721" s="344"/>
      <c r="B3721" s="344"/>
      <c r="C3721" s="345"/>
      <c r="D3721" s="346"/>
      <c r="E3721" s="347"/>
      <c r="F3721" s="360"/>
      <c r="G3721" s="360"/>
      <c r="H3721" s="361"/>
      <c r="I3721" s="361"/>
      <c r="J3721" s="354"/>
      <c r="K3721" s="355"/>
    </row>
    <row r="3722" spans="1:11">
      <c r="A3722" s="286" t="s">
        <v>436</v>
      </c>
      <c r="B3722" s="267"/>
      <c r="C3722" s="267"/>
      <c r="D3722" s="286" t="s">
        <v>437</v>
      </c>
      <c r="E3722" s="267"/>
      <c r="F3722" s="286"/>
      <c r="G3722" s="286"/>
      <c r="H3722" s="267"/>
      <c r="I3722" s="356" t="s">
        <v>438</v>
      </c>
      <c r="J3722" s="267"/>
      <c r="K3722" s="345"/>
    </row>
    <row r="3723" spans="1:11">
      <c r="A3723" s="286"/>
      <c r="B3723" s="267"/>
      <c r="C3723" s="267"/>
      <c r="D3723" s="286"/>
      <c r="E3723" s="267"/>
      <c r="F3723" s="286"/>
      <c r="G3723" s="286"/>
      <c r="H3723" s="267"/>
      <c r="I3723" s="267"/>
      <c r="J3723" s="267"/>
      <c r="K3723" s="345"/>
    </row>
    <row r="3724" spans="1:11">
      <c r="A3724" s="286"/>
      <c r="B3724" s="267"/>
      <c r="C3724" s="267"/>
      <c r="D3724" s="286"/>
      <c r="E3724" s="267"/>
      <c r="F3724" s="286"/>
      <c r="G3724" s="286"/>
      <c r="H3724" s="267"/>
      <c r="I3724" s="345"/>
      <c r="J3724" s="267"/>
      <c r="K3724" s="345"/>
    </row>
    <row r="3725" spans="1:11">
      <c r="A3725" s="287" t="s">
        <v>439</v>
      </c>
      <c r="B3725" s="267"/>
      <c r="C3725" s="267"/>
      <c r="D3725" s="287" t="s">
        <v>440</v>
      </c>
      <c r="E3725" s="267"/>
      <c r="F3725" s="287"/>
      <c r="G3725" s="287"/>
      <c r="H3725" s="267"/>
      <c r="I3725" s="287" t="s">
        <v>441</v>
      </c>
      <c r="J3725" s="267"/>
      <c r="K3725" s="357"/>
    </row>
    <row r="3726" spans="1:11">
      <c r="A3726" s="288" t="s">
        <v>442</v>
      </c>
      <c r="B3726" s="267"/>
      <c r="C3726" s="267"/>
      <c r="D3726" s="288" t="s">
        <v>443</v>
      </c>
      <c r="E3726" s="267"/>
      <c r="F3726" s="288"/>
      <c r="G3726" s="288"/>
      <c r="H3726" s="267"/>
      <c r="I3726" s="288" t="s">
        <v>444</v>
      </c>
      <c r="J3726" s="304"/>
      <c r="K3726" s="286"/>
    </row>
    <row r="3727" ht="18" spans="1:11">
      <c r="A3727" s="269"/>
      <c r="B3727" s="269"/>
      <c r="C3727" s="266"/>
      <c r="D3727" s="266"/>
      <c r="E3727" s="269"/>
      <c r="F3727" s="269"/>
      <c r="G3727" s="269"/>
      <c r="H3727" s="269"/>
      <c r="I3727" s="269"/>
      <c r="J3727" s="66"/>
      <c r="K3727" s="298"/>
    </row>
    <row r="3728" ht="18.75" spans="1:11">
      <c r="A3728" s="264" t="s">
        <v>415</v>
      </c>
      <c r="B3728" s="265"/>
      <c r="C3728" s="266"/>
      <c r="D3728" s="266"/>
      <c r="E3728" s="267"/>
      <c r="F3728" s="267"/>
      <c r="G3728" s="267"/>
      <c r="H3728" s="267"/>
      <c r="I3728" s="267"/>
      <c r="J3728" s="267"/>
      <c r="K3728" s="267"/>
    </row>
    <row r="3729" ht="18.75" spans="1:11">
      <c r="A3729" s="264" t="s">
        <v>416</v>
      </c>
      <c r="B3729" s="265"/>
      <c r="C3729" s="266"/>
      <c r="D3729" s="266"/>
      <c r="E3729" s="267"/>
      <c r="F3729" s="267"/>
      <c r="G3729" s="267"/>
      <c r="H3729" s="267"/>
      <c r="I3729" s="267"/>
      <c r="J3729" s="267"/>
      <c r="K3729" s="267"/>
    </row>
    <row r="3730" ht="18.75" spans="1:11">
      <c r="A3730" s="264" t="s">
        <v>417</v>
      </c>
      <c r="B3730" s="265"/>
      <c r="C3730" s="266"/>
      <c r="D3730" s="266"/>
      <c r="E3730" s="267"/>
      <c r="F3730" s="267"/>
      <c r="G3730" s="267"/>
      <c r="H3730" s="267"/>
      <c r="I3730" s="296"/>
      <c r="J3730" s="296"/>
      <c r="K3730" s="296"/>
    </row>
    <row r="3731" ht="18.75" spans="1:11">
      <c r="A3731" s="264"/>
      <c r="B3731" s="265"/>
      <c r="C3731" s="266"/>
      <c r="D3731" s="266"/>
      <c r="E3731" s="267"/>
      <c r="F3731" s="267"/>
      <c r="G3731" s="267"/>
      <c r="H3731" s="267"/>
      <c r="I3731" s="267"/>
      <c r="J3731" s="267"/>
      <c r="K3731" s="267"/>
    </row>
    <row r="3732" ht="18.75" spans="1:11">
      <c r="A3732" s="264" t="s">
        <v>450</v>
      </c>
      <c r="B3732" s="265"/>
      <c r="C3732" s="266"/>
      <c r="D3732" s="266"/>
      <c r="E3732" s="267"/>
      <c r="F3732" s="267"/>
      <c r="G3732" s="267"/>
      <c r="H3732" s="267"/>
      <c r="I3732" s="267"/>
      <c r="J3732" s="267"/>
      <c r="K3732" s="297"/>
    </row>
    <row r="3733" ht="18" spans="1:11">
      <c r="A3733" s="264" t="s">
        <v>419</v>
      </c>
      <c r="B3733" s="268" t="s">
        <v>1011</v>
      </c>
      <c r="C3733" s="266"/>
      <c r="D3733" s="266"/>
      <c r="E3733" s="267"/>
      <c r="F3733" s="267"/>
      <c r="G3733" s="267"/>
      <c r="H3733" s="267"/>
      <c r="I3733" s="267"/>
      <c r="J3733" s="267"/>
      <c r="K3733" s="297"/>
    </row>
    <row r="3734" ht="18.75" spans="1:11">
      <c r="A3734" s="264"/>
      <c r="B3734" s="268"/>
      <c r="C3734" s="266"/>
      <c r="D3734" s="266"/>
      <c r="E3734" s="267"/>
      <c r="F3734" s="267"/>
      <c r="G3734" s="267"/>
      <c r="H3734" s="267"/>
      <c r="I3734" s="267"/>
      <c r="J3734" s="267"/>
      <c r="K3734" s="356"/>
    </row>
    <row r="3735" ht="18.75" spans="1:11">
      <c r="A3735" s="269"/>
      <c r="B3735" s="269"/>
      <c r="C3735" s="266"/>
      <c r="D3735" s="266"/>
      <c r="E3735" s="269"/>
      <c r="F3735" s="270" t="s">
        <v>421</v>
      </c>
      <c r="G3735" s="271"/>
      <c r="H3735" s="271"/>
      <c r="I3735" s="299"/>
      <c r="J3735" s="267"/>
      <c r="K3735" s="356"/>
    </row>
    <row r="3736" ht="33" spans="1:11">
      <c r="A3736" s="334" t="s">
        <v>422</v>
      </c>
      <c r="B3736" s="335" t="s">
        <v>423</v>
      </c>
      <c r="C3736" s="336" t="s">
        <v>424</v>
      </c>
      <c r="D3736" s="337" t="s">
        <v>425</v>
      </c>
      <c r="E3736" s="336" t="s">
        <v>426</v>
      </c>
      <c r="F3736" s="336" t="s">
        <v>8</v>
      </c>
      <c r="G3736" s="336" t="s">
        <v>9</v>
      </c>
      <c r="H3736" s="336" t="s">
        <v>427</v>
      </c>
      <c r="I3736" s="336" t="s">
        <v>428</v>
      </c>
      <c r="J3736" s="336" t="s">
        <v>429</v>
      </c>
      <c r="K3736" s="336" t="s">
        <v>842</v>
      </c>
    </row>
    <row r="3737" ht="30" spans="1:11">
      <c r="A3737" s="338">
        <v>45552</v>
      </c>
      <c r="B3737" s="338">
        <v>45555</v>
      </c>
      <c r="C3737" s="339" t="s">
        <v>402</v>
      </c>
      <c r="D3737" s="340" t="s">
        <v>1013</v>
      </c>
      <c r="E3737" s="341" t="s">
        <v>590</v>
      </c>
      <c r="F3737" s="358">
        <v>0</v>
      </c>
      <c r="G3737" s="358">
        <v>0</v>
      </c>
      <c r="H3737" s="359">
        <f>F3737+G3737</f>
        <v>0</v>
      </c>
      <c r="I3737" s="359">
        <v>0</v>
      </c>
      <c r="J3737" s="352" t="s">
        <v>523</v>
      </c>
      <c r="K3737" s="353" t="s">
        <v>434</v>
      </c>
    </row>
    <row r="3738" spans="1:11">
      <c r="A3738" s="344"/>
      <c r="B3738" s="344"/>
      <c r="C3738" s="345"/>
      <c r="D3738" s="346"/>
      <c r="E3738" s="347"/>
      <c r="F3738" s="360"/>
      <c r="G3738" s="360"/>
      <c r="H3738" s="361"/>
      <c r="I3738" s="361"/>
      <c r="J3738" s="354"/>
      <c r="K3738" s="355"/>
    </row>
    <row r="3739" spans="1:11">
      <c r="A3739" s="286" t="s">
        <v>436</v>
      </c>
      <c r="B3739" s="267"/>
      <c r="C3739" s="267"/>
      <c r="D3739" s="286" t="s">
        <v>437</v>
      </c>
      <c r="E3739" s="267"/>
      <c r="F3739" s="286"/>
      <c r="G3739" s="286"/>
      <c r="H3739" s="267"/>
      <c r="I3739" s="356" t="s">
        <v>438</v>
      </c>
      <c r="J3739" s="267"/>
      <c r="K3739" s="345"/>
    </row>
    <row r="3740" spans="1:11">
      <c r="A3740" s="286"/>
      <c r="B3740" s="267"/>
      <c r="C3740" s="267"/>
      <c r="D3740" s="286"/>
      <c r="E3740" s="267"/>
      <c r="F3740" s="286"/>
      <c r="G3740" s="286"/>
      <c r="H3740" s="267"/>
      <c r="I3740" s="267"/>
      <c r="J3740" s="267"/>
      <c r="K3740" s="345"/>
    </row>
    <row r="3741" spans="1:11">
      <c r="A3741" s="286"/>
      <c r="B3741" s="267"/>
      <c r="C3741" s="267"/>
      <c r="D3741" s="286"/>
      <c r="E3741" s="267"/>
      <c r="F3741" s="286"/>
      <c r="G3741" s="286"/>
      <c r="H3741" s="267"/>
      <c r="I3741" s="345"/>
      <c r="J3741" s="267"/>
      <c r="K3741" s="345"/>
    </row>
    <row r="3742" spans="1:11">
      <c r="A3742" s="287" t="s">
        <v>439</v>
      </c>
      <c r="B3742" s="267"/>
      <c r="C3742" s="267"/>
      <c r="D3742" s="287" t="s">
        <v>440</v>
      </c>
      <c r="E3742" s="267"/>
      <c r="F3742" s="287"/>
      <c r="G3742" s="287"/>
      <c r="H3742" s="267"/>
      <c r="I3742" s="287" t="s">
        <v>544</v>
      </c>
      <c r="J3742" s="267"/>
      <c r="K3742" s="357"/>
    </row>
    <row r="3743" spans="1:11">
      <c r="A3743" s="288" t="s">
        <v>442</v>
      </c>
      <c r="B3743" s="267"/>
      <c r="C3743" s="267"/>
      <c r="D3743" s="288" t="s">
        <v>443</v>
      </c>
      <c r="E3743" s="267"/>
      <c r="F3743" s="288"/>
      <c r="G3743" s="288"/>
      <c r="H3743" s="267"/>
      <c r="I3743" s="288" t="s">
        <v>545</v>
      </c>
      <c r="J3743" s="304"/>
      <c r="K3743" s="286"/>
    </row>
    <row r="3744" ht="18" spans="1:11">
      <c r="A3744" s="264"/>
      <c r="B3744" s="268"/>
      <c r="C3744" s="266"/>
      <c r="D3744" s="266"/>
      <c r="E3744" s="267"/>
      <c r="F3744" s="267"/>
      <c r="G3744" s="267"/>
      <c r="H3744" s="267"/>
      <c r="I3744" s="267"/>
      <c r="J3744" s="66"/>
      <c r="K3744" s="298"/>
    </row>
    <row r="3745" ht="18.75" spans="1:11">
      <c r="A3745" s="264" t="s">
        <v>415</v>
      </c>
      <c r="B3745" s="265"/>
      <c r="C3745" s="266"/>
      <c r="D3745" s="266"/>
      <c r="E3745" s="267"/>
      <c r="F3745" s="267"/>
      <c r="G3745" s="267"/>
      <c r="H3745" s="267"/>
      <c r="I3745" s="267"/>
      <c r="J3745" s="267"/>
      <c r="K3745" s="297"/>
    </row>
    <row r="3746" ht="18.75" spans="1:11">
      <c r="A3746" s="264" t="s">
        <v>416</v>
      </c>
      <c r="B3746" s="265"/>
      <c r="C3746" s="266"/>
      <c r="D3746" s="266"/>
      <c r="E3746" s="267"/>
      <c r="F3746" s="267"/>
      <c r="G3746" s="267"/>
      <c r="H3746" s="267"/>
      <c r="I3746" s="267"/>
      <c r="J3746" s="267"/>
      <c r="K3746" s="297"/>
    </row>
    <row r="3747" ht="18.75" spans="1:11">
      <c r="A3747" s="264" t="s">
        <v>417</v>
      </c>
      <c r="B3747" s="265"/>
      <c r="C3747" s="266"/>
      <c r="D3747" s="266"/>
      <c r="E3747" s="267"/>
      <c r="F3747" s="267"/>
      <c r="G3747" s="267"/>
      <c r="H3747" s="267"/>
      <c r="I3747" s="267"/>
      <c r="J3747" s="267"/>
      <c r="K3747" s="297"/>
    </row>
    <row r="3748" ht="18.75" spans="1:11">
      <c r="A3748" s="264"/>
      <c r="B3748" s="265"/>
      <c r="C3748" s="266"/>
      <c r="D3748" s="266"/>
      <c r="E3748" s="267"/>
      <c r="F3748" s="267"/>
      <c r="G3748" s="267"/>
      <c r="H3748" s="267"/>
      <c r="I3748" s="267"/>
      <c r="J3748" s="267"/>
      <c r="K3748" s="297"/>
    </row>
    <row r="3749" ht="18.75" spans="1:11">
      <c r="A3749" s="264" t="s">
        <v>418</v>
      </c>
      <c r="B3749" s="265"/>
      <c r="C3749" s="266"/>
      <c r="D3749" s="266"/>
      <c r="E3749" s="267"/>
      <c r="F3749" s="267"/>
      <c r="G3749" s="267"/>
      <c r="H3749" s="267"/>
      <c r="I3749" s="267"/>
      <c r="J3749" s="267"/>
      <c r="K3749" s="297"/>
    </row>
    <row r="3750" ht="18" spans="1:11">
      <c r="A3750" s="264" t="s">
        <v>419</v>
      </c>
      <c r="B3750" s="268" t="s">
        <v>1011</v>
      </c>
      <c r="C3750" s="266"/>
      <c r="D3750" s="266"/>
      <c r="E3750" s="267"/>
      <c r="F3750" s="267"/>
      <c r="G3750" s="267"/>
      <c r="H3750" s="267"/>
      <c r="I3750" s="267"/>
      <c r="J3750" s="267"/>
      <c r="K3750" s="297"/>
    </row>
    <row r="3751" ht="18.75" spans="1:11">
      <c r="A3751" s="264"/>
      <c r="B3751" s="268"/>
      <c r="C3751" s="266"/>
      <c r="D3751" s="266"/>
      <c r="E3751" s="267"/>
      <c r="F3751" s="267"/>
      <c r="G3751" s="267"/>
      <c r="H3751" s="267"/>
      <c r="I3751" s="267"/>
      <c r="J3751" s="267"/>
      <c r="K3751" s="356"/>
    </row>
    <row r="3752" ht="18.75" spans="1:11">
      <c r="A3752" s="269"/>
      <c r="B3752" s="269"/>
      <c r="C3752" s="266"/>
      <c r="D3752" s="266"/>
      <c r="E3752" s="269"/>
      <c r="F3752" s="270" t="s">
        <v>421</v>
      </c>
      <c r="G3752" s="271"/>
      <c r="H3752" s="271"/>
      <c r="I3752" s="299"/>
      <c r="J3752" s="267"/>
      <c r="K3752" s="356"/>
    </row>
    <row r="3753" ht="33" spans="1:11">
      <c r="A3753" s="334" t="s">
        <v>422</v>
      </c>
      <c r="B3753" s="335" t="s">
        <v>423</v>
      </c>
      <c r="C3753" s="336" t="s">
        <v>424</v>
      </c>
      <c r="D3753" s="337" t="s">
        <v>425</v>
      </c>
      <c r="E3753" s="336" t="s">
        <v>426</v>
      </c>
      <c r="F3753" s="336" t="s">
        <v>8</v>
      </c>
      <c r="G3753" s="336" t="s">
        <v>9</v>
      </c>
      <c r="H3753" s="336" t="s">
        <v>427</v>
      </c>
      <c r="I3753" s="336" t="s">
        <v>428</v>
      </c>
      <c r="J3753" s="336" t="s">
        <v>429</v>
      </c>
      <c r="K3753" s="336" t="s">
        <v>842</v>
      </c>
    </row>
    <row r="3754" ht="30" spans="1:11">
      <c r="A3754" s="338">
        <v>45552</v>
      </c>
      <c r="B3754" s="338">
        <v>45555</v>
      </c>
      <c r="C3754" s="339" t="s">
        <v>399</v>
      </c>
      <c r="D3754" s="340" t="s">
        <v>1014</v>
      </c>
      <c r="E3754" s="341" t="s">
        <v>1015</v>
      </c>
      <c r="F3754" s="358">
        <v>0</v>
      </c>
      <c r="G3754" s="358">
        <v>0</v>
      </c>
      <c r="H3754" s="359">
        <f>F3754+G3754</f>
        <v>0</v>
      </c>
      <c r="I3754" s="359"/>
      <c r="J3754" s="352" t="s">
        <v>433</v>
      </c>
      <c r="K3754" s="353" t="s">
        <v>434</v>
      </c>
    </row>
    <row r="3755" spans="1:11">
      <c r="A3755" s="344"/>
      <c r="B3755" s="344"/>
      <c r="C3755" s="345"/>
      <c r="D3755" s="346"/>
      <c r="E3755" s="347"/>
      <c r="F3755" s="362"/>
      <c r="G3755" s="362"/>
      <c r="H3755" s="363"/>
      <c r="I3755" s="363"/>
      <c r="J3755" s="354"/>
      <c r="K3755" s="355"/>
    </row>
    <row r="3756" spans="1:11">
      <c r="A3756" s="344"/>
      <c r="B3756" s="344"/>
      <c r="C3756" s="345"/>
      <c r="D3756" s="346"/>
      <c r="E3756" s="347"/>
      <c r="F3756" s="360"/>
      <c r="G3756" s="360"/>
      <c r="H3756" s="361"/>
      <c r="I3756" s="361"/>
      <c r="J3756" s="354"/>
      <c r="K3756" s="355"/>
    </row>
    <row r="3757" spans="1:11">
      <c r="A3757" s="286" t="s">
        <v>436</v>
      </c>
      <c r="B3757" s="267"/>
      <c r="C3757" s="267"/>
      <c r="D3757" s="286" t="s">
        <v>437</v>
      </c>
      <c r="E3757" s="267"/>
      <c r="F3757" s="286"/>
      <c r="G3757" s="286"/>
      <c r="H3757" s="267"/>
      <c r="I3757" s="356" t="s">
        <v>438</v>
      </c>
      <c r="J3757" s="267"/>
      <c r="K3757" s="345"/>
    </row>
    <row r="3758" spans="1:11">
      <c r="A3758" s="286"/>
      <c r="B3758" s="267"/>
      <c r="C3758" s="267"/>
      <c r="D3758" s="286"/>
      <c r="E3758" s="267"/>
      <c r="F3758" s="286"/>
      <c r="G3758" s="286"/>
      <c r="H3758" s="267"/>
      <c r="I3758" s="267"/>
      <c r="J3758" s="267"/>
      <c r="K3758" s="345"/>
    </row>
    <row r="3759" spans="1:11">
      <c r="A3759" s="286"/>
      <c r="B3759" s="267"/>
      <c r="C3759" s="267"/>
      <c r="D3759" s="286"/>
      <c r="E3759" s="267"/>
      <c r="F3759" s="286"/>
      <c r="G3759" s="286"/>
      <c r="H3759" s="267"/>
      <c r="I3759" s="345"/>
      <c r="J3759" s="267"/>
      <c r="K3759" s="345"/>
    </row>
    <row r="3760" spans="1:11">
      <c r="A3760" s="287" t="s">
        <v>439</v>
      </c>
      <c r="B3760" s="267"/>
      <c r="C3760" s="267"/>
      <c r="D3760" s="287" t="s">
        <v>440</v>
      </c>
      <c r="E3760" s="267"/>
      <c r="F3760" s="287"/>
      <c r="G3760" s="287"/>
      <c r="H3760" s="267"/>
      <c r="I3760" s="287" t="s">
        <v>441</v>
      </c>
      <c r="J3760" s="267"/>
      <c r="K3760" s="357"/>
    </row>
    <row r="3761" spans="1:11">
      <c r="A3761" s="288" t="s">
        <v>442</v>
      </c>
      <c r="B3761" s="267"/>
      <c r="C3761" s="267"/>
      <c r="D3761" s="288" t="s">
        <v>443</v>
      </c>
      <c r="E3761" s="267"/>
      <c r="F3761" s="288"/>
      <c r="G3761" s="288"/>
      <c r="H3761" s="267"/>
      <c r="I3761" s="288" t="s">
        <v>444</v>
      </c>
      <c r="J3761" s="304"/>
      <c r="K3761" s="286"/>
    </row>
    <row r="3762" ht="18" spans="1:11">
      <c r="A3762" s="264"/>
      <c r="B3762" s="268"/>
      <c r="C3762" s="266"/>
      <c r="D3762" s="266"/>
      <c r="E3762" s="267"/>
      <c r="F3762" s="267"/>
      <c r="G3762" s="267"/>
      <c r="H3762" s="267"/>
      <c r="I3762" s="267"/>
      <c r="J3762" s="66"/>
      <c r="K3762" s="298"/>
    </row>
    <row r="3763" ht="18.75" spans="1:11">
      <c r="A3763" s="264" t="s">
        <v>415</v>
      </c>
      <c r="B3763" s="265"/>
      <c r="C3763" s="266"/>
      <c r="D3763" s="266"/>
      <c r="E3763" s="267"/>
      <c r="F3763" s="267"/>
      <c r="G3763" s="267"/>
      <c r="H3763" s="267"/>
      <c r="I3763" s="267"/>
      <c r="J3763" s="267"/>
      <c r="K3763" s="297"/>
    </row>
    <row r="3764" ht="18.75" spans="1:11">
      <c r="A3764" s="264" t="s">
        <v>416</v>
      </c>
      <c r="B3764" s="265"/>
      <c r="C3764" s="266"/>
      <c r="D3764" s="266"/>
      <c r="E3764" s="267"/>
      <c r="F3764" s="267"/>
      <c r="G3764" s="267"/>
      <c r="H3764" s="267"/>
      <c r="I3764" s="267"/>
      <c r="J3764" s="267"/>
      <c r="K3764" s="297"/>
    </row>
    <row r="3765" ht="18.75" spans="1:11">
      <c r="A3765" s="264" t="s">
        <v>417</v>
      </c>
      <c r="B3765" s="265"/>
      <c r="C3765" s="266"/>
      <c r="D3765" s="266"/>
      <c r="E3765" s="267"/>
      <c r="F3765" s="267"/>
      <c r="G3765" s="267"/>
      <c r="H3765" s="267"/>
      <c r="I3765" s="267"/>
      <c r="J3765" s="267"/>
      <c r="K3765" s="297"/>
    </row>
    <row r="3766" ht="18.75" spans="1:11">
      <c r="A3766" s="264"/>
      <c r="B3766" s="265"/>
      <c r="C3766" s="266"/>
      <c r="D3766" s="266"/>
      <c r="E3766" s="267"/>
      <c r="F3766" s="267"/>
      <c r="G3766" s="267"/>
      <c r="H3766" s="267"/>
      <c r="I3766" s="267"/>
      <c r="J3766" s="267"/>
      <c r="K3766" s="297"/>
    </row>
    <row r="3767" ht="18.75" spans="1:11">
      <c r="A3767" s="264" t="s">
        <v>418</v>
      </c>
      <c r="B3767" s="265"/>
      <c r="C3767" s="266"/>
      <c r="D3767" s="266"/>
      <c r="E3767" s="267"/>
      <c r="F3767" s="267"/>
      <c r="G3767" s="267"/>
      <c r="H3767" s="267"/>
      <c r="I3767" s="267"/>
      <c r="J3767" s="267"/>
      <c r="K3767" s="297"/>
    </row>
    <row r="3768" ht="18" spans="1:11">
      <c r="A3768" s="264" t="s">
        <v>419</v>
      </c>
      <c r="B3768" s="268" t="s">
        <v>1016</v>
      </c>
      <c r="C3768" s="266"/>
      <c r="D3768" s="266"/>
      <c r="E3768" s="267"/>
      <c r="F3768" s="267"/>
      <c r="G3768" s="267"/>
      <c r="H3768" s="267"/>
      <c r="I3768" s="267"/>
      <c r="J3768" s="267"/>
      <c r="K3768" s="297"/>
    </row>
    <row r="3769" ht="18.75" spans="1:11">
      <c r="A3769" s="264"/>
      <c r="B3769" s="268"/>
      <c r="C3769" s="266"/>
      <c r="D3769" s="266"/>
      <c r="E3769" s="267"/>
      <c r="F3769" s="267"/>
      <c r="G3769" s="267"/>
      <c r="H3769" s="267"/>
      <c r="I3769" s="267"/>
      <c r="J3769" s="267"/>
      <c r="K3769" s="356"/>
    </row>
    <row r="3770" ht="18.75" spans="1:11">
      <c r="A3770" s="269"/>
      <c r="B3770" s="269"/>
      <c r="C3770" s="266"/>
      <c r="D3770" s="266"/>
      <c r="E3770" s="269"/>
      <c r="F3770" s="270" t="s">
        <v>421</v>
      </c>
      <c r="G3770" s="271"/>
      <c r="H3770" s="271"/>
      <c r="I3770" s="299"/>
      <c r="J3770" s="267"/>
      <c r="K3770" s="356"/>
    </row>
    <row r="3771" ht="33" spans="1:11">
      <c r="A3771" s="334" t="s">
        <v>422</v>
      </c>
      <c r="B3771" s="335" t="s">
        <v>423</v>
      </c>
      <c r="C3771" s="336" t="s">
        <v>424</v>
      </c>
      <c r="D3771" s="337" t="s">
        <v>425</v>
      </c>
      <c r="E3771" s="336" t="s">
        <v>426</v>
      </c>
      <c r="F3771" s="336" t="s">
        <v>8</v>
      </c>
      <c r="G3771" s="336" t="s">
        <v>9</v>
      </c>
      <c r="H3771" s="336" t="s">
        <v>427</v>
      </c>
      <c r="I3771" s="336" t="s">
        <v>428</v>
      </c>
      <c r="J3771" s="336" t="s">
        <v>429</v>
      </c>
      <c r="K3771" s="336" t="s">
        <v>842</v>
      </c>
    </row>
    <row r="3772" spans="1:11">
      <c r="A3772" s="338">
        <v>45539</v>
      </c>
      <c r="B3772" s="338">
        <v>45558</v>
      </c>
      <c r="C3772" s="339" t="s">
        <v>403</v>
      </c>
      <c r="D3772" s="340" t="s">
        <v>1017</v>
      </c>
      <c r="E3772" s="341" t="s">
        <v>514</v>
      </c>
      <c r="F3772" s="358">
        <v>0</v>
      </c>
      <c r="G3772" s="358">
        <v>400</v>
      </c>
      <c r="H3772" s="359">
        <f>F3772+G3772</f>
        <v>400</v>
      </c>
      <c r="I3772" s="359">
        <v>400</v>
      </c>
      <c r="J3772" s="352" t="s">
        <v>454</v>
      </c>
      <c r="K3772" s="353" t="s">
        <v>434</v>
      </c>
    </row>
    <row r="3773" spans="1:11">
      <c r="A3773" s="338">
        <v>45539</v>
      </c>
      <c r="B3773" s="338">
        <v>45558</v>
      </c>
      <c r="C3773" s="339" t="s">
        <v>404</v>
      </c>
      <c r="D3773" s="340" t="s">
        <v>1017</v>
      </c>
      <c r="E3773" s="341" t="s">
        <v>514</v>
      </c>
      <c r="F3773" s="358">
        <v>0</v>
      </c>
      <c r="G3773" s="358">
        <v>400</v>
      </c>
      <c r="H3773" s="359">
        <f>F3773+G3773</f>
        <v>400</v>
      </c>
      <c r="I3773" s="359">
        <v>400</v>
      </c>
      <c r="J3773" s="352" t="s">
        <v>454</v>
      </c>
      <c r="K3773" s="353" t="s">
        <v>434</v>
      </c>
    </row>
    <row r="3774" spans="1:11">
      <c r="A3774" s="338">
        <v>45539</v>
      </c>
      <c r="B3774" s="338">
        <v>45558</v>
      </c>
      <c r="C3774" s="339" t="s">
        <v>405</v>
      </c>
      <c r="D3774" s="340" t="s">
        <v>1017</v>
      </c>
      <c r="E3774" s="341" t="s">
        <v>514</v>
      </c>
      <c r="F3774" s="358">
        <v>0</v>
      </c>
      <c r="G3774" s="350">
        <v>400</v>
      </c>
      <c r="H3774" s="359">
        <f>F3774+G3774</f>
        <v>400</v>
      </c>
      <c r="I3774" s="351">
        <v>400</v>
      </c>
      <c r="J3774" s="352" t="s">
        <v>454</v>
      </c>
      <c r="K3774" s="353" t="s">
        <v>434</v>
      </c>
    </row>
    <row r="3775" spans="1:11">
      <c r="A3775" s="338">
        <v>45539</v>
      </c>
      <c r="B3775" s="338">
        <v>45558</v>
      </c>
      <c r="C3775" s="339" t="s">
        <v>406</v>
      </c>
      <c r="D3775" s="340" t="s">
        <v>1017</v>
      </c>
      <c r="E3775" s="341" t="s">
        <v>514</v>
      </c>
      <c r="F3775" s="358">
        <v>0</v>
      </c>
      <c r="G3775" s="350">
        <v>900</v>
      </c>
      <c r="H3775" s="359">
        <f>F3775+G3775</f>
        <v>900</v>
      </c>
      <c r="I3775" s="351">
        <v>900</v>
      </c>
      <c r="J3775" s="352" t="s">
        <v>454</v>
      </c>
      <c r="K3775" s="353" t="s">
        <v>434</v>
      </c>
    </row>
    <row r="3776" spans="1:11">
      <c r="A3776" s="338">
        <v>45539</v>
      </c>
      <c r="B3776" s="338">
        <v>45558</v>
      </c>
      <c r="C3776" s="339" t="s">
        <v>407</v>
      </c>
      <c r="D3776" s="340" t="s">
        <v>1017</v>
      </c>
      <c r="E3776" s="341" t="s">
        <v>514</v>
      </c>
      <c r="F3776" s="358">
        <v>0</v>
      </c>
      <c r="G3776" s="350">
        <v>900</v>
      </c>
      <c r="H3776" s="359">
        <f>F3776+G3776</f>
        <v>900</v>
      </c>
      <c r="I3776" s="351">
        <v>900</v>
      </c>
      <c r="J3776" s="352" t="s">
        <v>454</v>
      </c>
      <c r="K3776" s="353" t="s">
        <v>434</v>
      </c>
    </row>
    <row r="3777" spans="1:11">
      <c r="A3777" s="338">
        <v>45554</v>
      </c>
      <c r="B3777" s="338">
        <v>45558</v>
      </c>
      <c r="C3777" s="339" t="s">
        <v>408</v>
      </c>
      <c r="D3777" s="340" t="s">
        <v>1018</v>
      </c>
      <c r="E3777" s="341" t="s">
        <v>720</v>
      </c>
      <c r="F3777" s="358">
        <v>0</v>
      </c>
      <c r="G3777" s="358">
        <v>0</v>
      </c>
      <c r="H3777" s="358">
        <v>0</v>
      </c>
      <c r="I3777" s="358">
        <v>0</v>
      </c>
      <c r="J3777" s="352" t="s">
        <v>433</v>
      </c>
      <c r="K3777" s="353" t="s">
        <v>434</v>
      </c>
    </row>
    <row r="3778" spans="1:11">
      <c r="A3778" s="344"/>
      <c r="B3778" s="344"/>
      <c r="C3778" s="345"/>
      <c r="D3778" s="346"/>
      <c r="E3778" s="347"/>
      <c r="F3778" s="360"/>
      <c r="G3778" s="360"/>
      <c r="H3778" s="361"/>
      <c r="I3778" s="361"/>
      <c r="J3778" s="354"/>
      <c r="K3778" s="355"/>
    </row>
    <row r="3779" spans="1:11">
      <c r="A3779" s="344"/>
      <c r="B3779" s="344"/>
      <c r="C3779" s="345"/>
      <c r="D3779" s="346"/>
      <c r="E3779" s="347"/>
      <c r="F3779" s="360"/>
      <c r="G3779" s="360"/>
      <c r="H3779" s="361"/>
      <c r="I3779" s="361"/>
      <c r="J3779" s="354"/>
      <c r="K3779" s="355"/>
    </row>
    <row r="3780" spans="1:11">
      <c r="A3780" s="286" t="s">
        <v>436</v>
      </c>
      <c r="B3780" s="267"/>
      <c r="C3780" s="267"/>
      <c r="D3780" s="286" t="s">
        <v>437</v>
      </c>
      <c r="E3780" s="267"/>
      <c r="F3780" s="286"/>
      <c r="G3780" s="286"/>
      <c r="H3780" s="267"/>
      <c r="I3780" s="356" t="s">
        <v>438</v>
      </c>
      <c r="J3780" s="267"/>
      <c r="K3780" s="345"/>
    </row>
    <row r="3781" spans="1:11">
      <c r="A3781" s="286"/>
      <c r="B3781" s="267"/>
      <c r="C3781" s="267"/>
      <c r="D3781" s="286"/>
      <c r="E3781" s="267"/>
      <c r="F3781" s="286"/>
      <c r="G3781" s="286"/>
      <c r="H3781" s="267"/>
      <c r="I3781" s="267"/>
      <c r="J3781" s="267"/>
      <c r="K3781" s="345"/>
    </row>
    <row r="3782" spans="1:11">
      <c r="A3782" s="286"/>
      <c r="B3782" s="267"/>
      <c r="C3782" s="267"/>
      <c r="D3782" s="286"/>
      <c r="E3782" s="267"/>
      <c r="F3782" s="286"/>
      <c r="G3782" s="286"/>
      <c r="H3782" s="267"/>
      <c r="I3782" s="345"/>
      <c r="J3782" s="267"/>
      <c r="K3782" s="345"/>
    </row>
    <row r="3783" spans="1:11">
      <c r="A3783" s="287" t="s">
        <v>439</v>
      </c>
      <c r="B3783" s="267"/>
      <c r="C3783" s="267"/>
      <c r="D3783" s="287" t="s">
        <v>440</v>
      </c>
      <c r="E3783" s="267"/>
      <c r="F3783" s="287"/>
      <c r="G3783" s="287"/>
      <c r="H3783" s="267"/>
      <c r="I3783" s="287" t="s">
        <v>441</v>
      </c>
      <c r="J3783" s="267"/>
      <c r="K3783" s="357"/>
    </row>
    <row r="3784" spans="1:11">
      <c r="A3784" s="288" t="s">
        <v>442</v>
      </c>
      <c r="B3784" s="267"/>
      <c r="C3784" s="267"/>
      <c r="D3784" s="288" t="s">
        <v>443</v>
      </c>
      <c r="E3784" s="267"/>
      <c r="F3784" s="288"/>
      <c r="G3784" s="288"/>
      <c r="H3784" s="267"/>
      <c r="I3784" s="288" t="s">
        <v>444</v>
      </c>
      <c r="J3784" s="304"/>
      <c r="K3784" s="286"/>
    </row>
    <row r="3785" ht="18" spans="1:11">
      <c r="A3785" s="264"/>
      <c r="B3785" s="268"/>
      <c r="C3785" s="266"/>
      <c r="D3785" s="266"/>
      <c r="E3785" s="267"/>
      <c r="F3785" s="267"/>
      <c r="G3785" s="267"/>
      <c r="H3785" s="267"/>
      <c r="I3785" s="267"/>
      <c r="J3785" s="66"/>
      <c r="K3785" s="298"/>
    </row>
    <row r="3786" ht="18.75" spans="1:11">
      <c r="A3786" s="264" t="s">
        <v>415</v>
      </c>
      <c r="B3786" s="265"/>
      <c r="C3786" s="266"/>
      <c r="D3786" s="266"/>
      <c r="E3786" s="267"/>
      <c r="F3786" s="267"/>
      <c r="G3786" s="267"/>
      <c r="H3786" s="267"/>
      <c r="I3786" s="267"/>
      <c r="J3786" s="267"/>
      <c r="K3786" s="267"/>
    </row>
    <row r="3787" ht="18.75" spans="1:11">
      <c r="A3787" s="264" t="s">
        <v>416</v>
      </c>
      <c r="B3787" s="265"/>
      <c r="C3787" s="266"/>
      <c r="D3787" s="266"/>
      <c r="E3787" s="267"/>
      <c r="F3787" s="267"/>
      <c r="G3787" s="267"/>
      <c r="H3787" s="267"/>
      <c r="I3787" s="267"/>
      <c r="J3787" s="267"/>
      <c r="K3787" s="267"/>
    </row>
    <row r="3788" ht="18.75" spans="1:11">
      <c r="A3788" s="264" t="s">
        <v>417</v>
      </c>
      <c r="B3788" s="265"/>
      <c r="C3788" s="266"/>
      <c r="D3788" s="266"/>
      <c r="E3788" s="267"/>
      <c r="F3788" s="267"/>
      <c r="G3788" s="267"/>
      <c r="H3788" s="267"/>
      <c r="I3788" s="296"/>
      <c r="J3788" s="296"/>
      <c r="K3788" s="296"/>
    </row>
    <row r="3789" ht="18.75" spans="1:11">
      <c r="A3789" s="264"/>
      <c r="B3789" s="265"/>
      <c r="C3789" s="266"/>
      <c r="D3789" s="266"/>
      <c r="E3789" s="267"/>
      <c r="F3789" s="267"/>
      <c r="G3789" s="267"/>
      <c r="H3789" s="267"/>
      <c r="I3789" s="267"/>
      <c r="J3789" s="267"/>
      <c r="K3789" s="267"/>
    </row>
    <row r="3790" ht="18.75" spans="1:11">
      <c r="A3790" s="264" t="s">
        <v>450</v>
      </c>
      <c r="B3790" s="265"/>
      <c r="C3790" s="266"/>
      <c r="D3790" s="266"/>
      <c r="E3790" s="267"/>
      <c r="F3790" s="267"/>
      <c r="G3790" s="267"/>
      <c r="H3790" s="267"/>
      <c r="I3790" s="267"/>
      <c r="J3790" s="267"/>
      <c r="K3790" s="297"/>
    </row>
    <row r="3791" ht="18" spans="1:11">
      <c r="A3791" s="264" t="s">
        <v>419</v>
      </c>
      <c r="B3791" s="268" t="s">
        <v>1019</v>
      </c>
      <c r="C3791" s="266"/>
      <c r="D3791" s="266"/>
      <c r="E3791" s="267"/>
      <c r="F3791" s="267"/>
      <c r="G3791" s="267"/>
      <c r="H3791" s="267"/>
      <c r="I3791" s="267"/>
      <c r="J3791" s="267"/>
      <c r="K3791" s="297"/>
    </row>
    <row r="3792" ht="18.75" spans="1:11">
      <c r="A3792" s="264"/>
      <c r="B3792" s="268"/>
      <c r="C3792" s="266"/>
      <c r="D3792" s="266"/>
      <c r="E3792" s="267"/>
      <c r="F3792" s="267"/>
      <c r="G3792" s="267"/>
      <c r="H3792" s="267"/>
      <c r="I3792" s="267"/>
      <c r="J3792" s="267"/>
      <c r="K3792" s="356"/>
    </row>
    <row r="3793" ht="18.75" spans="1:11">
      <c r="A3793" s="269"/>
      <c r="B3793" s="269"/>
      <c r="C3793" s="266"/>
      <c r="D3793" s="266"/>
      <c r="E3793" s="269"/>
      <c r="F3793" s="270" t="s">
        <v>421</v>
      </c>
      <c r="G3793" s="271"/>
      <c r="H3793" s="271"/>
      <c r="I3793" s="299"/>
      <c r="J3793" s="267"/>
      <c r="K3793" s="356"/>
    </row>
    <row r="3794" ht="33" spans="1:11">
      <c r="A3794" s="334" t="s">
        <v>422</v>
      </c>
      <c r="B3794" s="335" t="s">
        <v>423</v>
      </c>
      <c r="C3794" s="336" t="s">
        <v>424</v>
      </c>
      <c r="D3794" s="337" t="s">
        <v>425</v>
      </c>
      <c r="E3794" s="336" t="s">
        <v>426</v>
      </c>
      <c r="F3794" s="336" t="s">
        <v>8</v>
      </c>
      <c r="G3794" s="336" t="s">
        <v>9</v>
      </c>
      <c r="H3794" s="336" t="s">
        <v>427</v>
      </c>
      <c r="I3794" s="336" t="s">
        <v>428</v>
      </c>
      <c r="J3794" s="336" t="s">
        <v>429</v>
      </c>
      <c r="K3794" s="336" t="s">
        <v>842</v>
      </c>
    </row>
    <row r="3795" spans="1:11">
      <c r="A3795" s="338">
        <v>45553</v>
      </c>
      <c r="B3795" s="338">
        <v>45559</v>
      </c>
      <c r="C3795" s="339" t="s">
        <v>409</v>
      </c>
      <c r="D3795" s="340" t="s">
        <v>1020</v>
      </c>
      <c r="E3795" s="341" t="s">
        <v>796</v>
      </c>
      <c r="F3795" s="358">
        <v>0</v>
      </c>
      <c r="G3795" s="358">
        <v>0</v>
      </c>
      <c r="H3795" s="359">
        <f>F3795+G3795</f>
        <v>0</v>
      </c>
      <c r="I3795" s="359">
        <v>0</v>
      </c>
      <c r="J3795" s="352" t="s">
        <v>433</v>
      </c>
      <c r="K3795" s="353" t="s">
        <v>434</v>
      </c>
    </row>
    <row r="3796" spans="1:11">
      <c r="A3796" s="344"/>
      <c r="B3796" s="344"/>
      <c r="C3796" s="345"/>
      <c r="D3796" s="346"/>
      <c r="E3796" s="347"/>
      <c r="F3796" s="360"/>
      <c r="G3796" s="360"/>
      <c r="H3796" s="361"/>
      <c r="I3796" s="361"/>
      <c r="J3796" s="354"/>
      <c r="K3796" s="355"/>
    </row>
    <row r="3797" spans="1:11">
      <c r="A3797" s="286" t="s">
        <v>436</v>
      </c>
      <c r="B3797" s="267"/>
      <c r="C3797" s="267"/>
      <c r="D3797" s="286" t="s">
        <v>437</v>
      </c>
      <c r="E3797" s="267"/>
      <c r="F3797" s="286"/>
      <c r="G3797" s="286"/>
      <c r="H3797" s="267"/>
      <c r="I3797" s="356" t="s">
        <v>438</v>
      </c>
      <c r="J3797" s="267"/>
      <c r="K3797" s="345"/>
    </row>
    <row r="3798" spans="1:11">
      <c r="A3798" s="286"/>
      <c r="B3798" s="267"/>
      <c r="C3798" s="267"/>
      <c r="D3798" s="286"/>
      <c r="E3798" s="267"/>
      <c r="F3798" s="286"/>
      <c r="G3798" s="286"/>
      <c r="H3798" s="267"/>
      <c r="I3798" s="267"/>
      <c r="J3798" s="267"/>
      <c r="K3798" s="345"/>
    </row>
    <row r="3799" spans="1:11">
      <c r="A3799" s="286"/>
      <c r="B3799" s="267"/>
      <c r="C3799" s="267"/>
      <c r="D3799" s="286"/>
      <c r="E3799" s="267"/>
      <c r="F3799" s="286"/>
      <c r="G3799" s="286"/>
      <c r="H3799" s="267"/>
      <c r="I3799" s="345"/>
      <c r="J3799" s="267"/>
      <c r="K3799" s="345"/>
    </row>
    <row r="3800" spans="1:22">
      <c r="A3800" s="287" t="s">
        <v>439</v>
      </c>
      <c r="B3800" s="267"/>
      <c r="C3800" s="267"/>
      <c r="D3800" s="287" t="s">
        <v>440</v>
      </c>
      <c r="E3800" s="267"/>
      <c r="F3800" s="287"/>
      <c r="G3800" s="287"/>
      <c r="H3800" s="267"/>
      <c r="I3800" s="287" t="s">
        <v>544</v>
      </c>
      <c r="J3800" s="267"/>
      <c r="K3800" s="357"/>
      <c r="L3800" s="294"/>
      <c r="M3800" s="294"/>
      <c r="N3800" s="294"/>
      <c r="O3800" s="294"/>
      <c r="P3800" s="294"/>
      <c r="Q3800" s="294"/>
      <c r="R3800" s="294"/>
      <c r="S3800" s="294"/>
      <c r="T3800" s="294"/>
      <c r="U3800" s="294"/>
      <c r="V3800" s="294"/>
    </row>
    <row r="3801" spans="1:11">
      <c r="A3801" s="288" t="s">
        <v>442</v>
      </c>
      <c r="B3801" s="267"/>
      <c r="C3801" s="267"/>
      <c r="D3801" s="288" t="s">
        <v>443</v>
      </c>
      <c r="E3801" s="267"/>
      <c r="F3801" s="288"/>
      <c r="G3801" s="288"/>
      <c r="H3801" s="267"/>
      <c r="I3801" s="288" t="s">
        <v>545</v>
      </c>
      <c r="J3801" s="304"/>
      <c r="K3801" s="286"/>
    </row>
    <row r="3802" ht="18" spans="1:11">
      <c r="A3802" s="264"/>
      <c r="B3802" s="268"/>
      <c r="C3802" s="266"/>
      <c r="D3802" s="266"/>
      <c r="E3802" s="267"/>
      <c r="F3802" s="267"/>
      <c r="G3802" s="267"/>
      <c r="H3802" s="267"/>
      <c r="I3802" s="267"/>
      <c r="J3802" s="61"/>
      <c r="K3802" s="297"/>
    </row>
    <row r="3803" ht="18.75" spans="1:11">
      <c r="A3803" s="264" t="s">
        <v>415</v>
      </c>
      <c r="B3803" s="265"/>
      <c r="C3803" s="266"/>
      <c r="D3803" s="266"/>
      <c r="E3803" s="267"/>
      <c r="F3803" s="267"/>
      <c r="G3803" s="267"/>
      <c r="H3803" s="267"/>
      <c r="I3803" s="267"/>
      <c r="J3803" s="267"/>
      <c r="K3803" s="297"/>
    </row>
    <row r="3804" ht="18.75" spans="1:11">
      <c r="A3804" s="264" t="s">
        <v>416</v>
      </c>
      <c r="B3804" s="265"/>
      <c r="C3804" s="266"/>
      <c r="D3804" s="266"/>
      <c r="E3804" s="267"/>
      <c r="F3804" s="267"/>
      <c r="G3804" s="267"/>
      <c r="H3804" s="267"/>
      <c r="I3804" s="267"/>
      <c r="J3804" s="267"/>
      <c r="K3804" s="297"/>
    </row>
    <row r="3805" ht="18.75" spans="1:11">
      <c r="A3805" s="264" t="s">
        <v>417</v>
      </c>
      <c r="B3805" s="265"/>
      <c r="C3805" s="266"/>
      <c r="D3805" s="266"/>
      <c r="E3805" s="267"/>
      <c r="F3805" s="267"/>
      <c r="G3805" s="267"/>
      <c r="H3805" s="267"/>
      <c r="I3805" s="267"/>
      <c r="J3805" s="267"/>
      <c r="K3805" s="297"/>
    </row>
    <row r="3806" ht="18.75" spans="1:11">
      <c r="A3806" s="264"/>
      <c r="B3806" s="265"/>
      <c r="C3806" s="266"/>
      <c r="D3806" s="266"/>
      <c r="E3806" s="267"/>
      <c r="F3806" s="267"/>
      <c r="G3806" s="267"/>
      <c r="H3806" s="267"/>
      <c r="I3806" s="267"/>
      <c r="J3806" s="267"/>
      <c r="K3806" s="297"/>
    </row>
    <row r="3807" ht="18.75" spans="1:11">
      <c r="A3807" s="264" t="s">
        <v>418</v>
      </c>
      <c r="B3807" s="265"/>
      <c r="C3807" s="266"/>
      <c r="D3807" s="266"/>
      <c r="E3807" s="267"/>
      <c r="F3807" s="267"/>
      <c r="G3807" s="267"/>
      <c r="H3807" s="267"/>
      <c r="I3807" s="267"/>
      <c r="J3807" s="267"/>
      <c r="K3807" s="297"/>
    </row>
    <row r="3808" ht="18" spans="1:11">
      <c r="A3808" s="264" t="s">
        <v>419</v>
      </c>
      <c r="B3808" s="268" t="s">
        <v>1021</v>
      </c>
      <c r="C3808" s="266"/>
      <c r="D3808" s="266"/>
      <c r="E3808" s="267"/>
      <c r="F3808" s="267"/>
      <c r="G3808" s="267"/>
      <c r="H3808" s="267"/>
      <c r="I3808" s="267"/>
      <c r="J3808" s="267"/>
      <c r="K3808" s="297"/>
    </row>
    <row r="3809" ht="18.75" spans="1:11">
      <c r="A3809" s="264"/>
      <c r="B3809" s="268"/>
      <c r="C3809" s="266"/>
      <c r="D3809" s="266"/>
      <c r="E3809" s="267"/>
      <c r="F3809" s="267"/>
      <c r="G3809" s="267"/>
      <c r="H3809" s="267"/>
      <c r="I3809" s="267"/>
      <c r="J3809" s="267"/>
      <c r="K3809" s="356"/>
    </row>
    <row r="3810" ht="18.75" spans="1:11">
      <c r="A3810" s="269"/>
      <c r="B3810" s="269"/>
      <c r="C3810" s="266"/>
      <c r="D3810" s="266"/>
      <c r="E3810" s="269"/>
      <c r="F3810" s="270" t="s">
        <v>421</v>
      </c>
      <c r="G3810" s="271"/>
      <c r="H3810" s="271"/>
      <c r="I3810" s="299"/>
      <c r="J3810" s="267"/>
      <c r="K3810" s="356"/>
    </row>
    <row r="3811" ht="33" spans="1:11">
      <c r="A3811" s="334" t="s">
        <v>422</v>
      </c>
      <c r="B3811" s="335" t="s">
        <v>423</v>
      </c>
      <c r="C3811" s="336" t="s">
        <v>424</v>
      </c>
      <c r="D3811" s="337" t="s">
        <v>425</v>
      </c>
      <c r="E3811" s="336" t="s">
        <v>426</v>
      </c>
      <c r="F3811" s="336" t="s">
        <v>8</v>
      </c>
      <c r="G3811" s="336" t="s">
        <v>9</v>
      </c>
      <c r="H3811" s="336" t="s">
        <v>427</v>
      </c>
      <c r="I3811" s="336" t="s">
        <v>428</v>
      </c>
      <c r="J3811" s="336" t="s">
        <v>429</v>
      </c>
      <c r="K3811" s="336" t="s">
        <v>842</v>
      </c>
    </row>
    <row r="3812" spans="1:11">
      <c r="A3812" s="338">
        <v>45556</v>
      </c>
      <c r="B3812" s="338">
        <v>45561</v>
      </c>
      <c r="C3812" s="339">
        <v>223127</v>
      </c>
      <c r="D3812" s="340" t="s">
        <v>1022</v>
      </c>
      <c r="E3812" s="341" t="s">
        <v>536</v>
      </c>
      <c r="F3812" s="358">
        <v>0</v>
      </c>
      <c r="G3812" s="358">
        <v>2115</v>
      </c>
      <c r="H3812" s="359">
        <v>2115</v>
      </c>
      <c r="I3812" s="359">
        <v>2115</v>
      </c>
      <c r="J3812" s="352" t="s">
        <v>454</v>
      </c>
      <c r="K3812" s="353" t="s">
        <v>434</v>
      </c>
    </row>
    <row r="3813" spans="1:11">
      <c r="A3813" s="344"/>
      <c r="B3813" s="344"/>
      <c r="C3813" s="345"/>
      <c r="D3813" s="346"/>
      <c r="E3813" s="347"/>
      <c r="F3813" s="360"/>
      <c r="G3813" s="360"/>
      <c r="H3813" s="361"/>
      <c r="I3813" s="361"/>
      <c r="J3813" s="354"/>
      <c r="K3813" s="355"/>
    </row>
    <row r="3814" spans="1:11">
      <c r="A3814" s="344"/>
      <c r="B3814" s="344"/>
      <c r="C3814" s="345"/>
      <c r="D3814" s="346"/>
      <c r="E3814" s="347"/>
      <c r="F3814" s="360"/>
      <c r="G3814" s="360"/>
      <c r="H3814" s="361"/>
      <c r="I3814" s="361"/>
      <c r="J3814" s="354"/>
      <c r="K3814" s="355"/>
    </row>
    <row r="3815" spans="1:11">
      <c r="A3815" s="286" t="s">
        <v>436</v>
      </c>
      <c r="B3815" s="267"/>
      <c r="C3815" s="267"/>
      <c r="D3815" s="286" t="s">
        <v>437</v>
      </c>
      <c r="E3815" s="267"/>
      <c r="F3815" s="286"/>
      <c r="G3815" s="286"/>
      <c r="H3815" s="267"/>
      <c r="I3815" s="356" t="s">
        <v>438</v>
      </c>
      <c r="J3815" s="267"/>
      <c r="K3815" s="345"/>
    </row>
    <row r="3816" spans="1:11">
      <c r="A3816" s="286"/>
      <c r="B3816" s="267"/>
      <c r="C3816" s="267"/>
      <c r="D3816" s="286"/>
      <c r="E3816" s="267"/>
      <c r="F3816" s="286"/>
      <c r="G3816" s="286"/>
      <c r="H3816" s="267"/>
      <c r="I3816" s="267"/>
      <c r="J3816" s="267"/>
      <c r="K3816" s="345"/>
    </row>
    <row r="3817" spans="1:11">
      <c r="A3817" s="286"/>
      <c r="B3817" s="267"/>
      <c r="C3817" s="267"/>
      <c r="D3817" s="286"/>
      <c r="E3817" s="267"/>
      <c r="F3817" s="286"/>
      <c r="G3817" s="286"/>
      <c r="H3817" s="267"/>
      <c r="I3817" s="345"/>
      <c r="J3817" s="267"/>
      <c r="K3817" s="345"/>
    </row>
    <row r="3818" spans="1:11">
      <c r="A3818" s="287" t="s">
        <v>439</v>
      </c>
      <c r="B3818" s="267"/>
      <c r="C3818" s="267"/>
      <c r="D3818" s="287" t="s">
        <v>440</v>
      </c>
      <c r="E3818" s="267"/>
      <c r="F3818" s="287"/>
      <c r="G3818" s="287"/>
      <c r="H3818" s="267"/>
      <c r="I3818" s="287" t="s">
        <v>441</v>
      </c>
      <c r="J3818" s="267"/>
      <c r="K3818" s="357"/>
    </row>
    <row r="3819" spans="1:11">
      <c r="A3819" s="288" t="s">
        <v>442</v>
      </c>
      <c r="B3819" s="267"/>
      <c r="C3819" s="267"/>
      <c r="D3819" s="288" t="s">
        <v>443</v>
      </c>
      <c r="E3819" s="267"/>
      <c r="F3819" s="288"/>
      <c r="G3819" s="288"/>
      <c r="H3819" s="267"/>
      <c r="I3819" s="288" t="s">
        <v>444</v>
      </c>
      <c r="J3819" s="304"/>
      <c r="K3819" s="286"/>
    </row>
    <row r="3820" ht="16.5" spans="1:11">
      <c r="A3820" s="309"/>
      <c r="B3820" s="310"/>
      <c r="C3820" s="311"/>
      <c r="D3820" s="311"/>
      <c r="E3820" s="311"/>
      <c r="F3820" s="311"/>
      <c r="G3820" s="311"/>
      <c r="H3820" s="311"/>
      <c r="I3820" s="311"/>
      <c r="J3820" s="311"/>
      <c r="K3820" s="311"/>
    </row>
    <row r="3821" ht="18.75" spans="1:11">
      <c r="A3821" s="264" t="s">
        <v>415</v>
      </c>
      <c r="B3821" s="265"/>
      <c r="C3821" s="266"/>
      <c r="D3821" s="266"/>
      <c r="E3821" s="267"/>
      <c r="F3821" s="267"/>
      <c r="G3821" s="267"/>
      <c r="H3821" s="267"/>
      <c r="I3821" s="267"/>
      <c r="J3821" s="267"/>
      <c r="K3821" s="267"/>
    </row>
    <row r="3822" ht="18.75" spans="1:11">
      <c r="A3822" s="264" t="s">
        <v>416</v>
      </c>
      <c r="B3822" s="265"/>
      <c r="C3822" s="266"/>
      <c r="D3822" s="266"/>
      <c r="E3822" s="267"/>
      <c r="F3822" s="267"/>
      <c r="G3822" s="267"/>
      <c r="H3822" s="267"/>
      <c r="I3822" s="267"/>
      <c r="J3822" s="267"/>
      <c r="K3822" s="267"/>
    </row>
    <row r="3823" ht="18.75" spans="1:11">
      <c r="A3823" s="264" t="s">
        <v>417</v>
      </c>
      <c r="B3823" s="265"/>
      <c r="C3823" s="266"/>
      <c r="D3823" s="266"/>
      <c r="E3823" s="267"/>
      <c r="F3823" s="267"/>
      <c r="G3823" s="267"/>
      <c r="H3823" s="267"/>
      <c r="I3823" s="296"/>
      <c r="J3823" s="296"/>
      <c r="K3823" s="296"/>
    </row>
    <row r="3824" ht="18.75" spans="1:11">
      <c r="A3824" s="264"/>
      <c r="B3824" s="265"/>
      <c r="C3824" s="266"/>
      <c r="D3824" s="266"/>
      <c r="E3824" s="267"/>
      <c r="F3824" s="267"/>
      <c r="G3824" s="267"/>
      <c r="H3824" s="267"/>
      <c r="I3824" s="267"/>
      <c r="J3824" s="267"/>
      <c r="K3824" s="267"/>
    </row>
    <row r="3825" ht="18.75" spans="1:11">
      <c r="A3825" s="264" t="s">
        <v>450</v>
      </c>
      <c r="B3825" s="265"/>
      <c r="C3825" s="266"/>
      <c r="D3825" s="266"/>
      <c r="E3825" s="267"/>
      <c r="F3825" s="267"/>
      <c r="G3825" s="267"/>
      <c r="H3825" s="267"/>
      <c r="I3825" s="267"/>
      <c r="J3825" s="267"/>
      <c r="K3825" s="297"/>
    </row>
    <row r="3826" ht="18" spans="1:11">
      <c r="A3826" s="264" t="s">
        <v>419</v>
      </c>
      <c r="B3826" s="268" t="s">
        <v>1023</v>
      </c>
      <c r="C3826" s="266"/>
      <c r="D3826" s="266"/>
      <c r="E3826" s="267"/>
      <c r="F3826" s="267"/>
      <c r="G3826" s="267"/>
      <c r="H3826" s="267"/>
      <c r="I3826" s="267"/>
      <c r="J3826" s="267"/>
      <c r="K3826" s="297"/>
    </row>
    <row r="3827" ht="18.75" spans="1:11">
      <c r="A3827" s="264"/>
      <c r="B3827" s="268"/>
      <c r="C3827" s="266"/>
      <c r="D3827" s="266"/>
      <c r="E3827" s="267"/>
      <c r="F3827" s="267"/>
      <c r="G3827" s="267"/>
      <c r="H3827" s="267"/>
      <c r="I3827" s="267"/>
      <c r="J3827" s="267"/>
      <c r="K3827" s="356"/>
    </row>
    <row r="3828" ht="18.75" spans="1:11">
      <c r="A3828" s="269"/>
      <c r="B3828" s="269"/>
      <c r="C3828" s="266"/>
      <c r="D3828" s="266"/>
      <c r="E3828" s="269"/>
      <c r="F3828" s="270" t="s">
        <v>421</v>
      </c>
      <c r="G3828" s="271"/>
      <c r="H3828" s="271"/>
      <c r="I3828" s="299"/>
      <c r="J3828" s="267"/>
      <c r="K3828" s="356"/>
    </row>
    <row r="3829" ht="33" spans="1:11">
      <c r="A3829" s="334" t="s">
        <v>422</v>
      </c>
      <c r="B3829" s="335" t="s">
        <v>423</v>
      </c>
      <c r="C3829" s="336" t="s">
        <v>424</v>
      </c>
      <c r="D3829" s="337" t="s">
        <v>425</v>
      </c>
      <c r="E3829" s="336" t="s">
        <v>426</v>
      </c>
      <c r="F3829" s="336" t="s">
        <v>8</v>
      </c>
      <c r="G3829" s="336" t="s">
        <v>9</v>
      </c>
      <c r="H3829" s="336" t="s">
        <v>427</v>
      </c>
      <c r="I3829" s="336" t="s">
        <v>428</v>
      </c>
      <c r="J3829" s="336" t="s">
        <v>429</v>
      </c>
      <c r="K3829" s="336" t="s">
        <v>842</v>
      </c>
    </row>
    <row r="3830" spans="1:11">
      <c r="A3830" s="338">
        <v>45553</v>
      </c>
      <c r="B3830" s="338">
        <v>45562</v>
      </c>
      <c r="C3830" s="339" t="s">
        <v>410</v>
      </c>
      <c r="D3830" s="340" t="s">
        <v>766</v>
      </c>
      <c r="E3830" s="341" t="s">
        <v>767</v>
      </c>
      <c r="F3830" s="358">
        <v>2750</v>
      </c>
      <c r="G3830" s="358">
        <v>1100</v>
      </c>
      <c r="H3830" s="359">
        <f>F3830+G3830</f>
        <v>3850</v>
      </c>
      <c r="I3830" s="359">
        <v>3850</v>
      </c>
      <c r="J3830" s="352" t="s">
        <v>454</v>
      </c>
      <c r="K3830" s="353" t="s">
        <v>434</v>
      </c>
    </row>
    <row r="3831" spans="1:11">
      <c r="A3831" s="338">
        <v>45558</v>
      </c>
      <c r="B3831" s="338">
        <v>45562</v>
      </c>
      <c r="C3831" s="339" t="s">
        <v>1024</v>
      </c>
      <c r="D3831" s="340" t="s">
        <v>1025</v>
      </c>
      <c r="E3831" s="341" t="s">
        <v>449</v>
      </c>
      <c r="F3831" s="358">
        <v>0</v>
      </c>
      <c r="G3831" s="358">
        <v>0</v>
      </c>
      <c r="H3831" s="358">
        <v>0</v>
      </c>
      <c r="I3831" s="358">
        <v>0</v>
      </c>
      <c r="J3831" s="352" t="s">
        <v>433</v>
      </c>
      <c r="K3831" s="353" t="s">
        <v>434</v>
      </c>
    </row>
    <row r="3832" spans="1:11">
      <c r="A3832" s="366">
        <v>45558</v>
      </c>
      <c r="B3832" s="366">
        <v>45562</v>
      </c>
      <c r="C3832" s="339" t="s">
        <v>1026</v>
      </c>
      <c r="D3832" s="367" t="s">
        <v>1027</v>
      </c>
      <c r="E3832" s="368" t="s">
        <v>541</v>
      </c>
      <c r="F3832" s="358">
        <v>0</v>
      </c>
      <c r="G3832" s="358">
        <v>0</v>
      </c>
      <c r="H3832" s="358">
        <v>0</v>
      </c>
      <c r="I3832" s="358">
        <v>0</v>
      </c>
      <c r="J3832" s="352" t="s">
        <v>433</v>
      </c>
      <c r="K3832" s="353" t="s">
        <v>434</v>
      </c>
    </row>
    <row r="3833" spans="1:11">
      <c r="A3833" s="344"/>
      <c r="B3833" s="344"/>
      <c r="C3833" s="345"/>
      <c r="D3833" s="346"/>
      <c r="E3833" s="347"/>
      <c r="F3833" s="360"/>
      <c r="G3833" s="360"/>
      <c r="H3833" s="361"/>
      <c r="I3833" s="361"/>
      <c r="J3833" s="354"/>
      <c r="K3833" s="355"/>
    </row>
    <row r="3834" spans="1:11">
      <c r="A3834" s="286" t="s">
        <v>436</v>
      </c>
      <c r="B3834" s="267"/>
      <c r="C3834" s="267"/>
      <c r="D3834" s="286" t="s">
        <v>437</v>
      </c>
      <c r="E3834" s="267"/>
      <c r="F3834" s="286"/>
      <c r="G3834" s="286"/>
      <c r="H3834" s="267"/>
      <c r="I3834" s="356" t="s">
        <v>438</v>
      </c>
      <c r="J3834" s="267"/>
      <c r="K3834" s="345"/>
    </row>
    <row r="3835" spans="1:11">
      <c r="A3835" s="286"/>
      <c r="B3835" s="267"/>
      <c r="C3835" s="267"/>
      <c r="D3835" s="286"/>
      <c r="E3835" s="267"/>
      <c r="F3835" s="286"/>
      <c r="G3835" s="286"/>
      <c r="H3835" s="267"/>
      <c r="I3835" s="267"/>
      <c r="J3835" s="267"/>
      <c r="K3835" s="345"/>
    </row>
    <row r="3836" spans="1:11">
      <c r="A3836" s="286"/>
      <c r="B3836" s="267"/>
      <c r="C3836" s="267"/>
      <c r="D3836" s="286"/>
      <c r="E3836" s="267"/>
      <c r="F3836" s="286"/>
      <c r="G3836" s="286"/>
      <c r="H3836" s="267"/>
      <c r="I3836" s="345"/>
      <c r="J3836" s="267"/>
      <c r="K3836" s="345"/>
    </row>
    <row r="3837" spans="1:11">
      <c r="A3837" s="287" t="s">
        <v>439</v>
      </c>
      <c r="B3837" s="267"/>
      <c r="C3837" s="267"/>
      <c r="D3837" s="287" t="s">
        <v>440</v>
      </c>
      <c r="E3837" s="267"/>
      <c r="F3837" s="287"/>
      <c r="G3837" s="287"/>
      <c r="H3837" s="267"/>
      <c r="I3837" s="287" t="s">
        <v>544</v>
      </c>
      <c r="J3837" s="267"/>
      <c r="K3837" s="357"/>
    </row>
    <row r="3838" spans="1:11">
      <c r="A3838" s="288" t="s">
        <v>442</v>
      </c>
      <c r="B3838" s="267"/>
      <c r="C3838" s="267"/>
      <c r="D3838" s="288" t="s">
        <v>443</v>
      </c>
      <c r="E3838" s="267"/>
      <c r="F3838" s="288"/>
      <c r="G3838" s="288"/>
      <c r="H3838" s="267"/>
      <c r="I3838" s="288" t="s">
        <v>545</v>
      </c>
      <c r="J3838" s="304"/>
      <c r="K3838" s="286"/>
    </row>
    <row r="3839" ht="18" spans="1:11">
      <c r="A3839" s="269"/>
      <c r="B3839" s="269"/>
      <c r="C3839" s="266"/>
      <c r="D3839" s="266"/>
      <c r="E3839" s="269"/>
      <c r="F3839" s="269"/>
      <c r="G3839" s="269"/>
      <c r="H3839" s="269"/>
      <c r="I3839" s="269"/>
      <c r="J3839" s="66"/>
      <c r="K3839" s="298"/>
    </row>
    <row r="3840" ht="18.75" spans="1:11">
      <c r="A3840" s="264" t="s">
        <v>415</v>
      </c>
      <c r="B3840" s="265"/>
      <c r="C3840" s="266"/>
      <c r="D3840" s="266"/>
      <c r="E3840" s="267"/>
      <c r="F3840" s="267"/>
      <c r="G3840" s="267"/>
      <c r="H3840" s="267"/>
      <c r="I3840" s="267"/>
      <c r="J3840" s="267"/>
      <c r="K3840" s="267"/>
    </row>
    <row r="3841" ht="18.75" spans="1:11">
      <c r="A3841" s="264" t="s">
        <v>416</v>
      </c>
      <c r="B3841" s="265"/>
      <c r="C3841" s="266"/>
      <c r="D3841" s="266"/>
      <c r="E3841" s="267"/>
      <c r="F3841" s="267"/>
      <c r="G3841" s="267"/>
      <c r="H3841" s="267"/>
      <c r="I3841" s="267"/>
      <c r="J3841" s="267"/>
      <c r="K3841" s="267"/>
    </row>
    <row r="3842" ht="18.75" spans="1:11">
      <c r="A3842" s="264" t="s">
        <v>417</v>
      </c>
      <c r="B3842" s="265"/>
      <c r="C3842" s="266"/>
      <c r="D3842" s="266"/>
      <c r="E3842" s="267"/>
      <c r="F3842" s="267"/>
      <c r="G3842" s="267"/>
      <c r="H3842" s="267"/>
      <c r="I3842" s="296"/>
      <c r="J3842" s="296"/>
      <c r="K3842" s="296"/>
    </row>
    <row r="3843" ht="18.75" spans="1:11">
      <c r="A3843" s="264"/>
      <c r="B3843" s="265"/>
      <c r="C3843" s="266"/>
      <c r="D3843" s="266"/>
      <c r="E3843" s="267"/>
      <c r="F3843" s="267"/>
      <c r="G3843" s="267"/>
      <c r="H3843" s="267"/>
      <c r="I3843" s="267"/>
      <c r="J3843" s="267"/>
      <c r="K3843" s="267"/>
    </row>
    <row r="3844" ht="18.75" spans="1:11">
      <c r="A3844" s="264" t="s">
        <v>450</v>
      </c>
      <c r="B3844" s="265"/>
      <c r="C3844" s="266"/>
      <c r="D3844" s="266"/>
      <c r="E3844" s="267"/>
      <c r="F3844" s="267"/>
      <c r="G3844" s="267"/>
      <c r="H3844" s="267"/>
      <c r="I3844" s="267"/>
      <c r="J3844" s="267"/>
      <c r="K3844" s="297"/>
    </row>
    <row r="3845" ht="18" spans="1:11">
      <c r="A3845" s="264" t="s">
        <v>419</v>
      </c>
      <c r="B3845" s="268" t="s">
        <v>1028</v>
      </c>
      <c r="C3845" s="266"/>
      <c r="D3845" s="266"/>
      <c r="E3845" s="267"/>
      <c r="F3845" s="267"/>
      <c r="G3845" s="267"/>
      <c r="H3845" s="267"/>
      <c r="I3845" s="267"/>
      <c r="J3845" s="267"/>
      <c r="K3845" s="297"/>
    </row>
    <row r="3846" ht="18.75" spans="1:11">
      <c r="A3846" s="264"/>
      <c r="B3846" s="268"/>
      <c r="C3846" s="266"/>
      <c r="D3846" s="266"/>
      <c r="E3846" s="267"/>
      <c r="F3846" s="267"/>
      <c r="G3846" s="267"/>
      <c r="H3846" s="267"/>
      <c r="I3846" s="267"/>
      <c r="J3846" s="267"/>
      <c r="K3846" s="356"/>
    </row>
    <row r="3847" ht="18.75" spans="1:11">
      <c r="A3847" s="269"/>
      <c r="B3847" s="269"/>
      <c r="C3847" s="266"/>
      <c r="D3847" s="266"/>
      <c r="E3847" s="269"/>
      <c r="F3847" s="270" t="s">
        <v>421</v>
      </c>
      <c r="G3847" s="271"/>
      <c r="H3847" s="271"/>
      <c r="I3847" s="299"/>
      <c r="J3847" s="267"/>
      <c r="K3847" s="356"/>
    </row>
    <row r="3848" ht="33" spans="1:11">
      <c r="A3848" s="334" t="s">
        <v>422</v>
      </c>
      <c r="B3848" s="335" t="s">
        <v>423</v>
      </c>
      <c r="C3848" s="336" t="s">
        <v>424</v>
      </c>
      <c r="D3848" s="337" t="s">
        <v>425</v>
      </c>
      <c r="E3848" s="336" t="s">
        <v>426</v>
      </c>
      <c r="F3848" s="336" t="s">
        <v>8</v>
      </c>
      <c r="G3848" s="336" t="s">
        <v>9</v>
      </c>
      <c r="H3848" s="336" t="s">
        <v>427</v>
      </c>
      <c r="I3848" s="336" t="s">
        <v>428</v>
      </c>
      <c r="J3848" s="336" t="s">
        <v>429</v>
      </c>
      <c r="K3848" s="336" t="s">
        <v>842</v>
      </c>
    </row>
    <row r="3849" spans="1:11">
      <c r="A3849" s="338">
        <v>45555</v>
      </c>
      <c r="B3849" s="338">
        <v>45565</v>
      </c>
      <c r="C3849" s="339" t="s">
        <v>1029</v>
      </c>
      <c r="D3849" s="340" t="s">
        <v>1030</v>
      </c>
      <c r="E3849" s="341" t="s">
        <v>496</v>
      </c>
      <c r="F3849" s="358">
        <v>715</v>
      </c>
      <c r="G3849" s="358">
        <v>900</v>
      </c>
      <c r="H3849" s="359">
        <f>F3849+G3849</f>
        <v>1615</v>
      </c>
      <c r="I3849" s="359">
        <v>1615</v>
      </c>
      <c r="J3849" s="352" t="s">
        <v>454</v>
      </c>
      <c r="K3849" s="353" t="s">
        <v>434</v>
      </c>
    </row>
    <row r="3850" spans="1:11">
      <c r="A3850" s="338">
        <v>45555</v>
      </c>
      <c r="B3850" s="338">
        <v>45565</v>
      </c>
      <c r="C3850" s="339" t="s">
        <v>411</v>
      </c>
      <c r="D3850" s="340" t="s">
        <v>1030</v>
      </c>
      <c r="E3850" s="341" t="s">
        <v>496</v>
      </c>
      <c r="F3850" s="358">
        <v>935</v>
      </c>
      <c r="G3850" s="358">
        <v>1250</v>
      </c>
      <c r="H3850" s="359">
        <f>F3850+G3850</f>
        <v>2185</v>
      </c>
      <c r="I3850" s="358">
        <v>2185</v>
      </c>
      <c r="J3850" s="352" t="s">
        <v>454</v>
      </c>
      <c r="K3850" s="353" t="s">
        <v>434</v>
      </c>
    </row>
    <row r="3851" spans="1:11">
      <c r="A3851" s="344"/>
      <c r="B3851" s="344"/>
      <c r="C3851" s="345"/>
      <c r="D3851" s="346"/>
      <c r="E3851" s="347"/>
      <c r="F3851" s="360"/>
      <c r="G3851" s="360"/>
      <c r="H3851" s="361"/>
      <c r="I3851" s="361"/>
      <c r="J3851" s="354"/>
      <c r="K3851" s="355"/>
    </row>
    <row r="3852" spans="1:11">
      <c r="A3852" s="286" t="s">
        <v>436</v>
      </c>
      <c r="B3852" s="267"/>
      <c r="C3852" s="267"/>
      <c r="D3852" s="286" t="s">
        <v>437</v>
      </c>
      <c r="E3852" s="267"/>
      <c r="F3852" s="286"/>
      <c r="G3852" s="286"/>
      <c r="H3852" s="267"/>
      <c r="I3852" s="356" t="s">
        <v>438</v>
      </c>
      <c r="J3852" s="267"/>
      <c r="K3852" s="345"/>
    </row>
    <row r="3853" spans="1:11">
      <c r="A3853" s="286"/>
      <c r="B3853" s="267"/>
      <c r="C3853" s="267"/>
      <c r="D3853" s="286"/>
      <c r="E3853" s="267"/>
      <c r="F3853" s="286"/>
      <c r="G3853" s="286"/>
      <c r="H3853" s="267"/>
      <c r="I3853" s="267"/>
      <c r="J3853" s="267"/>
      <c r="K3853" s="345"/>
    </row>
    <row r="3854" spans="1:11">
      <c r="A3854" s="286"/>
      <c r="B3854" s="267"/>
      <c r="C3854" s="267"/>
      <c r="D3854" s="286"/>
      <c r="E3854" s="267"/>
      <c r="F3854" s="286"/>
      <c r="G3854" s="286"/>
      <c r="H3854" s="267"/>
      <c r="I3854" s="345"/>
      <c r="J3854" s="267"/>
      <c r="K3854" s="345"/>
    </row>
    <row r="3855" spans="1:11">
      <c r="A3855" s="287" t="s">
        <v>439</v>
      </c>
      <c r="B3855" s="267"/>
      <c r="C3855" s="267"/>
      <c r="D3855" s="287" t="s">
        <v>440</v>
      </c>
      <c r="E3855" s="267"/>
      <c r="F3855" s="287"/>
      <c r="G3855" s="287"/>
      <c r="H3855" s="267"/>
      <c r="I3855" s="287" t="s">
        <v>544</v>
      </c>
      <c r="J3855" s="267"/>
      <c r="K3855" s="357"/>
    </row>
    <row r="3856" spans="1:11">
      <c r="A3856" s="288" t="s">
        <v>442</v>
      </c>
      <c r="B3856" s="267"/>
      <c r="C3856" s="267"/>
      <c r="D3856" s="288" t="s">
        <v>443</v>
      </c>
      <c r="E3856" s="267"/>
      <c r="F3856" s="288"/>
      <c r="G3856" s="288"/>
      <c r="H3856" s="267"/>
      <c r="I3856" s="288" t="s">
        <v>545</v>
      </c>
      <c r="J3856" s="304"/>
      <c r="K3856" s="286"/>
    </row>
    <row r="3857" ht="18" spans="1:11">
      <c r="A3857" s="264"/>
      <c r="B3857" s="268"/>
      <c r="C3857" s="266"/>
      <c r="D3857" s="266"/>
      <c r="E3857" s="267"/>
      <c r="F3857" s="267"/>
      <c r="G3857" s="267"/>
      <c r="H3857" s="267"/>
      <c r="I3857" s="267"/>
      <c r="J3857" s="66"/>
      <c r="K3857" s="298"/>
    </row>
    <row r="3858" ht="18.75" spans="1:11">
      <c r="A3858" s="264" t="s">
        <v>415</v>
      </c>
      <c r="B3858" s="265"/>
      <c r="C3858" s="266"/>
      <c r="D3858" s="266"/>
      <c r="E3858" s="267"/>
      <c r="F3858" s="267"/>
      <c r="G3858" s="267"/>
      <c r="H3858" s="267"/>
      <c r="I3858" s="267"/>
      <c r="J3858" s="267"/>
      <c r="K3858" s="267"/>
    </row>
    <row r="3859" ht="18.75" spans="1:11">
      <c r="A3859" s="264" t="s">
        <v>416</v>
      </c>
      <c r="B3859" s="265"/>
      <c r="C3859" s="266"/>
      <c r="D3859" s="266"/>
      <c r="E3859" s="267"/>
      <c r="F3859" s="267"/>
      <c r="G3859" s="267"/>
      <c r="H3859" s="267"/>
      <c r="I3859" s="267"/>
      <c r="J3859" s="267"/>
      <c r="K3859" s="267"/>
    </row>
    <row r="3860" ht="18.75" spans="1:11">
      <c r="A3860" s="264" t="s">
        <v>417</v>
      </c>
      <c r="B3860" s="265"/>
      <c r="C3860" s="266"/>
      <c r="D3860" s="266"/>
      <c r="E3860" s="267"/>
      <c r="F3860" s="267"/>
      <c r="G3860" s="267"/>
      <c r="H3860" s="267"/>
      <c r="I3860" s="296"/>
      <c r="J3860" s="296"/>
      <c r="K3860" s="296"/>
    </row>
    <row r="3861" ht="18.75" spans="1:11">
      <c r="A3861" s="264"/>
      <c r="B3861" s="265"/>
      <c r="C3861" s="266"/>
      <c r="D3861" s="266"/>
      <c r="E3861" s="267"/>
      <c r="F3861" s="267"/>
      <c r="G3861" s="267"/>
      <c r="H3861" s="267"/>
      <c r="I3861" s="267"/>
      <c r="J3861" s="267"/>
      <c r="K3861" s="267"/>
    </row>
    <row r="3862" ht="18.75" spans="1:11">
      <c r="A3862" s="264" t="s">
        <v>450</v>
      </c>
      <c r="B3862" s="265"/>
      <c r="C3862" s="266"/>
      <c r="D3862" s="266"/>
      <c r="E3862" s="267"/>
      <c r="F3862" s="267"/>
      <c r="G3862" s="267"/>
      <c r="H3862" s="267"/>
      <c r="I3862" s="267"/>
      <c r="J3862" s="267"/>
      <c r="K3862" s="297"/>
    </row>
    <row r="3863" ht="18" spans="1:11">
      <c r="A3863" s="264" t="s">
        <v>419</v>
      </c>
      <c r="B3863" s="268" t="s">
        <v>1031</v>
      </c>
      <c r="C3863" s="266"/>
      <c r="D3863" s="266"/>
      <c r="E3863" s="267"/>
      <c r="F3863" s="267"/>
      <c r="G3863" s="267"/>
      <c r="H3863" s="267"/>
      <c r="I3863" s="267"/>
      <c r="J3863" s="267"/>
      <c r="K3863" s="297"/>
    </row>
    <row r="3864" ht="18.75" spans="1:11">
      <c r="A3864" s="264"/>
      <c r="B3864" s="268"/>
      <c r="C3864" s="266"/>
      <c r="D3864" s="266"/>
      <c r="E3864" s="267"/>
      <c r="F3864" s="267"/>
      <c r="G3864" s="267"/>
      <c r="H3864" s="267"/>
      <c r="I3864" s="267"/>
      <c r="J3864" s="267"/>
      <c r="K3864" s="356"/>
    </row>
    <row r="3865" ht="18.75" spans="1:11">
      <c r="A3865" s="269"/>
      <c r="B3865" s="269"/>
      <c r="C3865" s="266"/>
      <c r="D3865" s="266"/>
      <c r="E3865" s="269"/>
      <c r="F3865" s="270" t="s">
        <v>421</v>
      </c>
      <c r="G3865" s="271"/>
      <c r="H3865" s="271"/>
      <c r="I3865" s="299"/>
      <c r="J3865" s="267"/>
      <c r="K3865" s="356"/>
    </row>
    <row r="3866" ht="33" spans="1:11">
      <c r="A3866" s="334" t="s">
        <v>422</v>
      </c>
      <c r="B3866" s="335" t="s">
        <v>423</v>
      </c>
      <c r="C3866" s="336" t="s">
        <v>424</v>
      </c>
      <c r="D3866" s="337" t="s">
        <v>425</v>
      </c>
      <c r="E3866" s="336" t="s">
        <v>426</v>
      </c>
      <c r="F3866" s="336" t="s">
        <v>8</v>
      </c>
      <c r="G3866" s="336" t="s">
        <v>9</v>
      </c>
      <c r="H3866" s="336" t="s">
        <v>427</v>
      </c>
      <c r="I3866" s="336" t="s">
        <v>428</v>
      </c>
      <c r="J3866" s="336" t="s">
        <v>429</v>
      </c>
      <c r="K3866" s="336" t="s">
        <v>842</v>
      </c>
    </row>
    <row r="3867" spans="1:11">
      <c r="A3867" s="338">
        <v>45559</v>
      </c>
      <c r="B3867" s="338">
        <v>45567</v>
      </c>
      <c r="C3867" s="339" t="s">
        <v>1032</v>
      </c>
      <c r="D3867" s="340" t="s">
        <v>1033</v>
      </c>
      <c r="E3867" s="341" t="s">
        <v>655</v>
      </c>
      <c r="F3867" s="358">
        <v>0</v>
      </c>
      <c r="G3867" s="358">
        <v>0</v>
      </c>
      <c r="H3867" s="359">
        <v>0</v>
      </c>
      <c r="I3867" s="359">
        <v>0</v>
      </c>
      <c r="J3867" s="352" t="s">
        <v>433</v>
      </c>
      <c r="K3867" s="353" t="s">
        <v>434</v>
      </c>
    </row>
    <row r="3868" spans="1:11">
      <c r="A3868" s="338">
        <v>45562</v>
      </c>
      <c r="B3868" s="338">
        <v>45567</v>
      </c>
      <c r="C3868" s="339" t="s">
        <v>1034</v>
      </c>
      <c r="D3868" s="340" t="s">
        <v>1035</v>
      </c>
      <c r="E3868" s="341" t="s">
        <v>449</v>
      </c>
      <c r="F3868" s="358">
        <v>0</v>
      </c>
      <c r="G3868" s="358">
        <v>0</v>
      </c>
      <c r="H3868" s="359">
        <v>0</v>
      </c>
      <c r="I3868" s="359">
        <v>0</v>
      </c>
      <c r="J3868" s="352" t="s">
        <v>433</v>
      </c>
      <c r="K3868" s="353" t="s">
        <v>434</v>
      </c>
    </row>
    <row r="3869" spans="1:11">
      <c r="A3869" s="344"/>
      <c r="B3869" s="344"/>
      <c r="C3869" s="345"/>
      <c r="D3869" s="346"/>
      <c r="E3869" s="347"/>
      <c r="F3869" s="360"/>
      <c r="G3869" s="360"/>
      <c r="H3869" s="361"/>
      <c r="I3869" s="361"/>
      <c r="J3869" s="354"/>
      <c r="K3869" s="355"/>
    </row>
    <row r="3870" spans="1:11">
      <c r="A3870" s="286" t="s">
        <v>436</v>
      </c>
      <c r="B3870" s="267"/>
      <c r="C3870" s="267"/>
      <c r="D3870" s="286" t="s">
        <v>437</v>
      </c>
      <c r="E3870" s="267"/>
      <c r="F3870" s="286"/>
      <c r="G3870" s="286"/>
      <c r="H3870" s="267"/>
      <c r="I3870" s="356" t="s">
        <v>438</v>
      </c>
      <c r="J3870" s="267"/>
      <c r="K3870" s="345"/>
    </row>
    <row r="3871" spans="1:11">
      <c r="A3871" s="286"/>
      <c r="B3871" s="267"/>
      <c r="C3871" s="267"/>
      <c r="D3871" s="286"/>
      <c r="E3871" s="267"/>
      <c r="F3871" s="286"/>
      <c r="G3871" s="286"/>
      <c r="H3871" s="267"/>
      <c r="I3871" s="267"/>
      <c r="J3871" s="267"/>
      <c r="K3871" s="345"/>
    </row>
    <row r="3872" spans="1:11">
      <c r="A3872" s="286"/>
      <c r="B3872" s="267"/>
      <c r="C3872" s="267"/>
      <c r="D3872" s="286"/>
      <c r="E3872" s="267"/>
      <c r="F3872" s="286"/>
      <c r="G3872" s="286"/>
      <c r="H3872" s="267"/>
      <c r="I3872" s="345"/>
      <c r="J3872" s="267"/>
      <c r="K3872" s="345"/>
    </row>
    <row r="3873" spans="1:11">
      <c r="A3873" s="287" t="s">
        <v>439</v>
      </c>
      <c r="B3873" s="267"/>
      <c r="C3873" s="267"/>
      <c r="D3873" s="287" t="s">
        <v>440</v>
      </c>
      <c r="E3873" s="267"/>
      <c r="F3873" s="287"/>
      <c r="G3873" s="287"/>
      <c r="H3873" s="267"/>
      <c r="I3873" s="287" t="s">
        <v>544</v>
      </c>
      <c r="J3873" s="267"/>
      <c r="K3873" s="357"/>
    </row>
    <row r="3874" spans="1:11">
      <c r="A3874" s="288" t="s">
        <v>442</v>
      </c>
      <c r="B3874" s="267"/>
      <c r="C3874" s="267"/>
      <c r="D3874" s="288" t="s">
        <v>443</v>
      </c>
      <c r="E3874" s="267"/>
      <c r="F3874" s="288"/>
      <c r="G3874" s="288"/>
      <c r="H3874" s="267"/>
      <c r="I3874" s="288" t="s">
        <v>545</v>
      </c>
      <c r="J3874" s="304"/>
      <c r="K3874" s="286"/>
    </row>
    <row r="3875" spans="1:11">
      <c r="A3875" s="288"/>
      <c r="B3875" s="267"/>
      <c r="C3875" s="267"/>
      <c r="D3875" s="288"/>
      <c r="E3875" s="267"/>
      <c r="F3875" s="288"/>
      <c r="G3875" s="288"/>
      <c r="H3875" s="267"/>
      <c r="I3875" s="288"/>
      <c r="J3875" s="304"/>
      <c r="K3875" s="286"/>
    </row>
    <row r="3876" ht="18.75" spans="1:11">
      <c r="A3876" s="264" t="s">
        <v>415</v>
      </c>
      <c r="B3876" s="265"/>
      <c r="C3876" s="266"/>
      <c r="D3876" s="266"/>
      <c r="E3876" s="267"/>
      <c r="F3876" s="267"/>
      <c r="G3876" s="267"/>
      <c r="H3876" s="267"/>
      <c r="I3876" s="267"/>
      <c r="J3876" s="267"/>
      <c r="K3876" s="297"/>
    </row>
    <row r="3877" ht="18.75" spans="1:11">
      <c r="A3877" s="264" t="s">
        <v>416</v>
      </c>
      <c r="B3877" s="265"/>
      <c r="C3877" s="266"/>
      <c r="D3877" s="266"/>
      <c r="E3877" s="267"/>
      <c r="F3877" s="267"/>
      <c r="G3877" s="267"/>
      <c r="H3877" s="267"/>
      <c r="I3877" s="267"/>
      <c r="J3877" s="267"/>
      <c r="K3877" s="297"/>
    </row>
    <row r="3878" ht="18.75" spans="1:11">
      <c r="A3878" s="264" t="s">
        <v>417</v>
      </c>
      <c r="B3878" s="265"/>
      <c r="C3878" s="266"/>
      <c r="D3878" s="266"/>
      <c r="E3878" s="267"/>
      <c r="F3878" s="267"/>
      <c r="G3878" s="267"/>
      <c r="H3878" s="267"/>
      <c r="I3878" s="267"/>
      <c r="J3878" s="267"/>
      <c r="K3878" s="297"/>
    </row>
    <row r="3879" ht="18.75" spans="1:11">
      <c r="A3879" s="264"/>
      <c r="B3879" s="265"/>
      <c r="C3879" s="266"/>
      <c r="D3879" s="266"/>
      <c r="E3879" s="267"/>
      <c r="F3879" s="267"/>
      <c r="G3879" s="267"/>
      <c r="H3879" s="267"/>
      <c r="I3879" s="267"/>
      <c r="J3879" s="267"/>
      <c r="K3879" s="297"/>
    </row>
    <row r="3880" ht="18.75" spans="1:11">
      <c r="A3880" s="264" t="s">
        <v>418</v>
      </c>
      <c r="B3880" s="265"/>
      <c r="C3880" s="266"/>
      <c r="D3880" s="266"/>
      <c r="E3880" s="267"/>
      <c r="F3880" s="267"/>
      <c r="G3880" s="267"/>
      <c r="H3880" s="267"/>
      <c r="I3880" s="267"/>
      <c r="J3880" s="267"/>
      <c r="K3880" s="297"/>
    </row>
    <row r="3881" ht="18" spans="1:11">
      <c r="A3881" s="264" t="s">
        <v>419</v>
      </c>
      <c r="B3881" s="268" t="s">
        <v>1036</v>
      </c>
      <c r="C3881" s="266"/>
      <c r="D3881" s="266"/>
      <c r="E3881" s="267"/>
      <c r="F3881" s="267"/>
      <c r="G3881" s="267"/>
      <c r="H3881" s="267"/>
      <c r="I3881" s="267"/>
      <c r="J3881" s="267"/>
      <c r="K3881" s="297"/>
    </row>
    <row r="3882" ht="18.75" spans="1:11">
      <c r="A3882" s="264"/>
      <c r="B3882" s="268"/>
      <c r="C3882" s="266"/>
      <c r="D3882" s="266"/>
      <c r="E3882" s="267"/>
      <c r="F3882" s="267"/>
      <c r="G3882" s="267"/>
      <c r="H3882" s="267"/>
      <c r="I3882" s="267"/>
      <c r="J3882" s="267"/>
      <c r="K3882" s="356"/>
    </row>
    <row r="3883" ht="18.75" spans="1:11">
      <c r="A3883" s="269"/>
      <c r="B3883" s="269"/>
      <c r="C3883" s="266"/>
      <c r="D3883" s="266"/>
      <c r="E3883" s="269"/>
      <c r="F3883" s="270" t="s">
        <v>421</v>
      </c>
      <c r="G3883" s="271"/>
      <c r="H3883" s="271"/>
      <c r="I3883" s="299"/>
      <c r="J3883" s="267"/>
      <c r="K3883" s="356"/>
    </row>
    <row r="3884" ht="33" spans="1:11">
      <c r="A3884" s="334" t="s">
        <v>422</v>
      </c>
      <c r="B3884" s="335" t="s">
        <v>423</v>
      </c>
      <c r="C3884" s="336" t="s">
        <v>424</v>
      </c>
      <c r="D3884" s="337" t="s">
        <v>425</v>
      </c>
      <c r="E3884" s="336" t="s">
        <v>426</v>
      </c>
      <c r="F3884" s="336" t="s">
        <v>8</v>
      </c>
      <c r="G3884" s="336" t="s">
        <v>9</v>
      </c>
      <c r="H3884" s="336" t="s">
        <v>427</v>
      </c>
      <c r="I3884" s="336" t="s">
        <v>428</v>
      </c>
      <c r="J3884" s="336" t="s">
        <v>429</v>
      </c>
      <c r="K3884" s="336" t="s">
        <v>842</v>
      </c>
    </row>
    <row r="3885" spans="1:11">
      <c r="A3885" s="338">
        <v>45563</v>
      </c>
      <c r="B3885" s="338">
        <v>45568</v>
      </c>
      <c r="C3885" s="339" t="s">
        <v>1037</v>
      </c>
      <c r="D3885" s="340" t="s">
        <v>878</v>
      </c>
      <c r="E3885" s="341" t="s">
        <v>541</v>
      </c>
      <c r="F3885" s="358">
        <v>0</v>
      </c>
      <c r="G3885" s="358">
        <v>0</v>
      </c>
      <c r="H3885" s="359">
        <v>0</v>
      </c>
      <c r="I3885" s="359">
        <v>0</v>
      </c>
      <c r="J3885" s="352" t="s">
        <v>433</v>
      </c>
      <c r="K3885" s="353" t="s">
        <v>434</v>
      </c>
    </row>
    <row r="3886" spans="1:11">
      <c r="A3886" s="338">
        <v>45562</v>
      </c>
      <c r="B3886" s="338">
        <v>45568</v>
      </c>
      <c r="C3886" s="339" t="s">
        <v>1038</v>
      </c>
      <c r="D3886" s="340" t="s">
        <v>1039</v>
      </c>
      <c r="E3886" s="341" t="s">
        <v>1040</v>
      </c>
      <c r="F3886" s="358">
        <v>0</v>
      </c>
      <c r="G3886" s="358">
        <v>3000</v>
      </c>
      <c r="H3886" s="359">
        <v>3000</v>
      </c>
      <c r="I3886" s="359">
        <v>3000</v>
      </c>
      <c r="J3886" s="352" t="s">
        <v>454</v>
      </c>
      <c r="K3886" s="353" t="s">
        <v>434</v>
      </c>
    </row>
    <row r="3887" spans="1:11">
      <c r="A3887" s="344"/>
      <c r="B3887" s="344"/>
      <c r="C3887" s="345"/>
      <c r="D3887" s="346"/>
      <c r="E3887" s="347"/>
      <c r="F3887" s="360"/>
      <c r="G3887" s="360"/>
      <c r="H3887" s="361"/>
      <c r="I3887" s="361"/>
      <c r="J3887" s="354"/>
      <c r="K3887" s="355"/>
    </row>
    <row r="3888" spans="1:11">
      <c r="A3888" s="344"/>
      <c r="B3888" s="344"/>
      <c r="C3888" s="345"/>
      <c r="D3888" s="346"/>
      <c r="E3888" s="347"/>
      <c r="F3888" s="360"/>
      <c r="G3888" s="360"/>
      <c r="H3888" s="361"/>
      <c r="I3888" s="361"/>
      <c r="J3888" s="354"/>
      <c r="K3888" s="355"/>
    </row>
    <row r="3889" spans="1:11">
      <c r="A3889" s="286" t="s">
        <v>436</v>
      </c>
      <c r="B3889" s="267"/>
      <c r="C3889" s="267"/>
      <c r="D3889" s="286" t="s">
        <v>437</v>
      </c>
      <c r="E3889" s="267"/>
      <c r="F3889" s="286"/>
      <c r="G3889" s="286"/>
      <c r="H3889" s="267"/>
      <c r="I3889" s="356" t="s">
        <v>438</v>
      </c>
      <c r="J3889" s="267"/>
      <c r="K3889" s="345"/>
    </row>
    <row r="3890" spans="1:11">
      <c r="A3890" s="286"/>
      <c r="B3890" s="267"/>
      <c r="C3890" s="267"/>
      <c r="D3890" s="286"/>
      <c r="E3890" s="267"/>
      <c r="F3890" s="286"/>
      <c r="G3890" s="286"/>
      <c r="H3890" s="267"/>
      <c r="I3890" s="267"/>
      <c r="J3890" s="267"/>
      <c r="K3890" s="345"/>
    </row>
    <row r="3891" spans="1:11">
      <c r="A3891" s="286"/>
      <c r="B3891" s="267"/>
      <c r="C3891" s="267"/>
      <c r="D3891" s="286"/>
      <c r="E3891" s="267"/>
      <c r="F3891" s="286"/>
      <c r="G3891" s="286"/>
      <c r="H3891" s="267"/>
      <c r="I3891" s="345"/>
      <c r="J3891" s="267"/>
      <c r="K3891" s="345"/>
    </row>
    <row r="3892" spans="1:11">
      <c r="A3892" s="287" t="s">
        <v>439</v>
      </c>
      <c r="B3892" s="267"/>
      <c r="C3892" s="267"/>
      <c r="D3892" s="287" t="s">
        <v>440</v>
      </c>
      <c r="E3892" s="267"/>
      <c r="F3892" s="287"/>
      <c r="G3892" s="287"/>
      <c r="H3892" s="267"/>
      <c r="I3892" s="287" t="s">
        <v>441</v>
      </c>
      <c r="J3892" s="267"/>
      <c r="K3892" s="357"/>
    </row>
    <row r="3893" spans="1:11">
      <c r="A3893" s="288" t="s">
        <v>442</v>
      </c>
      <c r="B3893" s="267"/>
      <c r="C3893" s="267"/>
      <c r="D3893" s="288" t="s">
        <v>443</v>
      </c>
      <c r="E3893" s="267"/>
      <c r="F3893" s="288"/>
      <c r="G3893" s="288"/>
      <c r="H3893" s="267"/>
      <c r="I3893" s="288" t="s">
        <v>444</v>
      </c>
      <c r="J3893" s="304"/>
      <c r="K3893" s="286"/>
    </row>
    <row r="3894" spans="1:11">
      <c r="A3894" s="288"/>
      <c r="B3894" s="267"/>
      <c r="C3894" s="267"/>
      <c r="D3894" s="288"/>
      <c r="E3894" s="267"/>
      <c r="F3894" s="288"/>
      <c r="G3894" s="288"/>
      <c r="H3894" s="267"/>
      <c r="I3894" s="288"/>
      <c r="J3894" s="304"/>
      <c r="K3894" s="286"/>
    </row>
    <row r="3895" ht="16.5" spans="1:11">
      <c r="A3895" s="264" t="s">
        <v>415</v>
      </c>
      <c r="B3895" s="267"/>
      <c r="C3895" s="267"/>
      <c r="D3895" s="288"/>
      <c r="E3895" s="267"/>
      <c r="F3895" s="288"/>
      <c r="G3895" s="288"/>
      <c r="H3895" s="267"/>
      <c r="I3895" s="288"/>
      <c r="J3895" s="304"/>
      <c r="K3895" s="286"/>
    </row>
    <row r="3896" ht="18.75" spans="1:11">
      <c r="A3896" s="264" t="s">
        <v>416</v>
      </c>
      <c r="B3896" s="265"/>
      <c r="C3896" s="266"/>
      <c r="D3896" s="266"/>
      <c r="E3896" s="267"/>
      <c r="F3896" s="267"/>
      <c r="G3896" s="267"/>
      <c r="H3896" s="267"/>
      <c r="I3896" s="267"/>
      <c r="J3896" s="267"/>
      <c r="K3896" s="297"/>
    </row>
    <row r="3897" ht="18.75" spans="1:11">
      <c r="A3897" s="264" t="s">
        <v>417</v>
      </c>
      <c r="B3897" s="265"/>
      <c r="C3897" s="266"/>
      <c r="D3897" s="266"/>
      <c r="E3897" s="267"/>
      <c r="F3897" s="267"/>
      <c r="G3897" s="267"/>
      <c r="H3897" s="267"/>
      <c r="I3897" s="267"/>
      <c r="J3897" s="267"/>
      <c r="K3897" s="297"/>
    </row>
    <row r="3898" ht="18.75" spans="1:11">
      <c r="A3898" s="264"/>
      <c r="B3898" s="265"/>
      <c r="C3898" s="266"/>
      <c r="D3898" s="266"/>
      <c r="E3898" s="267"/>
      <c r="F3898" s="267"/>
      <c r="G3898" s="267"/>
      <c r="H3898" s="267"/>
      <c r="I3898" s="267"/>
      <c r="J3898" s="267"/>
      <c r="K3898" s="297"/>
    </row>
    <row r="3899" ht="18.75" spans="1:11">
      <c r="A3899" s="264" t="s">
        <v>418</v>
      </c>
      <c r="B3899" s="265"/>
      <c r="C3899" s="266"/>
      <c r="D3899" s="266"/>
      <c r="E3899" s="267"/>
      <c r="F3899" s="267"/>
      <c r="G3899" s="267"/>
      <c r="H3899" s="267"/>
      <c r="I3899" s="267"/>
      <c r="J3899" s="267"/>
      <c r="K3899" s="297"/>
    </row>
    <row r="3900" ht="18" spans="1:11">
      <c r="A3900" s="264" t="s">
        <v>419</v>
      </c>
      <c r="B3900" s="268" t="s">
        <v>1041</v>
      </c>
      <c r="C3900" s="266"/>
      <c r="D3900" s="266"/>
      <c r="E3900" s="267"/>
      <c r="F3900" s="267"/>
      <c r="G3900" s="267"/>
      <c r="H3900" s="267"/>
      <c r="I3900" s="267"/>
      <c r="J3900" s="267"/>
      <c r="K3900" s="297"/>
    </row>
    <row r="3901" ht="18.75" spans="1:11">
      <c r="A3901" s="264"/>
      <c r="B3901" s="268"/>
      <c r="C3901" s="266"/>
      <c r="D3901" s="266"/>
      <c r="E3901" s="267"/>
      <c r="F3901" s="267"/>
      <c r="G3901" s="267"/>
      <c r="H3901" s="267"/>
      <c r="I3901" s="267"/>
      <c r="J3901" s="267"/>
      <c r="K3901" s="356"/>
    </row>
    <row r="3902" ht="18.75" spans="1:11">
      <c r="A3902" s="269"/>
      <c r="B3902" s="269"/>
      <c r="C3902" s="266"/>
      <c r="D3902" s="266"/>
      <c r="E3902" s="269"/>
      <c r="F3902" s="270" t="s">
        <v>421</v>
      </c>
      <c r="G3902" s="271"/>
      <c r="H3902" s="271"/>
      <c r="I3902" s="299"/>
      <c r="J3902" s="267"/>
      <c r="K3902" s="356"/>
    </row>
    <row r="3903" ht="33" spans="1:11">
      <c r="A3903" s="334" t="s">
        <v>422</v>
      </c>
      <c r="B3903" s="335" t="s">
        <v>423</v>
      </c>
      <c r="C3903" s="336" t="s">
        <v>424</v>
      </c>
      <c r="D3903" s="337" t="s">
        <v>425</v>
      </c>
      <c r="E3903" s="336" t="s">
        <v>426</v>
      </c>
      <c r="F3903" s="336" t="s">
        <v>8</v>
      </c>
      <c r="G3903" s="336" t="s">
        <v>9</v>
      </c>
      <c r="H3903" s="336" t="s">
        <v>427</v>
      </c>
      <c r="I3903" s="336" t="s">
        <v>428</v>
      </c>
      <c r="J3903" s="336" t="s">
        <v>429</v>
      </c>
      <c r="K3903" s="336" t="s">
        <v>842</v>
      </c>
    </row>
    <row r="3904" spans="1:11">
      <c r="A3904" s="338">
        <v>45565</v>
      </c>
      <c r="B3904" s="338">
        <v>45569</v>
      </c>
      <c r="C3904" s="339" t="s">
        <v>1042</v>
      </c>
      <c r="D3904" s="340" t="s">
        <v>1017</v>
      </c>
      <c r="E3904" s="341" t="s">
        <v>514</v>
      </c>
      <c r="F3904" s="358">
        <v>1500</v>
      </c>
      <c r="G3904" s="358">
        <v>1300</v>
      </c>
      <c r="H3904" s="359">
        <f t="shared" ref="H3904:H3913" si="1">F3904+G3904</f>
        <v>2800</v>
      </c>
      <c r="I3904" s="359">
        <v>0</v>
      </c>
      <c r="J3904" s="352" t="s">
        <v>454</v>
      </c>
      <c r="K3904" s="353" t="s">
        <v>1043</v>
      </c>
    </row>
    <row r="3905" spans="1:11">
      <c r="A3905" s="338">
        <v>45568</v>
      </c>
      <c r="B3905" s="338">
        <v>45569</v>
      </c>
      <c r="C3905" s="339" t="s">
        <v>1044</v>
      </c>
      <c r="D3905" s="340" t="s">
        <v>1017</v>
      </c>
      <c r="E3905" s="341" t="s">
        <v>514</v>
      </c>
      <c r="F3905" s="358">
        <v>440</v>
      </c>
      <c r="G3905" s="358">
        <v>0</v>
      </c>
      <c r="H3905" s="359">
        <f t="shared" si="1"/>
        <v>440</v>
      </c>
      <c r="I3905" s="359">
        <v>0</v>
      </c>
      <c r="J3905" s="352" t="s">
        <v>454</v>
      </c>
      <c r="K3905" s="353" t="s">
        <v>1043</v>
      </c>
    </row>
    <row r="3906" spans="1:11">
      <c r="A3906" s="338">
        <v>45562</v>
      </c>
      <c r="B3906" s="338">
        <v>45569</v>
      </c>
      <c r="C3906" s="339" t="s">
        <v>1045</v>
      </c>
      <c r="D3906" s="340" t="s">
        <v>1017</v>
      </c>
      <c r="E3906" s="341" t="s">
        <v>514</v>
      </c>
      <c r="F3906" s="358">
        <v>1500</v>
      </c>
      <c r="G3906" s="358">
        <v>1300</v>
      </c>
      <c r="H3906" s="359">
        <f t="shared" si="1"/>
        <v>2800</v>
      </c>
      <c r="I3906" s="359">
        <v>0</v>
      </c>
      <c r="J3906" s="352" t="s">
        <v>454</v>
      </c>
      <c r="K3906" s="353" t="s">
        <v>1046</v>
      </c>
    </row>
    <row r="3907" spans="1:11">
      <c r="A3907" s="338">
        <v>45568</v>
      </c>
      <c r="B3907" s="338">
        <v>45569</v>
      </c>
      <c r="C3907" s="339" t="s">
        <v>1047</v>
      </c>
      <c r="D3907" s="340" t="s">
        <v>1017</v>
      </c>
      <c r="E3907" s="341" t="s">
        <v>514</v>
      </c>
      <c r="F3907" s="358">
        <v>440</v>
      </c>
      <c r="G3907" s="358">
        <v>0</v>
      </c>
      <c r="H3907" s="359">
        <f t="shared" si="1"/>
        <v>440</v>
      </c>
      <c r="I3907" s="359">
        <v>0</v>
      </c>
      <c r="J3907" s="352" t="s">
        <v>454</v>
      </c>
      <c r="K3907" s="353" t="s">
        <v>1046</v>
      </c>
    </row>
    <row r="3908" spans="1:11">
      <c r="A3908" s="338">
        <v>45562</v>
      </c>
      <c r="B3908" s="338">
        <v>45569</v>
      </c>
      <c r="C3908" s="339" t="s">
        <v>1048</v>
      </c>
      <c r="D3908" s="340" t="s">
        <v>1017</v>
      </c>
      <c r="E3908" s="341" t="s">
        <v>514</v>
      </c>
      <c r="F3908" s="358">
        <v>1500</v>
      </c>
      <c r="G3908" s="358">
        <v>800</v>
      </c>
      <c r="H3908" s="359">
        <f t="shared" si="1"/>
        <v>2300</v>
      </c>
      <c r="I3908" s="359">
        <v>0</v>
      </c>
      <c r="J3908" s="352" t="s">
        <v>454</v>
      </c>
      <c r="K3908" s="353" t="s">
        <v>1046</v>
      </c>
    </row>
    <row r="3909" spans="1:11">
      <c r="A3909" s="338">
        <v>45568</v>
      </c>
      <c r="B3909" s="338">
        <v>45569</v>
      </c>
      <c r="C3909" s="339" t="s">
        <v>1049</v>
      </c>
      <c r="D3909" s="340" t="s">
        <v>1017</v>
      </c>
      <c r="E3909" s="341" t="s">
        <v>514</v>
      </c>
      <c r="F3909" s="358">
        <v>440</v>
      </c>
      <c r="G3909" s="358">
        <v>0</v>
      </c>
      <c r="H3909" s="359">
        <f t="shared" si="1"/>
        <v>440</v>
      </c>
      <c r="I3909" s="359">
        <v>0</v>
      </c>
      <c r="J3909" s="352" t="s">
        <v>454</v>
      </c>
      <c r="K3909" s="353" t="s">
        <v>1046</v>
      </c>
    </row>
    <row r="3910" spans="1:11">
      <c r="A3910" s="338">
        <v>45562</v>
      </c>
      <c r="B3910" s="338">
        <v>45569</v>
      </c>
      <c r="C3910" s="339" t="s">
        <v>1050</v>
      </c>
      <c r="D3910" s="340" t="s">
        <v>1017</v>
      </c>
      <c r="E3910" s="341" t="s">
        <v>514</v>
      </c>
      <c r="F3910" s="358">
        <v>1500</v>
      </c>
      <c r="G3910" s="358">
        <v>800</v>
      </c>
      <c r="H3910" s="359">
        <f t="shared" si="1"/>
        <v>2300</v>
      </c>
      <c r="I3910" s="359">
        <v>0</v>
      </c>
      <c r="J3910" s="352" t="s">
        <v>454</v>
      </c>
      <c r="K3910" s="353" t="s">
        <v>1046</v>
      </c>
    </row>
    <row r="3911" spans="1:11">
      <c r="A3911" s="338">
        <v>45568</v>
      </c>
      <c r="B3911" s="338">
        <v>45569</v>
      </c>
      <c r="C3911" s="339" t="s">
        <v>1051</v>
      </c>
      <c r="D3911" s="340" t="s">
        <v>1017</v>
      </c>
      <c r="E3911" s="341" t="s">
        <v>514</v>
      </c>
      <c r="F3911" s="358">
        <v>440</v>
      </c>
      <c r="G3911" s="358">
        <v>0</v>
      </c>
      <c r="H3911" s="359">
        <f t="shared" si="1"/>
        <v>440</v>
      </c>
      <c r="I3911" s="359">
        <v>0</v>
      </c>
      <c r="J3911" s="352" t="s">
        <v>454</v>
      </c>
      <c r="K3911" s="353" t="s">
        <v>1046</v>
      </c>
    </row>
    <row r="3912" spans="1:11">
      <c r="A3912" s="338">
        <v>45562</v>
      </c>
      <c r="B3912" s="338">
        <v>45569</v>
      </c>
      <c r="C3912" s="339" t="s">
        <v>1052</v>
      </c>
      <c r="D3912" s="340" t="s">
        <v>1017</v>
      </c>
      <c r="E3912" s="341" t="s">
        <v>514</v>
      </c>
      <c r="F3912" s="358">
        <v>1500</v>
      </c>
      <c r="G3912" s="358">
        <v>800</v>
      </c>
      <c r="H3912" s="359">
        <f t="shared" si="1"/>
        <v>2300</v>
      </c>
      <c r="I3912" s="359">
        <v>0</v>
      </c>
      <c r="J3912" s="352" t="s">
        <v>454</v>
      </c>
      <c r="K3912" s="353" t="s">
        <v>1046</v>
      </c>
    </row>
    <row r="3913" spans="1:11">
      <c r="A3913" s="338">
        <v>45568</v>
      </c>
      <c r="B3913" s="338">
        <v>45569</v>
      </c>
      <c r="C3913" s="339" t="s">
        <v>1053</v>
      </c>
      <c r="D3913" s="340" t="s">
        <v>1017</v>
      </c>
      <c r="E3913" s="341" t="s">
        <v>514</v>
      </c>
      <c r="F3913" s="358">
        <v>440</v>
      </c>
      <c r="G3913" s="358">
        <v>0</v>
      </c>
      <c r="H3913" s="359">
        <f t="shared" si="1"/>
        <v>440</v>
      </c>
      <c r="I3913" s="359">
        <v>0</v>
      </c>
      <c r="J3913" s="352" t="s">
        <v>454</v>
      </c>
      <c r="K3913" s="353" t="s">
        <v>1046</v>
      </c>
    </row>
    <row r="3914" spans="1:11">
      <c r="A3914" s="344"/>
      <c r="B3914" s="344"/>
      <c r="C3914" s="345"/>
      <c r="D3914" s="346"/>
      <c r="E3914" s="347"/>
      <c r="F3914" s="360"/>
      <c r="G3914" s="360"/>
      <c r="H3914" s="361"/>
      <c r="I3914" s="361"/>
      <c r="J3914" s="354"/>
      <c r="K3914" s="355"/>
    </row>
    <row r="3915" spans="1:11">
      <c r="A3915" s="344"/>
      <c r="B3915" s="344"/>
      <c r="C3915" s="345"/>
      <c r="D3915" s="346"/>
      <c r="E3915" s="347"/>
      <c r="F3915" s="360"/>
      <c r="G3915" s="360"/>
      <c r="H3915" s="361"/>
      <c r="I3915" s="361"/>
      <c r="J3915" s="354"/>
      <c r="K3915" s="355"/>
    </row>
    <row r="3916" spans="1:11">
      <c r="A3916" s="286" t="s">
        <v>436</v>
      </c>
      <c r="B3916" s="267"/>
      <c r="C3916" s="267"/>
      <c r="D3916" s="286" t="s">
        <v>437</v>
      </c>
      <c r="E3916" s="267"/>
      <c r="F3916" s="286"/>
      <c r="G3916" s="286"/>
      <c r="H3916" s="267"/>
      <c r="I3916" s="356" t="s">
        <v>438</v>
      </c>
      <c r="J3916" s="267"/>
      <c r="K3916" s="345"/>
    </row>
    <row r="3917" spans="1:11">
      <c r="A3917" s="286"/>
      <c r="B3917" s="267"/>
      <c r="C3917" s="267"/>
      <c r="D3917" s="286"/>
      <c r="E3917" s="267"/>
      <c r="F3917" s="286"/>
      <c r="G3917" s="286"/>
      <c r="H3917" s="267"/>
      <c r="I3917" s="267"/>
      <c r="J3917" s="267"/>
      <c r="K3917" s="345"/>
    </row>
    <row r="3918" spans="1:11">
      <c r="A3918" s="286"/>
      <c r="B3918" s="267"/>
      <c r="C3918" s="267"/>
      <c r="D3918" s="286"/>
      <c r="E3918" s="267"/>
      <c r="F3918" s="286"/>
      <c r="G3918" s="286"/>
      <c r="H3918" s="267"/>
      <c r="I3918" s="345"/>
      <c r="J3918" s="267"/>
      <c r="K3918" s="345"/>
    </row>
    <row r="3919" spans="1:11">
      <c r="A3919" s="287" t="s">
        <v>439</v>
      </c>
      <c r="B3919" s="267"/>
      <c r="C3919" s="267"/>
      <c r="D3919" s="287" t="s">
        <v>440</v>
      </c>
      <c r="E3919" s="267"/>
      <c r="F3919" s="287"/>
      <c r="G3919" s="287"/>
      <c r="H3919" s="267"/>
      <c r="I3919" s="287" t="s">
        <v>441</v>
      </c>
      <c r="J3919" s="267"/>
      <c r="K3919" s="357"/>
    </row>
    <row r="3920" spans="1:11">
      <c r="A3920" s="288" t="s">
        <v>442</v>
      </c>
      <c r="B3920" s="267"/>
      <c r="C3920" s="267"/>
      <c r="D3920" s="288" t="s">
        <v>443</v>
      </c>
      <c r="E3920" s="267"/>
      <c r="F3920" s="288"/>
      <c r="G3920" s="288"/>
      <c r="H3920" s="267"/>
      <c r="I3920" s="288" t="s">
        <v>444</v>
      </c>
      <c r="J3920" s="304"/>
      <c r="K3920" s="286"/>
    </row>
    <row r="3921" spans="1:11">
      <c r="A3921" s="289"/>
      <c r="B3921" s="289"/>
      <c r="C3921" s="289"/>
      <c r="D3921" s="332"/>
      <c r="E3921" s="291"/>
      <c r="F3921" s="292"/>
      <c r="G3921" s="292"/>
      <c r="H3921" s="293"/>
      <c r="I3921" s="293"/>
      <c r="J3921" s="305"/>
      <c r="K3921" s="369"/>
    </row>
    <row r="3922" ht="18.75" spans="1:11">
      <c r="A3922" s="264" t="s">
        <v>415</v>
      </c>
      <c r="B3922" s="265"/>
      <c r="C3922" s="266"/>
      <c r="D3922" s="266"/>
      <c r="E3922" s="267"/>
      <c r="F3922" s="267"/>
      <c r="G3922" s="267"/>
      <c r="H3922" s="267"/>
      <c r="I3922" s="267"/>
      <c r="J3922" s="267"/>
      <c r="K3922" s="267"/>
    </row>
    <row r="3923" ht="18.75" spans="1:11">
      <c r="A3923" s="264" t="s">
        <v>416</v>
      </c>
      <c r="B3923" s="265"/>
      <c r="C3923" s="266"/>
      <c r="D3923" s="266"/>
      <c r="E3923" s="267"/>
      <c r="F3923" s="267"/>
      <c r="G3923" s="267"/>
      <c r="H3923" s="267"/>
      <c r="I3923" s="267"/>
      <c r="J3923" s="267"/>
      <c r="K3923" s="267"/>
    </row>
    <row r="3924" ht="18.75" spans="1:11">
      <c r="A3924" s="264" t="s">
        <v>417</v>
      </c>
      <c r="B3924" s="265"/>
      <c r="C3924" s="266"/>
      <c r="D3924" s="266"/>
      <c r="E3924" s="267"/>
      <c r="F3924" s="267"/>
      <c r="G3924" s="267"/>
      <c r="H3924" s="267"/>
      <c r="I3924" s="296"/>
      <c r="J3924" s="296"/>
      <c r="K3924" s="296"/>
    </row>
    <row r="3925" ht="18.75" spans="1:11">
      <c r="A3925" s="264"/>
      <c r="B3925" s="265"/>
      <c r="C3925" s="266"/>
      <c r="D3925" s="266"/>
      <c r="E3925" s="267"/>
      <c r="F3925" s="267"/>
      <c r="G3925" s="267"/>
      <c r="H3925" s="267"/>
      <c r="I3925" s="267"/>
      <c r="J3925" s="267"/>
      <c r="K3925" s="267"/>
    </row>
    <row r="3926" ht="18.75" spans="1:11">
      <c r="A3926" s="264" t="s">
        <v>450</v>
      </c>
      <c r="B3926" s="265"/>
      <c r="C3926" s="266"/>
      <c r="D3926" s="266"/>
      <c r="E3926" s="267"/>
      <c r="F3926" s="267"/>
      <c r="G3926" s="267"/>
      <c r="H3926" s="267"/>
      <c r="I3926" s="267"/>
      <c r="J3926" s="267"/>
      <c r="K3926" s="297"/>
    </row>
    <row r="3927" ht="18" spans="1:11">
      <c r="A3927" s="264" t="s">
        <v>419</v>
      </c>
      <c r="B3927" s="268" t="s">
        <v>1041</v>
      </c>
      <c r="C3927" s="266"/>
      <c r="D3927" s="266"/>
      <c r="E3927" s="267"/>
      <c r="F3927" s="267"/>
      <c r="G3927" s="267"/>
      <c r="H3927" s="267"/>
      <c r="I3927" s="267"/>
      <c r="J3927" s="267"/>
      <c r="K3927" s="297"/>
    </row>
    <row r="3928" ht="18.75" spans="1:11">
      <c r="A3928" s="264"/>
      <c r="B3928" s="268"/>
      <c r="C3928" s="266"/>
      <c r="D3928" s="266"/>
      <c r="E3928" s="267"/>
      <c r="F3928" s="267"/>
      <c r="G3928" s="267"/>
      <c r="H3928" s="267"/>
      <c r="I3928" s="267"/>
      <c r="J3928" s="267"/>
      <c r="K3928" s="356"/>
    </row>
    <row r="3929" ht="18.75" spans="1:11">
      <c r="A3929" s="269"/>
      <c r="B3929" s="269"/>
      <c r="C3929" s="266"/>
      <c r="D3929" s="266"/>
      <c r="E3929" s="269"/>
      <c r="F3929" s="270" t="s">
        <v>421</v>
      </c>
      <c r="G3929" s="271"/>
      <c r="H3929" s="271"/>
      <c r="I3929" s="299"/>
      <c r="J3929" s="267"/>
      <c r="K3929" s="356"/>
    </row>
    <row r="3930" ht="33" spans="1:11">
      <c r="A3930" s="334" t="s">
        <v>422</v>
      </c>
      <c r="B3930" s="335" t="s">
        <v>423</v>
      </c>
      <c r="C3930" s="336" t="s">
        <v>424</v>
      </c>
      <c r="D3930" s="337" t="s">
        <v>425</v>
      </c>
      <c r="E3930" s="336" t="s">
        <v>426</v>
      </c>
      <c r="F3930" s="336" t="s">
        <v>8</v>
      </c>
      <c r="G3930" s="336" t="s">
        <v>9</v>
      </c>
      <c r="H3930" s="336" t="s">
        <v>427</v>
      </c>
      <c r="I3930" s="336" t="s">
        <v>428</v>
      </c>
      <c r="J3930" s="336" t="s">
        <v>429</v>
      </c>
      <c r="K3930" s="336" t="s">
        <v>842</v>
      </c>
    </row>
    <row r="3931" spans="1:11">
      <c r="A3931" s="338">
        <v>45562</v>
      </c>
      <c r="B3931" s="338">
        <v>45569</v>
      </c>
      <c r="C3931" s="339" t="s">
        <v>413</v>
      </c>
      <c r="D3931" s="340" t="s">
        <v>415</v>
      </c>
      <c r="E3931" s="341" t="s">
        <v>563</v>
      </c>
      <c r="F3931" s="358">
        <v>0</v>
      </c>
      <c r="G3931" s="358">
        <v>0</v>
      </c>
      <c r="H3931" s="359">
        <v>0</v>
      </c>
      <c r="I3931" s="359">
        <v>0</v>
      </c>
      <c r="J3931" s="352" t="s">
        <v>550</v>
      </c>
      <c r="K3931" s="353" t="s">
        <v>434</v>
      </c>
    </row>
    <row r="3932" spans="1:11">
      <c r="A3932" s="338">
        <v>45560</v>
      </c>
      <c r="B3932" s="338">
        <v>45569</v>
      </c>
      <c r="C3932" s="339" t="s">
        <v>412</v>
      </c>
      <c r="D3932" s="340" t="s">
        <v>1054</v>
      </c>
      <c r="E3932" s="341" t="s">
        <v>568</v>
      </c>
      <c r="F3932" s="358">
        <v>0</v>
      </c>
      <c r="G3932" s="358">
        <v>3200</v>
      </c>
      <c r="H3932" s="359">
        <v>3200</v>
      </c>
      <c r="I3932" s="359">
        <v>1600</v>
      </c>
      <c r="J3932" s="352" t="s">
        <v>454</v>
      </c>
      <c r="K3932" s="353" t="s">
        <v>1055</v>
      </c>
    </row>
    <row r="3933" spans="1:11">
      <c r="A3933" s="344"/>
      <c r="B3933" s="344"/>
      <c r="C3933" s="345"/>
      <c r="D3933" s="346"/>
      <c r="E3933" s="347"/>
      <c r="F3933" s="360"/>
      <c r="G3933" s="360"/>
      <c r="H3933" s="361"/>
      <c r="I3933" s="361"/>
      <c r="J3933" s="354"/>
      <c r="K3933" s="355"/>
    </row>
    <row r="3934" spans="1:11">
      <c r="A3934" s="286" t="s">
        <v>436</v>
      </c>
      <c r="B3934" s="267"/>
      <c r="C3934" s="267"/>
      <c r="D3934" s="286" t="s">
        <v>437</v>
      </c>
      <c r="E3934" s="267"/>
      <c r="F3934" s="286"/>
      <c r="G3934" s="286"/>
      <c r="H3934" s="267"/>
      <c r="I3934" s="356" t="s">
        <v>438</v>
      </c>
      <c r="J3934" s="267"/>
      <c r="K3934" s="345"/>
    </row>
    <row r="3935" spans="1:11">
      <c r="A3935" s="286"/>
      <c r="B3935" s="267"/>
      <c r="C3935" s="267"/>
      <c r="D3935" s="286"/>
      <c r="E3935" s="267"/>
      <c r="F3935" s="286"/>
      <c r="G3935" s="286"/>
      <c r="H3935" s="267"/>
      <c r="I3935" s="267"/>
      <c r="J3935" s="267"/>
      <c r="K3935" s="345"/>
    </row>
    <row r="3936" spans="1:11">
      <c r="A3936" s="286"/>
      <c r="B3936" s="267"/>
      <c r="C3936" s="267"/>
      <c r="D3936" s="286"/>
      <c r="E3936" s="267"/>
      <c r="F3936" s="286"/>
      <c r="G3936" s="286"/>
      <c r="H3936" s="267"/>
      <c r="I3936" s="345"/>
      <c r="J3936" s="267"/>
      <c r="K3936" s="345"/>
    </row>
    <row r="3937" spans="1:11">
      <c r="A3937" s="287" t="s">
        <v>439</v>
      </c>
      <c r="B3937" s="267"/>
      <c r="C3937" s="267"/>
      <c r="D3937" s="287" t="s">
        <v>440</v>
      </c>
      <c r="E3937" s="267"/>
      <c r="F3937" s="287"/>
      <c r="G3937" s="287"/>
      <c r="H3937" s="267"/>
      <c r="I3937" s="287" t="s">
        <v>544</v>
      </c>
      <c r="J3937" s="267"/>
      <c r="K3937" s="357"/>
    </row>
    <row r="3938" spans="1:11">
      <c r="A3938" s="288" t="s">
        <v>442</v>
      </c>
      <c r="B3938" s="267"/>
      <c r="C3938" s="267"/>
      <c r="D3938" s="288" t="s">
        <v>443</v>
      </c>
      <c r="E3938" s="267"/>
      <c r="F3938" s="288"/>
      <c r="G3938" s="288"/>
      <c r="H3938" s="267"/>
      <c r="I3938" s="288" t="s">
        <v>545</v>
      </c>
      <c r="J3938" s="304"/>
      <c r="K3938" s="286"/>
    </row>
    <row r="3939" ht="18" spans="1:11">
      <c r="A3939" s="269"/>
      <c r="B3939" s="269"/>
      <c r="C3939" s="266"/>
      <c r="D3939" s="266"/>
      <c r="E3939" s="269"/>
      <c r="F3939" s="269"/>
      <c r="G3939" s="269"/>
      <c r="H3939" s="269"/>
      <c r="I3939" s="269"/>
      <c r="J3939" s="66"/>
      <c r="K3939" s="298"/>
    </row>
    <row r="3940" ht="16.5" spans="1:11">
      <c r="A3940" s="264" t="s">
        <v>415</v>
      </c>
      <c r="B3940" s="267"/>
      <c r="C3940" s="267"/>
      <c r="D3940" s="288"/>
      <c r="E3940" s="267"/>
      <c r="F3940" s="288"/>
      <c r="G3940" s="288"/>
      <c r="H3940" s="267"/>
      <c r="I3940" s="288"/>
      <c r="J3940" s="304"/>
      <c r="K3940" s="286"/>
    </row>
    <row r="3941" ht="18.75" spans="1:11">
      <c r="A3941" s="264" t="s">
        <v>416</v>
      </c>
      <c r="B3941" s="265"/>
      <c r="C3941" s="266"/>
      <c r="D3941" s="266"/>
      <c r="E3941" s="267"/>
      <c r="F3941" s="267"/>
      <c r="G3941" s="267"/>
      <c r="H3941" s="267"/>
      <c r="I3941" s="267"/>
      <c r="J3941" s="267"/>
      <c r="K3941" s="297"/>
    </row>
    <row r="3942" ht="18.75" spans="1:11">
      <c r="A3942" s="264" t="s">
        <v>417</v>
      </c>
      <c r="B3942" s="265"/>
      <c r="C3942" s="266"/>
      <c r="D3942" s="266"/>
      <c r="E3942" s="267"/>
      <c r="F3942" s="267"/>
      <c r="G3942" s="267"/>
      <c r="H3942" s="267"/>
      <c r="I3942" s="267"/>
      <c r="J3942" s="267"/>
      <c r="K3942" s="297"/>
    </row>
    <row r="3943" ht="18.75" spans="1:11">
      <c r="A3943" s="264"/>
      <c r="B3943" s="265"/>
      <c r="C3943" s="266"/>
      <c r="D3943" s="266"/>
      <c r="E3943" s="267"/>
      <c r="F3943" s="267"/>
      <c r="G3943" s="267"/>
      <c r="H3943" s="267"/>
      <c r="I3943" s="267"/>
      <c r="J3943" s="267"/>
      <c r="K3943" s="297"/>
    </row>
    <row r="3944" ht="18.75" spans="1:11">
      <c r="A3944" s="264" t="s">
        <v>418</v>
      </c>
      <c r="B3944" s="265"/>
      <c r="C3944" s="266"/>
      <c r="D3944" s="266"/>
      <c r="E3944" s="267"/>
      <c r="F3944" s="267"/>
      <c r="G3944" s="267"/>
      <c r="H3944" s="267"/>
      <c r="I3944" s="267"/>
      <c r="J3944" s="267"/>
      <c r="K3944" s="297"/>
    </row>
    <row r="3945" ht="18" spans="1:11">
      <c r="A3945" s="264" t="s">
        <v>419</v>
      </c>
      <c r="B3945" s="268" t="s">
        <v>1056</v>
      </c>
      <c r="C3945" s="266"/>
      <c r="D3945" s="266"/>
      <c r="E3945" s="267"/>
      <c r="F3945" s="267"/>
      <c r="G3945" s="267"/>
      <c r="H3945" s="267"/>
      <c r="I3945" s="267"/>
      <c r="J3945" s="267"/>
      <c r="K3945" s="297"/>
    </row>
    <row r="3946" ht="18.75" spans="1:11">
      <c r="A3946" s="264"/>
      <c r="B3946" s="268"/>
      <c r="C3946" s="266"/>
      <c r="D3946" s="266"/>
      <c r="E3946" s="267"/>
      <c r="F3946" s="267"/>
      <c r="G3946" s="267"/>
      <c r="H3946" s="267"/>
      <c r="I3946" s="267"/>
      <c r="J3946" s="267"/>
      <c r="K3946" s="356"/>
    </row>
    <row r="3947" ht="18.75" spans="1:11">
      <c r="A3947" s="269"/>
      <c r="B3947" s="269"/>
      <c r="C3947" s="266"/>
      <c r="D3947" s="266"/>
      <c r="E3947" s="269"/>
      <c r="F3947" s="270" t="s">
        <v>421</v>
      </c>
      <c r="G3947" s="271"/>
      <c r="H3947" s="271"/>
      <c r="I3947" s="299"/>
      <c r="J3947" s="267"/>
      <c r="K3947" s="356"/>
    </row>
    <row r="3948" ht="33" spans="1:11">
      <c r="A3948" s="334" t="s">
        <v>422</v>
      </c>
      <c r="B3948" s="335" t="s">
        <v>423</v>
      </c>
      <c r="C3948" s="336" t="s">
        <v>424</v>
      </c>
      <c r="D3948" s="337" t="s">
        <v>425</v>
      </c>
      <c r="E3948" s="336" t="s">
        <v>426</v>
      </c>
      <c r="F3948" s="336" t="s">
        <v>8</v>
      </c>
      <c r="G3948" s="336" t="s">
        <v>9</v>
      </c>
      <c r="H3948" s="336" t="s">
        <v>427</v>
      </c>
      <c r="I3948" s="336" t="s">
        <v>428</v>
      </c>
      <c r="J3948" s="336" t="s">
        <v>429</v>
      </c>
      <c r="K3948" s="336" t="s">
        <v>842</v>
      </c>
    </row>
    <row r="3949" spans="1:11">
      <c r="A3949" s="338">
        <v>45567</v>
      </c>
      <c r="B3949" s="338">
        <v>45572</v>
      </c>
      <c r="C3949" s="339" t="s">
        <v>1057</v>
      </c>
      <c r="D3949" s="340" t="s">
        <v>1058</v>
      </c>
      <c r="E3949" s="341" t="s">
        <v>541</v>
      </c>
      <c r="F3949" s="358">
        <v>0</v>
      </c>
      <c r="G3949" s="358">
        <v>0</v>
      </c>
      <c r="H3949" s="359">
        <v>0</v>
      </c>
      <c r="I3949" s="359">
        <v>0</v>
      </c>
      <c r="J3949" s="352" t="s">
        <v>433</v>
      </c>
      <c r="K3949" s="353" t="s">
        <v>434</v>
      </c>
    </row>
    <row r="3950" spans="1:11">
      <c r="A3950" s="344"/>
      <c r="B3950" s="344"/>
      <c r="C3950" s="345"/>
      <c r="D3950" s="346"/>
      <c r="E3950" s="347"/>
      <c r="F3950" s="360"/>
      <c r="G3950" s="360"/>
      <c r="H3950" s="361"/>
      <c r="I3950" s="361"/>
      <c r="J3950" s="354"/>
      <c r="K3950" s="355"/>
    </row>
    <row r="3951" spans="1:11">
      <c r="A3951" s="344"/>
      <c r="B3951" s="344"/>
      <c r="C3951" s="345"/>
      <c r="D3951" s="346"/>
      <c r="E3951" s="347"/>
      <c r="F3951" s="360"/>
      <c r="G3951" s="360"/>
      <c r="H3951" s="361"/>
      <c r="I3951" s="361"/>
      <c r="J3951" s="354"/>
      <c r="K3951" s="355"/>
    </row>
    <row r="3952" spans="1:11">
      <c r="A3952" s="286" t="s">
        <v>436</v>
      </c>
      <c r="B3952" s="267"/>
      <c r="C3952" s="267"/>
      <c r="D3952" s="286" t="s">
        <v>437</v>
      </c>
      <c r="E3952" s="267"/>
      <c r="F3952" s="286"/>
      <c r="G3952" s="286"/>
      <c r="H3952" s="267"/>
      <c r="I3952" s="356" t="s">
        <v>438</v>
      </c>
      <c r="J3952" s="267"/>
      <c r="K3952" s="345"/>
    </row>
    <row r="3953" spans="1:11">
      <c r="A3953" s="286"/>
      <c r="B3953" s="267"/>
      <c r="C3953" s="267"/>
      <c r="D3953" s="286"/>
      <c r="E3953" s="267"/>
      <c r="F3953" s="286"/>
      <c r="G3953" s="286"/>
      <c r="H3953" s="267"/>
      <c r="I3953" s="267"/>
      <c r="J3953" s="267"/>
      <c r="K3953" s="345"/>
    </row>
    <row r="3954" spans="1:11">
      <c r="A3954" s="286"/>
      <c r="B3954" s="267"/>
      <c r="C3954" s="267"/>
      <c r="D3954" s="286"/>
      <c r="E3954" s="267"/>
      <c r="F3954" s="286"/>
      <c r="G3954" s="286"/>
      <c r="H3954" s="267"/>
      <c r="I3954" s="345"/>
      <c r="J3954" s="267"/>
      <c r="K3954" s="345"/>
    </row>
    <row r="3955" spans="1:11">
      <c r="A3955" s="287" t="s">
        <v>439</v>
      </c>
      <c r="B3955" s="267"/>
      <c r="C3955" s="267"/>
      <c r="D3955" s="287" t="s">
        <v>440</v>
      </c>
      <c r="E3955" s="267"/>
      <c r="F3955" s="287"/>
      <c r="G3955" s="287"/>
      <c r="H3955" s="267"/>
      <c r="I3955" s="287" t="s">
        <v>441</v>
      </c>
      <c r="J3955" s="267"/>
      <c r="K3955" s="357"/>
    </row>
    <row r="3956" spans="1:11">
      <c r="A3956" s="288" t="s">
        <v>442</v>
      </c>
      <c r="B3956" s="267"/>
      <c r="C3956" s="267"/>
      <c r="D3956" s="288" t="s">
        <v>443</v>
      </c>
      <c r="E3956" s="267"/>
      <c r="F3956" s="288"/>
      <c r="G3956" s="288"/>
      <c r="H3956" s="267"/>
      <c r="I3956" s="288" t="s">
        <v>444</v>
      </c>
      <c r="J3956" s="304"/>
      <c r="K3956" s="286"/>
    </row>
    <row r="3957" spans="1:11">
      <c r="A3957" s="286"/>
      <c r="B3957" s="66"/>
      <c r="C3957" s="66"/>
      <c r="D3957" s="286"/>
      <c r="E3957" s="66"/>
      <c r="F3957" s="286"/>
      <c r="G3957" s="286"/>
      <c r="H3957" s="66"/>
      <c r="I3957" s="289"/>
      <c r="J3957" s="66"/>
      <c r="K3957" s="289"/>
    </row>
    <row r="3958" ht="18.75" spans="1:11">
      <c r="A3958" s="264" t="s">
        <v>415</v>
      </c>
      <c r="B3958" s="265"/>
      <c r="C3958" s="266"/>
      <c r="D3958" s="266"/>
      <c r="E3958" s="267"/>
      <c r="F3958" s="267"/>
      <c r="G3958" s="267"/>
      <c r="H3958" s="267"/>
      <c r="I3958" s="267"/>
      <c r="J3958" s="267"/>
      <c r="K3958" s="267"/>
    </row>
    <row r="3959" ht="18.75" spans="1:11">
      <c r="A3959" s="264" t="s">
        <v>416</v>
      </c>
      <c r="B3959" s="265"/>
      <c r="C3959" s="266"/>
      <c r="D3959" s="266"/>
      <c r="E3959" s="267"/>
      <c r="F3959" s="267"/>
      <c r="G3959" s="267"/>
      <c r="H3959" s="267"/>
      <c r="I3959" s="267"/>
      <c r="J3959" s="267"/>
      <c r="K3959" s="267"/>
    </row>
    <row r="3960" ht="18.75" spans="1:11">
      <c r="A3960" s="264" t="s">
        <v>417</v>
      </c>
      <c r="B3960" s="265"/>
      <c r="C3960" s="266"/>
      <c r="D3960" s="266"/>
      <c r="E3960" s="267"/>
      <c r="F3960" s="267"/>
      <c r="G3960" s="267"/>
      <c r="H3960" s="267"/>
      <c r="I3960" s="296"/>
      <c r="J3960" s="296"/>
      <c r="K3960" s="296"/>
    </row>
    <row r="3961" ht="18.75" spans="1:11">
      <c r="A3961" s="264"/>
      <c r="B3961" s="265"/>
      <c r="C3961" s="266"/>
      <c r="D3961" s="266"/>
      <c r="E3961" s="267"/>
      <c r="F3961" s="267"/>
      <c r="G3961" s="267"/>
      <c r="H3961" s="267"/>
      <c r="I3961" s="267"/>
      <c r="J3961" s="267"/>
      <c r="K3961" s="267"/>
    </row>
    <row r="3962" ht="18.75" spans="1:11">
      <c r="A3962" s="264" t="s">
        <v>418</v>
      </c>
      <c r="B3962" s="265"/>
      <c r="C3962" s="266"/>
      <c r="D3962" s="266"/>
      <c r="E3962" s="267"/>
      <c r="F3962" s="267"/>
      <c r="G3962" s="267"/>
      <c r="H3962" s="267"/>
      <c r="I3962" s="267"/>
      <c r="J3962" s="267"/>
      <c r="K3962" s="297"/>
    </row>
    <row r="3963" ht="18" spans="1:11">
      <c r="A3963" s="264" t="s">
        <v>419</v>
      </c>
      <c r="B3963" s="268" t="s">
        <v>1056</v>
      </c>
      <c r="C3963" s="266"/>
      <c r="D3963" s="266"/>
      <c r="E3963" s="267"/>
      <c r="F3963" s="267"/>
      <c r="G3963" s="267"/>
      <c r="H3963" s="267"/>
      <c r="I3963" s="267"/>
      <c r="J3963" s="267"/>
      <c r="K3963" s="297"/>
    </row>
    <row r="3964" ht="18.75" spans="1:11">
      <c r="A3964" s="264"/>
      <c r="B3964" s="268"/>
      <c r="C3964" s="266"/>
      <c r="D3964" s="266"/>
      <c r="E3964" s="267"/>
      <c r="F3964" s="267"/>
      <c r="G3964" s="267"/>
      <c r="H3964" s="267"/>
      <c r="I3964" s="267"/>
      <c r="J3964" s="267"/>
      <c r="K3964" s="356"/>
    </row>
    <row r="3965" ht="18.75" spans="1:11">
      <c r="A3965" s="269"/>
      <c r="B3965" s="269"/>
      <c r="C3965" s="266"/>
      <c r="D3965" s="266"/>
      <c r="E3965" s="269"/>
      <c r="F3965" s="270" t="s">
        <v>421</v>
      </c>
      <c r="G3965" s="271"/>
      <c r="H3965" s="271"/>
      <c r="I3965" s="299"/>
      <c r="J3965" s="267"/>
      <c r="K3965" s="356"/>
    </row>
    <row r="3966" ht="33" spans="1:11">
      <c r="A3966" s="334" t="s">
        <v>422</v>
      </c>
      <c r="B3966" s="335" t="s">
        <v>423</v>
      </c>
      <c r="C3966" s="336" t="s">
        <v>424</v>
      </c>
      <c r="D3966" s="337" t="s">
        <v>425</v>
      </c>
      <c r="E3966" s="336" t="s">
        <v>426</v>
      </c>
      <c r="F3966" s="336" t="s">
        <v>8</v>
      </c>
      <c r="G3966" s="336" t="s">
        <v>9</v>
      </c>
      <c r="H3966" s="336" t="s">
        <v>427</v>
      </c>
      <c r="I3966" s="336" t="s">
        <v>428</v>
      </c>
      <c r="J3966" s="336" t="s">
        <v>429</v>
      </c>
      <c r="K3966" s="336" t="s">
        <v>842</v>
      </c>
    </row>
    <row r="3967" spans="1:11">
      <c r="A3967" s="338">
        <v>45566</v>
      </c>
      <c r="B3967" s="338">
        <v>45572</v>
      </c>
      <c r="C3967" s="339" t="s">
        <v>414</v>
      </c>
      <c r="D3967" s="340" t="s">
        <v>1059</v>
      </c>
      <c r="E3967" s="341" t="s">
        <v>889</v>
      </c>
      <c r="F3967" s="358">
        <v>0</v>
      </c>
      <c r="G3967" s="358">
        <v>0</v>
      </c>
      <c r="H3967" s="359">
        <v>0</v>
      </c>
      <c r="I3967" s="359">
        <v>0</v>
      </c>
      <c r="J3967" s="352" t="s">
        <v>433</v>
      </c>
      <c r="K3967" s="353" t="s">
        <v>434</v>
      </c>
    </row>
    <row r="3968" spans="1:11">
      <c r="A3968" s="344"/>
      <c r="B3968" s="344"/>
      <c r="C3968" s="345"/>
      <c r="D3968" s="346"/>
      <c r="E3968" s="347"/>
      <c r="F3968" s="360"/>
      <c r="G3968" s="360"/>
      <c r="H3968" s="361"/>
      <c r="I3968" s="361"/>
      <c r="J3968" s="354"/>
      <c r="K3968" s="355"/>
    </row>
    <row r="3969" spans="1:11">
      <c r="A3969" s="286" t="s">
        <v>436</v>
      </c>
      <c r="B3969" s="267"/>
      <c r="C3969" s="267"/>
      <c r="D3969" s="286" t="s">
        <v>437</v>
      </c>
      <c r="E3969" s="267"/>
      <c r="F3969" s="286"/>
      <c r="G3969" s="286"/>
      <c r="H3969" s="267"/>
      <c r="I3969" s="356" t="s">
        <v>438</v>
      </c>
      <c r="J3969" s="267"/>
      <c r="K3969" s="345"/>
    </row>
    <row r="3970" spans="1:11">
      <c r="A3970" s="286"/>
      <c r="B3970" s="267"/>
      <c r="C3970" s="267"/>
      <c r="D3970" s="286"/>
      <c r="E3970" s="267"/>
      <c r="F3970" s="286"/>
      <c r="G3970" s="286"/>
      <c r="H3970" s="267"/>
      <c r="I3970" s="267"/>
      <c r="J3970" s="267"/>
      <c r="K3970" s="345"/>
    </row>
    <row r="3971" spans="1:11">
      <c r="A3971" s="286"/>
      <c r="B3971" s="267"/>
      <c r="C3971" s="267"/>
      <c r="D3971" s="286"/>
      <c r="E3971" s="267"/>
      <c r="F3971" s="286"/>
      <c r="G3971" s="286"/>
      <c r="H3971" s="267"/>
      <c r="I3971" s="345"/>
      <c r="J3971" s="267"/>
      <c r="K3971" s="345"/>
    </row>
    <row r="3972" spans="1:11">
      <c r="A3972" s="287" t="s">
        <v>439</v>
      </c>
      <c r="B3972" s="267"/>
      <c r="C3972" s="267"/>
      <c r="D3972" s="287" t="s">
        <v>440</v>
      </c>
      <c r="E3972" s="267"/>
      <c r="F3972" s="287"/>
      <c r="G3972" s="287"/>
      <c r="H3972" s="267"/>
      <c r="I3972" s="287" t="s">
        <v>441</v>
      </c>
      <c r="J3972" s="267"/>
      <c r="K3972" s="357"/>
    </row>
    <row r="3973" spans="1:11">
      <c r="A3973" s="288" t="s">
        <v>442</v>
      </c>
      <c r="B3973" s="267"/>
      <c r="C3973" s="267"/>
      <c r="D3973" s="288" t="s">
        <v>443</v>
      </c>
      <c r="E3973" s="267"/>
      <c r="F3973" s="288"/>
      <c r="G3973" s="288"/>
      <c r="H3973" s="267"/>
      <c r="I3973" s="288" t="s">
        <v>444</v>
      </c>
      <c r="J3973" s="304"/>
      <c r="K3973" s="286"/>
    </row>
    <row r="3974" spans="1:11">
      <c r="A3974" s="286"/>
      <c r="B3974" s="66"/>
      <c r="C3974" s="66"/>
      <c r="D3974" s="286"/>
      <c r="E3974" s="66"/>
      <c r="F3974" s="286"/>
      <c r="G3974" s="286"/>
      <c r="H3974" s="66"/>
      <c r="I3974" s="66"/>
      <c r="J3974" s="66"/>
      <c r="K3974" s="289"/>
    </row>
    <row r="3975" ht="18.75" spans="1:11">
      <c r="A3975" s="264" t="s">
        <v>415</v>
      </c>
      <c r="B3975" s="265"/>
      <c r="C3975" s="266"/>
      <c r="D3975" s="266"/>
      <c r="E3975" s="267"/>
      <c r="F3975" s="267"/>
      <c r="G3975" s="267"/>
      <c r="H3975" s="267"/>
      <c r="I3975" s="267"/>
      <c r="J3975" s="267"/>
      <c r="K3975" s="267"/>
    </row>
    <row r="3976" ht="18.75" spans="1:11">
      <c r="A3976" s="264" t="s">
        <v>416</v>
      </c>
      <c r="B3976" s="265"/>
      <c r="C3976" s="266"/>
      <c r="D3976" s="266"/>
      <c r="E3976" s="267"/>
      <c r="F3976" s="267"/>
      <c r="G3976" s="267"/>
      <c r="H3976" s="267"/>
      <c r="I3976" s="267"/>
      <c r="J3976" s="267"/>
      <c r="K3976" s="267"/>
    </row>
    <row r="3977" ht="18.75" spans="1:11">
      <c r="A3977" s="264" t="s">
        <v>417</v>
      </c>
      <c r="B3977" s="265"/>
      <c r="C3977" s="266"/>
      <c r="D3977" s="266"/>
      <c r="E3977" s="267"/>
      <c r="F3977" s="267"/>
      <c r="G3977" s="267"/>
      <c r="H3977" s="267"/>
      <c r="I3977" s="296"/>
      <c r="J3977" s="296"/>
      <c r="K3977" s="296"/>
    </row>
    <row r="3978" ht="18.75" spans="1:11">
      <c r="A3978" s="264"/>
      <c r="B3978" s="265"/>
      <c r="C3978" s="266"/>
      <c r="D3978" s="266"/>
      <c r="E3978" s="267"/>
      <c r="F3978" s="267"/>
      <c r="G3978" s="267"/>
      <c r="H3978" s="267"/>
      <c r="I3978" s="267"/>
      <c r="J3978" s="267"/>
      <c r="K3978" s="267"/>
    </row>
    <row r="3979" ht="18.75" spans="1:11">
      <c r="A3979" s="264" t="s">
        <v>450</v>
      </c>
      <c r="B3979" s="265"/>
      <c r="C3979" s="266"/>
      <c r="D3979" s="266"/>
      <c r="E3979" s="267"/>
      <c r="F3979" s="267"/>
      <c r="G3979" s="267"/>
      <c r="H3979" s="267"/>
      <c r="I3979" s="267"/>
      <c r="J3979" s="267"/>
      <c r="K3979" s="297"/>
    </row>
    <row r="3980" ht="18" spans="1:11">
      <c r="A3980" s="264" t="s">
        <v>419</v>
      </c>
      <c r="B3980" s="268" t="s">
        <v>1060</v>
      </c>
      <c r="C3980" s="266"/>
      <c r="D3980" s="266"/>
      <c r="E3980" s="267"/>
      <c r="F3980" s="267"/>
      <c r="G3980" s="267"/>
      <c r="H3980" s="267"/>
      <c r="I3980" s="267"/>
      <c r="J3980" s="267"/>
      <c r="K3980" s="297"/>
    </row>
    <row r="3981" ht="18.75" spans="1:11">
      <c r="A3981" s="264"/>
      <c r="B3981" s="268"/>
      <c r="C3981" s="266"/>
      <c r="D3981" s="266"/>
      <c r="E3981" s="267"/>
      <c r="F3981" s="267"/>
      <c r="G3981" s="267"/>
      <c r="H3981" s="267"/>
      <c r="I3981" s="267"/>
      <c r="J3981" s="267"/>
      <c r="K3981" s="356"/>
    </row>
    <row r="3982" ht="18.75" spans="1:11">
      <c r="A3982" s="269"/>
      <c r="B3982" s="269"/>
      <c r="C3982" s="266"/>
      <c r="D3982" s="266"/>
      <c r="E3982" s="269"/>
      <c r="F3982" s="270" t="s">
        <v>421</v>
      </c>
      <c r="G3982" s="271"/>
      <c r="H3982" s="271"/>
      <c r="I3982" s="299"/>
      <c r="J3982" s="267"/>
      <c r="K3982" s="356"/>
    </row>
    <row r="3983" ht="33" spans="1:11">
      <c r="A3983" s="334" t="s">
        <v>422</v>
      </c>
      <c r="B3983" s="335" t="s">
        <v>423</v>
      </c>
      <c r="C3983" s="336" t="s">
        <v>424</v>
      </c>
      <c r="D3983" s="337" t="s">
        <v>425</v>
      </c>
      <c r="E3983" s="336" t="s">
        <v>426</v>
      </c>
      <c r="F3983" s="336" t="s">
        <v>8</v>
      </c>
      <c r="G3983" s="336" t="s">
        <v>9</v>
      </c>
      <c r="H3983" s="336" t="s">
        <v>427</v>
      </c>
      <c r="I3983" s="336" t="s">
        <v>428</v>
      </c>
      <c r="J3983" s="336" t="s">
        <v>429</v>
      </c>
      <c r="K3983" s="336" t="s">
        <v>842</v>
      </c>
    </row>
    <row r="3984" spans="1:11">
      <c r="A3984" s="338">
        <v>45568</v>
      </c>
      <c r="B3984" s="338">
        <v>45573</v>
      </c>
      <c r="C3984" s="339" t="s">
        <v>1061</v>
      </c>
      <c r="D3984" s="340" t="s">
        <v>888</v>
      </c>
      <c r="E3984" s="341" t="s">
        <v>889</v>
      </c>
      <c r="F3984" s="358">
        <v>0</v>
      </c>
      <c r="G3984" s="358">
        <v>0</v>
      </c>
      <c r="H3984" s="359">
        <v>0</v>
      </c>
      <c r="I3984" s="359">
        <v>0</v>
      </c>
      <c r="J3984" s="352" t="s">
        <v>433</v>
      </c>
      <c r="K3984" s="353" t="s">
        <v>434</v>
      </c>
    </row>
    <row r="3985" spans="1:11">
      <c r="A3985" s="338">
        <v>45565</v>
      </c>
      <c r="B3985" s="338">
        <v>45573</v>
      </c>
      <c r="C3985" s="339" t="s">
        <v>1062</v>
      </c>
      <c r="D3985" s="340" t="s">
        <v>1003</v>
      </c>
      <c r="E3985" s="341" t="s">
        <v>922</v>
      </c>
      <c r="F3985" s="358">
        <v>0</v>
      </c>
      <c r="G3985" s="358">
        <v>400</v>
      </c>
      <c r="H3985" s="359">
        <f>F3985+G3985</f>
        <v>400</v>
      </c>
      <c r="I3985" s="359">
        <v>400</v>
      </c>
      <c r="J3985" s="352" t="s">
        <v>454</v>
      </c>
      <c r="K3985" s="353" t="s">
        <v>434</v>
      </c>
    </row>
    <row r="3986" spans="1:11">
      <c r="A3986" s="344"/>
      <c r="B3986" s="344"/>
      <c r="C3986" s="345"/>
      <c r="D3986" s="346"/>
      <c r="E3986" s="347"/>
      <c r="F3986" s="360"/>
      <c r="G3986" s="360"/>
      <c r="H3986" s="361"/>
      <c r="I3986" s="361"/>
      <c r="J3986" s="354"/>
      <c r="K3986" s="355"/>
    </row>
    <row r="3987" spans="1:11">
      <c r="A3987" s="286" t="s">
        <v>436</v>
      </c>
      <c r="B3987" s="267"/>
      <c r="C3987" s="267"/>
      <c r="D3987" s="286" t="s">
        <v>437</v>
      </c>
      <c r="E3987" s="267"/>
      <c r="F3987" s="286"/>
      <c r="G3987" s="286"/>
      <c r="H3987" s="267"/>
      <c r="I3987" s="356" t="s">
        <v>438</v>
      </c>
      <c r="J3987" s="267"/>
      <c r="K3987" s="345"/>
    </row>
    <row r="3988" spans="1:11">
      <c r="A3988" s="286"/>
      <c r="B3988" s="267"/>
      <c r="C3988" s="267"/>
      <c r="D3988" s="286"/>
      <c r="E3988" s="267"/>
      <c r="F3988" s="286"/>
      <c r="G3988" s="286"/>
      <c r="H3988" s="267"/>
      <c r="I3988" s="267"/>
      <c r="J3988" s="267"/>
      <c r="K3988" s="345"/>
    </row>
    <row r="3989" spans="1:11">
      <c r="A3989" s="286"/>
      <c r="B3989" s="267"/>
      <c r="C3989" s="267"/>
      <c r="D3989" s="286"/>
      <c r="E3989" s="267"/>
      <c r="F3989" s="286"/>
      <c r="G3989" s="286"/>
      <c r="H3989" s="267"/>
      <c r="I3989" s="345"/>
      <c r="J3989" s="267"/>
      <c r="K3989" s="345"/>
    </row>
    <row r="3990" spans="1:11">
      <c r="A3990" s="287" t="s">
        <v>439</v>
      </c>
      <c r="B3990" s="267"/>
      <c r="C3990" s="267"/>
      <c r="D3990" s="287" t="s">
        <v>440</v>
      </c>
      <c r="E3990" s="267"/>
      <c r="F3990" s="287"/>
      <c r="G3990" s="287"/>
      <c r="H3990" s="267"/>
      <c r="I3990" s="287" t="s">
        <v>544</v>
      </c>
      <c r="J3990" s="267"/>
      <c r="K3990" s="357"/>
    </row>
    <row r="3991" spans="1:11">
      <c r="A3991" s="288" t="s">
        <v>442</v>
      </c>
      <c r="B3991" s="267"/>
      <c r="C3991" s="267"/>
      <c r="D3991" s="288" t="s">
        <v>443</v>
      </c>
      <c r="E3991" s="267"/>
      <c r="F3991" s="288"/>
      <c r="G3991" s="288"/>
      <c r="H3991" s="267"/>
      <c r="I3991" s="288" t="s">
        <v>545</v>
      </c>
      <c r="J3991" s="304"/>
      <c r="K3991" s="286"/>
    </row>
    <row r="3992" spans="1:11">
      <c r="A3992" s="286"/>
      <c r="B3992" s="66"/>
      <c r="C3992" s="66"/>
      <c r="D3992" s="286"/>
      <c r="E3992" s="66"/>
      <c r="F3992" s="286"/>
      <c r="G3992" s="286"/>
      <c r="H3992" s="66"/>
      <c r="I3992" s="66"/>
      <c r="J3992" s="66"/>
      <c r="K3992" s="289"/>
    </row>
    <row r="3993" ht="16.5" spans="1:11">
      <c r="A3993" s="264" t="s">
        <v>415</v>
      </c>
      <c r="B3993" s="267"/>
      <c r="C3993" s="267"/>
      <c r="D3993" s="288"/>
      <c r="E3993" s="267"/>
      <c r="F3993" s="288"/>
      <c r="G3993" s="288"/>
      <c r="H3993" s="267"/>
      <c r="I3993" s="288"/>
      <c r="J3993" s="304"/>
      <c r="K3993" s="286"/>
    </row>
    <row r="3994" ht="18.75" spans="1:11">
      <c r="A3994" s="264" t="s">
        <v>416</v>
      </c>
      <c r="B3994" s="265"/>
      <c r="C3994" s="266"/>
      <c r="D3994" s="266"/>
      <c r="E3994" s="267"/>
      <c r="F3994" s="267"/>
      <c r="G3994" s="267"/>
      <c r="H3994" s="267"/>
      <c r="I3994" s="267"/>
      <c r="J3994" s="267"/>
      <c r="K3994" s="297"/>
    </row>
    <row r="3995" ht="18.75" spans="1:11">
      <c r="A3995" s="264" t="s">
        <v>417</v>
      </c>
      <c r="B3995" s="265"/>
      <c r="C3995" s="266"/>
      <c r="D3995" s="266"/>
      <c r="E3995" s="267"/>
      <c r="F3995" s="267"/>
      <c r="G3995" s="267"/>
      <c r="H3995" s="267"/>
      <c r="I3995" s="267"/>
      <c r="J3995" s="267"/>
      <c r="K3995" s="297"/>
    </row>
    <row r="3996" ht="18.75" spans="1:11">
      <c r="A3996" s="264"/>
      <c r="B3996" s="265"/>
      <c r="C3996" s="266"/>
      <c r="D3996" s="266"/>
      <c r="E3996" s="267"/>
      <c r="F3996" s="267"/>
      <c r="G3996" s="267"/>
      <c r="H3996" s="267"/>
      <c r="I3996" s="267"/>
      <c r="J3996" s="267"/>
      <c r="K3996" s="297"/>
    </row>
    <row r="3997" ht="18.75" spans="1:11">
      <c r="A3997" s="264" t="s">
        <v>418</v>
      </c>
      <c r="B3997" s="265"/>
      <c r="C3997" s="266"/>
      <c r="D3997" s="266"/>
      <c r="E3997" s="267"/>
      <c r="F3997" s="267"/>
      <c r="G3997" s="267"/>
      <c r="H3997" s="267"/>
      <c r="I3997" s="267"/>
      <c r="J3997" s="267"/>
      <c r="K3997" s="297"/>
    </row>
    <row r="3998" ht="18" spans="1:11">
      <c r="A3998" s="264" t="s">
        <v>419</v>
      </c>
      <c r="B3998" s="268" t="s">
        <v>1063</v>
      </c>
      <c r="C3998" s="266"/>
      <c r="D3998" s="266"/>
      <c r="E3998" s="267"/>
      <c r="F3998" s="267"/>
      <c r="G3998" s="267"/>
      <c r="H3998" s="267"/>
      <c r="I3998" s="267"/>
      <c r="J3998" s="267"/>
      <c r="K3998" s="297"/>
    </row>
    <row r="3999" ht="18.75" spans="1:11">
      <c r="A3999" s="264"/>
      <c r="B3999" s="268"/>
      <c r="C3999" s="266"/>
      <c r="D3999" s="266"/>
      <c r="E3999" s="267"/>
      <c r="F3999" s="267"/>
      <c r="G3999" s="267"/>
      <c r="H3999" s="267"/>
      <c r="I3999" s="267"/>
      <c r="J3999" s="267"/>
      <c r="K3999" s="356"/>
    </row>
    <row r="4000" ht="18.75" spans="1:11">
      <c r="A4000" s="269"/>
      <c r="B4000" s="269"/>
      <c r="C4000" s="266"/>
      <c r="D4000" s="266"/>
      <c r="E4000" s="269"/>
      <c r="F4000" s="270" t="s">
        <v>421</v>
      </c>
      <c r="G4000" s="271"/>
      <c r="H4000" s="271"/>
      <c r="I4000" s="299"/>
      <c r="J4000" s="267"/>
      <c r="K4000" s="356"/>
    </row>
    <row r="4001" ht="33" spans="1:11">
      <c r="A4001" s="334" t="s">
        <v>422</v>
      </c>
      <c r="B4001" s="335" t="s">
        <v>423</v>
      </c>
      <c r="C4001" s="336" t="s">
        <v>424</v>
      </c>
      <c r="D4001" s="337" t="s">
        <v>425</v>
      </c>
      <c r="E4001" s="336" t="s">
        <v>426</v>
      </c>
      <c r="F4001" s="336" t="s">
        <v>8</v>
      </c>
      <c r="G4001" s="336" t="s">
        <v>9</v>
      </c>
      <c r="H4001" s="336" t="s">
        <v>427</v>
      </c>
      <c r="I4001" s="336" t="s">
        <v>428</v>
      </c>
      <c r="J4001" s="336" t="s">
        <v>429</v>
      </c>
      <c r="K4001" s="336" t="s">
        <v>842</v>
      </c>
    </row>
    <row r="4002" spans="1:11">
      <c r="A4002" s="338">
        <v>45567</v>
      </c>
      <c r="B4002" s="338">
        <v>45575</v>
      </c>
      <c r="C4002" s="339" t="s">
        <v>1064</v>
      </c>
      <c r="D4002" s="340" t="s">
        <v>1065</v>
      </c>
      <c r="E4002" s="341" t="s">
        <v>510</v>
      </c>
      <c r="F4002" s="358">
        <v>0</v>
      </c>
      <c r="G4002" s="358">
        <v>2918</v>
      </c>
      <c r="H4002" s="359">
        <v>2918</v>
      </c>
      <c r="I4002" s="359">
        <v>1458</v>
      </c>
      <c r="J4002" s="352" t="s">
        <v>454</v>
      </c>
      <c r="K4002" s="353" t="s">
        <v>1066</v>
      </c>
    </row>
    <row r="4003" spans="1:11">
      <c r="A4003" s="338">
        <v>45570</v>
      </c>
      <c r="B4003" s="338">
        <v>45575</v>
      </c>
      <c r="C4003" s="339" t="s">
        <v>1067</v>
      </c>
      <c r="D4003" s="340" t="s">
        <v>1068</v>
      </c>
      <c r="E4003" s="341" t="s">
        <v>432</v>
      </c>
      <c r="F4003" s="358">
        <v>0</v>
      </c>
      <c r="G4003" s="358">
        <v>0</v>
      </c>
      <c r="H4003" s="359">
        <v>0</v>
      </c>
      <c r="I4003" s="359">
        <v>0</v>
      </c>
      <c r="J4003" s="352" t="s">
        <v>433</v>
      </c>
      <c r="K4003" s="353" t="s">
        <v>434</v>
      </c>
    </row>
    <row r="4004" spans="1:11">
      <c r="A4004" s="344"/>
      <c r="B4004" s="344"/>
      <c r="C4004" s="345"/>
      <c r="D4004" s="346"/>
      <c r="E4004" s="347"/>
      <c r="F4004" s="360"/>
      <c r="G4004" s="360"/>
      <c r="H4004" s="361"/>
      <c r="I4004" s="361"/>
      <c r="J4004" s="354"/>
      <c r="K4004" s="355"/>
    </row>
    <row r="4005" spans="1:11">
      <c r="A4005" s="344"/>
      <c r="B4005" s="344"/>
      <c r="C4005" s="345"/>
      <c r="D4005" s="346"/>
      <c r="E4005" s="347"/>
      <c r="F4005" s="360"/>
      <c r="G4005" s="360"/>
      <c r="H4005" s="361"/>
      <c r="I4005" s="361"/>
      <c r="J4005" s="354"/>
      <c r="K4005" s="355"/>
    </row>
    <row r="4006" spans="1:11">
      <c r="A4006" s="286" t="s">
        <v>436</v>
      </c>
      <c r="B4006" s="267"/>
      <c r="C4006" s="267"/>
      <c r="D4006" s="286" t="s">
        <v>437</v>
      </c>
      <c r="E4006" s="267"/>
      <c r="F4006" s="286"/>
      <c r="G4006" s="286"/>
      <c r="H4006" s="267"/>
      <c r="I4006" s="356" t="s">
        <v>438</v>
      </c>
      <c r="J4006" s="267"/>
      <c r="K4006" s="345"/>
    </row>
    <row r="4007" spans="1:11">
      <c r="A4007" s="286"/>
      <c r="B4007" s="267"/>
      <c r="C4007" s="267"/>
      <c r="D4007" s="286"/>
      <c r="E4007" s="267"/>
      <c r="F4007" s="286"/>
      <c r="G4007" s="286"/>
      <c r="H4007" s="267"/>
      <c r="I4007" s="267"/>
      <c r="J4007" s="267"/>
      <c r="K4007" s="345"/>
    </row>
    <row r="4008" spans="1:11">
      <c r="A4008" s="286"/>
      <c r="B4008" s="267"/>
      <c r="C4008" s="267"/>
      <c r="D4008" s="286"/>
      <c r="E4008" s="267"/>
      <c r="F4008" s="286"/>
      <c r="G4008" s="286"/>
      <c r="H4008" s="267"/>
      <c r="I4008" s="345"/>
      <c r="J4008" s="267"/>
      <c r="K4008" s="345"/>
    </row>
    <row r="4009" spans="1:11">
      <c r="A4009" s="287" t="s">
        <v>439</v>
      </c>
      <c r="B4009" s="267"/>
      <c r="C4009" s="267"/>
      <c r="D4009" s="287" t="s">
        <v>440</v>
      </c>
      <c r="E4009" s="267"/>
      <c r="F4009" s="287"/>
      <c r="G4009" s="287"/>
      <c r="H4009" s="267"/>
      <c r="I4009" s="287" t="s">
        <v>441</v>
      </c>
      <c r="J4009" s="267"/>
      <c r="K4009" s="357"/>
    </row>
    <row r="4010" spans="1:11">
      <c r="A4010" s="288" t="s">
        <v>442</v>
      </c>
      <c r="B4010" s="267"/>
      <c r="C4010" s="267"/>
      <c r="D4010" s="288" t="s">
        <v>443</v>
      </c>
      <c r="E4010" s="267"/>
      <c r="F4010" s="288"/>
      <c r="G4010" s="288"/>
      <c r="H4010" s="267"/>
      <c r="I4010" s="288" t="s">
        <v>444</v>
      </c>
      <c r="J4010" s="304"/>
      <c r="K4010" s="286"/>
    </row>
    <row r="4011" ht="18.75" spans="1:11">
      <c r="A4011" s="264"/>
      <c r="B4011" s="265"/>
      <c r="C4011" s="266"/>
      <c r="D4011" s="266"/>
      <c r="E4011" s="267"/>
      <c r="F4011" s="267"/>
      <c r="G4011" s="267"/>
      <c r="H4011" s="267"/>
      <c r="I4011" s="267"/>
      <c r="J4011" s="267"/>
      <c r="K4011" s="267"/>
    </row>
    <row r="4012" ht="16.5" spans="1:11">
      <c r="A4012" s="264" t="s">
        <v>415</v>
      </c>
      <c r="B4012" s="267"/>
      <c r="C4012" s="267"/>
      <c r="D4012" s="288"/>
      <c r="E4012" s="267"/>
      <c r="F4012" s="288"/>
      <c r="G4012" s="288"/>
      <c r="H4012" s="267"/>
      <c r="I4012" s="288"/>
      <c r="J4012" s="304"/>
      <c r="K4012" s="286"/>
    </row>
    <row r="4013" ht="18.75" spans="1:11">
      <c r="A4013" s="264" t="s">
        <v>416</v>
      </c>
      <c r="B4013" s="265"/>
      <c r="C4013" s="266"/>
      <c r="D4013" s="266"/>
      <c r="E4013" s="267"/>
      <c r="F4013" s="267"/>
      <c r="G4013" s="267"/>
      <c r="H4013" s="267"/>
      <c r="I4013" s="267"/>
      <c r="J4013" s="267"/>
      <c r="K4013" s="297"/>
    </row>
    <row r="4014" ht="18.75" spans="1:11">
      <c r="A4014" s="264" t="s">
        <v>417</v>
      </c>
      <c r="B4014" s="265"/>
      <c r="C4014" s="266"/>
      <c r="D4014" s="266"/>
      <c r="E4014" s="267"/>
      <c r="F4014" s="267"/>
      <c r="G4014" s="267"/>
      <c r="H4014" s="267"/>
      <c r="I4014" s="267"/>
      <c r="J4014" s="267"/>
      <c r="K4014" s="297"/>
    </row>
    <row r="4015" ht="18.75" spans="1:11">
      <c r="A4015" s="264"/>
      <c r="B4015" s="265"/>
      <c r="C4015" s="266"/>
      <c r="D4015" s="266"/>
      <c r="E4015" s="267"/>
      <c r="F4015" s="267"/>
      <c r="G4015" s="267"/>
      <c r="H4015" s="267"/>
      <c r="I4015" s="267"/>
      <c r="J4015" s="267"/>
      <c r="K4015" s="297"/>
    </row>
    <row r="4016" ht="18.75" spans="1:11">
      <c r="A4016" s="264" t="s">
        <v>418</v>
      </c>
      <c r="B4016" s="265"/>
      <c r="C4016" s="266"/>
      <c r="D4016" s="266"/>
      <c r="E4016" s="267"/>
      <c r="F4016" s="267"/>
      <c r="G4016" s="267"/>
      <c r="H4016" s="267"/>
      <c r="I4016" s="267"/>
      <c r="J4016" s="267"/>
      <c r="K4016" s="297"/>
    </row>
    <row r="4017" ht="18" spans="1:11">
      <c r="A4017" s="264" t="s">
        <v>419</v>
      </c>
      <c r="B4017" s="268" t="s">
        <v>1069</v>
      </c>
      <c r="C4017" s="266"/>
      <c r="D4017" s="266"/>
      <c r="E4017" s="267"/>
      <c r="F4017" s="267"/>
      <c r="G4017" s="267"/>
      <c r="H4017" s="267"/>
      <c r="I4017" s="267"/>
      <c r="J4017" s="267"/>
      <c r="K4017" s="297"/>
    </row>
    <row r="4018" ht="18.75" spans="1:11">
      <c r="A4018" s="264"/>
      <c r="B4018" s="268"/>
      <c r="C4018" s="266"/>
      <c r="D4018" s="266"/>
      <c r="E4018" s="267"/>
      <c r="F4018" s="267"/>
      <c r="G4018" s="267"/>
      <c r="H4018" s="267"/>
      <c r="I4018" s="267"/>
      <c r="J4018" s="267"/>
      <c r="K4018" s="356"/>
    </row>
    <row r="4019" ht="18.75" spans="1:11">
      <c r="A4019" s="269"/>
      <c r="B4019" s="269"/>
      <c r="C4019" s="266"/>
      <c r="D4019" s="266"/>
      <c r="E4019" s="269"/>
      <c r="F4019" s="270" t="s">
        <v>421</v>
      </c>
      <c r="G4019" s="271"/>
      <c r="H4019" s="271"/>
      <c r="I4019" s="299"/>
      <c r="J4019" s="267"/>
      <c r="K4019" s="356"/>
    </row>
    <row r="4020" ht="33" spans="1:11">
      <c r="A4020" s="334" t="s">
        <v>422</v>
      </c>
      <c r="B4020" s="335" t="s">
        <v>423</v>
      </c>
      <c r="C4020" s="336" t="s">
        <v>424</v>
      </c>
      <c r="D4020" s="337" t="s">
        <v>425</v>
      </c>
      <c r="E4020" s="336" t="s">
        <v>426</v>
      </c>
      <c r="F4020" s="336" t="s">
        <v>8</v>
      </c>
      <c r="G4020" s="336" t="s">
        <v>9</v>
      </c>
      <c r="H4020" s="336" t="s">
        <v>427</v>
      </c>
      <c r="I4020" s="336" t="s">
        <v>428</v>
      </c>
      <c r="J4020" s="336" t="s">
        <v>429</v>
      </c>
      <c r="K4020" s="336" t="s">
        <v>842</v>
      </c>
    </row>
    <row r="4021" spans="1:11">
      <c r="A4021" s="338">
        <v>45569</v>
      </c>
      <c r="B4021" s="338">
        <v>45576</v>
      </c>
      <c r="C4021" s="339" t="s">
        <v>1070</v>
      </c>
      <c r="D4021" s="340" t="s">
        <v>1071</v>
      </c>
      <c r="E4021" s="341" t="s">
        <v>1072</v>
      </c>
      <c r="F4021" s="358">
        <v>0</v>
      </c>
      <c r="G4021" s="358">
        <v>700</v>
      </c>
      <c r="H4021" s="359">
        <f>F4021+G4021</f>
        <v>700</v>
      </c>
      <c r="I4021" s="359">
        <v>0</v>
      </c>
      <c r="J4021" s="352" t="s">
        <v>454</v>
      </c>
      <c r="K4021" s="353" t="s">
        <v>1073</v>
      </c>
    </row>
    <row r="4022" spans="1:11">
      <c r="A4022" s="344"/>
      <c r="B4022" s="344"/>
      <c r="C4022" s="345"/>
      <c r="D4022" s="346"/>
      <c r="E4022" s="347"/>
      <c r="F4022" s="360"/>
      <c r="G4022" s="360"/>
      <c r="H4022" s="361"/>
      <c r="I4022" s="361"/>
      <c r="J4022" s="354"/>
      <c r="K4022" s="355"/>
    </row>
    <row r="4023" spans="1:11">
      <c r="A4023" s="344"/>
      <c r="B4023" s="344"/>
      <c r="C4023" s="345"/>
      <c r="D4023" s="346"/>
      <c r="E4023" s="347"/>
      <c r="F4023" s="360"/>
      <c r="G4023" s="360"/>
      <c r="H4023" s="361"/>
      <c r="I4023" s="361"/>
      <c r="J4023" s="354"/>
      <c r="K4023" s="355"/>
    </row>
    <row r="4024" spans="1:11">
      <c r="A4024" s="286" t="s">
        <v>436</v>
      </c>
      <c r="B4024" s="267"/>
      <c r="C4024" s="267"/>
      <c r="D4024" s="286" t="s">
        <v>437</v>
      </c>
      <c r="E4024" s="267"/>
      <c r="F4024" s="286"/>
      <c r="G4024" s="286"/>
      <c r="H4024" s="267"/>
      <c r="I4024" s="356" t="s">
        <v>438</v>
      </c>
      <c r="J4024" s="267"/>
      <c r="K4024" s="345"/>
    </row>
    <row r="4025" spans="1:11">
      <c r="A4025" s="286"/>
      <c r="B4025" s="267"/>
      <c r="C4025" s="267"/>
      <c r="D4025" s="286"/>
      <c r="E4025" s="267"/>
      <c r="F4025" s="286"/>
      <c r="G4025" s="286"/>
      <c r="H4025" s="267"/>
      <c r="I4025" s="267"/>
      <c r="J4025" s="267"/>
      <c r="K4025" s="345"/>
    </row>
    <row r="4026" spans="1:11">
      <c r="A4026" s="286"/>
      <c r="B4026" s="267"/>
      <c r="C4026" s="267"/>
      <c r="D4026" s="286"/>
      <c r="E4026" s="267"/>
      <c r="F4026" s="286"/>
      <c r="G4026" s="286"/>
      <c r="H4026" s="267"/>
      <c r="I4026" s="345"/>
      <c r="J4026" s="267"/>
      <c r="K4026" s="345"/>
    </row>
    <row r="4027" spans="1:11">
      <c r="A4027" s="287" t="s">
        <v>439</v>
      </c>
      <c r="B4027" s="267"/>
      <c r="C4027" s="267"/>
      <c r="D4027" s="287" t="s">
        <v>440</v>
      </c>
      <c r="E4027" s="267"/>
      <c r="F4027" s="287"/>
      <c r="G4027" s="287"/>
      <c r="H4027" s="267"/>
      <c r="I4027" s="287" t="s">
        <v>441</v>
      </c>
      <c r="J4027" s="267"/>
      <c r="K4027" s="357"/>
    </row>
    <row r="4028" spans="1:11">
      <c r="A4028" s="288" t="s">
        <v>442</v>
      </c>
      <c r="B4028" s="267"/>
      <c r="C4028" s="267"/>
      <c r="D4028" s="288" t="s">
        <v>443</v>
      </c>
      <c r="E4028" s="267"/>
      <c r="F4028" s="288"/>
      <c r="G4028" s="288"/>
      <c r="H4028" s="267"/>
      <c r="I4028" s="288" t="s">
        <v>444</v>
      </c>
      <c r="J4028" s="304"/>
      <c r="K4028" s="286"/>
    </row>
    <row r="4029" ht="18.75" spans="1:11">
      <c r="A4029" s="264"/>
      <c r="B4029" s="265"/>
      <c r="C4029" s="266"/>
      <c r="D4029" s="266"/>
      <c r="E4029" s="267"/>
      <c r="F4029" s="267"/>
      <c r="G4029" s="267"/>
      <c r="H4029" s="267"/>
      <c r="I4029" s="267"/>
      <c r="J4029" s="267"/>
      <c r="K4029" s="267"/>
    </row>
    <row r="4030" ht="18.75" spans="1:11">
      <c r="A4030" s="264" t="s">
        <v>415</v>
      </c>
      <c r="B4030" s="265"/>
      <c r="C4030" s="266"/>
      <c r="D4030" s="266"/>
      <c r="E4030" s="267"/>
      <c r="F4030" s="267"/>
      <c r="G4030" s="267"/>
      <c r="H4030" s="267"/>
      <c r="I4030" s="267"/>
      <c r="J4030" s="267"/>
      <c r="K4030" s="267"/>
    </row>
    <row r="4031" ht="18.75" spans="1:11">
      <c r="A4031" s="264" t="s">
        <v>416</v>
      </c>
      <c r="B4031" s="265"/>
      <c r="C4031" s="266"/>
      <c r="D4031" s="266"/>
      <c r="E4031" s="267"/>
      <c r="F4031" s="267"/>
      <c r="G4031" s="267"/>
      <c r="H4031" s="267"/>
      <c r="I4031" s="267"/>
      <c r="J4031" s="267"/>
      <c r="K4031" s="267"/>
    </row>
    <row r="4032" ht="18.75" spans="1:11">
      <c r="A4032" s="264" t="s">
        <v>417</v>
      </c>
      <c r="B4032" s="265"/>
      <c r="C4032" s="266"/>
      <c r="D4032" s="266"/>
      <c r="E4032" s="267"/>
      <c r="F4032" s="267"/>
      <c r="G4032" s="267"/>
      <c r="H4032" s="267"/>
      <c r="I4032" s="296"/>
      <c r="J4032" s="296"/>
      <c r="K4032" s="296"/>
    </row>
    <row r="4033" ht="18.75" spans="1:11">
      <c r="A4033" s="264"/>
      <c r="B4033" s="265"/>
      <c r="C4033" s="266"/>
      <c r="D4033" s="266"/>
      <c r="E4033" s="267"/>
      <c r="F4033" s="267"/>
      <c r="G4033" s="267"/>
      <c r="H4033" s="267"/>
      <c r="I4033" s="267"/>
      <c r="J4033" s="267"/>
      <c r="K4033" s="267"/>
    </row>
    <row r="4034" ht="18.75" spans="1:11">
      <c r="A4034" s="264" t="s">
        <v>450</v>
      </c>
      <c r="B4034" s="265"/>
      <c r="C4034" s="266"/>
      <c r="D4034" s="266"/>
      <c r="E4034" s="267"/>
      <c r="F4034" s="267"/>
      <c r="G4034" s="267"/>
      <c r="H4034" s="267"/>
      <c r="I4034" s="267"/>
      <c r="J4034" s="267"/>
      <c r="K4034" s="297"/>
    </row>
    <row r="4035" ht="18" spans="1:11">
      <c r="A4035" s="264" t="s">
        <v>419</v>
      </c>
      <c r="B4035" s="268" t="s">
        <v>1069</v>
      </c>
      <c r="C4035" s="266"/>
      <c r="D4035" s="266"/>
      <c r="E4035" s="267"/>
      <c r="F4035" s="267"/>
      <c r="G4035" s="267"/>
      <c r="H4035" s="267"/>
      <c r="I4035" s="267"/>
      <c r="J4035" s="267"/>
      <c r="K4035" s="297"/>
    </row>
    <row r="4036" ht="18.75" spans="1:11">
      <c r="A4036" s="264"/>
      <c r="B4036" s="268"/>
      <c r="C4036" s="266"/>
      <c r="D4036" s="266"/>
      <c r="E4036" s="267"/>
      <c r="F4036" s="267"/>
      <c r="G4036" s="267"/>
      <c r="H4036" s="267"/>
      <c r="I4036" s="267"/>
      <c r="J4036" s="267"/>
      <c r="K4036" s="356"/>
    </row>
    <row r="4037" ht="18.75" spans="1:11">
      <c r="A4037" s="269"/>
      <c r="B4037" s="269"/>
      <c r="C4037" s="266"/>
      <c r="D4037" s="266"/>
      <c r="E4037" s="269"/>
      <c r="F4037" s="270" t="s">
        <v>421</v>
      </c>
      <c r="G4037" s="271"/>
      <c r="H4037" s="271"/>
      <c r="I4037" s="299"/>
      <c r="J4037" s="267"/>
      <c r="K4037" s="356"/>
    </row>
    <row r="4038" ht="33" spans="1:11">
      <c r="A4038" s="334" t="s">
        <v>422</v>
      </c>
      <c r="B4038" s="335" t="s">
        <v>423</v>
      </c>
      <c r="C4038" s="336" t="s">
        <v>424</v>
      </c>
      <c r="D4038" s="337" t="s">
        <v>425</v>
      </c>
      <c r="E4038" s="336" t="s">
        <v>426</v>
      </c>
      <c r="F4038" s="336" t="s">
        <v>8</v>
      </c>
      <c r="G4038" s="336" t="s">
        <v>9</v>
      </c>
      <c r="H4038" s="336" t="s">
        <v>427</v>
      </c>
      <c r="I4038" s="336" t="s">
        <v>428</v>
      </c>
      <c r="J4038" s="336" t="s">
        <v>429</v>
      </c>
      <c r="K4038" s="336" t="s">
        <v>842</v>
      </c>
    </row>
    <row r="4039" spans="1:11">
      <c r="A4039" s="338">
        <v>45573</v>
      </c>
      <c r="B4039" s="338">
        <v>45576</v>
      </c>
      <c r="C4039" s="339" t="s">
        <v>1074</v>
      </c>
      <c r="D4039" s="340" t="s">
        <v>707</v>
      </c>
      <c r="E4039" s="341" t="s">
        <v>449</v>
      </c>
      <c r="F4039" s="358">
        <v>0</v>
      </c>
      <c r="G4039" s="358">
        <v>0</v>
      </c>
      <c r="H4039" s="359">
        <v>0</v>
      </c>
      <c r="I4039" s="359">
        <v>0</v>
      </c>
      <c r="J4039" s="352" t="s">
        <v>433</v>
      </c>
      <c r="K4039" s="353" t="s">
        <v>434</v>
      </c>
    </row>
    <row r="4040" spans="1:11">
      <c r="A4040" s="344"/>
      <c r="B4040" s="344"/>
      <c r="C4040" s="345"/>
      <c r="D4040" s="346"/>
      <c r="E4040" s="347"/>
      <c r="F4040" s="360"/>
      <c r="G4040" s="360"/>
      <c r="H4040" s="361"/>
      <c r="I4040" s="361"/>
      <c r="J4040" s="354"/>
      <c r="K4040" s="355"/>
    </row>
    <row r="4041" spans="1:11">
      <c r="A4041" s="286" t="s">
        <v>436</v>
      </c>
      <c r="B4041" s="267"/>
      <c r="C4041" s="267"/>
      <c r="D4041" s="286" t="s">
        <v>437</v>
      </c>
      <c r="E4041" s="267"/>
      <c r="F4041" s="286"/>
      <c r="G4041" s="286"/>
      <c r="H4041" s="267"/>
      <c r="I4041" s="356" t="s">
        <v>438</v>
      </c>
      <c r="J4041" s="267"/>
      <c r="K4041" s="345"/>
    </row>
    <row r="4042" spans="1:11">
      <c r="A4042" s="286"/>
      <c r="B4042" s="267"/>
      <c r="C4042" s="267"/>
      <c r="D4042" s="286"/>
      <c r="E4042" s="267"/>
      <c r="F4042" s="286"/>
      <c r="G4042" s="286"/>
      <c r="H4042" s="267"/>
      <c r="I4042" s="267"/>
      <c r="J4042" s="267"/>
      <c r="K4042" s="345"/>
    </row>
    <row r="4043" spans="1:11">
      <c r="A4043" s="286"/>
      <c r="B4043" s="267"/>
      <c r="C4043" s="267"/>
      <c r="D4043" s="286"/>
      <c r="E4043" s="267"/>
      <c r="F4043" s="286"/>
      <c r="G4043" s="286"/>
      <c r="H4043" s="267"/>
      <c r="I4043" s="345"/>
      <c r="J4043" s="267"/>
      <c r="K4043" s="345"/>
    </row>
    <row r="4044" spans="1:11">
      <c r="A4044" s="287" t="s">
        <v>439</v>
      </c>
      <c r="B4044" s="267"/>
      <c r="C4044" s="267"/>
      <c r="D4044" s="287" t="s">
        <v>440</v>
      </c>
      <c r="E4044" s="267"/>
      <c r="F4044" s="287"/>
      <c r="G4044" s="287"/>
      <c r="H4044" s="267"/>
      <c r="I4044" s="287" t="s">
        <v>544</v>
      </c>
      <c r="J4044" s="267"/>
      <c r="K4044" s="357"/>
    </row>
    <row r="4045" spans="1:11">
      <c r="A4045" s="288" t="s">
        <v>442</v>
      </c>
      <c r="B4045" s="267"/>
      <c r="C4045" s="267"/>
      <c r="D4045" s="288" t="s">
        <v>443</v>
      </c>
      <c r="E4045" s="267"/>
      <c r="F4045" s="288"/>
      <c r="G4045" s="288"/>
      <c r="H4045" s="267"/>
      <c r="I4045" s="288" t="s">
        <v>545</v>
      </c>
      <c r="J4045" s="304"/>
      <c r="K4045" s="286"/>
    </row>
    <row r="4046" ht="18.75" spans="1:11">
      <c r="A4046" s="264"/>
      <c r="B4046" s="265"/>
      <c r="C4046" s="266"/>
      <c r="D4046" s="266"/>
      <c r="E4046" s="267"/>
      <c r="F4046" s="267"/>
      <c r="G4046" s="267"/>
      <c r="H4046" s="294"/>
      <c r="I4046" s="294"/>
      <c r="J4046" s="294"/>
      <c r="K4046" s="294"/>
    </row>
    <row r="4047" ht="16.5" spans="1:11">
      <c r="A4047" s="264" t="s">
        <v>415</v>
      </c>
      <c r="B4047" s="267"/>
      <c r="C4047" s="267"/>
      <c r="D4047" s="288"/>
      <c r="E4047" s="267"/>
      <c r="F4047" s="288"/>
      <c r="G4047" s="288"/>
      <c r="H4047" s="267"/>
      <c r="I4047" s="288"/>
      <c r="J4047" s="304"/>
      <c r="K4047" s="286"/>
    </row>
    <row r="4048" ht="18.75" spans="1:11">
      <c r="A4048" s="264" t="s">
        <v>416</v>
      </c>
      <c r="B4048" s="265"/>
      <c r="C4048" s="266"/>
      <c r="D4048" s="266"/>
      <c r="E4048" s="267"/>
      <c r="F4048" s="267"/>
      <c r="G4048" s="267"/>
      <c r="H4048" s="267"/>
      <c r="I4048" s="267"/>
      <c r="J4048" s="267"/>
      <c r="K4048" s="297"/>
    </row>
    <row r="4049" ht="18.75" spans="1:11">
      <c r="A4049" s="264" t="s">
        <v>417</v>
      </c>
      <c r="B4049" s="265"/>
      <c r="C4049" s="266"/>
      <c r="D4049" s="266"/>
      <c r="E4049" s="267"/>
      <c r="F4049" s="267"/>
      <c r="G4049" s="267"/>
      <c r="H4049" s="267"/>
      <c r="I4049" s="267"/>
      <c r="J4049" s="267"/>
      <c r="K4049" s="297"/>
    </row>
    <row r="4050" ht="18.75" spans="1:11">
      <c r="A4050" s="264"/>
      <c r="B4050" s="265"/>
      <c r="C4050" s="266"/>
      <c r="D4050" s="266"/>
      <c r="E4050" s="267"/>
      <c r="F4050" s="267"/>
      <c r="G4050" s="267"/>
      <c r="H4050" s="267"/>
      <c r="I4050" s="267"/>
      <c r="J4050" s="267"/>
      <c r="K4050" s="297"/>
    </row>
    <row r="4051" ht="18.75" spans="1:11">
      <c r="A4051" s="264" t="s">
        <v>418</v>
      </c>
      <c r="B4051" s="265"/>
      <c r="C4051" s="266"/>
      <c r="D4051" s="266"/>
      <c r="E4051" s="267"/>
      <c r="F4051" s="267"/>
      <c r="G4051" s="267"/>
      <c r="H4051" s="267"/>
      <c r="I4051" s="267"/>
      <c r="J4051" s="267"/>
      <c r="K4051" s="297"/>
    </row>
    <row r="4052" ht="18" spans="1:11">
      <c r="A4052" s="264" t="s">
        <v>419</v>
      </c>
      <c r="B4052" s="268" t="s">
        <v>1075</v>
      </c>
      <c r="C4052" s="266"/>
      <c r="D4052" s="266"/>
      <c r="E4052" s="267"/>
      <c r="F4052" s="267"/>
      <c r="G4052" s="267"/>
      <c r="H4052" s="267"/>
      <c r="I4052" s="267"/>
      <c r="J4052" s="267"/>
      <c r="K4052" s="297"/>
    </row>
    <row r="4053" ht="18.75" spans="1:11">
      <c r="A4053" s="264"/>
      <c r="B4053" s="268"/>
      <c r="C4053" s="266"/>
      <c r="D4053" s="266"/>
      <c r="E4053" s="267"/>
      <c r="F4053" s="267"/>
      <c r="G4053" s="267"/>
      <c r="H4053" s="267"/>
      <c r="I4053" s="267"/>
      <c r="J4053" s="267"/>
      <c r="K4053" s="356"/>
    </row>
    <row r="4054" ht="18.75" spans="1:11">
      <c r="A4054" s="269"/>
      <c r="B4054" s="269"/>
      <c r="C4054" s="266"/>
      <c r="D4054" s="266"/>
      <c r="E4054" s="269"/>
      <c r="F4054" s="270" t="s">
        <v>421</v>
      </c>
      <c r="G4054" s="271"/>
      <c r="H4054" s="271"/>
      <c r="I4054" s="299"/>
      <c r="J4054" s="267"/>
      <c r="K4054" s="356"/>
    </row>
    <row r="4055" ht="33" spans="1:11">
      <c r="A4055" s="334" t="s">
        <v>422</v>
      </c>
      <c r="B4055" s="335" t="s">
        <v>423</v>
      </c>
      <c r="C4055" s="336" t="s">
        <v>424</v>
      </c>
      <c r="D4055" s="337" t="s">
        <v>425</v>
      </c>
      <c r="E4055" s="336" t="s">
        <v>426</v>
      </c>
      <c r="F4055" s="336" t="s">
        <v>8</v>
      </c>
      <c r="G4055" s="336" t="s">
        <v>9</v>
      </c>
      <c r="H4055" s="336" t="s">
        <v>427</v>
      </c>
      <c r="I4055" s="336" t="s">
        <v>428</v>
      </c>
      <c r="J4055" s="336" t="s">
        <v>429</v>
      </c>
      <c r="K4055" s="336" t="s">
        <v>842</v>
      </c>
    </row>
    <row r="4056" spans="1:11">
      <c r="A4056" s="338">
        <v>45574</v>
      </c>
      <c r="B4056" s="338">
        <v>45579</v>
      </c>
      <c r="C4056" s="339" t="s">
        <v>1076</v>
      </c>
      <c r="D4056" s="340" t="s">
        <v>1077</v>
      </c>
      <c r="E4056" s="341" t="s">
        <v>447</v>
      </c>
      <c r="F4056" s="358">
        <v>0</v>
      </c>
      <c r="G4056" s="358">
        <v>0</v>
      </c>
      <c r="H4056" s="359">
        <v>0</v>
      </c>
      <c r="I4056" s="359">
        <v>0</v>
      </c>
      <c r="J4056" s="352" t="s">
        <v>433</v>
      </c>
      <c r="K4056" s="353" t="s">
        <v>434</v>
      </c>
    </row>
    <row r="4057" spans="1:11">
      <c r="A4057" s="344"/>
      <c r="B4057" s="344"/>
      <c r="C4057" s="345"/>
      <c r="D4057" s="346"/>
      <c r="E4057" s="347"/>
      <c r="F4057" s="360"/>
      <c r="G4057" s="360"/>
      <c r="H4057" s="361"/>
      <c r="I4057" s="361"/>
      <c r="J4057" s="354"/>
      <c r="K4057" s="355"/>
    </row>
    <row r="4058" spans="1:11">
      <c r="A4058" s="344"/>
      <c r="B4058" s="344"/>
      <c r="C4058" s="345"/>
      <c r="D4058" s="346"/>
      <c r="E4058" s="347"/>
      <c r="F4058" s="360"/>
      <c r="G4058" s="360"/>
      <c r="H4058" s="361"/>
      <c r="I4058" s="361"/>
      <c r="J4058" s="354"/>
      <c r="K4058" s="355"/>
    </row>
    <row r="4059" spans="1:11">
      <c r="A4059" s="286" t="s">
        <v>436</v>
      </c>
      <c r="B4059" s="267"/>
      <c r="C4059" s="267"/>
      <c r="D4059" s="286" t="s">
        <v>437</v>
      </c>
      <c r="E4059" s="267"/>
      <c r="F4059" s="286"/>
      <c r="G4059" s="286"/>
      <c r="H4059" s="267"/>
      <c r="I4059" s="356" t="s">
        <v>438</v>
      </c>
      <c r="J4059" s="267"/>
      <c r="K4059" s="345"/>
    </row>
    <row r="4060" spans="1:11">
      <c r="A4060" s="286"/>
      <c r="B4060" s="267"/>
      <c r="C4060" s="267"/>
      <c r="D4060" s="286"/>
      <c r="E4060" s="267"/>
      <c r="F4060" s="286"/>
      <c r="G4060" s="286"/>
      <c r="H4060" s="267"/>
      <c r="I4060" s="267"/>
      <c r="J4060" s="267"/>
      <c r="K4060" s="345"/>
    </row>
    <row r="4061" spans="1:11">
      <c r="A4061" s="286"/>
      <c r="B4061" s="267"/>
      <c r="C4061" s="267"/>
      <c r="D4061" s="286"/>
      <c r="E4061" s="267"/>
      <c r="F4061" s="286"/>
      <c r="G4061" s="286"/>
      <c r="H4061" s="267"/>
      <c r="I4061" s="345"/>
      <c r="J4061" s="267"/>
      <c r="K4061" s="345"/>
    </row>
    <row r="4062" spans="1:11">
      <c r="A4062" s="287" t="s">
        <v>439</v>
      </c>
      <c r="B4062" s="267"/>
      <c r="C4062" s="267"/>
      <c r="D4062" s="287" t="s">
        <v>440</v>
      </c>
      <c r="E4062" s="267"/>
      <c r="F4062" s="287"/>
      <c r="G4062" s="287"/>
      <c r="H4062" s="267"/>
      <c r="I4062" s="287" t="s">
        <v>441</v>
      </c>
      <c r="J4062" s="267"/>
      <c r="K4062" s="357"/>
    </row>
    <row r="4063" spans="1:11">
      <c r="A4063" s="288" t="s">
        <v>442</v>
      </c>
      <c r="B4063" s="267"/>
      <c r="C4063" s="267"/>
      <c r="D4063" s="288" t="s">
        <v>443</v>
      </c>
      <c r="E4063" s="267"/>
      <c r="F4063" s="288"/>
      <c r="G4063" s="288"/>
      <c r="H4063" s="267"/>
      <c r="I4063" s="288" t="s">
        <v>444</v>
      </c>
      <c r="J4063" s="304"/>
      <c r="K4063" s="286"/>
    </row>
    <row r="4064" ht="18.75" spans="1:11">
      <c r="A4064" s="264"/>
      <c r="B4064" s="265"/>
      <c r="C4064" s="266"/>
      <c r="D4064" s="266"/>
      <c r="E4064" s="267"/>
      <c r="F4064" s="267"/>
      <c r="G4064" s="267"/>
      <c r="H4064" s="267"/>
      <c r="I4064" s="267"/>
      <c r="J4064" s="66"/>
      <c r="K4064" s="66"/>
    </row>
    <row r="4065" ht="16.5" spans="1:11">
      <c r="A4065" s="264" t="s">
        <v>415</v>
      </c>
      <c r="B4065" s="267"/>
      <c r="C4065" s="267"/>
      <c r="D4065" s="288"/>
      <c r="E4065" s="267"/>
      <c r="F4065" s="288"/>
      <c r="G4065" s="288"/>
      <c r="H4065" s="267"/>
      <c r="I4065" s="288"/>
      <c r="J4065" s="304"/>
      <c r="K4065" s="286"/>
    </row>
    <row r="4066" ht="18.75" spans="1:11">
      <c r="A4066" s="264" t="s">
        <v>416</v>
      </c>
      <c r="B4066" s="265"/>
      <c r="C4066" s="266"/>
      <c r="D4066" s="266"/>
      <c r="E4066" s="267"/>
      <c r="F4066" s="267"/>
      <c r="G4066" s="267"/>
      <c r="H4066" s="267"/>
      <c r="I4066" s="267"/>
      <c r="J4066" s="267"/>
      <c r="K4066" s="297"/>
    </row>
    <row r="4067" ht="18.75" spans="1:11">
      <c r="A4067" s="264" t="s">
        <v>417</v>
      </c>
      <c r="B4067" s="265"/>
      <c r="C4067" s="266"/>
      <c r="D4067" s="266"/>
      <c r="E4067" s="267"/>
      <c r="F4067" s="267"/>
      <c r="G4067" s="267"/>
      <c r="H4067" s="267"/>
      <c r="I4067" s="267"/>
      <c r="J4067" s="267"/>
      <c r="K4067" s="297"/>
    </row>
    <row r="4068" ht="18.75" spans="1:11">
      <c r="A4068" s="264"/>
      <c r="B4068" s="265"/>
      <c r="C4068" s="266"/>
      <c r="D4068" s="266"/>
      <c r="E4068" s="267"/>
      <c r="F4068" s="267"/>
      <c r="G4068" s="267"/>
      <c r="H4068" s="267"/>
      <c r="I4068" s="267"/>
      <c r="J4068" s="267"/>
      <c r="K4068" s="297"/>
    </row>
    <row r="4069" ht="18.75" spans="1:11">
      <c r="A4069" s="264" t="s">
        <v>418</v>
      </c>
      <c r="B4069" s="265"/>
      <c r="C4069" s="266"/>
      <c r="D4069" s="266"/>
      <c r="E4069" s="267"/>
      <c r="F4069" s="267"/>
      <c r="G4069" s="267"/>
      <c r="H4069" s="267"/>
      <c r="I4069" s="267"/>
      <c r="J4069" s="267"/>
      <c r="K4069" s="297"/>
    </row>
    <row r="4070" ht="18" spans="1:11">
      <c r="A4070" s="264" t="s">
        <v>419</v>
      </c>
      <c r="B4070" s="268" t="s">
        <v>1078</v>
      </c>
      <c r="C4070" s="266"/>
      <c r="D4070" s="266"/>
      <c r="E4070" s="267"/>
      <c r="F4070" s="267"/>
      <c r="G4070" s="267"/>
      <c r="H4070" s="267"/>
      <c r="I4070" s="267"/>
      <c r="J4070" s="267"/>
      <c r="K4070" s="297"/>
    </row>
    <row r="4071" ht="18.75" spans="1:11">
      <c r="A4071" s="264"/>
      <c r="B4071" s="268"/>
      <c r="C4071" s="266"/>
      <c r="D4071" s="266"/>
      <c r="E4071" s="267"/>
      <c r="F4071" s="267"/>
      <c r="G4071" s="267"/>
      <c r="H4071" s="267"/>
      <c r="I4071" s="267"/>
      <c r="J4071" s="267"/>
      <c r="K4071" s="356"/>
    </row>
    <row r="4072" ht="18.75" spans="1:11">
      <c r="A4072" s="269"/>
      <c r="B4072" s="269"/>
      <c r="C4072" s="266"/>
      <c r="D4072" s="266"/>
      <c r="E4072" s="269"/>
      <c r="F4072" s="270" t="s">
        <v>421</v>
      </c>
      <c r="G4072" s="271"/>
      <c r="H4072" s="271"/>
      <c r="I4072" s="299"/>
      <c r="J4072" s="267"/>
      <c r="K4072" s="356"/>
    </row>
    <row r="4073" ht="33" spans="1:11">
      <c r="A4073" s="334" t="s">
        <v>422</v>
      </c>
      <c r="B4073" s="335" t="s">
        <v>423</v>
      </c>
      <c r="C4073" s="336" t="s">
        <v>424</v>
      </c>
      <c r="D4073" s="337" t="s">
        <v>425</v>
      </c>
      <c r="E4073" s="336" t="s">
        <v>426</v>
      </c>
      <c r="F4073" s="336" t="s">
        <v>8</v>
      </c>
      <c r="G4073" s="336" t="s">
        <v>9</v>
      </c>
      <c r="H4073" s="336" t="s">
        <v>427</v>
      </c>
      <c r="I4073" s="336" t="s">
        <v>428</v>
      </c>
      <c r="J4073" s="336" t="s">
        <v>429</v>
      </c>
      <c r="K4073" s="336" t="s">
        <v>842</v>
      </c>
    </row>
    <row r="4074" spans="1:11">
      <c r="A4074" s="338">
        <v>45576</v>
      </c>
      <c r="B4074" s="338">
        <v>45581</v>
      </c>
      <c r="C4074" s="339">
        <v>226019</v>
      </c>
      <c r="D4074" s="340" t="s">
        <v>1079</v>
      </c>
      <c r="E4074" s="341" t="s">
        <v>541</v>
      </c>
      <c r="F4074" s="358">
        <v>0</v>
      </c>
      <c r="G4074" s="358">
        <v>0</v>
      </c>
      <c r="H4074" s="359">
        <v>0</v>
      </c>
      <c r="I4074" s="359">
        <v>0</v>
      </c>
      <c r="J4074" s="352" t="s">
        <v>433</v>
      </c>
      <c r="K4074" s="353" t="s">
        <v>434</v>
      </c>
    </row>
    <row r="4075" spans="1:11">
      <c r="A4075" s="344"/>
      <c r="B4075" s="344"/>
      <c r="C4075" s="345"/>
      <c r="D4075" s="346"/>
      <c r="E4075" s="347"/>
      <c r="F4075" s="360"/>
      <c r="G4075" s="360"/>
      <c r="H4075" s="361"/>
      <c r="I4075" s="361"/>
      <c r="J4075" s="354"/>
      <c r="K4075" s="355"/>
    </row>
    <row r="4076" spans="1:11">
      <c r="A4076" s="344"/>
      <c r="B4076" s="344"/>
      <c r="C4076" s="345"/>
      <c r="D4076" s="346"/>
      <c r="E4076" s="347"/>
      <c r="F4076" s="360"/>
      <c r="G4076" s="360"/>
      <c r="H4076" s="361"/>
      <c r="I4076" s="361"/>
      <c r="J4076" s="354"/>
      <c r="K4076" s="355"/>
    </row>
    <row r="4077" spans="1:11">
      <c r="A4077" s="286" t="s">
        <v>436</v>
      </c>
      <c r="B4077" s="267"/>
      <c r="C4077" s="267"/>
      <c r="D4077" s="286" t="s">
        <v>437</v>
      </c>
      <c r="E4077" s="267"/>
      <c r="F4077" s="286"/>
      <c r="G4077" s="286"/>
      <c r="H4077" s="267"/>
      <c r="I4077" s="356" t="s">
        <v>438</v>
      </c>
      <c r="J4077" s="267"/>
      <c r="K4077" s="345"/>
    </row>
    <row r="4078" spans="1:11">
      <c r="A4078" s="286"/>
      <c r="B4078" s="267"/>
      <c r="C4078" s="267"/>
      <c r="D4078" s="286"/>
      <c r="E4078" s="267"/>
      <c r="F4078" s="286"/>
      <c r="G4078" s="286"/>
      <c r="H4078" s="267"/>
      <c r="I4078" s="267"/>
      <c r="J4078" s="267"/>
      <c r="K4078" s="345"/>
    </row>
    <row r="4079" spans="1:11">
      <c r="A4079" s="286"/>
      <c r="B4079" s="267"/>
      <c r="C4079" s="267"/>
      <c r="D4079" s="286"/>
      <c r="E4079" s="267"/>
      <c r="F4079" s="286"/>
      <c r="G4079" s="286"/>
      <c r="H4079" s="267"/>
      <c r="I4079" s="345"/>
      <c r="J4079" s="267"/>
      <c r="K4079" s="345"/>
    </row>
    <row r="4080" spans="1:11">
      <c r="A4080" s="287" t="s">
        <v>439</v>
      </c>
      <c r="B4080" s="267"/>
      <c r="C4080" s="267"/>
      <c r="D4080" s="287" t="s">
        <v>440</v>
      </c>
      <c r="E4080" s="267"/>
      <c r="F4080" s="287"/>
      <c r="G4080" s="287"/>
      <c r="H4080" s="267"/>
      <c r="I4080" s="287" t="s">
        <v>441</v>
      </c>
      <c r="J4080" s="267"/>
      <c r="K4080" s="357"/>
    </row>
    <row r="4081" spans="1:11">
      <c r="A4081" s="288" t="s">
        <v>442</v>
      </c>
      <c r="B4081" s="267"/>
      <c r="C4081" s="267"/>
      <c r="D4081" s="288" t="s">
        <v>443</v>
      </c>
      <c r="E4081" s="267"/>
      <c r="F4081" s="288"/>
      <c r="G4081" s="288"/>
      <c r="H4081" s="267"/>
      <c r="I4081" s="288" t="s">
        <v>444</v>
      </c>
      <c r="J4081" s="304"/>
      <c r="K4081" s="286"/>
    </row>
    <row r="4082" ht="18.75" spans="1:11">
      <c r="A4082" s="264"/>
      <c r="B4082" s="265"/>
      <c r="C4082" s="266"/>
      <c r="D4082" s="266"/>
      <c r="E4082" s="267"/>
      <c r="F4082" s="267"/>
      <c r="G4082" s="267"/>
      <c r="H4082" s="267"/>
      <c r="I4082" s="267"/>
      <c r="J4082" s="66"/>
      <c r="K4082" s="66"/>
    </row>
    <row r="4083" ht="18.75" spans="1:11">
      <c r="A4083" s="264" t="s">
        <v>415</v>
      </c>
      <c r="B4083" s="265"/>
      <c r="C4083" s="266"/>
      <c r="D4083" s="266"/>
      <c r="E4083" s="267"/>
      <c r="F4083" s="267"/>
      <c r="G4083" s="267"/>
      <c r="H4083" s="267"/>
      <c r="I4083" s="267"/>
      <c r="J4083" s="267"/>
      <c r="K4083" s="267"/>
    </row>
    <row r="4084" ht="18.75" spans="1:11">
      <c r="A4084" s="264" t="s">
        <v>416</v>
      </c>
      <c r="B4084" s="265"/>
      <c r="C4084" s="266"/>
      <c r="D4084" s="266"/>
      <c r="E4084" s="267"/>
      <c r="F4084" s="267"/>
      <c r="G4084" s="267"/>
      <c r="H4084" s="267"/>
      <c r="I4084" s="267"/>
      <c r="J4084" s="267"/>
      <c r="K4084" s="267"/>
    </row>
    <row r="4085" ht="18.75" spans="1:11">
      <c r="A4085" s="264" t="s">
        <v>417</v>
      </c>
      <c r="B4085" s="265"/>
      <c r="C4085" s="266"/>
      <c r="D4085" s="266"/>
      <c r="E4085" s="267"/>
      <c r="F4085" s="267"/>
      <c r="G4085" s="267"/>
      <c r="H4085" s="267"/>
      <c r="I4085" s="296"/>
      <c r="J4085" s="296"/>
      <c r="K4085" s="296"/>
    </row>
    <row r="4086" ht="18.75" spans="1:11">
      <c r="A4086" s="264"/>
      <c r="B4086" s="265"/>
      <c r="C4086" s="266"/>
      <c r="D4086" s="266"/>
      <c r="E4086" s="267"/>
      <c r="F4086" s="267"/>
      <c r="G4086" s="267"/>
      <c r="H4086" s="267"/>
      <c r="I4086" s="267"/>
      <c r="J4086" s="267"/>
      <c r="K4086" s="267"/>
    </row>
    <row r="4087" ht="18.75" spans="1:11">
      <c r="A4087" s="264" t="s">
        <v>450</v>
      </c>
      <c r="B4087" s="265"/>
      <c r="C4087" s="266"/>
      <c r="D4087" s="266"/>
      <c r="E4087" s="267"/>
      <c r="F4087" s="267"/>
      <c r="G4087" s="267"/>
      <c r="H4087" s="267"/>
      <c r="I4087" s="267"/>
      <c r="J4087" s="267"/>
      <c r="K4087" s="297"/>
    </row>
    <row r="4088" ht="18" spans="1:11">
      <c r="A4088" s="264" t="s">
        <v>419</v>
      </c>
      <c r="B4088" s="268" t="s">
        <v>1078</v>
      </c>
      <c r="C4088" s="266"/>
      <c r="D4088" s="266"/>
      <c r="E4088" s="267"/>
      <c r="F4088" s="267"/>
      <c r="G4088" s="267"/>
      <c r="H4088" s="267"/>
      <c r="I4088" s="267"/>
      <c r="J4088" s="267"/>
      <c r="K4088" s="297"/>
    </row>
    <row r="4089" ht="18.75" spans="1:11">
      <c r="A4089" s="264"/>
      <c r="B4089" s="268"/>
      <c r="C4089" s="266"/>
      <c r="D4089" s="266"/>
      <c r="E4089" s="267"/>
      <c r="F4089" s="267"/>
      <c r="G4089" s="267"/>
      <c r="H4089" s="267"/>
      <c r="I4089" s="267"/>
      <c r="J4089" s="267"/>
      <c r="K4089" s="356"/>
    </row>
    <row r="4090" ht="18.75" spans="1:11">
      <c r="A4090" s="269"/>
      <c r="B4090" s="269"/>
      <c r="C4090" s="266"/>
      <c r="D4090" s="266"/>
      <c r="E4090" s="269"/>
      <c r="F4090" s="270" t="s">
        <v>421</v>
      </c>
      <c r="G4090" s="271"/>
      <c r="H4090" s="271"/>
      <c r="I4090" s="299"/>
      <c r="J4090" s="267"/>
      <c r="K4090" s="356"/>
    </row>
    <row r="4091" ht="33" spans="1:11">
      <c r="A4091" s="334" t="s">
        <v>422</v>
      </c>
      <c r="B4091" s="335" t="s">
        <v>423</v>
      </c>
      <c r="C4091" s="336" t="s">
        <v>424</v>
      </c>
      <c r="D4091" s="337" t="s">
        <v>425</v>
      </c>
      <c r="E4091" s="336" t="s">
        <v>426</v>
      </c>
      <c r="F4091" s="336" t="s">
        <v>8</v>
      </c>
      <c r="G4091" s="336" t="s">
        <v>9</v>
      </c>
      <c r="H4091" s="336" t="s">
        <v>427</v>
      </c>
      <c r="I4091" s="336" t="s">
        <v>428</v>
      </c>
      <c r="J4091" s="336" t="s">
        <v>429</v>
      </c>
      <c r="K4091" s="336" t="s">
        <v>842</v>
      </c>
    </row>
    <row r="4092" ht="30" spans="1:11">
      <c r="A4092" s="338">
        <v>42278</v>
      </c>
      <c r="B4092" s="338">
        <v>45581</v>
      </c>
      <c r="C4092" s="339">
        <v>226418</v>
      </c>
      <c r="D4092" s="340" t="s">
        <v>685</v>
      </c>
      <c r="E4092" s="341" t="s">
        <v>536</v>
      </c>
      <c r="F4092" s="358">
        <v>0</v>
      </c>
      <c r="G4092" s="358">
        <v>0</v>
      </c>
      <c r="H4092" s="359">
        <v>0</v>
      </c>
      <c r="I4092" s="359">
        <v>0</v>
      </c>
      <c r="J4092" s="352" t="s">
        <v>433</v>
      </c>
      <c r="K4092" s="353" t="s">
        <v>434</v>
      </c>
    </row>
    <row r="4093" spans="1:11">
      <c r="A4093" s="344"/>
      <c r="B4093" s="344"/>
      <c r="C4093" s="345"/>
      <c r="D4093" s="346"/>
      <c r="E4093" s="347"/>
      <c r="F4093" s="360"/>
      <c r="G4093" s="360"/>
      <c r="H4093" s="361"/>
      <c r="I4093" s="361"/>
      <c r="J4093" s="354"/>
      <c r="K4093" s="355"/>
    </row>
    <row r="4094" spans="1:11">
      <c r="A4094" s="286" t="s">
        <v>436</v>
      </c>
      <c r="B4094" s="267"/>
      <c r="C4094" s="267"/>
      <c r="D4094" s="286" t="s">
        <v>437</v>
      </c>
      <c r="E4094" s="267"/>
      <c r="F4094" s="286"/>
      <c r="G4094" s="286"/>
      <c r="H4094" s="267"/>
      <c r="I4094" s="356" t="s">
        <v>438</v>
      </c>
      <c r="J4094" s="267"/>
      <c r="K4094" s="345"/>
    </row>
    <row r="4095" spans="1:11">
      <c r="A4095" s="286"/>
      <c r="B4095" s="267"/>
      <c r="C4095" s="267"/>
      <c r="D4095" s="286"/>
      <c r="E4095" s="267"/>
      <c r="F4095" s="286"/>
      <c r="G4095" s="286"/>
      <c r="H4095" s="267"/>
      <c r="I4095" s="267"/>
      <c r="J4095" s="267"/>
      <c r="K4095" s="345"/>
    </row>
    <row r="4096" spans="1:11">
      <c r="A4096" s="286"/>
      <c r="B4096" s="267"/>
      <c r="C4096" s="267"/>
      <c r="D4096" s="286"/>
      <c r="E4096" s="267"/>
      <c r="F4096" s="286"/>
      <c r="G4096" s="286"/>
      <c r="H4096" s="267"/>
      <c r="I4096" s="345"/>
      <c r="J4096" s="267"/>
      <c r="K4096" s="345"/>
    </row>
    <row r="4097" spans="1:11">
      <c r="A4097" s="287" t="s">
        <v>439</v>
      </c>
      <c r="B4097" s="267"/>
      <c r="C4097" s="267"/>
      <c r="D4097" s="287" t="s">
        <v>440</v>
      </c>
      <c r="E4097" s="267"/>
      <c r="F4097" s="287"/>
      <c r="G4097" s="287"/>
      <c r="H4097" s="267"/>
      <c r="I4097" s="287" t="s">
        <v>544</v>
      </c>
      <c r="J4097" s="267"/>
      <c r="K4097" s="357"/>
    </row>
    <row r="4098" spans="1:11">
      <c r="A4098" s="288" t="s">
        <v>442</v>
      </c>
      <c r="B4098" s="267"/>
      <c r="C4098" s="267"/>
      <c r="D4098" s="288" t="s">
        <v>443</v>
      </c>
      <c r="E4098" s="267"/>
      <c r="F4098" s="288"/>
      <c r="G4098" s="288"/>
      <c r="H4098" s="267"/>
      <c r="I4098" s="288" t="s">
        <v>545</v>
      </c>
      <c r="J4098" s="304"/>
      <c r="K4098" s="286"/>
    </row>
    <row r="4099" ht="18.75" spans="1:11">
      <c r="A4099" s="264"/>
      <c r="B4099" s="265"/>
      <c r="C4099" s="266"/>
      <c r="D4099" s="266"/>
      <c r="E4099" s="267"/>
      <c r="F4099" s="267"/>
      <c r="G4099" s="267"/>
      <c r="H4099" s="267"/>
      <c r="I4099" s="267"/>
      <c r="J4099" s="267"/>
      <c r="K4099" s="267"/>
    </row>
    <row r="4100" ht="16.5" spans="1:11">
      <c r="A4100" s="264" t="s">
        <v>415</v>
      </c>
      <c r="B4100" s="267"/>
      <c r="C4100" s="267"/>
      <c r="D4100" s="288"/>
      <c r="E4100" s="267"/>
      <c r="F4100" s="288"/>
      <c r="G4100" s="288"/>
      <c r="H4100" s="267"/>
      <c r="I4100" s="288"/>
      <c r="J4100" s="304"/>
      <c r="K4100" s="286"/>
    </row>
    <row r="4101" ht="18.75" spans="1:11">
      <c r="A4101" s="264" t="s">
        <v>416</v>
      </c>
      <c r="B4101" s="265"/>
      <c r="C4101" s="266"/>
      <c r="D4101" s="266"/>
      <c r="E4101" s="267"/>
      <c r="F4101" s="267"/>
      <c r="G4101" s="267"/>
      <c r="H4101" s="267"/>
      <c r="I4101" s="267"/>
      <c r="J4101" s="267"/>
      <c r="K4101" s="297"/>
    </row>
    <row r="4102" ht="18.75" spans="1:11">
      <c r="A4102" s="264" t="s">
        <v>417</v>
      </c>
      <c r="B4102" s="265"/>
      <c r="C4102" s="266"/>
      <c r="D4102" s="266"/>
      <c r="E4102" s="267"/>
      <c r="F4102" s="267"/>
      <c r="G4102" s="267"/>
      <c r="H4102" s="267"/>
      <c r="I4102" s="267"/>
      <c r="J4102" s="267"/>
      <c r="K4102" s="297"/>
    </row>
    <row r="4103" ht="18.75" spans="1:11">
      <c r="A4103" s="264"/>
      <c r="B4103" s="265"/>
      <c r="C4103" s="266"/>
      <c r="D4103" s="266"/>
      <c r="E4103" s="267"/>
      <c r="F4103" s="267"/>
      <c r="G4103" s="267"/>
      <c r="H4103" s="267"/>
      <c r="I4103" s="267"/>
      <c r="J4103" s="267"/>
      <c r="K4103" s="297"/>
    </row>
    <row r="4104" ht="18.75" spans="1:11">
      <c r="A4104" s="264" t="s">
        <v>418</v>
      </c>
      <c r="B4104" s="265"/>
      <c r="C4104" s="266"/>
      <c r="D4104" s="266"/>
      <c r="E4104" s="267"/>
      <c r="F4104" s="267"/>
      <c r="G4104" s="267"/>
      <c r="H4104" s="267"/>
      <c r="I4104" s="267"/>
      <c r="J4104" s="267"/>
      <c r="K4104" s="297"/>
    </row>
    <row r="4105" ht="18" spans="1:11">
      <c r="A4105" s="264" t="s">
        <v>419</v>
      </c>
      <c r="B4105" s="268" t="s">
        <v>1080</v>
      </c>
      <c r="C4105" s="266"/>
      <c r="D4105" s="266"/>
      <c r="E4105" s="267"/>
      <c r="F4105" s="267"/>
      <c r="G4105" s="267"/>
      <c r="H4105" s="267"/>
      <c r="I4105" s="267"/>
      <c r="J4105" s="267"/>
      <c r="K4105" s="297"/>
    </row>
    <row r="4106" ht="18.75" spans="1:11">
      <c r="A4106" s="264"/>
      <c r="B4106" s="268"/>
      <c r="C4106" s="266"/>
      <c r="D4106" s="266"/>
      <c r="E4106" s="267"/>
      <c r="F4106" s="267"/>
      <c r="G4106" s="267"/>
      <c r="H4106" s="267"/>
      <c r="I4106" s="267"/>
      <c r="J4106" s="267"/>
      <c r="K4106" s="356"/>
    </row>
    <row r="4107" ht="18.75" spans="1:11">
      <c r="A4107" s="269"/>
      <c r="B4107" s="269"/>
      <c r="C4107" s="266"/>
      <c r="D4107" s="266"/>
      <c r="E4107" s="269"/>
      <c r="F4107" s="270" t="s">
        <v>421</v>
      </c>
      <c r="G4107" s="271"/>
      <c r="H4107" s="271"/>
      <c r="I4107" s="299"/>
      <c r="J4107" s="267"/>
      <c r="K4107" s="356"/>
    </row>
    <row r="4108" ht="33" spans="1:11">
      <c r="A4108" s="334" t="s">
        <v>422</v>
      </c>
      <c r="B4108" s="335" t="s">
        <v>423</v>
      </c>
      <c r="C4108" s="336" t="s">
        <v>424</v>
      </c>
      <c r="D4108" s="337" t="s">
        <v>425</v>
      </c>
      <c r="E4108" s="336" t="s">
        <v>426</v>
      </c>
      <c r="F4108" s="336" t="s">
        <v>8</v>
      </c>
      <c r="G4108" s="336" t="s">
        <v>9</v>
      </c>
      <c r="H4108" s="336" t="s">
        <v>427</v>
      </c>
      <c r="I4108" s="336" t="s">
        <v>428</v>
      </c>
      <c r="J4108" s="336" t="s">
        <v>429</v>
      </c>
      <c r="K4108" s="336" t="s">
        <v>842</v>
      </c>
    </row>
    <row r="4109" spans="1:11">
      <c r="A4109" s="338">
        <v>45580</v>
      </c>
      <c r="B4109" s="338">
        <v>45586</v>
      </c>
      <c r="C4109" s="339" t="s">
        <v>1081</v>
      </c>
      <c r="D4109" s="340" t="s">
        <v>1082</v>
      </c>
      <c r="E4109" s="341" t="s">
        <v>432</v>
      </c>
      <c r="F4109" s="358">
        <v>0</v>
      </c>
      <c r="G4109" s="358">
        <v>1700</v>
      </c>
      <c r="H4109" s="359">
        <f>F4109+G4109</f>
        <v>1700</v>
      </c>
      <c r="I4109" s="359">
        <v>850</v>
      </c>
      <c r="J4109" s="352" t="s">
        <v>454</v>
      </c>
      <c r="K4109" s="353" t="s">
        <v>1083</v>
      </c>
    </row>
    <row r="4110" spans="1:11">
      <c r="A4110" s="338">
        <v>45579</v>
      </c>
      <c r="B4110" s="338">
        <v>45586</v>
      </c>
      <c r="C4110" s="339" t="s">
        <v>1084</v>
      </c>
      <c r="D4110" s="340" t="s">
        <v>1085</v>
      </c>
      <c r="E4110" s="341" t="s">
        <v>1086</v>
      </c>
      <c r="F4110" s="358">
        <v>880</v>
      </c>
      <c r="G4110" s="358">
        <v>2070</v>
      </c>
      <c r="H4110" s="359">
        <f>F4110+G4110</f>
        <v>2950</v>
      </c>
      <c r="I4110" s="359">
        <v>2950</v>
      </c>
      <c r="J4110" s="352" t="s">
        <v>454</v>
      </c>
      <c r="K4110" s="353" t="s">
        <v>434</v>
      </c>
    </row>
    <row r="4111" spans="1:11">
      <c r="A4111" s="344"/>
      <c r="B4111" s="344"/>
      <c r="C4111" s="345"/>
      <c r="D4111" s="346"/>
      <c r="E4111" s="347"/>
      <c r="F4111" s="360"/>
      <c r="G4111" s="360"/>
      <c r="H4111" s="361"/>
      <c r="I4111" s="361"/>
      <c r="J4111" s="354"/>
      <c r="K4111" s="355"/>
    </row>
    <row r="4112" spans="1:11">
      <c r="A4112" s="344"/>
      <c r="B4112" s="344"/>
      <c r="C4112" s="345"/>
      <c r="D4112" s="346"/>
      <c r="E4112" s="347"/>
      <c r="F4112" s="360"/>
      <c r="G4112" s="360"/>
      <c r="H4112" s="361"/>
      <c r="I4112" s="361"/>
      <c r="J4112" s="354"/>
      <c r="K4112" s="355"/>
    </row>
    <row r="4113" spans="1:11">
      <c r="A4113" s="286" t="s">
        <v>436</v>
      </c>
      <c r="B4113" s="267"/>
      <c r="C4113" s="267"/>
      <c r="D4113" s="286" t="s">
        <v>437</v>
      </c>
      <c r="E4113" s="267"/>
      <c r="F4113" s="286"/>
      <c r="G4113" s="286"/>
      <c r="H4113" s="267"/>
      <c r="I4113" s="356" t="s">
        <v>438</v>
      </c>
      <c r="J4113" s="267"/>
      <c r="K4113" s="345"/>
    </row>
    <row r="4114" spans="1:11">
      <c r="A4114" s="286"/>
      <c r="B4114" s="267"/>
      <c r="C4114" s="267"/>
      <c r="D4114" s="286"/>
      <c r="E4114" s="267"/>
      <c r="F4114" s="286"/>
      <c r="G4114" s="286"/>
      <c r="H4114" s="267"/>
      <c r="I4114" s="267"/>
      <c r="J4114" s="267"/>
      <c r="K4114" s="345"/>
    </row>
    <row r="4115" spans="1:11">
      <c r="A4115" s="286"/>
      <c r="B4115" s="267"/>
      <c r="C4115" s="267"/>
      <c r="D4115" s="286"/>
      <c r="E4115" s="267"/>
      <c r="F4115" s="286"/>
      <c r="G4115" s="286"/>
      <c r="H4115" s="267"/>
      <c r="I4115" s="345"/>
      <c r="J4115" s="267"/>
      <c r="K4115" s="345"/>
    </row>
    <row r="4116" spans="1:11">
      <c r="A4116" s="287" t="s">
        <v>439</v>
      </c>
      <c r="B4116" s="267"/>
      <c r="C4116" s="267"/>
      <c r="D4116" s="287" t="s">
        <v>440</v>
      </c>
      <c r="E4116" s="267"/>
      <c r="F4116" s="287"/>
      <c r="G4116" s="287"/>
      <c r="H4116" s="267"/>
      <c r="I4116" s="287" t="s">
        <v>441</v>
      </c>
      <c r="J4116" s="267"/>
      <c r="K4116" s="357"/>
    </row>
    <row r="4117" spans="1:11">
      <c r="A4117" s="288" t="s">
        <v>442</v>
      </c>
      <c r="B4117" s="267"/>
      <c r="C4117" s="267"/>
      <c r="D4117" s="288" t="s">
        <v>443</v>
      </c>
      <c r="E4117" s="267"/>
      <c r="F4117" s="288"/>
      <c r="G4117" s="288"/>
      <c r="H4117" s="267"/>
      <c r="I4117" s="288" t="s">
        <v>444</v>
      </c>
      <c r="J4117" s="304"/>
      <c r="K4117" s="286"/>
    </row>
    <row r="4118" ht="18.75" spans="1:11">
      <c r="A4118" s="264"/>
      <c r="B4118" s="265"/>
      <c r="C4118" s="266"/>
      <c r="D4118" s="266"/>
      <c r="E4118" s="267"/>
      <c r="F4118" s="267"/>
      <c r="G4118" s="267"/>
      <c r="H4118" s="267"/>
      <c r="I4118" s="267"/>
      <c r="J4118" s="267"/>
      <c r="K4118" s="267"/>
    </row>
    <row r="4119" ht="18.75" spans="1:11">
      <c r="A4119" s="264" t="s">
        <v>415</v>
      </c>
      <c r="B4119" s="265"/>
      <c r="C4119" s="266"/>
      <c r="D4119" s="266"/>
      <c r="E4119" s="267"/>
      <c r="F4119" s="267"/>
      <c r="G4119" s="267"/>
      <c r="H4119" s="267"/>
      <c r="I4119" s="267"/>
      <c r="J4119" s="267"/>
      <c r="K4119" s="267"/>
    </row>
    <row r="4120" ht="18.75" spans="1:11">
      <c r="A4120" s="264" t="s">
        <v>416</v>
      </c>
      <c r="B4120" s="265"/>
      <c r="C4120" s="266"/>
      <c r="D4120" s="266"/>
      <c r="E4120" s="267"/>
      <c r="F4120" s="267"/>
      <c r="G4120" s="267"/>
      <c r="H4120" s="267"/>
      <c r="I4120" s="267"/>
      <c r="J4120" s="267"/>
      <c r="K4120" s="267"/>
    </row>
    <row r="4121" ht="18.75" spans="1:11">
      <c r="A4121" s="264" t="s">
        <v>417</v>
      </c>
      <c r="B4121" s="265"/>
      <c r="C4121" s="266"/>
      <c r="D4121" s="266"/>
      <c r="E4121" s="267"/>
      <c r="F4121" s="267"/>
      <c r="G4121" s="267"/>
      <c r="H4121" s="267"/>
      <c r="I4121" s="296"/>
      <c r="J4121" s="296"/>
      <c r="K4121" s="296"/>
    </row>
    <row r="4122" ht="18.75" spans="1:11">
      <c r="A4122" s="264"/>
      <c r="B4122" s="265"/>
      <c r="C4122" s="266"/>
      <c r="D4122" s="266"/>
      <c r="E4122" s="267"/>
      <c r="F4122" s="267"/>
      <c r="G4122" s="267"/>
      <c r="H4122" s="267"/>
      <c r="I4122" s="267"/>
      <c r="J4122" s="267"/>
      <c r="K4122" s="267"/>
    </row>
    <row r="4123" ht="18.75" spans="1:11">
      <c r="A4123" s="264" t="s">
        <v>450</v>
      </c>
      <c r="B4123" s="265"/>
      <c r="C4123" s="266"/>
      <c r="D4123" s="266"/>
      <c r="E4123" s="267"/>
      <c r="F4123" s="267"/>
      <c r="G4123" s="267"/>
      <c r="H4123" s="267"/>
      <c r="I4123" s="267"/>
      <c r="J4123" s="267"/>
      <c r="K4123" s="297"/>
    </row>
    <row r="4124" ht="18" spans="1:11">
      <c r="A4124" s="264" t="s">
        <v>419</v>
      </c>
      <c r="B4124" s="268" t="s">
        <v>1087</v>
      </c>
      <c r="C4124" s="266"/>
      <c r="D4124" s="266"/>
      <c r="E4124" s="267"/>
      <c r="F4124" s="267"/>
      <c r="G4124" s="267"/>
      <c r="H4124" s="267"/>
      <c r="I4124" s="267"/>
      <c r="J4124" s="267"/>
      <c r="K4124" s="297"/>
    </row>
    <row r="4125" ht="18.75" spans="1:11">
      <c r="A4125" s="264"/>
      <c r="B4125" s="268"/>
      <c r="C4125" s="266"/>
      <c r="D4125" s="266"/>
      <c r="E4125" s="267"/>
      <c r="F4125" s="267"/>
      <c r="G4125" s="267"/>
      <c r="H4125" s="267"/>
      <c r="I4125" s="267"/>
      <c r="J4125" s="267"/>
      <c r="K4125" s="356"/>
    </row>
    <row r="4126" ht="18.75" spans="1:11">
      <c r="A4126" s="269"/>
      <c r="B4126" s="269"/>
      <c r="C4126" s="266"/>
      <c r="D4126" s="266"/>
      <c r="E4126" s="269"/>
      <c r="F4126" s="270" t="s">
        <v>421</v>
      </c>
      <c r="G4126" s="271"/>
      <c r="H4126" s="271"/>
      <c r="I4126" s="299"/>
      <c r="J4126" s="267"/>
      <c r="K4126" s="356"/>
    </row>
    <row r="4127" ht="33" spans="1:11">
      <c r="A4127" s="334" t="s">
        <v>422</v>
      </c>
      <c r="B4127" s="335" t="s">
        <v>423</v>
      </c>
      <c r="C4127" s="336" t="s">
        <v>424</v>
      </c>
      <c r="D4127" s="337" t="s">
        <v>425</v>
      </c>
      <c r="E4127" s="336" t="s">
        <v>426</v>
      </c>
      <c r="F4127" s="336" t="s">
        <v>8</v>
      </c>
      <c r="G4127" s="336" t="s">
        <v>9</v>
      </c>
      <c r="H4127" s="336" t="s">
        <v>427</v>
      </c>
      <c r="I4127" s="336" t="s">
        <v>428</v>
      </c>
      <c r="J4127" s="336" t="s">
        <v>429</v>
      </c>
      <c r="K4127" s="336" t="s">
        <v>842</v>
      </c>
    </row>
    <row r="4128" spans="1:11">
      <c r="A4128" s="338">
        <v>45586</v>
      </c>
      <c r="B4128" s="338">
        <v>45587</v>
      </c>
      <c r="C4128" s="339">
        <v>227174</v>
      </c>
      <c r="D4128" s="340" t="s">
        <v>1088</v>
      </c>
      <c r="E4128" s="341" t="s">
        <v>889</v>
      </c>
      <c r="F4128" s="358">
        <v>0</v>
      </c>
      <c r="G4128" s="358">
        <v>0</v>
      </c>
      <c r="H4128" s="359">
        <v>0</v>
      </c>
      <c r="I4128" s="359">
        <v>0</v>
      </c>
      <c r="J4128" s="352" t="s">
        <v>433</v>
      </c>
      <c r="K4128" s="353" t="s">
        <v>434</v>
      </c>
    </row>
    <row r="4129" ht="30" spans="1:11">
      <c r="A4129" s="338">
        <v>45586</v>
      </c>
      <c r="B4129" s="338">
        <v>45587</v>
      </c>
      <c r="C4129" s="339">
        <v>227193</v>
      </c>
      <c r="D4129" s="340" t="s">
        <v>1089</v>
      </c>
      <c r="E4129" s="341" t="s">
        <v>861</v>
      </c>
      <c r="F4129" s="358">
        <v>0</v>
      </c>
      <c r="G4129" s="358">
        <v>0</v>
      </c>
      <c r="H4129" s="359">
        <v>0</v>
      </c>
      <c r="I4129" s="359">
        <v>0</v>
      </c>
      <c r="J4129" s="352" t="s">
        <v>433</v>
      </c>
      <c r="K4129" s="353" t="s">
        <v>434</v>
      </c>
    </row>
    <row r="4130" spans="1:11">
      <c r="A4130" s="344"/>
      <c r="B4130" s="344"/>
      <c r="C4130" s="345"/>
      <c r="D4130" s="346"/>
      <c r="E4130" s="347"/>
      <c r="F4130" s="360"/>
      <c r="G4130" s="360"/>
      <c r="H4130" s="361"/>
      <c r="I4130" s="361"/>
      <c r="J4130" s="354"/>
      <c r="K4130" s="355"/>
    </row>
    <row r="4131" spans="1:11">
      <c r="A4131" s="286" t="s">
        <v>436</v>
      </c>
      <c r="B4131" s="267"/>
      <c r="C4131" s="267"/>
      <c r="D4131" s="286" t="s">
        <v>437</v>
      </c>
      <c r="E4131" s="267"/>
      <c r="F4131" s="286"/>
      <c r="G4131" s="286"/>
      <c r="H4131" s="267"/>
      <c r="I4131" s="356" t="s">
        <v>438</v>
      </c>
      <c r="J4131" s="267"/>
      <c r="K4131" s="345"/>
    </row>
    <row r="4132" spans="1:11">
      <c r="A4132" s="286"/>
      <c r="B4132" s="267"/>
      <c r="C4132" s="267"/>
      <c r="D4132" s="286"/>
      <c r="E4132" s="267"/>
      <c r="F4132" s="286"/>
      <c r="G4132" s="286"/>
      <c r="H4132" s="267"/>
      <c r="I4132" s="267"/>
      <c r="J4132" s="267"/>
      <c r="K4132" s="345"/>
    </row>
    <row r="4133" spans="1:11">
      <c r="A4133" s="286"/>
      <c r="B4133" s="267"/>
      <c r="C4133" s="267"/>
      <c r="D4133" s="286"/>
      <c r="E4133" s="267"/>
      <c r="F4133" s="286"/>
      <c r="G4133" s="286"/>
      <c r="H4133" s="267"/>
      <c r="I4133" s="345"/>
      <c r="J4133" s="267"/>
      <c r="K4133" s="345"/>
    </row>
    <row r="4134" spans="1:11">
      <c r="A4134" s="287" t="s">
        <v>439</v>
      </c>
      <c r="B4134" s="267"/>
      <c r="C4134" s="267"/>
      <c r="D4134" s="287" t="s">
        <v>440</v>
      </c>
      <c r="E4134" s="267"/>
      <c r="F4134" s="287"/>
      <c r="G4134" s="287"/>
      <c r="H4134" s="267"/>
      <c r="I4134" s="287" t="s">
        <v>544</v>
      </c>
      <c r="J4134" s="267"/>
      <c r="K4134" s="357"/>
    </row>
    <row r="4135" spans="1:11">
      <c r="A4135" s="288" t="s">
        <v>442</v>
      </c>
      <c r="B4135" s="267"/>
      <c r="C4135" s="267"/>
      <c r="D4135" s="288" t="s">
        <v>443</v>
      </c>
      <c r="E4135" s="267"/>
      <c r="F4135" s="288"/>
      <c r="G4135" s="288"/>
      <c r="H4135" s="267"/>
      <c r="I4135" s="288" t="s">
        <v>545</v>
      </c>
      <c r="J4135" s="304"/>
      <c r="K4135" s="286"/>
    </row>
    <row r="4137" ht="18.75" spans="1:11">
      <c r="A4137" s="264" t="s">
        <v>415</v>
      </c>
      <c r="B4137" s="265"/>
      <c r="C4137" s="266"/>
      <c r="D4137" s="266"/>
      <c r="E4137" s="267"/>
      <c r="F4137" s="267"/>
      <c r="G4137" s="267"/>
      <c r="H4137" s="267"/>
      <c r="I4137" s="267"/>
      <c r="J4137" s="267"/>
      <c r="K4137" s="267"/>
    </row>
    <row r="4138" ht="18.75" spans="1:11">
      <c r="A4138" s="264" t="s">
        <v>416</v>
      </c>
      <c r="B4138" s="265"/>
      <c r="C4138" s="266"/>
      <c r="D4138" s="266"/>
      <c r="E4138" s="267"/>
      <c r="F4138" s="267"/>
      <c r="G4138" s="267"/>
      <c r="H4138" s="267"/>
      <c r="I4138" s="267"/>
      <c r="J4138" s="267"/>
      <c r="K4138" s="267"/>
    </row>
    <row r="4139" ht="18.75" spans="1:11">
      <c r="A4139" s="264" t="s">
        <v>417</v>
      </c>
      <c r="B4139" s="265"/>
      <c r="C4139" s="266"/>
      <c r="D4139" s="266"/>
      <c r="E4139" s="267"/>
      <c r="F4139" s="267"/>
      <c r="G4139" s="267"/>
      <c r="H4139" s="267"/>
      <c r="I4139" s="296"/>
      <c r="J4139" s="296"/>
      <c r="K4139" s="296"/>
    </row>
    <row r="4140" ht="18.75" spans="1:11">
      <c r="A4140" s="264"/>
      <c r="B4140" s="265"/>
      <c r="C4140" s="266"/>
      <c r="D4140" s="266"/>
      <c r="E4140" s="267"/>
      <c r="F4140" s="267"/>
      <c r="G4140" s="267"/>
      <c r="H4140" s="267"/>
      <c r="I4140" s="267"/>
      <c r="J4140" s="267"/>
      <c r="K4140" s="267"/>
    </row>
    <row r="4141" ht="18.75" spans="1:11">
      <c r="A4141" s="264" t="s">
        <v>450</v>
      </c>
      <c r="B4141" s="265"/>
      <c r="C4141" s="266"/>
      <c r="D4141" s="266"/>
      <c r="E4141" s="267"/>
      <c r="F4141" s="267"/>
      <c r="G4141" s="267"/>
      <c r="H4141" s="267"/>
      <c r="I4141" s="267"/>
      <c r="J4141" s="267"/>
      <c r="K4141" s="297"/>
    </row>
    <row r="4142" ht="18" spans="1:11">
      <c r="A4142" s="264" t="s">
        <v>419</v>
      </c>
      <c r="B4142" s="268" t="s">
        <v>1090</v>
      </c>
      <c r="C4142" s="266"/>
      <c r="D4142" s="266"/>
      <c r="E4142" s="267"/>
      <c r="F4142" s="267"/>
      <c r="G4142" s="267"/>
      <c r="H4142" s="267"/>
      <c r="I4142" s="267"/>
      <c r="J4142" s="267"/>
      <c r="K4142" s="297"/>
    </row>
    <row r="4143" ht="18.75" spans="1:11">
      <c r="A4143" s="264"/>
      <c r="B4143" s="268"/>
      <c r="C4143" s="266"/>
      <c r="D4143" s="266"/>
      <c r="E4143" s="267"/>
      <c r="F4143" s="267"/>
      <c r="G4143" s="267"/>
      <c r="H4143" s="267"/>
      <c r="I4143" s="267"/>
      <c r="J4143" s="267"/>
      <c r="K4143" s="356"/>
    </row>
    <row r="4144" ht="18.75" spans="1:11">
      <c r="A4144" s="269"/>
      <c r="B4144" s="269"/>
      <c r="C4144" s="266"/>
      <c r="D4144" s="266"/>
      <c r="E4144" s="269"/>
      <c r="F4144" s="270" t="s">
        <v>421</v>
      </c>
      <c r="G4144" s="271"/>
      <c r="H4144" s="271"/>
      <c r="I4144" s="299"/>
      <c r="J4144" s="267"/>
      <c r="K4144" s="356"/>
    </row>
    <row r="4145" ht="33" spans="1:11">
      <c r="A4145" s="334" t="s">
        <v>422</v>
      </c>
      <c r="B4145" s="335" t="s">
        <v>423</v>
      </c>
      <c r="C4145" s="336" t="s">
        <v>424</v>
      </c>
      <c r="D4145" s="337" t="s">
        <v>425</v>
      </c>
      <c r="E4145" s="336" t="s">
        <v>426</v>
      </c>
      <c r="F4145" s="336" t="s">
        <v>8</v>
      </c>
      <c r="G4145" s="336" t="s">
        <v>9</v>
      </c>
      <c r="H4145" s="336" t="s">
        <v>427</v>
      </c>
      <c r="I4145" s="336" t="s">
        <v>428</v>
      </c>
      <c r="J4145" s="336" t="s">
        <v>429</v>
      </c>
      <c r="K4145" s="336" t="s">
        <v>842</v>
      </c>
    </row>
    <row r="4146" spans="1:11">
      <c r="A4146" s="338">
        <v>45583</v>
      </c>
      <c r="B4146" s="338">
        <v>45589</v>
      </c>
      <c r="C4146" s="339" t="s">
        <v>1091</v>
      </c>
      <c r="D4146" s="340" t="s">
        <v>1092</v>
      </c>
      <c r="E4146" s="341" t="s">
        <v>922</v>
      </c>
      <c r="F4146" s="358">
        <v>300</v>
      </c>
      <c r="G4146" s="358">
        <v>800</v>
      </c>
      <c r="H4146" s="359">
        <f>F4146+G4146</f>
        <v>1100</v>
      </c>
      <c r="I4146" s="359">
        <v>1100</v>
      </c>
      <c r="J4146" s="352" t="s">
        <v>454</v>
      </c>
      <c r="K4146" s="353" t="s">
        <v>434</v>
      </c>
    </row>
    <row r="4147" spans="1:11">
      <c r="A4147" s="344"/>
      <c r="B4147" s="344"/>
      <c r="C4147" s="345"/>
      <c r="D4147" s="346"/>
      <c r="E4147" s="347"/>
      <c r="F4147" s="360"/>
      <c r="G4147" s="360"/>
      <c r="H4147" s="361"/>
      <c r="I4147" s="361"/>
      <c r="J4147" s="354"/>
      <c r="K4147" s="355"/>
    </row>
    <row r="4148" spans="1:11">
      <c r="A4148" s="286" t="s">
        <v>436</v>
      </c>
      <c r="B4148" s="267"/>
      <c r="C4148" s="267"/>
      <c r="D4148" s="286" t="s">
        <v>437</v>
      </c>
      <c r="E4148" s="267"/>
      <c r="F4148" s="286"/>
      <c r="G4148" s="286"/>
      <c r="H4148" s="267"/>
      <c r="I4148" s="356" t="s">
        <v>438</v>
      </c>
      <c r="J4148" s="267"/>
      <c r="K4148" s="345"/>
    </row>
    <row r="4149" spans="1:11">
      <c r="A4149" s="286"/>
      <c r="B4149" s="267"/>
      <c r="C4149" s="267"/>
      <c r="D4149" s="286"/>
      <c r="E4149" s="267"/>
      <c r="F4149" s="286"/>
      <c r="G4149" s="286"/>
      <c r="H4149" s="267"/>
      <c r="I4149" s="267"/>
      <c r="J4149" s="267"/>
      <c r="K4149" s="345"/>
    </row>
    <row r="4150" spans="1:11">
      <c r="A4150" s="286"/>
      <c r="B4150" s="267"/>
      <c r="C4150" s="267"/>
      <c r="D4150" s="286"/>
      <c r="E4150" s="267"/>
      <c r="F4150" s="286"/>
      <c r="G4150" s="286"/>
      <c r="H4150" s="267"/>
      <c r="I4150" s="345"/>
      <c r="J4150" s="267"/>
      <c r="K4150" s="345"/>
    </row>
    <row r="4151" spans="1:11">
      <c r="A4151" s="287" t="s">
        <v>439</v>
      </c>
      <c r="B4151" s="267"/>
      <c r="C4151" s="267"/>
      <c r="D4151" s="287" t="s">
        <v>440</v>
      </c>
      <c r="E4151" s="267"/>
      <c r="F4151" s="287"/>
      <c r="G4151" s="287"/>
      <c r="H4151" s="267"/>
      <c r="I4151" s="287" t="s">
        <v>544</v>
      </c>
      <c r="J4151" s="267"/>
      <c r="K4151" s="357"/>
    </row>
    <row r="4152" spans="1:11">
      <c r="A4152" s="288" t="s">
        <v>442</v>
      </c>
      <c r="B4152" s="267"/>
      <c r="C4152" s="267"/>
      <c r="D4152" s="288" t="s">
        <v>443</v>
      </c>
      <c r="E4152" s="267"/>
      <c r="F4152" s="288"/>
      <c r="G4152" s="288"/>
      <c r="H4152" s="267"/>
      <c r="I4152" s="288" t="s">
        <v>545</v>
      </c>
      <c r="J4152" s="304"/>
      <c r="K4152" s="286"/>
    </row>
    <row r="4154" ht="16.5" spans="1:11">
      <c r="A4154" s="264" t="s">
        <v>415</v>
      </c>
      <c r="B4154" s="267"/>
      <c r="C4154" s="267"/>
      <c r="D4154" s="288"/>
      <c r="E4154" s="267"/>
      <c r="F4154" s="288"/>
      <c r="G4154" s="288"/>
      <c r="H4154" s="267"/>
      <c r="I4154" s="288"/>
      <c r="J4154" s="304"/>
      <c r="K4154" s="286"/>
    </row>
    <row r="4155" ht="18.75" spans="1:11">
      <c r="A4155" s="264" t="s">
        <v>416</v>
      </c>
      <c r="B4155" s="265"/>
      <c r="C4155" s="266"/>
      <c r="D4155" s="266"/>
      <c r="E4155" s="267"/>
      <c r="F4155" s="267"/>
      <c r="G4155" s="267"/>
      <c r="H4155" s="267"/>
      <c r="I4155" s="267"/>
      <c r="J4155" s="267"/>
      <c r="K4155" s="297"/>
    </row>
    <row r="4156" ht="18.75" spans="1:11">
      <c r="A4156" s="264" t="s">
        <v>417</v>
      </c>
      <c r="B4156" s="265"/>
      <c r="C4156" s="266"/>
      <c r="D4156" s="266"/>
      <c r="E4156" s="267"/>
      <c r="F4156" s="267"/>
      <c r="G4156" s="267"/>
      <c r="H4156" s="267"/>
      <c r="I4156" s="267"/>
      <c r="J4156" s="267"/>
      <c r="K4156" s="297"/>
    </row>
    <row r="4157" ht="18.75" spans="1:11">
      <c r="A4157" s="264"/>
      <c r="B4157" s="265"/>
      <c r="C4157" s="266"/>
      <c r="D4157" s="266"/>
      <c r="E4157" s="267"/>
      <c r="F4157" s="267"/>
      <c r="G4157" s="267"/>
      <c r="H4157" s="267"/>
      <c r="I4157" s="267"/>
      <c r="J4157" s="267"/>
      <c r="K4157" s="297"/>
    </row>
    <row r="4158" ht="18.75" spans="1:11">
      <c r="A4158" s="264" t="s">
        <v>418</v>
      </c>
      <c r="B4158" s="265"/>
      <c r="C4158" s="266"/>
      <c r="D4158" s="266"/>
      <c r="E4158" s="267"/>
      <c r="F4158" s="267"/>
      <c r="G4158" s="267"/>
      <c r="H4158" s="267"/>
      <c r="I4158" s="267"/>
      <c r="J4158" s="267"/>
      <c r="K4158" s="297"/>
    </row>
    <row r="4159" ht="18" spans="1:11">
      <c r="A4159" s="264" t="s">
        <v>419</v>
      </c>
      <c r="B4159" s="268" t="s">
        <v>1093</v>
      </c>
      <c r="C4159" s="266"/>
      <c r="D4159" s="266"/>
      <c r="E4159" s="267"/>
      <c r="F4159" s="267"/>
      <c r="G4159" s="267"/>
      <c r="H4159" s="267"/>
      <c r="I4159" s="267"/>
      <c r="J4159" s="267"/>
      <c r="K4159" s="297"/>
    </row>
    <row r="4160" ht="18.75" spans="1:11">
      <c r="A4160" s="264"/>
      <c r="B4160" s="268"/>
      <c r="C4160" s="266"/>
      <c r="D4160" s="266"/>
      <c r="E4160" s="267"/>
      <c r="F4160" s="267"/>
      <c r="G4160" s="267"/>
      <c r="H4160" s="267"/>
      <c r="I4160" s="267"/>
      <c r="J4160" s="267"/>
      <c r="K4160" s="356"/>
    </row>
    <row r="4161" ht="18.75" spans="1:11">
      <c r="A4161" s="269"/>
      <c r="B4161" s="269"/>
      <c r="C4161" s="266"/>
      <c r="D4161" s="266"/>
      <c r="E4161" s="269"/>
      <c r="F4161" s="270" t="s">
        <v>421</v>
      </c>
      <c r="G4161" s="271"/>
      <c r="H4161" s="271"/>
      <c r="I4161" s="299"/>
      <c r="J4161" s="267"/>
      <c r="K4161" s="356"/>
    </row>
    <row r="4162" ht="33" spans="1:11">
      <c r="A4162" s="334" t="s">
        <v>422</v>
      </c>
      <c r="B4162" s="335" t="s">
        <v>423</v>
      </c>
      <c r="C4162" s="336" t="s">
        <v>424</v>
      </c>
      <c r="D4162" s="337" t="s">
        <v>425</v>
      </c>
      <c r="E4162" s="336" t="s">
        <v>426</v>
      </c>
      <c r="F4162" s="336" t="s">
        <v>8</v>
      </c>
      <c r="G4162" s="336" t="s">
        <v>9</v>
      </c>
      <c r="H4162" s="336" t="s">
        <v>427</v>
      </c>
      <c r="I4162" s="336" t="s">
        <v>428</v>
      </c>
      <c r="J4162" s="336" t="s">
        <v>429</v>
      </c>
      <c r="K4162" s="336" t="s">
        <v>842</v>
      </c>
    </row>
    <row r="4163" spans="1:11">
      <c r="A4163" s="338">
        <v>45589</v>
      </c>
      <c r="B4163" s="338">
        <v>45590</v>
      </c>
      <c r="C4163" s="339">
        <v>227684</v>
      </c>
      <c r="D4163" s="340" t="s">
        <v>1094</v>
      </c>
      <c r="E4163" s="341" t="s">
        <v>572</v>
      </c>
      <c r="F4163" s="358">
        <v>0</v>
      </c>
      <c r="G4163" s="358">
        <v>0</v>
      </c>
      <c r="H4163" s="359">
        <v>0</v>
      </c>
      <c r="I4163" s="359">
        <v>0</v>
      </c>
      <c r="J4163" s="352" t="s">
        <v>433</v>
      </c>
      <c r="K4163" s="353" t="s">
        <v>434</v>
      </c>
    </row>
    <row r="4164" spans="1:11">
      <c r="A4164" s="344"/>
      <c r="B4164" s="344"/>
      <c r="C4164" s="345"/>
      <c r="D4164" s="346"/>
      <c r="E4164" s="347"/>
      <c r="F4164" s="360"/>
      <c r="G4164" s="360"/>
      <c r="H4164" s="361"/>
      <c r="I4164" s="361"/>
      <c r="J4164" s="354"/>
      <c r="K4164" s="355"/>
    </row>
    <row r="4165" spans="1:11">
      <c r="A4165" s="344"/>
      <c r="B4165" s="344"/>
      <c r="C4165" s="345"/>
      <c r="D4165" s="346"/>
      <c r="E4165" s="347"/>
      <c r="F4165" s="360"/>
      <c r="G4165" s="360"/>
      <c r="H4165" s="361"/>
      <c r="I4165" s="361"/>
      <c r="J4165" s="354"/>
      <c r="K4165" s="355"/>
    </row>
    <row r="4166" spans="1:11">
      <c r="A4166" s="286" t="s">
        <v>436</v>
      </c>
      <c r="B4166" s="267"/>
      <c r="C4166" s="267"/>
      <c r="D4166" s="286" t="s">
        <v>437</v>
      </c>
      <c r="E4166" s="267"/>
      <c r="F4166" s="286"/>
      <c r="G4166" s="286"/>
      <c r="H4166" s="267"/>
      <c r="I4166" s="356" t="s">
        <v>438</v>
      </c>
      <c r="J4166" s="267"/>
      <c r="K4166" s="345"/>
    </row>
    <row r="4167" spans="1:11">
      <c r="A4167" s="286"/>
      <c r="B4167" s="267"/>
      <c r="C4167" s="267"/>
      <c r="D4167" s="286"/>
      <c r="E4167" s="267"/>
      <c r="F4167" s="286"/>
      <c r="G4167" s="286"/>
      <c r="H4167" s="267"/>
      <c r="I4167" s="267"/>
      <c r="J4167" s="267"/>
      <c r="K4167" s="345"/>
    </row>
    <row r="4168" spans="1:11">
      <c r="A4168" s="286"/>
      <c r="B4168" s="267"/>
      <c r="C4168" s="267"/>
      <c r="D4168" s="286"/>
      <c r="E4168" s="267"/>
      <c r="F4168" s="286"/>
      <c r="G4168" s="286"/>
      <c r="H4168" s="267"/>
      <c r="I4168" s="345"/>
      <c r="J4168" s="267"/>
      <c r="K4168" s="345"/>
    </row>
    <row r="4169" spans="1:11">
      <c r="A4169" s="287" t="s">
        <v>439</v>
      </c>
      <c r="B4169" s="267"/>
      <c r="C4169" s="267"/>
      <c r="D4169" s="287" t="s">
        <v>440</v>
      </c>
      <c r="E4169" s="267"/>
      <c r="F4169" s="287"/>
      <c r="G4169" s="287"/>
      <c r="H4169" s="267"/>
      <c r="I4169" s="287" t="s">
        <v>441</v>
      </c>
      <c r="J4169" s="267"/>
      <c r="K4169" s="357"/>
    </row>
    <row r="4170" spans="1:11">
      <c r="A4170" s="288" t="s">
        <v>442</v>
      </c>
      <c r="B4170" s="267"/>
      <c r="C4170" s="267"/>
      <c r="D4170" s="288" t="s">
        <v>443</v>
      </c>
      <c r="E4170" s="267"/>
      <c r="F4170" s="288"/>
      <c r="G4170" s="288"/>
      <c r="H4170" s="267"/>
      <c r="I4170" s="288" t="s">
        <v>444</v>
      </c>
      <c r="J4170" s="304"/>
      <c r="K4170" s="286"/>
    </row>
    <row r="4171" spans="1:11">
      <c r="A4171" s="286"/>
      <c r="B4171" s="66"/>
      <c r="C4171" s="66"/>
      <c r="D4171" s="286"/>
      <c r="E4171" s="66"/>
      <c r="F4171" s="286"/>
      <c r="G4171" s="286"/>
      <c r="H4171" s="66"/>
      <c r="I4171" s="289"/>
      <c r="J4171" s="66"/>
      <c r="K4171" s="289"/>
    </row>
    <row r="4172" ht="18.75" spans="1:11">
      <c r="A4172" s="264" t="s">
        <v>415</v>
      </c>
      <c r="B4172" s="265"/>
      <c r="C4172" s="266"/>
      <c r="D4172" s="266"/>
      <c r="E4172" s="267"/>
      <c r="F4172" s="267"/>
      <c r="G4172" s="267"/>
      <c r="H4172" s="267"/>
      <c r="I4172" s="267"/>
      <c r="J4172" s="267"/>
      <c r="K4172" s="267"/>
    </row>
    <row r="4173" ht="18.75" spans="1:11">
      <c r="A4173" s="264" t="s">
        <v>416</v>
      </c>
      <c r="B4173" s="265"/>
      <c r="C4173" s="266"/>
      <c r="D4173" s="266"/>
      <c r="E4173" s="267"/>
      <c r="F4173" s="267"/>
      <c r="G4173" s="267"/>
      <c r="H4173" s="267"/>
      <c r="I4173" s="267"/>
      <c r="J4173" s="267"/>
      <c r="K4173" s="267"/>
    </row>
    <row r="4174" ht="18.75" spans="1:11">
      <c r="A4174" s="264" t="s">
        <v>417</v>
      </c>
      <c r="B4174" s="265"/>
      <c r="C4174" s="266"/>
      <c r="D4174" s="266"/>
      <c r="E4174" s="267"/>
      <c r="F4174" s="267"/>
      <c r="G4174" s="267"/>
      <c r="H4174" s="267"/>
      <c r="I4174" s="296"/>
      <c r="J4174" s="296"/>
      <c r="K4174" s="296"/>
    </row>
    <row r="4175" ht="18.75" spans="1:11">
      <c r="A4175" s="264"/>
      <c r="B4175" s="265"/>
      <c r="C4175" s="266"/>
      <c r="D4175" s="266"/>
      <c r="E4175" s="267"/>
      <c r="F4175" s="267"/>
      <c r="G4175" s="267"/>
      <c r="H4175" s="267"/>
      <c r="I4175" s="267"/>
      <c r="J4175" s="267"/>
      <c r="K4175" s="267"/>
    </row>
    <row r="4176" ht="18.75" spans="1:11">
      <c r="A4176" s="264" t="s">
        <v>450</v>
      </c>
      <c r="B4176" s="265"/>
      <c r="C4176" s="266"/>
      <c r="D4176" s="266"/>
      <c r="E4176" s="267"/>
      <c r="F4176" s="267"/>
      <c r="G4176" s="267"/>
      <c r="H4176" s="267"/>
      <c r="I4176" s="267"/>
      <c r="J4176" s="267"/>
      <c r="K4176" s="297"/>
    </row>
    <row r="4177" ht="18" spans="1:11">
      <c r="A4177" s="264" t="s">
        <v>419</v>
      </c>
      <c r="B4177" s="268" t="s">
        <v>1095</v>
      </c>
      <c r="C4177" s="266"/>
      <c r="D4177" s="266"/>
      <c r="E4177" s="267"/>
      <c r="F4177" s="267"/>
      <c r="G4177" s="267"/>
      <c r="H4177" s="267"/>
      <c r="I4177" s="267"/>
      <c r="J4177" s="267"/>
      <c r="K4177" s="297"/>
    </row>
    <row r="4178" ht="18.75" spans="1:11">
      <c r="A4178" s="264"/>
      <c r="B4178" s="268"/>
      <c r="C4178" s="266"/>
      <c r="D4178" s="266"/>
      <c r="E4178" s="267"/>
      <c r="F4178" s="267"/>
      <c r="G4178" s="267"/>
      <c r="H4178" s="267"/>
      <c r="I4178" s="267"/>
      <c r="J4178" s="267"/>
      <c r="K4178" s="356"/>
    </row>
    <row r="4179" ht="18.75" spans="1:11">
      <c r="A4179" s="269"/>
      <c r="B4179" s="269"/>
      <c r="C4179" s="266"/>
      <c r="D4179" s="266"/>
      <c r="E4179" s="269"/>
      <c r="F4179" s="270" t="s">
        <v>421</v>
      </c>
      <c r="G4179" s="271"/>
      <c r="H4179" s="271"/>
      <c r="I4179" s="299"/>
      <c r="J4179" s="267"/>
      <c r="K4179" s="356"/>
    </row>
    <row r="4180" ht="33" spans="1:11">
      <c r="A4180" s="334" t="s">
        <v>422</v>
      </c>
      <c r="B4180" s="335" t="s">
        <v>423</v>
      </c>
      <c r="C4180" s="336" t="s">
        <v>424</v>
      </c>
      <c r="D4180" s="337" t="s">
        <v>425</v>
      </c>
      <c r="E4180" s="336" t="s">
        <v>426</v>
      </c>
      <c r="F4180" s="336" t="s">
        <v>8</v>
      </c>
      <c r="G4180" s="336" t="s">
        <v>9</v>
      </c>
      <c r="H4180" s="336" t="s">
        <v>427</v>
      </c>
      <c r="I4180" s="336" t="s">
        <v>428</v>
      </c>
      <c r="J4180" s="336" t="s">
        <v>429</v>
      </c>
      <c r="K4180" s="336" t="s">
        <v>842</v>
      </c>
    </row>
    <row r="4181" spans="1:11">
      <c r="A4181" s="338">
        <v>45590</v>
      </c>
      <c r="B4181" s="338">
        <v>45593</v>
      </c>
      <c r="C4181" s="339" t="s">
        <v>1096</v>
      </c>
      <c r="D4181" s="340" t="s">
        <v>1097</v>
      </c>
      <c r="E4181" s="341" t="s">
        <v>449</v>
      </c>
      <c r="F4181" s="358">
        <v>0</v>
      </c>
      <c r="G4181" s="358">
        <v>0</v>
      </c>
      <c r="H4181" s="359">
        <v>0</v>
      </c>
      <c r="I4181" s="359">
        <v>0</v>
      </c>
      <c r="J4181" s="352" t="s">
        <v>433</v>
      </c>
      <c r="K4181" s="353" t="s">
        <v>434</v>
      </c>
    </row>
    <row r="4182" ht="30" spans="1:11">
      <c r="A4182" s="338">
        <v>45434</v>
      </c>
      <c r="B4182" s="338">
        <v>45593</v>
      </c>
      <c r="C4182" s="339" t="s">
        <v>1098</v>
      </c>
      <c r="D4182" s="340" t="s">
        <v>685</v>
      </c>
      <c r="E4182" s="341" t="s">
        <v>522</v>
      </c>
      <c r="F4182" s="358">
        <v>0</v>
      </c>
      <c r="G4182" s="358">
        <v>0</v>
      </c>
      <c r="H4182" s="359">
        <v>0</v>
      </c>
      <c r="I4182" s="359">
        <v>0</v>
      </c>
      <c r="J4182" s="352" t="s">
        <v>433</v>
      </c>
      <c r="K4182" s="353" t="s">
        <v>434</v>
      </c>
    </row>
    <row r="4183" spans="1:11">
      <c r="A4183" s="344"/>
      <c r="B4183" s="344"/>
      <c r="C4183" s="345"/>
      <c r="D4183" s="346"/>
      <c r="E4183" s="347"/>
      <c r="F4183" s="360"/>
      <c r="G4183" s="360"/>
      <c r="H4183" s="361"/>
      <c r="I4183" s="361"/>
      <c r="J4183" s="354"/>
      <c r="K4183" s="355"/>
    </row>
    <row r="4184" spans="1:11">
      <c r="A4184" s="286" t="s">
        <v>436</v>
      </c>
      <c r="B4184" s="267"/>
      <c r="C4184" s="267"/>
      <c r="D4184" s="286" t="s">
        <v>437</v>
      </c>
      <c r="E4184" s="267"/>
      <c r="F4184" s="286"/>
      <c r="G4184" s="286"/>
      <c r="H4184" s="267"/>
      <c r="I4184" s="356" t="s">
        <v>438</v>
      </c>
      <c r="J4184" s="267"/>
      <c r="K4184" s="345"/>
    </row>
    <row r="4185" spans="1:11">
      <c r="A4185" s="286"/>
      <c r="B4185" s="267"/>
      <c r="C4185" s="267"/>
      <c r="D4185" s="286"/>
      <c r="E4185" s="267"/>
      <c r="F4185" s="286"/>
      <c r="G4185" s="286"/>
      <c r="H4185" s="267"/>
      <c r="I4185" s="267"/>
      <c r="J4185" s="267"/>
      <c r="K4185" s="345"/>
    </row>
    <row r="4186" spans="1:11">
      <c r="A4186" s="286"/>
      <c r="B4186" s="267"/>
      <c r="C4186" s="267"/>
      <c r="D4186" s="286"/>
      <c r="E4186" s="267"/>
      <c r="F4186" s="286"/>
      <c r="G4186" s="286"/>
      <c r="H4186" s="267"/>
      <c r="I4186" s="345"/>
      <c r="J4186" s="267"/>
      <c r="K4186" s="345"/>
    </row>
    <row r="4187" spans="1:11">
      <c r="A4187" s="287" t="s">
        <v>439</v>
      </c>
      <c r="B4187" s="267"/>
      <c r="C4187" s="267"/>
      <c r="D4187" s="287" t="s">
        <v>440</v>
      </c>
      <c r="E4187" s="267"/>
      <c r="F4187" s="287"/>
      <c r="G4187" s="287"/>
      <c r="H4187" s="267"/>
      <c r="I4187" s="287" t="s">
        <v>544</v>
      </c>
      <c r="J4187" s="267"/>
      <c r="K4187" s="357"/>
    </row>
    <row r="4188" spans="1:11">
      <c r="A4188" s="288" t="s">
        <v>442</v>
      </c>
      <c r="B4188" s="267"/>
      <c r="C4188" s="267"/>
      <c r="D4188" s="288" t="s">
        <v>443</v>
      </c>
      <c r="E4188" s="267"/>
      <c r="F4188" s="288"/>
      <c r="G4188" s="288"/>
      <c r="H4188" s="267"/>
      <c r="I4188" s="288" t="s">
        <v>545</v>
      </c>
      <c r="J4188" s="304"/>
      <c r="K4188" s="286"/>
    </row>
    <row r="4189" spans="1:11">
      <c r="A4189" s="286"/>
      <c r="B4189" s="66"/>
      <c r="C4189" s="66"/>
      <c r="D4189" s="286"/>
      <c r="E4189" s="66"/>
      <c r="F4189" s="286"/>
      <c r="G4189" s="286"/>
      <c r="H4189" s="66"/>
      <c r="I4189" s="66"/>
      <c r="J4189" s="66"/>
      <c r="K4189" s="289"/>
    </row>
    <row r="4190" ht="18.75" spans="1:11">
      <c r="A4190" s="264" t="s">
        <v>415</v>
      </c>
      <c r="B4190" s="265"/>
      <c r="C4190" s="266"/>
      <c r="D4190" s="266"/>
      <c r="E4190" s="267"/>
      <c r="F4190" s="267"/>
      <c r="G4190" s="267"/>
      <c r="H4190" s="267"/>
      <c r="I4190" s="267"/>
      <c r="J4190" s="267"/>
      <c r="K4190" s="267"/>
    </row>
    <row r="4191" ht="18.75" spans="1:11">
      <c r="A4191" s="264" t="s">
        <v>416</v>
      </c>
      <c r="B4191" s="265"/>
      <c r="C4191" s="266"/>
      <c r="D4191" s="266"/>
      <c r="E4191" s="267"/>
      <c r="F4191" s="267"/>
      <c r="G4191" s="267"/>
      <c r="H4191" s="267"/>
      <c r="I4191" s="267"/>
      <c r="J4191" s="267"/>
      <c r="K4191" s="267"/>
    </row>
    <row r="4192" ht="18.75" spans="1:11">
      <c r="A4192" s="264" t="s">
        <v>417</v>
      </c>
      <c r="B4192" s="265"/>
      <c r="C4192" s="266"/>
      <c r="D4192" s="266"/>
      <c r="E4192" s="267"/>
      <c r="F4192" s="267"/>
      <c r="G4192" s="267"/>
      <c r="H4192" s="267"/>
      <c r="I4192" s="296"/>
      <c r="J4192" s="296"/>
      <c r="K4192" s="296"/>
    </row>
    <row r="4193" ht="18.75" spans="1:11">
      <c r="A4193" s="264"/>
      <c r="B4193" s="265"/>
      <c r="C4193" s="266"/>
      <c r="D4193" s="266"/>
      <c r="E4193" s="267"/>
      <c r="F4193" s="267"/>
      <c r="G4193" s="267"/>
      <c r="H4193" s="267"/>
      <c r="I4193" s="267"/>
      <c r="J4193" s="267"/>
      <c r="K4193" s="267"/>
    </row>
    <row r="4194" ht="18.75" spans="1:11">
      <c r="A4194" s="264" t="s">
        <v>450</v>
      </c>
      <c r="B4194" s="265"/>
      <c r="C4194" s="266"/>
      <c r="D4194" s="266"/>
      <c r="E4194" s="267"/>
      <c r="F4194" s="267"/>
      <c r="G4194" s="267"/>
      <c r="H4194" s="267"/>
      <c r="I4194" s="267"/>
      <c r="J4194" s="267"/>
      <c r="K4194" s="297"/>
    </row>
    <row r="4195" ht="18" spans="1:11">
      <c r="A4195" s="264" t="s">
        <v>419</v>
      </c>
      <c r="B4195" s="268" t="s">
        <v>1099</v>
      </c>
      <c r="C4195" s="266"/>
      <c r="D4195" s="266"/>
      <c r="E4195" s="267"/>
      <c r="F4195" s="267"/>
      <c r="G4195" s="267"/>
      <c r="H4195" s="267"/>
      <c r="I4195" s="267"/>
      <c r="J4195" s="267"/>
      <c r="K4195" s="297"/>
    </row>
    <row r="4196" ht="18.75" spans="1:11">
      <c r="A4196" s="264"/>
      <c r="B4196" s="268"/>
      <c r="C4196" s="266"/>
      <c r="D4196" s="266"/>
      <c r="E4196" s="267"/>
      <c r="F4196" s="267"/>
      <c r="G4196" s="267"/>
      <c r="H4196" s="267"/>
      <c r="I4196" s="267"/>
      <c r="J4196" s="267"/>
      <c r="K4196" s="356"/>
    </row>
    <row r="4197" ht="18.75" spans="1:11">
      <c r="A4197" s="269"/>
      <c r="B4197" s="269"/>
      <c r="C4197" s="266"/>
      <c r="D4197" s="266"/>
      <c r="E4197" s="269"/>
      <c r="F4197" s="270" t="s">
        <v>421</v>
      </c>
      <c r="G4197" s="271"/>
      <c r="H4197" s="271"/>
      <c r="I4197" s="299"/>
      <c r="J4197" s="267"/>
      <c r="K4197" s="356"/>
    </row>
    <row r="4198" ht="33" spans="1:11">
      <c r="A4198" s="334" t="s">
        <v>422</v>
      </c>
      <c r="B4198" s="335" t="s">
        <v>423</v>
      </c>
      <c r="C4198" s="336" t="s">
        <v>424</v>
      </c>
      <c r="D4198" s="337" t="s">
        <v>425</v>
      </c>
      <c r="E4198" s="336" t="s">
        <v>426</v>
      </c>
      <c r="F4198" s="336" t="s">
        <v>8</v>
      </c>
      <c r="G4198" s="336" t="s">
        <v>9</v>
      </c>
      <c r="H4198" s="336" t="s">
        <v>427</v>
      </c>
      <c r="I4198" s="336" t="s">
        <v>428</v>
      </c>
      <c r="J4198" s="336" t="s">
        <v>429</v>
      </c>
      <c r="K4198" s="336" t="s">
        <v>842</v>
      </c>
    </row>
    <row r="4199" spans="1:11">
      <c r="A4199" s="338"/>
      <c r="B4199" s="338"/>
      <c r="C4199" s="339" t="s">
        <v>1100</v>
      </c>
      <c r="D4199" s="340" t="s">
        <v>1101</v>
      </c>
      <c r="E4199" s="341" t="s">
        <v>449</v>
      </c>
      <c r="F4199" s="358">
        <v>0</v>
      </c>
      <c r="G4199" s="358">
        <v>0</v>
      </c>
      <c r="H4199" s="359">
        <v>0</v>
      </c>
      <c r="I4199" s="359">
        <v>0</v>
      </c>
      <c r="J4199" s="352" t="s">
        <v>433</v>
      </c>
      <c r="K4199" s="353" t="s">
        <v>434</v>
      </c>
    </row>
    <row r="4200" spans="1:11">
      <c r="A4200" s="344"/>
      <c r="B4200" s="344"/>
      <c r="C4200" s="345"/>
      <c r="D4200" s="346"/>
      <c r="E4200" s="347"/>
      <c r="F4200" s="360"/>
      <c r="G4200" s="360"/>
      <c r="H4200" s="361"/>
      <c r="I4200" s="361"/>
      <c r="J4200" s="354"/>
      <c r="K4200" s="355"/>
    </row>
    <row r="4201" spans="1:11">
      <c r="A4201" s="286" t="s">
        <v>436</v>
      </c>
      <c r="B4201" s="267"/>
      <c r="C4201" s="267"/>
      <c r="D4201" s="286" t="s">
        <v>437</v>
      </c>
      <c r="E4201" s="267"/>
      <c r="F4201" s="286"/>
      <c r="G4201" s="286"/>
      <c r="H4201" s="267"/>
      <c r="I4201" s="356" t="s">
        <v>438</v>
      </c>
      <c r="J4201" s="267"/>
      <c r="K4201" s="345"/>
    </row>
    <row r="4202" spans="1:11">
      <c r="A4202" s="286"/>
      <c r="B4202" s="267"/>
      <c r="C4202" s="267"/>
      <c r="D4202" s="286"/>
      <c r="E4202" s="267"/>
      <c r="F4202" s="286"/>
      <c r="G4202" s="286"/>
      <c r="H4202" s="267"/>
      <c r="I4202" s="267"/>
      <c r="J4202" s="267"/>
      <c r="K4202" s="345"/>
    </row>
    <row r="4203" spans="1:11">
      <c r="A4203" s="286"/>
      <c r="B4203" s="267"/>
      <c r="C4203" s="267"/>
      <c r="D4203" s="286"/>
      <c r="E4203" s="267"/>
      <c r="F4203" s="286"/>
      <c r="G4203" s="286"/>
      <c r="H4203" s="267"/>
      <c r="I4203" s="345"/>
      <c r="J4203" s="267"/>
      <c r="K4203" s="345"/>
    </row>
    <row r="4204" spans="1:11">
      <c r="A4204" s="287" t="s">
        <v>439</v>
      </c>
      <c r="B4204" s="267"/>
      <c r="C4204" s="267"/>
      <c r="D4204" s="287" t="s">
        <v>440</v>
      </c>
      <c r="E4204" s="267"/>
      <c r="F4204" s="287"/>
      <c r="G4204" s="287"/>
      <c r="H4204" s="267"/>
      <c r="I4204" s="287" t="s">
        <v>544</v>
      </c>
      <c r="J4204" s="267"/>
      <c r="K4204" s="357"/>
    </row>
    <row r="4205" spans="1:11">
      <c r="A4205" s="288" t="s">
        <v>442</v>
      </c>
      <c r="B4205" s="267"/>
      <c r="C4205" s="267"/>
      <c r="D4205" s="288" t="s">
        <v>443</v>
      </c>
      <c r="E4205" s="267"/>
      <c r="F4205" s="288"/>
      <c r="G4205" s="288"/>
      <c r="H4205" s="267"/>
      <c r="I4205" s="288" t="s">
        <v>545</v>
      </c>
      <c r="J4205" s="304"/>
      <c r="K4205" s="286"/>
    </row>
    <row r="4206" spans="1:11">
      <c r="A4206" s="286"/>
      <c r="B4206" s="66"/>
      <c r="C4206" s="66"/>
      <c r="D4206" s="286"/>
      <c r="E4206" s="66"/>
      <c r="F4206" s="286"/>
      <c r="G4206" s="286"/>
      <c r="H4206" s="66"/>
      <c r="I4206" s="66"/>
      <c r="J4206" s="66"/>
      <c r="K4206" s="289"/>
    </row>
    <row r="4207" ht="16.5" spans="1:11">
      <c r="A4207" s="264" t="s">
        <v>415</v>
      </c>
      <c r="B4207" s="267"/>
      <c r="C4207" s="267"/>
      <c r="D4207" s="288"/>
      <c r="E4207" s="267"/>
      <c r="F4207" s="288"/>
      <c r="G4207" s="288"/>
      <c r="H4207" s="267"/>
      <c r="I4207" s="288"/>
      <c r="J4207" s="304"/>
      <c r="K4207" s="286"/>
    </row>
    <row r="4208" ht="18.75" spans="1:11">
      <c r="A4208" s="264" t="s">
        <v>416</v>
      </c>
      <c r="B4208" s="265"/>
      <c r="C4208" s="266"/>
      <c r="D4208" s="266"/>
      <c r="E4208" s="267"/>
      <c r="F4208" s="267"/>
      <c r="G4208" s="267"/>
      <c r="H4208" s="267"/>
      <c r="I4208" s="267"/>
      <c r="J4208" s="267"/>
      <c r="K4208" s="297"/>
    </row>
    <row r="4209" ht="18.75" spans="1:11">
      <c r="A4209" s="264" t="s">
        <v>417</v>
      </c>
      <c r="B4209" s="265"/>
      <c r="C4209" s="266"/>
      <c r="D4209" s="266"/>
      <c r="E4209" s="267"/>
      <c r="F4209" s="267"/>
      <c r="G4209" s="267"/>
      <c r="H4209" s="267"/>
      <c r="I4209" s="267"/>
      <c r="J4209" s="267"/>
      <c r="K4209" s="297"/>
    </row>
    <row r="4210" ht="18.75" spans="1:11">
      <c r="A4210" s="264"/>
      <c r="B4210" s="265"/>
      <c r="C4210" s="266"/>
      <c r="D4210" s="266"/>
      <c r="E4210" s="267"/>
      <c r="F4210" s="267"/>
      <c r="G4210" s="267"/>
      <c r="H4210" s="267"/>
      <c r="I4210" s="267"/>
      <c r="J4210" s="267"/>
      <c r="K4210" s="297"/>
    </row>
    <row r="4211" ht="18.75" spans="1:11">
      <c r="A4211" s="264" t="s">
        <v>418</v>
      </c>
      <c r="B4211" s="265"/>
      <c r="C4211" s="266"/>
      <c r="D4211" s="266"/>
      <c r="E4211" s="267"/>
      <c r="F4211" s="267"/>
      <c r="G4211" s="267"/>
      <c r="H4211" s="267"/>
      <c r="I4211" s="267"/>
      <c r="J4211" s="267"/>
      <c r="K4211" s="297"/>
    </row>
    <row r="4212" ht="18" spans="1:11">
      <c r="A4212" s="264" t="s">
        <v>419</v>
      </c>
      <c r="B4212" s="268" t="s">
        <v>1099</v>
      </c>
      <c r="C4212" s="266"/>
      <c r="D4212" s="266"/>
      <c r="E4212" s="267"/>
      <c r="F4212" s="267"/>
      <c r="G4212" s="267"/>
      <c r="H4212" s="267"/>
      <c r="I4212" s="267"/>
      <c r="J4212" s="267"/>
      <c r="K4212" s="297"/>
    </row>
    <row r="4213" ht="18.75" spans="1:11">
      <c r="A4213" s="264"/>
      <c r="B4213" s="268"/>
      <c r="C4213" s="266"/>
      <c r="D4213" s="266"/>
      <c r="E4213" s="267"/>
      <c r="F4213" s="267"/>
      <c r="G4213" s="267"/>
      <c r="H4213" s="267"/>
      <c r="I4213" s="267"/>
      <c r="J4213" s="267"/>
      <c r="K4213" s="356"/>
    </row>
    <row r="4214" ht="18.75" spans="1:11">
      <c r="A4214" s="269"/>
      <c r="B4214" s="269"/>
      <c r="C4214" s="266"/>
      <c r="D4214" s="266"/>
      <c r="E4214" s="269"/>
      <c r="F4214" s="270" t="s">
        <v>421</v>
      </c>
      <c r="G4214" s="271"/>
      <c r="H4214" s="271"/>
      <c r="I4214" s="299"/>
      <c r="J4214" s="267"/>
      <c r="K4214" s="356"/>
    </row>
    <row r="4215" ht="33" spans="1:11">
      <c r="A4215" s="334" t="s">
        <v>422</v>
      </c>
      <c r="B4215" s="335" t="s">
        <v>423</v>
      </c>
      <c r="C4215" s="336" t="s">
        <v>424</v>
      </c>
      <c r="D4215" s="337" t="s">
        <v>425</v>
      </c>
      <c r="E4215" s="336" t="s">
        <v>426</v>
      </c>
      <c r="F4215" s="336" t="s">
        <v>8</v>
      </c>
      <c r="G4215" s="336" t="s">
        <v>9</v>
      </c>
      <c r="H4215" s="336" t="s">
        <v>427</v>
      </c>
      <c r="I4215" s="336" t="s">
        <v>428</v>
      </c>
      <c r="J4215" s="336" t="s">
        <v>429</v>
      </c>
      <c r="K4215" s="336" t="s">
        <v>842</v>
      </c>
    </row>
    <row r="4216" spans="1:11">
      <c r="A4216" s="338">
        <v>45596</v>
      </c>
      <c r="B4216" s="338">
        <v>45600</v>
      </c>
      <c r="C4216" s="339" t="s">
        <v>1102</v>
      </c>
      <c r="D4216" s="340" t="s">
        <v>1103</v>
      </c>
      <c r="E4216" s="341" t="s">
        <v>510</v>
      </c>
      <c r="F4216" s="358">
        <v>0</v>
      </c>
      <c r="G4216" s="358">
        <v>0</v>
      </c>
      <c r="H4216" s="358">
        <v>0</v>
      </c>
      <c r="I4216" s="358">
        <v>0</v>
      </c>
      <c r="J4216" s="352" t="s">
        <v>433</v>
      </c>
      <c r="K4216" s="353" t="s">
        <v>434</v>
      </c>
    </row>
    <row r="4217" spans="1:11">
      <c r="A4217" s="338">
        <v>45595</v>
      </c>
      <c r="B4217" s="338">
        <v>45600</v>
      </c>
      <c r="C4217" s="339" t="s">
        <v>1104</v>
      </c>
      <c r="D4217" s="340" t="s">
        <v>773</v>
      </c>
      <c r="E4217" s="341" t="s">
        <v>889</v>
      </c>
      <c r="F4217" s="358">
        <v>0</v>
      </c>
      <c r="G4217" s="358">
        <v>0</v>
      </c>
      <c r="H4217" s="358">
        <v>0</v>
      </c>
      <c r="I4217" s="358">
        <v>0</v>
      </c>
      <c r="J4217" s="352" t="s">
        <v>433</v>
      </c>
      <c r="K4217" s="353" t="s">
        <v>434</v>
      </c>
    </row>
    <row r="4218" spans="1:11">
      <c r="A4218" s="344"/>
      <c r="B4218" s="344"/>
      <c r="C4218" s="345"/>
      <c r="D4218" s="346"/>
      <c r="E4218" s="347"/>
      <c r="F4218" s="360"/>
      <c r="G4218" s="360"/>
      <c r="H4218" s="361"/>
      <c r="I4218" s="361"/>
      <c r="J4218" s="354"/>
      <c r="K4218" s="355"/>
    </row>
    <row r="4219" spans="1:11">
      <c r="A4219" s="344"/>
      <c r="B4219" s="344"/>
      <c r="C4219" s="345"/>
      <c r="D4219" s="346"/>
      <c r="E4219" s="347"/>
      <c r="F4219" s="360"/>
      <c r="G4219" s="360"/>
      <c r="H4219" s="361"/>
      <c r="I4219" s="361"/>
      <c r="J4219" s="354"/>
      <c r="K4219" s="355"/>
    </row>
    <row r="4220" spans="1:11">
      <c r="A4220" s="286" t="s">
        <v>436</v>
      </c>
      <c r="B4220" s="267"/>
      <c r="C4220" s="267"/>
      <c r="D4220" s="286" t="s">
        <v>437</v>
      </c>
      <c r="E4220" s="267"/>
      <c r="F4220" s="286"/>
      <c r="G4220" s="286"/>
      <c r="H4220" s="267"/>
      <c r="I4220" s="356" t="s">
        <v>438</v>
      </c>
      <c r="J4220" s="267"/>
      <c r="K4220" s="345"/>
    </row>
    <row r="4221" spans="1:11">
      <c r="A4221" s="286"/>
      <c r="B4221" s="267"/>
      <c r="C4221" s="267"/>
      <c r="D4221" s="286"/>
      <c r="E4221" s="267"/>
      <c r="F4221" s="286"/>
      <c r="G4221" s="286"/>
      <c r="H4221" s="267"/>
      <c r="I4221" s="267"/>
      <c r="J4221" s="267"/>
      <c r="K4221" s="345"/>
    </row>
    <row r="4222" spans="1:11">
      <c r="A4222" s="286"/>
      <c r="B4222" s="267"/>
      <c r="C4222" s="267"/>
      <c r="D4222" s="286"/>
      <c r="E4222" s="267"/>
      <c r="F4222" s="286"/>
      <c r="G4222" s="286"/>
      <c r="H4222" s="267"/>
      <c r="I4222" s="345"/>
      <c r="J4222" s="267"/>
      <c r="K4222" s="345"/>
    </row>
    <row r="4223" spans="1:11">
      <c r="A4223" s="287" t="s">
        <v>439</v>
      </c>
      <c r="B4223" s="267"/>
      <c r="C4223" s="267"/>
      <c r="D4223" s="287" t="s">
        <v>440</v>
      </c>
      <c r="E4223" s="267"/>
      <c r="F4223" s="287"/>
      <c r="G4223" s="287"/>
      <c r="H4223" s="267"/>
      <c r="I4223" s="287" t="s">
        <v>441</v>
      </c>
      <c r="J4223" s="267"/>
      <c r="K4223" s="357"/>
    </row>
    <row r="4224" spans="1:11">
      <c r="A4224" s="288" t="s">
        <v>442</v>
      </c>
      <c r="B4224" s="267"/>
      <c r="C4224" s="267"/>
      <c r="D4224" s="288" t="s">
        <v>443</v>
      </c>
      <c r="E4224" s="267"/>
      <c r="F4224" s="288"/>
      <c r="G4224" s="288"/>
      <c r="H4224" s="267"/>
      <c r="I4224" s="288" t="s">
        <v>444</v>
      </c>
      <c r="J4224" s="304"/>
      <c r="K4224" s="286"/>
    </row>
    <row r="4225" spans="1:11">
      <c r="A4225" s="286"/>
      <c r="B4225" s="66"/>
      <c r="C4225" s="66"/>
      <c r="D4225" s="286"/>
      <c r="E4225" s="66"/>
      <c r="F4225" s="286"/>
      <c r="G4225" s="286"/>
      <c r="H4225" s="66"/>
      <c r="I4225" s="289"/>
      <c r="J4225" s="66"/>
      <c r="K4225" s="289"/>
    </row>
    <row r="4226" ht="16.5" spans="1:11">
      <c r="A4226" s="264" t="s">
        <v>415</v>
      </c>
      <c r="B4226" s="267"/>
      <c r="C4226" s="267"/>
      <c r="D4226" s="288"/>
      <c r="E4226" s="267"/>
      <c r="F4226" s="288"/>
      <c r="G4226" s="288"/>
      <c r="H4226" s="267"/>
      <c r="I4226" s="288"/>
      <c r="J4226" s="304"/>
      <c r="K4226" s="286"/>
    </row>
    <row r="4227" ht="18.75" spans="1:11">
      <c r="A4227" s="264" t="s">
        <v>416</v>
      </c>
      <c r="B4227" s="265"/>
      <c r="C4227" s="266"/>
      <c r="D4227" s="266"/>
      <c r="E4227" s="267"/>
      <c r="F4227" s="267"/>
      <c r="G4227" s="267"/>
      <c r="H4227" s="267"/>
      <c r="I4227" s="267"/>
      <c r="J4227" s="267"/>
      <c r="K4227" s="297"/>
    </row>
    <row r="4228" ht="18.75" spans="1:11">
      <c r="A4228" s="264" t="s">
        <v>417</v>
      </c>
      <c r="B4228" s="265"/>
      <c r="C4228" s="266"/>
      <c r="D4228" s="266"/>
      <c r="E4228" s="267"/>
      <c r="F4228" s="267"/>
      <c r="G4228" s="267"/>
      <c r="H4228" s="267"/>
      <c r="I4228" s="267"/>
      <c r="J4228" s="267"/>
      <c r="K4228" s="297"/>
    </row>
    <row r="4229" ht="18.75" spans="1:11">
      <c r="A4229" s="264"/>
      <c r="B4229" s="265"/>
      <c r="C4229" s="266"/>
      <c r="D4229" s="266"/>
      <c r="E4229" s="267"/>
      <c r="F4229" s="267"/>
      <c r="G4229" s="267"/>
      <c r="H4229" s="267"/>
      <c r="I4229" s="267"/>
      <c r="J4229" s="267"/>
      <c r="K4229" s="297"/>
    </row>
    <row r="4230" ht="18.75" spans="1:11">
      <c r="A4230" s="264" t="s">
        <v>418</v>
      </c>
      <c r="B4230" s="265"/>
      <c r="C4230" s="266"/>
      <c r="D4230" s="266"/>
      <c r="E4230" s="267"/>
      <c r="F4230" s="267"/>
      <c r="G4230" s="267"/>
      <c r="H4230" s="267"/>
      <c r="I4230" s="267"/>
      <c r="J4230" s="267"/>
      <c r="K4230" s="297"/>
    </row>
    <row r="4231" ht="18" spans="1:11">
      <c r="A4231" s="264" t="s">
        <v>419</v>
      </c>
      <c r="B4231" s="268" t="s">
        <v>1105</v>
      </c>
      <c r="C4231" s="266"/>
      <c r="D4231" s="266"/>
      <c r="E4231" s="267"/>
      <c r="F4231" s="267"/>
      <c r="G4231" s="267"/>
      <c r="H4231" s="267"/>
      <c r="I4231" s="267"/>
      <c r="J4231" s="267"/>
      <c r="K4231" s="297"/>
    </row>
    <row r="4232" ht="18.75" spans="1:11">
      <c r="A4232" s="264"/>
      <c r="B4232" s="268"/>
      <c r="C4232" s="266"/>
      <c r="D4232" s="266"/>
      <c r="E4232" s="267"/>
      <c r="F4232" s="267"/>
      <c r="G4232" s="267"/>
      <c r="H4232" s="267"/>
      <c r="I4232" s="267"/>
      <c r="J4232" s="267"/>
      <c r="K4232" s="356"/>
    </row>
    <row r="4233" ht="18.75" spans="1:11">
      <c r="A4233" s="269"/>
      <c r="B4233" s="269"/>
      <c r="C4233" s="266"/>
      <c r="D4233" s="266"/>
      <c r="E4233" s="269"/>
      <c r="F4233" s="270" t="s">
        <v>421</v>
      </c>
      <c r="G4233" s="271"/>
      <c r="H4233" s="271"/>
      <c r="I4233" s="299"/>
      <c r="J4233" s="267"/>
      <c r="K4233" s="356"/>
    </row>
    <row r="4234" ht="33" spans="1:11">
      <c r="A4234" s="334" t="s">
        <v>422</v>
      </c>
      <c r="B4234" s="335" t="s">
        <v>423</v>
      </c>
      <c r="C4234" s="336" t="s">
        <v>424</v>
      </c>
      <c r="D4234" s="337" t="s">
        <v>425</v>
      </c>
      <c r="E4234" s="336" t="s">
        <v>426</v>
      </c>
      <c r="F4234" s="336" t="s">
        <v>8</v>
      </c>
      <c r="G4234" s="336" t="s">
        <v>9</v>
      </c>
      <c r="H4234" s="336" t="s">
        <v>427</v>
      </c>
      <c r="I4234" s="336" t="s">
        <v>428</v>
      </c>
      <c r="J4234" s="336" t="s">
        <v>429</v>
      </c>
      <c r="K4234" s="336" t="s">
        <v>842</v>
      </c>
    </row>
    <row r="4235" spans="1:11">
      <c r="A4235" s="338">
        <v>45600</v>
      </c>
      <c r="B4235" s="338">
        <v>45601</v>
      </c>
      <c r="C4235" s="339" t="s">
        <v>1106</v>
      </c>
      <c r="D4235" s="340" t="s">
        <v>1103</v>
      </c>
      <c r="E4235" s="341" t="s">
        <v>510</v>
      </c>
      <c r="F4235" s="358">
        <v>0</v>
      </c>
      <c r="G4235" s="358">
        <v>0</v>
      </c>
      <c r="H4235" s="358">
        <v>0</v>
      </c>
      <c r="I4235" s="358">
        <v>0</v>
      </c>
      <c r="J4235" s="352" t="s">
        <v>433</v>
      </c>
      <c r="K4235" s="353" t="s">
        <v>434</v>
      </c>
    </row>
    <row r="4236" spans="1:11">
      <c r="A4236" s="344"/>
      <c r="B4236" s="344"/>
      <c r="C4236" s="345"/>
      <c r="D4236" s="346"/>
      <c r="E4236" s="347"/>
      <c r="F4236" s="360"/>
      <c r="G4236" s="360"/>
      <c r="H4236" s="361"/>
      <c r="I4236" s="361"/>
      <c r="J4236" s="354"/>
      <c r="K4236" s="355"/>
    </row>
    <row r="4237" spans="1:11">
      <c r="A4237" s="344"/>
      <c r="B4237" s="344"/>
      <c r="C4237" s="345"/>
      <c r="D4237" s="346"/>
      <c r="E4237" s="347"/>
      <c r="F4237" s="360"/>
      <c r="G4237" s="360"/>
      <c r="H4237" s="361"/>
      <c r="I4237" s="361"/>
      <c r="J4237" s="354"/>
      <c r="K4237" s="355"/>
    </row>
    <row r="4238" spans="1:11">
      <c r="A4238" s="286" t="s">
        <v>436</v>
      </c>
      <c r="B4238" s="267"/>
      <c r="C4238" s="267"/>
      <c r="D4238" s="286" t="s">
        <v>437</v>
      </c>
      <c r="E4238" s="267"/>
      <c r="F4238" s="286"/>
      <c r="G4238" s="286"/>
      <c r="H4238" s="267"/>
      <c r="I4238" s="356" t="s">
        <v>438</v>
      </c>
      <c r="J4238" s="267"/>
      <c r="K4238" s="345"/>
    </row>
    <row r="4239" spans="1:11">
      <c r="A4239" s="286"/>
      <c r="B4239" s="267"/>
      <c r="C4239" s="267"/>
      <c r="D4239" s="286"/>
      <c r="E4239" s="267"/>
      <c r="F4239" s="286"/>
      <c r="G4239" s="286"/>
      <c r="H4239" s="267"/>
      <c r="I4239" s="267"/>
      <c r="J4239" s="267"/>
      <c r="K4239" s="345"/>
    </row>
    <row r="4240" spans="1:11">
      <c r="A4240" s="286"/>
      <c r="B4240" s="267"/>
      <c r="C4240" s="267"/>
      <c r="D4240" s="286"/>
      <c r="E4240" s="267"/>
      <c r="F4240" s="286"/>
      <c r="G4240" s="286"/>
      <c r="H4240" s="267"/>
      <c r="I4240" s="345"/>
      <c r="J4240" s="267"/>
      <c r="K4240" s="345"/>
    </row>
    <row r="4241" spans="1:11">
      <c r="A4241" s="287" t="s">
        <v>439</v>
      </c>
      <c r="B4241" s="267"/>
      <c r="C4241" s="267"/>
      <c r="D4241" s="287" t="s">
        <v>440</v>
      </c>
      <c r="E4241" s="267"/>
      <c r="F4241" s="287"/>
      <c r="G4241" s="287"/>
      <c r="H4241" s="267"/>
      <c r="I4241" s="287" t="s">
        <v>441</v>
      </c>
      <c r="J4241" s="267"/>
      <c r="K4241" s="357"/>
    </row>
    <row r="4242" spans="1:11">
      <c r="A4242" s="288" t="s">
        <v>442</v>
      </c>
      <c r="B4242" s="267"/>
      <c r="C4242" s="267"/>
      <c r="D4242" s="288" t="s">
        <v>443</v>
      </c>
      <c r="E4242" s="267"/>
      <c r="F4242" s="288"/>
      <c r="G4242" s="288"/>
      <c r="H4242" s="267"/>
      <c r="I4242" s="288" t="s">
        <v>444</v>
      </c>
      <c r="J4242" s="304"/>
      <c r="K4242" s="286"/>
    </row>
    <row r="4243" spans="1:11">
      <c r="A4243" s="286"/>
      <c r="B4243" s="66"/>
      <c r="C4243" s="66"/>
      <c r="D4243" s="286"/>
      <c r="E4243" s="66"/>
      <c r="F4243" s="286"/>
      <c r="G4243" s="286"/>
      <c r="H4243" s="66"/>
      <c r="I4243" s="289"/>
      <c r="J4243" s="66"/>
      <c r="K4243" s="289"/>
    </row>
    <row r="4244" ht="18.75" spans="1:11">
      <c r="A4244" s="264" t="s">
        <v>415</v>
      </c>
      <c r="B4244" s="265"/>
      <c r="C4244" s="266"/>
      <c r="D4244" s="266"/>
      <c r="E4244" s="267"/>
      <c r="F4244" s="267"/>
      <c r="G4244" s="267"/>
      <c r="H4244" s="267"/>
      <c r="I4244" s="267"/>
      <c r="J4244" s="267"/>
      <c r="K4244" s="267"/>
    </row>
    <row r="4245" ht="18.75" spans="1:11">
      <c r="A4245" s="264" t="s">
        <v>416</v>
      </c>
      <c r="B4245" s="265"/>
      <c r="C4245" s="266"/>
      <c r="D4245" s="266"/>
      <c r="E4245" s="267"/>
      <c r="F4245" s="267"/>
      <c r="G4245" s="267"/>
      <c r="H4245" s="267"/>
      <c r="I4245" s="267"/>
      <c r="J4245" s="267"/>
      <c r="K4245" s="267"/>
    </row>
    <row r="4246" ht="18.75" spans="1:11">
      <c r="A4246" s="264" t="s">
        <v>417</v>
      </c>
      <c r="B4246" s="265"/>
      <c r="C4246" s="266"/>
      <c r="D4246" s="266"/>
      <c r="E4246" s="267"/>
      <c r="F4246" s="267"/>
      <c r="G4246" s="267"/>
      <c r="H4246" s="267"/>
      <c r="I4246" s="296"/>
      <c r="J4246" s="296"/>
      <c r="K4246" s="296"/>
    </row>
    <row r="4247" ht="18.75" spans="1:11">
      <c r="A4247" s="264"/>
      <c r="B4247" s="265"/>
      <c r="C4247" s="266"/>
      <c r="D4247" s="266"/>
      <c r="E4247" s="267"/>
      <c r="F4247" s="267"/>
      <c r="G4247" s="267"/>
      <c r="H4247" s="267"/>
      <c r="I4247" s="267"/>
      <c r="J4247" s="267"/>
      <c r="K4247" s="267"/>
    </row>
    <row r="4248" ht="18.75" spans="1:11">
      <c r="A4248" s="264" t="s">
        <v>450</v>
      </c>
      <c r="B4248" s="265"/>
      <c r="C4248" s="266"/>
      <c r="D4248" s="266"/>
      <c r="E4248" s="267"/>
      <c r="F4248" s="267"/>
      <c r="G4248" s="267"/>
      <c r="H4248" s="267"/>
      <c r="I4248" s="267"/>
      <c r="J4248" s="267"/>
      <c r="K4248" s="297"/>
    </row>
    <row r="4249" ht="18" spans="1:11">
      <c r="A4249" s="264" t="s">
        <v>419</v>
      </c>
      <c r="B4249" s="268" t="s">
        <v>1095</v>
      </c>
      <c r="C4249" s="266"/>
      <c r="D4249" s="266"/>
      <c r="E4249" s="267"/>
      <c r="F4249" s="267"/>
      <c r="G4249" s="267"/>
      <c r="H4249" s="267"/>
      <c r="I4249" s="267"/>
      <c r="J4249" s="267"/>
      <c r="K4249" s="297"/>
    </row>
    <row r="4250" ht="18.75" spans="1:11">
      <c r="A4250" s="264"/>
      <c r="B4250" s="268"/>
      <c r="C4250" s="266"/>
      <c r="D4250" s="266"/>
      <c r="E4250" s="267"/>
      <c r="F4250" s="267"/>
      <c r="G4250" s="267"/>
      <c r="H4250" s="267"/>
      <c r="I4250" s="267"/>
      <c r="J4250" s="267"/>
      <c r="K4250" s="356"/>
    </row>
    <row r="4251" ht="18.75" spans="1:11">
      <c r="A4251" s="269"/>
      <c r="B4251" s="269"/>
      <c r="C4251" s="266"/>
      <c r="D4251" s="266"/>
      <c r="E4251" s="269"/>
      <c r="F4251" s="270" t="s">
        <v>421</v>
      </c>
      <c r="G4251" s="271"/>
      <c r="H4251" s="271"/>
      <c r="I4251" s="299"/>
      <c r="J4251" s="267"/>
      <c r="K4251" s="356"/>
    </row>
    <row r="4252" ht="33" spans="1:11">
      <c r="A4252" s="334" t="s">
        <v>422</v>
      </c>
      <c r="B4252" s="335" t="s">
        <v>423</v>
      </c>
      <c r="C4252" s="336" t="s">
        <v>424</v>
      </c>
      <c r="D4252" s="337" t="s">
        <v>425</v>
      </c>
      <c r="E4252" s="336" t="s">
        <v>426</v>
      </c>
      <c r="F4252" s="336" t="s">
        <v>8</v>
      </c>
      <c r="G4252" s="336" t="s">
        <v>9</v>
      </c>
      <c r="H4252" s="336" t="s">
        <v>427</v>
      </c>
      <c r="I4252" s="336" t="s">
        <v>428</v>
      </c>
      <c r="J4252" s="336" t="s">
        <v>429</v>
      </c>
      <c r="K4252" s="336" t="s">
        <v>842</v>
      </c>
    </row>
    <row r="4253" spans="1:11">
      <c r="A4253" s="338">
        <v>45595</v>
      </c>
      <c r="B4253" s="338">
        <v>45602</v>
      </c>
      <c r="C4253" s="370">
        <v>228636</v>
      </c>
      <c r="D4253" s="371" t="s">
        <v>1107</v>
      </c>
      <c r="E4253" s="371" t="s">
        <v>453</v>
      </c>
      <c r="F4253" s="358">
        <v>0</v>
      </c>
      <c r="G4253" s="358">
        <v>500</v>
      </c>
      <c r="H4253" s="359">
        <f>F4253+G4253</f>
        <v>500</v>
      </c>
      <c r="I4253" s="359">
        <v>500</v>
      </c>
      <c r="J4253" s="352" t="s">
        <v>454</v>
      </c>
      <c r="K4253" s="353" t="s">
        <v>434</v>
      </c>
    </row>
    <row r="4254" spans="1:11">
      <c r="A4254" s="338">
        <v>45595</v>
      </c>
      <c r="B4254" s="338">
        <v>45602</v>
      </c>
      <c r="C4254" s="370">
        <v>228633</v>
      </c>
      <c r="D4254" s="371" t="s">
        <v>1107</v>
      </c>
      <c r="E4254" s="371" t="s">
        <v>453</v>
      </c>
      <c r="F4254" s="358">
        <v>0</v>
      </c>
      <c r="G4254" s="358">
        <v>500</v>
      </c>
      <c r="H4254" s="359">
        <f>F4254+G4254</f>
        <v>500</v>
      </c>
      <c r="I4254" s="359">
        <v>500</v>
      </c>
      <c r="J4254" s="352" t="s">
        <v>454</v>
      </c>
      <c r="K4254" s="353" t="s">
        <v>434</v>
      </c>
    </row>
    <row r="4255" spans="1:11">
      <c r="A4255" s="344"/>
      <c r="B4255" s="344"/>
      <c r="C4255" s="345"/>
      <c r="D4255" s="346"/>
      <c r="E4255" s="347"/>
      <c r="F4255" s="360"/>
      <c r="G4255" s="360"/>
      <c r="H4255" s="361"/>
      <c r="I4255" s="361"/>
      <c r="J4255" s="354"/>
      <c r="K4255" s="355"/>
    </row>
    <row r="4256" spans="1:11">
      <c r="A4256" s="286" t="s">
        <v>436</v>
      </c>
      <c r="B4256" s="267"/>
      <c r="C4256" s="267"/>
      <c r="D4256" s="286" t="s">
        <v>437</v>
      </c>
      <c r="E4256" s="267"/>
      <c r="F4256" s="286"/>
      <c r="G4256" s="286"/>
      <c r="H4256" s="267"/>
      <c r="I4256" s="356" t="s">
        <v>438</v>
      </c>
      <c r="J4256" s="267"/>
      <c r="K4256" s="345"/>
    </row>
    <row r="4257" spans="1:11">
      <c r="A4257" s="286"/>
      <c r="B4257" s="267"/>
      <c r="C4257" s="267"/>
      <c r="D4257" s="286"/>
      <c r="E4257" s="267"/>
      <c r="F4257" s="286"/>
      <c r="G4257" s="286"/>
      <c r="H4257" s="267"/>
      <c r="I4257" s="267"/>
      <c r="J4257" s="267"/>
      <c r="K4257" s="345"/>
    </row>
    <row r="4258" spans="1:11">
      <c r="A4258" s="286"/>
      <c r="B4258" s="267"/>
      <c r="C4258" s="267"/>
      <c r="D4258" s="286"/>
      <c r="E4258" s="267"/>
      <c r="F4258" s="286"/>
      <c r="G4258" s="286"/>
      <c r="H4258" s="267"/>
      <c r="I4258" s="345"/>
      <c r="J4258" s="267"/>
      <c r="K4258" s="345"/>
    </row>
    <row r="4259" spans="1:11">
      <c r="A4259" s="287" t="s">
        <v>439</v>
      </c>
      <c r="B4259" s="267"/>
      <c r="C4259" s="267"/>
      <c r="D4259" s="287" t="s">
        <v>440</v>
      </c>
      <c r="E4259" s="267"/>
      <c r="F4259" s="287"/>
      <c r="G4259" s="287"/>
      <c r="H4259" s="267"/>
      <c r="I4259" s="287" t="s">
        <v>544</v>
      </c>
      <c r="J4259" s="267"/>
      <c r="K4259" s="357"/>
    </row>
    <row r="4260" spans="1:11">
      <c r="A4260" s="288" t="s">
        <v>442</v>
      </c>
      <c r="B4260" s="267"/>
      <c r="C4260" s="267"/>
      <c r="D4260" s="288" t="s">
        <v>443</v>
      </c>
      <c r="E4260" s="267"/>
      <c r="F4260" s="288"/>
      <c r="G4260" s="288"/>
      <c r="H4260" s="267"/>
      <c r="I4260" s="288" t="s">
        <v>545</v>
      </c>
      <c r="J4260" s="304"/>
      <c r="K4260" s="286"/>
    </row>
    <row r="4261" spans="1:11">
      <c r="A4261" s="286"/>
      <c r="B4261" s="66"/>
      <c r="C4261" s="66"/>
      <c r="D4261" s="286"/>
      <c r="E4261" s="66"/>
      <c r="F4261" s="286"/>
      <c r="G4261" s="286"/>
      <c r="H4261" s="66"/>
      <c r="I4261" s="66"/>
      <c r="J4261" s="66"/>
      <c r="K4261" s="289"/>
    </row>
    <row r="4262" ht="18.75" spans="1:11">
      <c r="A4262" s="264" t="s">
        <v>415</v>
      </c>
      <c r="B4262" s="265"/>
      <c r="C4262" s="266"/>
      <c r="D4262" s="266"/>
      <c r="E4262" s="267"/>
      <c r="F4262" s="267"/>
      <c r="G4262" s="267"/>
      <c r="H4262" s="267"/>
      <c r="I4262" s="267"/>
      <c r="J4262" s="267"/>
      <c r="K4262" s="267"/>
    </row>
    <row r="4263" ht="18.75" spans="1:11">
      <c r="A4263" s="264" t="s">
        <v>416</v>
      </c>
      <c r="B4263" s="265"/>
      <c r="C4263" s="266"/>
      <c r="D4263" s="266"/>
      <c r="E4263" s="267"/>
      <c r="F4263" s="267"/>
      <c r="G4263" s="267"/>
      <c r="H4263" s="267"/>
      <c r="I4263" s="267"/>
      <c r="J4263" s="267"/>
      <c r="K4263" s="267"/>
    </row>
    <row r="4264" ht="18.75" spans="1:11">
      <c r="A4264" s="264" t="s">
        <v>417</v>
      </c>
      <c r="B4264" s="265"/>
      <c r="C4264" s="266"/>
      <c r="D4264" s="266"/>
      <c r="E4264" s="267"/>
      <c r="F4264" s="267"/>
      <c r="G4264" s="267"/>
      <c r="H4264" s="267"/>
      <c r="I4264" s="296"/>
      <c r="J4264" s="296"/>
      <c r="K4264" s="296"/>
    </row>
    <row r="4265" ht="18.75" spans="1:11">
      <c r="A4265" s="264"/>
      <c r="B4265" s="265"/>
      <c r="C4265" s="266"/>
      <c r="D4265" s="266"/>
      <c r="E4265" s="267"/>
      <c r="F4265" s="267"/>
      <c r="G4265" s="267"/>
      <c r="H4265" s="267"/>
      <c r="I4265" s="267"/>
      <c r="J4265" s="267"/>
      <c r="K4265" s="267"/>
    </row>
    <row r="4266" ht="18.75" spans="1:11">
      <c r="A4266" s="264" t="s">
        <v>450</v>
      </c>
      <c r="B4266" s="265"/>
      <c r="C4266" s="266"/>
      <c r="D4266" s="266"/>
      <c r="E4266" s="267"/>
      <c r="F4266" s="267"/>
      <c r="G4266" s="267"/>
      <c r="H4266" s="267"/>
      <c r="I4266" s="267"/>
      <c r="J4266" s="267"/>
      <c r="K4266" s="297"/>
    </row>
    <row r="4267" ht="18" spans="1:11">
      <c r="A4267" s="264" t="s">
        <v>419</v>
      </c>
      <c r="B4267" s="268" t="s">
        <v>1108</v>
      </c>
      <c r="C4267" s="266"/>
      <c r="D4267" s="266"/>
      <c r="E4267" s="267"/>
      <c r="F4267" s="267"/>
      <c r="G4267" s="267"/>
      <c r="H4267" s="267"/>
      <c r="I4267" s="267"/>
      <c r="J4267" s="267"/>
      <c r="K4267" s="297"/>
    </row>
    <row r="4268" ht="18.75" spans="1:11">
      <c r="A4268" s="264"/>
      <c r="B4268" s="268"/>
      <c r="C4268" s="266"/>
      <c r="D4268" s="266"/>
      <c r="E4268" s="267"/>
      <c r="F4268" s="267"/>
      <c r="G4268" s="267"/>
      <c r="H4268" s="267"/>
      <c r="I4268" s="267"/>
      <c r="J4268" s="267"/>
      <c r="K4268" s="356"/>
    </row>
    <row r="4269" ht="18.75" spans="1:11">
      <c r="A4269" s="269"/>
      <c r="B4269" s="269"/>
      <c r="C4269" s="266"/>
      <c r="D4269" s="266"/>
      <c r="E4269" s="269"/>
      <c r="F4269" s="270" t="s">
        <v>421</v>
      </c>
      <c r="G4269" s="271"/>
      <c r="H4269" s="271"/>
      <c r="I4269" s="299"/>
      <c r="J4269" s="267"/>
      <c r="K4269" s="356"/>
    </row>
    <row r="4270" ht="33" spans="1:11">
      <c r="A4270" s="334" t="s">
        <v>422</v>
      </c>
      <c r="B4270" s="335" t="s">
        <v>423</v>
      </c>
      <c r="C4270" s="336" t="s">
        <v>424</v>
      </c>
      <c r="D4270" s="337" t="s">
        <v>425</v>
      </c>
      <c r="E4270" s="336" t="s">
        <v>426</v>
      </c>
      <c r="F4270" s="336" t="s">
        <v>8</v>
      </c>
      <c r="G4270" s="336" t="s">
        <v>9</v>
      </c>
      <c r="H4270" s="336" t="s">
        <v>427</v>
      </c>
      <c r="I4270" s="336" t="s">
        <v>428</v>
      </c>
      <c r="J4270" s="336" t="s">
        <v>429</v>
      </c>
      <c r="K4270" s="336" t="s">
        <v>842</v>
      </c>
    </row>
    <row r="4271" spans="1:11">
      <c r="A4271" s="338">
        <v>45596</v>
      </c>
      <c r="B4271" s="338">
        <v>45603</v>
      </c>
      <c r="C4271" s="370">
        <v>228806</v>
      </c>
      <c r="D4271" s="371" t="s">
        <v>1109</v>
      </c>
      <c r="E4271" s="371" t="s">
        <v>479</v>
      </c>
      <c r="F4271" s="358">
        <v>0</v>
      </c>
      <c r="G4271" s="358">
        <v>1100</v>
      </c>
      <c r="H4271" s="359">
        <v>1100</v>
      </c>
      <c r="I4271" s="359">
        <f>F4271+G4271</f>
        <v>1100</v>
      </c>
      <c r="J4271" s="352" t="s">
        <v>454</v>
      </c>
      <c r="K4271" s="353" t="s">
        <v>434</v>
      </c>
    </row>
    <row r="4272" spans="1:11">
      <c r="A4272" s="344"/>
      <c r="B4272" s="344"/>
      <c r="C4272" s="345"/>
      <c r="D4272" s="346"/>
      <c r="E4272" s="347"/>
      <c r="F4272" s="360"/>
      <c r="G4272" s="360"/>
      <c r="H4272" s="361"/>
      <c r="I4272" s="361"/>
      <c r="J4272" s="354"/>
      <c r="K4272" s="355"/>
    </row>
    <row r="4273" spans="1:11">
      <c r="A4273" s="286" t="s">
        <v>436</v>
      </c>
      <c r="B4273" s="267"/>
      <c r="C4273" s="267"/>
      <c r="D4273" s="286" t="s">
        <v>437</v>
      </c>
      <c r="E4273" s="267"/>
      <c r="F4273" s="286"/>
      <c r="G4273" s="286"/>
      <c r="H4273" s="267"/>
      <c r="I4273" s="356" t="s">
        <v>438</v>
      </c>
      <c r="J4273" s="267"/>
      <c r="K4273" s="345"/>
    </row>
    <row r="4274" spans="1:11">
      <c r="A4274" s="286"/>
      <c r="B4274" s="267"/>
      <c r="C4274" s="267"/>
      <c r="D4274" s="286"/>
      <c r="E4274" s="267"/>
      <c r="F4274" s="286"/>
      <c r="G4274" s="286"/>
      <c r="H4274" s="267"/>
      <c r="I4274" s="267"/>
      <c r="J4274" s="267"/>
      <c r="K4274" s="345"/>
    </row>
    <row r="4275" spans="1:11">
      <c r="A4275" s="286"/>
      <c r="B4275" s="267"/>
      <c r="C4275" s="267"/>
      <c r="D4275" s="286"/>
      <c r="E4275" s="267"/>
      <c r="F4275" s="286"/>
      <c r="G4275" s="286"/>
      <c r="H4275" s="267"/>
      <c r="I4275" s="345"/>
      <c r="J4275" s="267"/>
      <c r="K4275" s="345"/>
    </row>
    <row r="4276" spans="1:11">
      <c r="A4276" s="287" t="s">
        <v>439</v>
      </c>
      <c r="B4276" s="267"/>
      <c r="C4276" s="267"/>
      <c r="D4276" s="287" t="s">
        <v>440</v>
      </c>
      <c r="E4276" s="267"/>
      <c r="F4276" s="287"/>
      <c r="G4276" s="287"/>
      <c r="H4276" s="267"/>
      <c r="I4276" s="287" t="s">
        <v>544</v>
      </c>
      <c r="J4276" s="267"/>
      <c r="K4276" s="357"/>
    </row>
    <row r="4277" spans="1:11">
      <c r="A4277" s="288" t="s">
        <v>442</v>
      </c>
      <c r="B4277" s="267"/>
      <c r="C4277" s="267"/>
      <c r="D4277" s="288" t="s">
        <v>443</v>
      </c>
      <c r="E4277" s="267"/>
      <c r="F4277" s="288"/>
      <c r="G4277" s="288"/>
      <c r="H4277" s="267"/>
      <c r="I4277" s="288" t="s">
        <v>545</v>
      </c>
      <c r="J4277" s="304"/>
      <c r="K4277" s="286"/>
    </row>
    <row r="4278" spans="1:11">
      <c r="A4278" s="286"/>
      <c r="B4278" s="66"/>
      <c r="C4278" s="66"/>
      <c r="D4278" s="286"/>
      <c r="E4278" s="66"/>
      <c r="F4278" s="286"/>
      <c r="G4278" s="286"/>
      <c r="H4278" s="66"/>
      <c r="I4278" s="66"/>
      <c r="J4278" s="66"/>
      <c r="K4278" s="289"/>
    </row>
    <row r="4279" ht="18.75" spans="1:11">
      <c r="A4279" s="264" t="s">
        <v>415</v>
      </c>
      <c r="B4279" s="265"/>
      <c r="C4279" s="266"/>
      <c r="D4279" s="266"/>
      <c r="E4279" s="267"/>
      <c r="F4279" s="267"/>
      <c r="G4279" s="267"/>
      <c r="H4279" s="267"/>
      <c r="I4279" s="267"/>
      <c r="J4279" s="267"/>
      <c r="K4279" s="267"/>
    </row>
    <row r="4280" ht="18.75" spans="1:11">
      <c r="A4280" s="264" t="s">
        <v>416</v>
      </c>
      <c r="B4280" s="265"/>
      <c r="C4280" s="266"/>
      <c r="D4280" s="266"/>
      <c r="E4280" s="267"/>
      <c r="F4280" s="267"/>
      <c r="G4280" s="267"/>
      <c r="H4280" s="267"/>
      <c r="I4280" s="267"/>
      <c r="J4280" s="267"/>
      <c r="K4280" s="267"/>
    </row>
    <row r="4281" ht="18.75" spans="1:11">
      <c r="A4281" s="264" t="s">
        <v>417</v>
      </c>
      <c r="B4281" s="265"/>
      <c r="C4281" s="266"/>
      <c r="D4281" s="266"/>
      <c r="E4281" s="267"/>
      <c r="F4281" s="267"/>
      <c r="G4281" s="267"/>
      <c r="H4281" s="267"/>
      <c r="I4281" s="296"/>
      <c r="J4281" s="296"/>
      <c r="K4281" s="296"/>
    </row>
    <row r="4282" ht="18.75" spans="1:11">
      <c r="A4282" s="264"/>
      <c r="B4282" s="265"/>
      <c r="C4282" s="266"/>
      <c r="D4282" s="266"/>
      <c r="E4282" s="267"/>
      <c r="F4282" s="267"/>
      <c r="G4282" s="267"/>
      <c r="H4282" s="267"/>
      <c r="I4282" s="267"/>
      <c r="J4282" s="267"/>
      <c r="K4282" s="267"/>
    </row>
    <row r="4283" ht="18.75" spans="1:11">
      <c r="A4283" s="264" t="s">
        <v>450</v>
      </c>
      <c r="B4283" s="265"/>
      <c r="C4283" s="266"/>
      <c r="D4283" s="266"/>
      <c r="E4283" s="267"/>
      <c r="F4283" s="267"/>
      <c r="G4283" s="267"/>
      <c r="H4283" s="267"/>
      <c r="I4283" s="267"/>
      <c r="J4283" s="267"/>
      <c r="K4283" s="297"/>
    </row>
    <row r="4284" ht="18" spans="1:11">
      <c r="A4284" s="264" t="s">
        <v>419</v>
      </c>
      <c r="B4284" s="268" t="s">
        <v>1110</v>
      </c>
      <c r="C4284" s="266"/>
      <c r="D4284" s="266"/>
      <c r="E4284" s="267"/>
      <c r="F4284" s="267"/>
      <c r="G4284" s="267"/>
      <c r="H4284" s="267"/>
      <c r="I4284" s="267"/>
      <c r="J4284" s="267"/>
      <c r="K4284" s="297"/>
    </row>
    <row r="4285" ht="18.75" spans="1:11">
      <c r="A4285" s="264"/>
      <c r="B4285" s="268"/>
      <c r="C4285" s="266"/>
      <c r="D4285" s="266"/>
      <c r="E4285" s="267"/>
      <c r="F4285" s="267"/>
      <c r="G4285" s="267"/>
      <c r="H4285" s="267"/>
      <c r="I4285" s="267"/>
      <c r="J4285" s="267"/>
      <c r="K4285" s="356"/>
    </row>
    <row r="4286" ht="18.75" spans="1:11">
      <c r="A4286" s="269"/>
      <c r="B4286" s="269"/>
      <c r="C4286" s="266"/>
      <c r="D4286" s="266"/>
      <c r="E4286" s="269"/>
      <c r="F4286" s="270" t="s">
        <v>421</v>
      </c>
      <c r="G4286" s="271"/>
      <c r="H4286" s="271"/>
      <c r="I4286" s="299"/>
      <c r="J4286" s="267"/>
      <c r="K4286" s="356"/>
    </row>
    <row r="4287" ht="33" spans="1:11">
      <c r="A4287" s="334" t="s">
        <v>422</v>
      </c>
      <c r="B4287" s="335" t="s">
        <v>423</v>
      </c>
      <c r="C4287" s="336" t="s">
        <v>424</v>
      </c>
      <c r="D4287" s="337" t="s">
        <v>425</v>
      </c>
      <c r="E4287" s="336" t="s">
        <v>426</v>
      </c>
      <c r="F4287" s="336" t="s">
        <v>8</v>
      </c>
      <c r="G4287" s="336" t="s">
        <v>9</v>
      </c>
      <c r="H4287" s="336" t="s">
        <v>427</v>
      </c>
      <c r="I4287" s="336" t="s">
        <v>428</v>
      </c>
      <c r="J4287" s="336" t="s">
        <v>429</v>
      </c>
      <c r="K4287" s="336" t="s">
        <v>842</v>
      </c>
    </row>
    <row r="4288" spans="1:11">
      <c r="A4288" s="338">
        <v>45600</v>
      </c>
      <c r="B4288" s="338">
        <v>45604</v>
      </c>
      <c r="C4288" s="370">
        <v>228996</v>
      </c>
      <c r="D4288" s="371" t="s">
        <v>1111</v>
      </c>
      <c r="E4288" s="371" t="s">
        <v>914</v>
      </c>
      <c r="F4288" s="358">
        <v>0</v>
      </c>
      <c r="G4288" s="358">
        <v>0</v>
      </c>
      <c r="H4288" s="359">
        <f>F4288+G4288</f>
        <v>0</v>
      </c>
      <c r="I4288" s="359">
        <f>G4288+H4288</f>
        <v>0</v>
      </c>
      <c r="J4288" s="352" t="s">
        <v>433</v>
      </c>
      <c r="K4288" s="353" t="s">
        <v>434</v>
      </c>
    </row>
    <row r="4289" spans="1:11">
      <c r="A4289" s="338">
        <v>45604</v>
      </c>
      <c r="B4289" s="338">
        <v>45604</v>
      </c>
      <c r="C4289" s="370">
        <v>229511</v>
      </c>
      <c r="D4289" s="371" t="s">
        <v>1111</v>
      </c>
      <c r="E4289" s="371" t="s">
        <v>914</v>
      </c>
      <c r="F4289" s="358">
        <v>0</v>
      </c>
      <c r="G4289" s="358">
        <v>0</v>
      </c>
      <c r="H4289" s="359">
        <f>F4289+G4289</f>
        <v>0</v>
      </c>
      <c r="I4289" s="358">
        <v>0</v>
      </c>
      <c r="J4289" s="352" t="s">
        <v>433</v>
      </c>
      <c r="K4289" s="353" t="s">
        <v>434</v>
      </c>
    </row>
    <row r="4290" spans="1:11">
      <c r="A4290" s="344"/>
      <c r="B4290" s="344"/>
      <c r="C4290" s="345"/>
      <c r="D4290" s="346"/>
      <c r="E4290" s="347"/>
      <c r="F4290" s="360"/>
      <c r="G4290" s="360"/>
      <c r="H4290" s="361"/>
      <c r="I4290" s="361"/>
      <c r="J4290" s="354"/>
      <c r="K4290" s="355"/>
    </row>
    <row r="4291" spans="1:11">
      <c r="A4291" s="286" t="s">
        <v>436</v>
      </c>
      <c r="B4291" s="267"/>
      <c r="C4291" s="267"/>
      <c r="D4291" s="286" t="s">
        <v>437</v>
      </c>
      <c r="E4291" s="267"/>
      <c r="F4291" s="286"/>
      <c r="G4291" s="286"/>
      <c r="H4291" s="267"/>
      <c r="I4291" s="356" t="s">
        <v>438</v>
      </c>
      <c r="J4291" s="267"/>
      <c r="K4291" s="345"/>
    </row>
    <row r="4292" spans="1:11">
      <c r="A4292" s="286"/>
      <c r="B4292" s="267"/>
      <c r="C4292" s="267"/>
      <c r="D4292" s="286"/>
      <c r="E4292" s="267"/>
      <c r="F4292" s="286"/>
      <c r="G4292" s="286"/>
      <c r="H4292" s="267"/>
      <c r="I4292" s="267"/>
      <c r="J4292" s="267"/>
      <c r="K4292" s="345"/>
    </row>
    <row r="4293" spans="1:11">
      <c r="A4293" s="286"/>
      <c r="B4293" s="267"/>
      <c r="C4293" s="267"/>
      <c r="D4293" s="286"/>
      <c r="E4293" s="267"/>
      <c r="F4293" s="286"/>
      <c r="G4293" s="286"/>
      <c r="H4293" s="267"/>
      <c r="I4293" s="345"/>
      <c r="J4293" s="267"/>
      <c r="K4293" s="345"/>
    </row>
    <row r="4294" spans="1:11">
      <c r="A4294" s="287" t="s">
        <v>439</v>
      </c>
      <c r="B4294" s="267"/>
      <c r="C4294" s="267"/>
      <c r="D4294" s="287" t="s">
        <v>440</v>
      </c>
      <c r="E4294" s="267"/>
      <c r="F4294" s="287"/>
      <c r="G4294" s="287"/>
      <c r="H4294" s="267"/>
      <c r="I4294" s="287" t="s">
        <v>544</v>
      </c>
      <c r="J4294" s="267"/>
      <c r="K4294" s="357"/>
    </row>
    <row r="4295" spans="1:11">
      <c r="A4295" s="288" t="s">
        <v>442</v>
      </c>
      <c r="B4295" s="267"/>
      <c r="C4295" s="267"/>
      <c r="D4295" s="288" t="s">
        <v>443</v>
      </c>
      <c r="E4295" s="267"/>
      <c r="F4295" s="288"/>
      <c r="G4295" s="288"/>
      <c r="H4295" s="267"/>
      <c r="I4295" s="288" t="s">
        <v>545</v>
      </c>
      <c r="J4295" s="304"/>
      <c r="K4295" s="286"/>
    </row>
    <row r="4296" spans="1:11">
      <c r="A4296" s="286"/>
      <c r="B4296" s="66"/>
      <c r="C4296" s="66"/>
      <c r="D4296" s="286"/>
      <c r="E4296" s="66"/>
      <c r="F4296" s="286"/>
      <c r="G4296" s="286"/>
      <c r="H4296" s="66"/>
      <c r="I4296" s="298"/>
      <c r="J4296" s="66"/>
      <c r="K4296" s="289"/>
    </row>
    <row r="4297" ht="16.5" spans="1:11">
      <c r="A4297" s="264" t="s">
        <v>415</v>
      </c>
      <c r="B4297" s="267"/>
      <c r="C4297" s="267"/>
      <c r="D4297" s="288"/>
      <c r="E4297" s="267"/>
      <c r="F4297" s="288"/>
      <c r="G4297" s="288"/>
      <c r="H4297" s="267"/>
      <c r="I4297" s="288"/>
      <c r="J4297" s="304"/>
      <c r="K4297" s="286"/>
    </row>
    <row r="4298" ht="18.75" spans="1:11">
      <c r="A4298" s="264" t="s">
        <v>416</v>
      </c>
      <c r="B4298" s="265"/>
      <c r="C4298" s="266"/>
      <c r="D4298" s="266"/>
      <c r="E4298" s="267"/>
      <c r="F4298" s="267"/>
      <c r="G4298" s="267"/>
      <c r="H4298" s="267"/>
      <c r="I4298" s="267"/>
      <c r="J4298" s="267"/>
      <c r="K4298" s="297"/>
    </row>
    <row r="4299" ht="18.75" spans="1:11">
      <c r="A4299" s="264" t="s">
        <v>417</v>
      </c>
      <c r="B4299" s="265"/>
      <c r="C4299" s="266"/>
      <c r="D4299" s="266"/>
      <c r="E4299" s="267"/>
      <c r="F4299" s="267"/>
      <c r="G4299" s="267"/>
      <c r="H4299" s="267"/>
      <c r="I4299" s="267"/>
      <c r="J4299" s="267"/>
      <c r="K4299" s="297"/>
    </row>
    <row r="4300" ht="18.75" spans="1:11">
      <c r="A4300" s="264"/>
      <c r="B4300" s="265"/>
      <c r="C4300" s="266"/>
      <c r="D4300" s="266"/>
      <c r="E4300" s="267"/>
      <c r="F4300" s="267"/>
      <c r="G4300" s="267"/>
      <c r="H4300" s="267"/>
      <c r="I4300" s="267"/>
      <c r="J4300" s="267"/>
      <c r="K4300" s="297"/>
    </row>
    <row r="4301" ht="18.75" spans="1:11">
      <c r="A4301" s="264" t="s">
        <v>418</v>
      </c>
      <c r="B4301" s="265"/>
      <c r="C4301" s="266"/>
      <c r="D4301" s="266"/>
      <c r="E4301" s="267"/>
      <c r="F4301" s="267"/>
      <c r="G4301" s="267"/>
      <c r="H4301" s="267"/>
      <c r="I4301" s="267"/>
      <c r="J4301" s="267"/>
      <c r="K4301" s="297"/>
    </row>
    <row r="4302" ht="18" spans="1:11">
      <c r="A4302" s="264" t="s">
        <v>419</v>
      </c>
      <c r="B4302" s="268" t="s">
        <v>1112</v>
      </c>
      <c r="C4302" s="266"/>
      <c r="D4302" s="266"/>
      <c r="E4302" s="267"/>
      <c r="F4302" s="267"/>
      <c r="G4302" s="267"/>
      <c r="H4302" s="267"/>
      <c r="I4302" s="267"/>
      <c r="J4302" s="267"/>
      <c r="K4302" s="297"/>
    </row>
    <row r="4303" ht="18.75" spans="1:11">
      <c r="A4303" s="264"/>
      <c r="B4303" s="268"/>
      <c r="C4303" s="266"/>
      <c r="D4303" s="266"/>
      <c r="E4303" s="267"/>
      <c r="F4303" s="267"/>
      <c r="G4303" s="267"/>
      <c r="H4303" s="267"/>
      <c r="I4303" s="267"/>
      <c r="J4303" s="267"/>
      <c r="K4303" s="356"/>
    </row>
    <row r="4304" ht="18.75" spans="1:11">
      <c r="A4304" s="269"/>
      <c r="B4304" s="269"/>
      <c r="C4304" s="266"/>
      <c r="D4304" s="266"/>
      <c r="E4304" s="269"/>
      <c r="F4304" s="270" t="s">
        <v>421</v>
      </c>
      <c r="G4304" s="271"/>
      <c r="H4304" s="271"/>
      <c r="I4304" s="299"/>
      <c r="J4304" s="267"/>
      <c r="K4304" s="356"/>
    </row>
    <row r="4305" ht="33" spans="1:11">
      <c r="A4305" s="334" t="s">
        <v>422</v>
      </c>
      <c r="B4305" s="335" t="s">
        <v>423</v>
      </c>
      <c r="C4305" s="336" t="s">
        <v>424</v>
      </c>
      <c r="D4305" s="337" t="s">
        <v>425</v>
      </c>
      <c r="E4305" s="336" t="s">
        <v>426</v>
      </c>
      <c r="F4305" s="336" t="s">
        <v>8</v>
      </c>
      <c r="G4305" s="336" t="s">
        <v>9</v>
      </c>
      <c r="H4305" s="336" t="s">
        <v>427</v>
      </c>
      <c r="I4305" s="336" t="s">
        <v>428</v>
      </c>
      <c r="J4305" s="336" t="s">
        <v>429</v>
      </c>
      <c r="K4305" s="336" t="s">
        <v>842</v>
      </c>
    </row>
    <row r="4306" spans="1:11">
      <c r="A4306" s="338">
        <v>45593</v>
      </c>
      <c r="B4306" s="338">
        <v>45607</v>
      </c>
      <c r="C4306" s="339" t="s">
        <v>1113</v>
      </c>
      <c r="D4306" s="340" t="s">
        <v>1114</v>
      </c>
      <c r="E4306" s="341" t="s">
        <v>563</v>
      </c>
      <c r="F4306" s="358">
        <v>8500</v>
      </c>
      <c r="G4306" s="358">
        <v>2150</v>
      </c>
      <c r="H4306" s="358">
        <f>F4306+G4306</f>
        <v>10650</v>
      </c>
      <c r="I4306" s="358">
        <v>5325</v>
      </c>
      <c r="J4306" s="352" t="s">
        <v>454</v>
      </c>
      <c r="K4306" s="353" t="s">
        <v>1115</v>
      </c>
    </row>
    <row r="4307" spans="1:11">
      <c r="A4307" s="344"/>
      <c r="B4307" s="344"/>
      <c r="C4307" s="345"/>
      <c r="D4307" s="346"/>
      <c r="E4307" s="347"/>
      <c r="F4307" s="360"/>
      <c r="G4307" s="360"/>
      <c r="H4307" s="361"/>
      <c r="I4307" s="361"/>
      <c r="J4307" s="354"/>
      <c r="K4307" s="355"/>
    </row>
    <row r="4308" spans="1:11">
      <c r="A4308" s="344"/>
      <c r="B4308" s="344"/>
      <c r="C4308" s="345"/>
      <c r="D4308" s="346"/>
      <c r="E4308" s="347"/>
      <c r="F4308" s="360"/>
      <c r="G4308" s="360"/>
      <c r="H4308" s="361"/>
      <c r="I4308" s="361"/>
      <c r="J4308" s="354"/>
      <c r="K4308" s="355"/>
    </row>
    <row r="4309" spans="1:11">
      <c r="A4309" s="286" t="s">
        <v>436</v>
      </c>
      <c r="B4309" s="267"/>
      <c r="C4309" s="267"/>
      <c r="D4309" s="286" t="s">
        <v>437</v>
      </c>
      <c r="E4309" s="267"/>
      <c r="F4309" s="286"/>
      <c r="G4309" s="286"/>
      <c r="H4309" s="267"/>
      <c r="I4309" s="356" t="s">
        <v>438</v>
      </c>
      <c r="J4309" s="267"/>
      <c r="K4309" s="345"/>
    </row>
    <row r="4310" spans="1:11">
      <c r="A4310" s="286"/>
      <c r="B4310" s="267"/>
      <c r="C4310" s="267"/>
      <c r="D4310" s="286"/>
      <c r="E4310" s="267"/>
      <c r="F4310" s="286"/>
      <c r="G4310" s="286"/>
      <c r="H4310" s="267"/>
      <c r="I4310" s="267"/>
      <c r="J4310" s="267"/>
      <c r="K4310" s="345"/>
    </row>
    <row r="4311" spans="1:11">
      <c r="A4311" s="286"/>
      <c r="B4311" s="267"/>
      <c r="C4311" s="267"/>
      <c r="D4311" s="286"/>
      <c r="E4311" s="267"/>
      <c r="F4311" s="286"/>
      <c r="G4311" s="286"/>
      <c r="H4311" s="267"/>
      <c r="I4311" s="345"/>
      <c r="J4311" s="267"/>
      <c r="K4311" s="345"/>
    </row>
    <row r="4312" spans="1:11">
      <c r="A4312" s="287" t="s">
        <v>439</v>
      </c>
      <c r="B4312" s="267"/>
      <c r="C4312" s="267"/>
      <c r="D4312" s="287" t="s">
        <v>440</v>
      </c>
      <c r="E4312" s="267"/>
      <c r="F4312" s="287"/>
      <c r="G4312" s="287"/>
      <c r="H4312" s="267"/>
      <c r="I4312" s="287" t="s">
        <v>441</v>
      </c>
      <c r="J4312" s="267"/>
      <c r="K4312" s="357"/>
    </row>
    <row r="4313" spans="1:11">
      <c r="A4313" s="288" t="s">
        <v>442</v>
      </c>
      <c r="B4313" s="267"/>
      <c r="C4313" s="267"/>
      <c r="D4313" s="288" t="s">
        <v>443</v>
      </c>
      <c r="E4313" s="267"/>
      <c r="F4313" s="288"/>
      <c r="G4313" s="288"/>
      <c r="H4313" s="267"/>
      <c r="I4313" s="288" t="s">
        <v>444</v>
      </c>
      <c r="J4313" s="304"/>
      <c r="K4313" s="286"/>
    </row>
    <row r="4314" spans="1:11">
      <c r="A4314" s="286"/>
      <c r="B4314" s="66"/>
      <c r="C4314" s="66"/>
      <c r="D4314" s="286"/>
      <c r="E4314" s="66"/>
      <c r="F4314" s="286"/>
      <c r="G4314" s="286"/>
      <c r="H4314" s="66"/>
      <c r="I4314" s="298"/>
      <c r="J4314" s="66"/>
      <c r="K4314" s="289"/>
    </row>
    <row r="4315" ht="18.75" spans="1:11">
      <c r="A4315" s="264" t="s">
        <v>415</v>
      </c>
      <c r="B4315" s="265"/>
      <c r="C4315" s="266"/>
      <c r="D4315" s="266"/>
      <c r="E4315" s="267"/>
      <c r="F4315" s="267"/>
      <c r="G4315" s="267"/>
      <c r="H4315" s="267"/>
      <c r="I4315" s="267"/>
      <c r="J4315" s="267"/>
      <c r="K4315" s="267"/>
    </row>
    <row r="4316" ht="18.75" spans="1:11">
      <c r="A4316" s="264" t="s">
        <v>416</v>
      </c>
      <c r="B4316" s="265"/>
      <c r="C4316" s="266"/>
      <c r="D4316" s="266"/>
      <c r="E4316" s="267"/>
      <c r="F4316" s="267"/>
      <c r="G4316" s="267"/>
      <c r="H4316" s="267"/>
      <c r="I4316" s="267"/>
      <c r="J4316" s="267"/>
      <c r="K4316" s="267"/>
    </row>
    <row r="4317" ht="18.75" spans="1:11">
      <c r="A4317" s="264" t="s">
        <v>417</v>
      </c>
      <c r="B4317" s="265"/>
      <c r="C4317" s="266"/>
      <c r="D4317" s="266"/>
      <c r="E4317" s="267"/>
      <c r="F4317" s="267"/>
      <c r="G4317" s="267"/>
      <c r="H4317" s="267"/>
      <c r="I4317" s="296"/>
      <c r="J4317" s="296"/>
      <c r="K4317" s="296"/>
    </row>
    <row r="4318" ht="18.75" spans="1:11">
      <c r="A4318" s="264"/>
      <c r="B4318" s="265"/>
      <c r="C4318" s="266"/>
      <c r="D4318" s="266"/>
      <c r="E4318" s="267"/>
      <c r="F4318" s="267"/>
      <c r="G4318" s="267"/>
      <c r="H4318" s="267"/>
      <c r="I4318" s="267"/>
      <c r="J4318" s="267"/>
      <c r="K4318" s="267"/>
    </row>
    <row r="4319" ht="18.75" spans="1:11">
      <c r="A4319" s="264" t="s">
        <v>450</v>
      </c>
      <c r="B4319" s="265"/>
      <c r="C4319" s="266"/>
      <c r="D4319" s="266"/>
      <c r="E4319" s="267"/>
      <c r="F4319" s="267"/>
      <c r="G4319" s="267"/>
      <c r="H4319" s="267"/>
      <c r="I4319" s="267"/>
      <c r="J4319" s="267"/>
      <c r="K4319" s="297"/>
    </row>
    <row r="4320" ht="18" spans="1:11">
      <c r="A4320" s="264" t="s">
        <v>419</v>
      </c>
      <c r="B4320" s="268" t="s">
        <v>1116</v>
      </c>
      <c r="C4320" s="266"/>
      <c r="D4320" s="266"/>
      <c r="E4320" s="267"/>
      <c r="F4320" s="267"/>
      <c r="G4320" s="267"/>
      <c r="H4320" s="267"/>
      <c r="I4320" s="267"/>
      <c r="J4320" s="267"/>
      <c r="K4320" s="297"/>
    </row>
    <row r="4321" ht="18.75" spans="1:11">
      <c r="A4321" s="264"/>
      <c r="B4321" s="268"/>
      <c r="C4321" s="266"/>
      <c r="D4321" s="266"/>
      <c r="E4321" s="267"/>
      <c r="F4321" s="267"/>
      <c r="G4321" s="267"/>
      <c r="H4321" s="267"/>
      <c r="I4321" s="267"/>
      <c r="J4321" s="267"/>
      <c r="K4321" s="356"/>
    </row>
    <row r="4322" ht="18.75" spans="1:11">
      <c r="A4322" s="269"/>
      <c r="B4322" s="269"/>
      <c r="C4322" s="266"/>
      <c r="D4322" s="266"/>
      <c r="E4322" s="269"/>
      <c r="F4322" s="270" t="s">
        <v>421</v>
      </c>
      <c r="G4322" s="271"/>
      <c r="H4322" s="271"/>
      <c r="I4322" s="299"/>
      <c r="J4322" s="267"/>
      <c r="K4322" s="356"/>
    </row>
    <row r="4323" ht="33" spans="1:11">
      <c r="A4323" s="334" t="s">
        <v>422</v>
      </c>
      <c r="B4323" s="335" t="s">
        <v>423</v>
      </c>
      <c r="C4323" s="336" t="s">
        <v>424</v>
      </c>
      <c r="D4323" s="337" t="s">
        <v>425</v>
      </c>
      <c r="E4323" s="336" t="s">
        <v>426</v>
      </c>
      <c r="F4323" s="336" t="s">
        <v>8</v>
      </c>
      <c r="G4323" s="336" t="s">
        <v>9</v>
      </c>
      <c r="H4323" s="336" t="s">
        <v>427</v>
      </c>
      <c r="I4323" s="336" t="s">
        <v>428</v>
      </c>
      <c r="J4323" s="336" t="s">
        <v>429</v>
      </c>
      <c r="K4323" s="336" t="s">
        <v>842</v>
      </c>
    </row>
    <row r="4324" spans="1:11">
      <c r="A4324" s="338">
        <v>45609</v>
      </c>
      <c r="B4324" s="338">
        <v>45609</v>
      </c>
      <c r="C4324" s="370">
        <v>230391</v>
      </c>
      <c r="D4324" s="371" t="s">
        <v>685</v>
      </c>
      <c r="E4324" s="371" t="s">
        <v>486</v>
      </c>
      <c r="F4324" s="358">
        <v>0</v>
      </c>
      <c r="G4324" s="358">
        <v>0</v>
      </c>
      <c r="H4324" s="359">
        <f>F4324+G4324</f>
        <v>0</v>
      </c>
      <c r="I4324" s="359">
        <f>G4324+H4324</f>
        <v>0</v>
      </c>
      <c r="J4324" s="352" t="s">
        <v>433</v>
      </c>
      <c r="K4324" s="353" t="s">
        <v>434</v>
      </c>
    </row>
    <row r="4325" spans="1:11">
      <c r="A4325" s="338">
        <v>45609</v>
      </c>
      <c r="B4325" s="338">
        <v>45609</v>
      </c>
      <c r="C4325" s="370">
        <v>230394</v>
      </c>
      <c r="D4325" s="371" t="s">
        <v>685</v>
      </c>
      <c r="E4325" s="371" t="s">
        <v>510</v>
      </c>
      <c r="F4325" s="358">
        <v>0</v>
      </c>
      <c r="G4325" s="358">
        <v>0</v>
      </c>
      <c r="H4325" s="359">
        <f>F4325+G4325</f>
        <v>0</v>
      </c>
      <c r="I4325" s="359">
        <f>G4325+H4325</f>
        <v>0</v>
      </c>
      <c r="J4325" s="352" t="s">
        <v>433</v>
      </c>
      <c r="K4325" s="353" t="s">
        <v>434</v>
      </c>
    </row>
    <row r="4326" spans="1:11">
      <c r="A4326" s="338">
        <v>45593</v>
      </c>
      <c r="B4326" s="338">
        <v>45578</v>
      </c>
      <c r="C4326" s="370">
        <v>228204</v>
      </c>
      <c r="D4326" s="371" t="s">
        <v>685</v>
      </c>
      <c r="E4326" s="371" t="s">
        <v>522</v>
      </c>
      <c r="F4326" s="358">
        <v>0</v>
      </c>
      <c r="G4326" s="358">
        <v>0</v>
      </c>
      <c r="H4326" s="359">
        <f>F4326+G4326</f>
        <v>0</v>
      </c>
      <c r="I4326" s="358">
        <v>0</v>
      </c>
      <c r="J4326" s="352" t="s">
        <v>433</v>
      </c>
      <c r="K4326" s="353" t="s">
        <v>434</v>
      </c>
    </row>
    <row r="4327" spans="1:11">
      <c r="A4327" s="344"/>
      <c r="B4327" s="344"/>
      <c r="C4327" s="345"/>
      <c r="D4327" s="346"/>
      <c r="E4327" s="347"/>
      <c r="F4327" s="360"/>
      <c r="G4327" s="360"/>
      <c r="H4327" s="361"/>
      <c r="I4327" s="361"/>
      <c r="J4327" s="354"/>
      <c r="K4327" s="355"/>
    </row>
    <row r="4328" spans="1:11">
      <c r="A4328" s="286" t="s">
        <v>436</v>
      </c>
      <c r="B4328" s="267"/>
      <c r="C4328" s="267"/>
      <c r="D4328" s="286" t="s">
        <v>437</v>
      </c>
      <c r="E4328" s="267"/>
      <c r="F4328" s="286"/>
      <c r="G4328" s="286"/>
      <c r="H4328" s="267"/>
      <c r="I4328" s="356" t="s">
        <v>438</v>
      </c>
      <c r="J4328" s="267"/>
      <c r="K4328" s="345"/>
    </row>
    <row r="4329" spans="1:11">
      <c r="A4329" s="286"/>
      <c r="B4329" s="267"/>
      <c r="C4329" s="267"/>
      <c r="D4329" s="286"/>
      <c r="E4329" s="267"/>
      <c r="F4329" s="286"/>
      <c r="G4329" s="286"/>
      <c r="H4329" s="267"/>
      <c r="I4329" s="267"/>
      <c r="J4329" s="267"/>
      <c r="K4329" s="345"/>
    </row>
    <row r="4330" spans="1:11">
      <c r="A4330" s="286"/>
      <c r="B4330" s="267"/>
      <c r="C4330" s="267"/>
      <c r="D4330" s="286"/>
      <c r="E4330" s="267"/>
      <c r="F4330" s="286"/>
      <c r="G4330" s="286"/>
      <c r="H4330" s="267"/>
      <c r="I4330" s="345"/>
      <c r="J4330" s="267"/>
      <c r="K4330" s="345"/>
    </row>
    <row r="4331" spans="1:11">
      <c r="A4331" s="287" t="s">
        <v>439</v>
      </c>
      <c r="B4331" s="267"/>
      <c r="C4331" s="267"/>
      <c r="D4331" s="287" t="s">
        <v>440</v>
      </c>
      <c r="E4331" s="267"/>
      <c r="F4331" s="287"/>
      <c r="G4331" s="287"/>
      <c r="H4331" s="267"/>
      <c r="I4331" s="287" t="s">
        <v>544</v>
      </c>
      <c r="J4331" s="267"/>
      <c r="K4331" s="357"/>
    </row>
    <row r="4332" spans="1:11">
      <c r="A4332" s="288" t="s">
        <v>442</v>
      </c>
      <c r="B4332" s="267"/>
      <c r="C4332" s="267"/>
      <c r="D4332" s="288" t="s">
        <v>443</v>
      </c>
      <c r="E4332" s="267"/>
      <c r="F4332" s="288"/>
      <c r="G4332" s="288"/>
      <c r="H4332" s="267"/>
      <c r="I4332" s="288" t="s">
        <v>545</v>
      </c>
      <c r="J4332" s="304"/>
      <c r="K4332" s="286"/>
    </row>
    <row r="4333" spans="1:11">
      <c r="A4333" s="283"/>
      <c r="B4333" s="284"/>
      <c r="C4333" s="285"/>
      <c r="D4333" s="285"/>
      <c r="E4333" s="285"/>
      <c r="F4333" s="285"/>
      <c r="G4333" s="285"/>
      <c r="H4333" s="285"/>
      <c r="I4333" s="285"/>
      <c r="J4333" s="302"/>
      <c r="K4333" s="289"/>
    </row>
    <row r="4334" ht="18.75" spans="1:11">
      <c r="A4334" s="264" t="s">
        <v>415</v>
      </c>
      <c r="B4334" s="265"/>
      <c r="C4334" s="266"/>
      <c r="D4334" s="266"/>
      <c r="E4334" s="267"/>
      <c r="F4334" s="267"/>
      <c r="G4334" s="267"/>
      <c r="H4334" s="267"/>
      <c r="I4334" s="267"/>
      <c r="J4334" s="267"/>
      <c r="K4334" s="267"/>
    </row>
    <row r="4335" ht="18.75" spans="1:11">
      <c r="A4335" s="264" t="s">
        <v>416</v>
      </c>
      <c r="B4335" s="265"/>
      <c r="C4335" s="266"/>
      <c r="D4335" s="266"/>
      <c r="E4335" s="267"/>
      <c r="F4335" s="267"/>
      <c r="G4335" s="267"/>
      <c r="H4335" s="267"/>
      <c r="I4335" s="267"/>
      <c r="J4335" s="267"/>
      <c r="K4335" s="267"/>
    </row>
    <row r="4336" ht="18.75" spans="1:11">
      <c r="A4336" s="264" t="s">
        <v>417</v>
      </c>
      <c r="B4336" s="265"/>
      <c r="C4336" s="266"/>
      <c r="D4336" s="266"/>
      <c r="E4336" s="267"/>
      <c r="F4336" s="267"/>
      <c r="G4336" s="267"/>
      <c r="H4336" s="267"/>
      <c r="I4336" s="296"/>
      <c r="J4336" s="296"/>
      <c r="K4336" s="296"/>
    </row>
    <row r="4337" ht="18.75" spans="1:11">
      <c r="A4337" s="264"/>
      <c r="B4337" s="265"/>
      <c r="C4337" s="266"/>
      <c r="D4337" s="266"/>
      <c r="E4337" s="267"/>
      <c r="F4337" s="267"/>
      <c r="G4337" s="267"/>
      <c r="H4337" s="267"/>
      <c r="I4337" s="267"/>
      <c r="J4337" s="267"/>
      <c r="K4337" s="267"/>
    </row>
    <row r="4338" ht="18.75" spans="1:11">
      <c r="A4338" s="264" t="s">
        <v>450</v>
      </c>
      <c r="B4338" s="265"/>
      <c r="C4338" s="266"/>
      <c r="D4338" s="266"/>
      <c r="E4338" s="267"/>
      <c r="F4338" s="267"/>
      <c r="G4338" s="267"/>
      <c r="H4338" s="267"/>
      <c r="I4338" s="267"/>
      <c r="J4338" s="267"/>
      <c r="K4338" s="297"/>
    </row>
    <row r="4339" ht="18" spans="1:11">
      <c r="A4339" s="264" t="s">
        <v>419</v>
      </c>
      <c r="B4339" s="268" t="s">
        <v>1117</v>
      </c>
      <c r="C4339" s="266"/>
      <c r="D4339" s="266"/>
      <c r="E4339" s="267"/>
      <c r="F4339" s="267"/>
      <c r="G4339" s="267"/>
      <c r="H4339" s="267"/>
      <c r="I4339" s="267"/>
      <c r="J4339" s="267"/>
      <c r="K4339" s="297"/>
    </row>
    <row r="4340" ht="18.75" spans="1:11">
      <c r="A4340" s="264"/>
      <c r="B4340" s="268"/>
      <c r="C4340" s="266"/>
      <c r="D4340" s="266"/>
      <c r="E4340" s="267"/>
      <c r="F4340" s="267"/>
      <c r="G4340" s="267"/>
      <c r="H4340" s="267"/>
      <c r="I4340" s="267"/>
      <c r="J4340" s="267"/>
      <c r="K4340" s="356"/>
    </row>
    <row r="4341" ht="18.75" spans="1:11">
      <c r="A4341" s="269"/>
      <c r="B4341" s="269"/>
      <c r="C4341" s="266"/>
      <c r="D4341" s="266"/>
      <c r="E4341" s="269"/>
      <c r="F4341" s="270" t="s">
        <v>421</v>
      </c>
      <c r="G4341" s="271"/>
      <c r="H4341" s="271"/>
      <c r="I4341" s="299"/>
      <c r="J4341" s="267"/>
      <c r="K4341" s="356"/>
    </row>
    <row r="4342" ht="33" spans="1:11">
      <c r="A4342" s="334" t="s">
        <v>422</v>
      </c>
      <c r="B4342" s="335" t="s">
        <v>423</v>
      </c>
      <c r="C4342" s="336" t="s">
        <v>424</v>
      </c>
      <c r="D4342" s="337" t="s">
        <v>425</v>
      </c>
      <c r="E4342" s="336" t="s">
        <v>426</v>
      </c>
      <c r="F4342" s="336" t="s">
        <v>8</v>
      </c>
      <c r="G4342" s="336" t="s">
        <v>9</v>
      </c>
      <c r="H4342" s="336" t="s">
        <v>427</v>
      </c>
      <c r="I4342" s="336" t="s">
        <v>428</v>
      </c>
      <c r="J4342" s="336" t="s">
        <v>429</v>
      </c>
      <c r="K4342" s="336" t="s">
        <v>842</v>
      </c>
    </row>
    <row r="4343" spans="1:11">
      <c r="A4343" s="338">
        <v>45609</v>
      </c>
      <c r="B4343" s="338">
        <v>45611</v>
      </c>
      <c r="C4343" s="370">
        <v>230372</v>
      </c>
      <c r="D4343" s="371" t="s">
        <v>1118</v>
      </c>
      <c r="E4343" s="371" t="s">
        <v>449</v>
      </c>
      <c r="F4343" s="358">
        <v>600</v>
      </c>
      <c r="G4343" s="358">
        <v>800</v>
      </c>
      <c r="H4343" s="359">
        <f>F4343+G4343</f>
        <v>1400</v>
      </c>
      <c r="I4343" s="359">
        <v>1400</v>
      </c>
      <c r="J4343" s="352" t="s">
        <v>454</v>
      </c>
      <c r="K4343" s="353" t="s">
        <v>434</v>
      </c>
    </row>
    <row r="4344" spans="1:11">
      <c r="A4344" s="344"/>
      <c r="B4344" s="344"/>
      <c r="C4344" s="345"/>
      <c r="D4344" s="346"/>
      <c r="E4344" s="347"/>
      <c r="F4344" s="360"/>
      <c r="G4344" s="360"/>
      <c r="H4344" s="361"/>
      <c r="I4344" s="361"/>
      <c r="J4344" s="354"/>
      <c r="K4344" s="355"/>
    </row>
    <row r="4345" spans="1:11">
      <c r="A4345" s="286" t="s">
        <v>436</v>
      </c>
      <c r="B4345" s="267"/>
      <c r="C4345" s="267"/>
      <c r="D4345" s="286" t="s">
        <v>437</v>
      </c>
      <c r="E4345" s="267"/>
      <c r="F4345" s="286"/>
      <c r="G4345" s="286"/>
      <c r="H4345" s="267"/>
      <c r="I4345" s="356" t="s">
        <v>438</v>
      </c>
      <c r="J4345" s="267"/>
      <c r="K4345" s="345"/>
    </row>
    <row r="4346" spans="1:11">
      <c r="A4346" s="286"/>
      <c r="B4346" s="267"/>
      <c r="C4346" s="267"/>
      <c r="D4346" s="286"/>
      <c r="E4346" s="267"/>
      <c r="F4346" s="286"/>
      <c r="G4346" s="286"/>
      <c r="H4346" s="267"/>
      <c r="I4346" s="267"/>
      <c r="J4346" s="267"/>
      <c r="K4346" s="345"/>
    </row>
    <row r="4347" spans="1:11">
      <c r="A4347" s="286"/>
      <c r="B4347" s="267"/>
      <c r="C4347" s="267"/>
      <c r="D4347" s="286"/>
      <c r="E4347" s="267"/>
      <c r="F4347" s="286"/>
      <c r="G4347" s="286"/>
      <c r="H4347" s="267"/>
      <c r="I4347" s="345"/>
      <c r="J4347" s="267"/>
      <c r="K4347" s="345"/>
    </row>
    <row r="4348" spans="1:11">
      <c r="A4348" s="287" t="s">
        <v>439</v>
      </c>
      <c r="B4348" s="267"/>
      <c r="C4348" s="267"/>
      <c r="D4348" s="287" t="s">
        <v>440</v>
      </c>
      <c r="E4348" s="267"/>
      <c r="F4348" s="287"/>
      <c r="G4348" s="287"/>
      <c r="H4348" s="267"/>
      <c r="I4348" s="287" t="s">
        <v>544</v>
      </c>
      <c r="J4348" s="267"/>
      <c r="K4348" s="357"/>
    </row>
    <row r="4349" spans="1:11">
      <c r="A4349" s="288" t="s">
        <v>442</v>
      </c>
      <c r="B4349" s="267"/>
      <c r="C4349" s="267"/>
      <c r="D4349" s="288" t="s">
        <v>443</v>
      </c>
      <c r="E4349" s="267"/>
      <c r="F4349" s="288"/>
      <c r="G4349" s="288"/>
      <c r="H4349" s="267"/>
      <c r="I4349" s="288" t="s">
        <v>545</v>
      </c>
      <c r="J4349" s="304"/>
      <c r="K4349" s="286"/>
    </row>
    <row r="4350" spans="1:11">
      <c r="A4350" s="286"/>
      <c r="B4350" s="66"/>
      <c r="C4350" s="66"/>
      <c r="D4350" s="286"/>
      <c r="E4350" s="66"/>
      <c r="F4350" s="286"/>
      <c r="G4350" s="286"/>
      <c r="H4350" s="66"/>
      <c r="I4350" s="298"/>
      <c r="J4350" s="66"/>
      <c r="K4350" s="289"/>
    </row>
    <row r="4351" ht="18.75" spans="1:11">
      <c r="A4351" s="264" t="s">
        <v>415</v>
      </c>
      <c r="B4351" s="265"/>
      <c r="C4351" s="266"/>
      <c r="D4351" s="266"/>
      <c r="E4351" s="267"/>
      <c r="F4351" s="267"/>
      <c r="G4351" s="267"/>
      <c r="H4351" s="267"/>
      <c r="I4351" s="267"/>
      <c r="J4351" s="267"/>
      <c r="K4351" s="267"/>
    </row>
    <row r="4352" ht="18.75" spans="1:11">
      <c r="A4352" s="264" t="s">
        <v>416</v>
      </c>
      <c r="B4352" s="265"/>
      <c r="C4352" s="266"/>
      <c r="D4352" s="266"/>
      <c r="E4352" s="267"/>
      <c r="F4352" s="267"/>
      <c r="G4352" s="267"/>
      <c r="H4352" s="267"/>
      <c r="I4352" s="267"/>
      <c r="J4352" s="267"/>
      <c r="K4352" s="267"/>
    </row>
    <row r="4353" ht="18.75" spans="1:11">
      <c r="A4353" s="264" t="s">
        <v>417</v>
      </c>
      <c r="B4353" s="265"/>
      <c r="C4353" s="266"/>
      <c r="D4353" s="266"/>
      <c r="E4353" s="267"/>
      <c r="F4353" s="267"/>
      <c r="G4353" s="267"/>
      <c r="H4353" s="267"/>
      <c r="I4353" s="296"/>
      <c r="J4353" s="296"/>
      <c r="K4353" s="296"/>
    </row>
    <row r="4354" ht="18.75" spans="1:11">
      <c r="A4354" s="264"/>
      <c r="B4354" s="265"/>
      <c r="C4354" s="266"/>
      <c r="D4354" s="266"/>
      <c r="E4354" s="267"/>
      <c r="F4354" s="267"/>
      <c r="G4354" s="267"/>
      <c r="H4354" s="267"/>
      <c r="I4354" s="267"/>
      <c r="J4354" s="267"/>
      <c r="K4354" s="267"/>
    </row>
    <row r="4355" ht="18.75" spans="1:11">
      <c r="A4355" s="264" t="s">
        <v>450</v>
      </c>
      <c r="B4355" s="265"/>
      <c r="C4355" s="266"/>
      <c r="D4355" s="266"/>
      <c r="E4355" s="267"/>
      <c r="F4355" s="267"/>
      <c r="G4355" s="267"/>
      <c r="H4355" s="267"/>
      <c r="I4355" s="267"/>
      <c r="J4355" s="267"/>
      <c r="K4355" s="297"/>
    </row>
    <row r="4356" ht="18" spans="1:11">
      <c r="A4356" s="264" t="s">
        <v>419</v>
      </c>
      <c r="B4356" s="268" t="s">
        <v>1119</v>
      </c>
      <c r="C4356" s="266"/>
      <c r="D4356" s="266"/>
      <c r="E4356" s="267"/>
      <c r="F4356" s="267"/>
      <c r="G4356" s="267"/>
      <c r="H4356" s="267"/>
      <c r="I4356" s="267"/>
      <c r="J4356" s="267"/>
      <c r="K4356" s="297"/>
    </row>
    <row r="4357" ht="18.75" spans="1:11">
      <c r="A4357" s="264"/>
      <c r="B4357" s="268"/>
      <c r="C4357" s="266"/>
      <c r="D4357" s="266"/>
      <c r="E4357" s="267"/>
      <c r="F4357" s="267"/>
      <c r="G4357" s="267"/>
      <c r="H4357" s="267"/>
      <c r="I4357" s="267"/>
      <c r="J4357" s="267"/>
      <c r="K4357" s="356"/>
    </row>
    <row r="4358" ht="18.75" spans="1:11">
      <c r="A4358" s="269"/>
      <c r="B4358" s="269"/>
      <c r="C4358" s="266"/>
      <c r="D4358" s="266"/>
      <c r="E4358" s="269"/>
      <c r="F4358" s="270" t="s">
        <v>421</v>
      </c>
      <c r="G4358" s="271"/>
      <c r="H4358" s="271"/>
      <c r="I4358" s="299"/>
      <c r="J4358" s="267"/>
      <c r="K4358" s="356"/>
    </row>
    <row r="4359" ht="33" spans="1:11">
      <c r="A4359" s="334" t="s">
        <v>422</v>
      </c>
      <c r="B4359" s="335" t="s">
        <v>423</v>
      </c>
      <c r="C4359" s="336" t="s">
        <v>424</v>
      </c>
      <c r="D4359" s="337" t="s">
        <v>425</v>
      </c>
      <c r="E4359" s="336" t="s">
        <v>426</v>
      </c>
      <c r="F4359" s="336" t="s">
        <v>8</v>
      </c>
      <c r="G4359" s="336" t="s">
        <v>9</v>
      </c>
      <c r="H4359" s="336" t="s">
        <v>427</v>
      </c>
      <c r="I4359" s="336" t="s">
        <v>428</v>
      </c>
      <c r="J4359" s="336" t="s">
        <v>429</v>
      </c>
      <c r="K4359" s="336" t="s">
        <v>842</v>
      </c>
    </row>
    <row r="4360" spans="1:11">
      <c r="A4360" s="338">
        <v>45614</v>
      </c>
      <c r="B4360" s="338">
        <v>45615</v>
      </c>
      <c r="C4360" s="370">
        <v>231033</v>
      </c>
      <c r="D4360" s="371" t="s">
        <v>678</v>
      </c>
      <c r="E4360" s="371" t="s">
        <v>522</v>
      </c>
      <c r="F4360" s="358">
        <v>0</v>
      </c>
      <c r="G4360" s="358">
        <v>0</v>
      </c>
      <c r="H4360" s="359">
        <v>0</v>
      </c>
      <c r="I4360" s="359">
        <v>0</v>
      </c>
      <c r="J4360" s="352" t="s">
        <v>581</v>
      </c>
      <c r="K4360" s="353" t="s">
        <v>434</v>
      </c>
    </row>
    <row r="4361" spans="1:11">
      <c r="A4361" s="344"/>
      <c r="B4361" s="344"/>
      <c r="C4361" s="345"/>
      <c r="D4361" s="346"/>
      <c r="E4361" s="347"/>
      <c r="F4361" s="360"/>
      <c r="G4361" s="360"/>
      <c r="H4361" s="361"/>
      <c r="I4361" s="361"/>
      <c r="J4361" s="354"/>
      <c r="K4361" s="355"/>
    </row>
    <row r="4362" spans="1:11">
      <c r="A4362" s="286" t="s">
        <v>436</v>
      </c>
      <c r="B4362" s="267"/>
      <c r="C4362" s="267"/>
      <c r="D4362" s="286" t="s">
        <v>437</v>
      </c>
      <c r="E4362" s="267"/>
      <c r="F4362" s="286"/>
      <c r="G4362" s="286"/>
      <c r="H4362" s="267"/>
      <c r="I4362" s="356" t="s">
        <v>438</v>
      </c>
      <c r="J4362" s="267"/>
      <c r="K4362" s="345"/>
    </row>
    <row r="4363" spans="1:11">
      <c r="A4363" s="286"/>
      <c r="B4363" s="267"/>
      <c r="C4363" s="267"/>
      <c r="D4363" s="286"/>
      <c r="E4363" s="267"/>
      <c r="F4363" s="286"/>
      <c r="G4363" s="286"/>
      <c r="H4363" s="267"/>
      <c r="I4363" s="267"/>
      <c r="J4363" s="267"/>
      <c r="K4363" s="345"/>
    </row>
    <row r="4364" spans="1:11">
      <c r="A4364" s="286"/>
      <c r="B4364" s="267"/>
      <c r="C4364" s="267"/>
      <c r="D4364" s="286"/>
      <c r="E4364" s="267"/>
      <c r="F4364" s="286"/>
      <c r="G4364" s="286"/>
      <c r="H4364" s="267"/>
      <c r="I4364" s="345"/>
      <c r="J4364" s="267"/>
      <c r="K4364" s="345"/>
    </row>
    <row r="4365" spans="1:11">
      <c r="A4365" s="287" t="s">
        <v>439</v>
      </c>
      <c r="B4365" s="267"/>
      <c r="C4365" s="267"/>
      <c r="D4365" s="287" t="s">
        <v>440</v>
      </c>
      <c r="E4365" s="267"/>
      <c r="F4365" s="287"/>
      <c r="G4365" s="287"/>
      <c r="H4365" s="267"/>
      <c r="I4365" s="287" t="s">
        <v>544</v>
      </c>
      <c r="J4365" s="267"/>
      <c r="K4365" s="357"/>
    </row>
    <row r="4366" spans="1:11">
      <c r="A4366" s="288" t="s">
        <v>442</v>
      </c>
      <c r="B4366" s="267"/>
      <c r="C4366" s="267"/>
      <c r="D4366" s="288" t="s">
        <v>443</v>
      </c>
      <c r="E4366" s="267"/>
      <c r="F4366" s="288"/>
      <c r="G4366" s="288"/>
      <c r="H4366" s="267"/>
      <c r="I4366" s="288" t="s">
        <v>545</v>
      </c>
      <c r="J4366" s="304"/>
      <c r="K4366" s="286"/>
    </row>
    <row r="4368" ht="18.75" spans="1:11">
      <c r="A4368" s="264" t="s">
        <v>415</v>
      </c>
      <c r="B4368" s="265"/>
      <c r="C4368" s="266"/>
      <c r="D4368" s="266"/>
      <c r="E4368" s="267"/>
      <c r="F4368" s="267"/>
      <c r="G4368" s="267"/>
      <c r="H4368" s="267"/>
      <c r="I4368" s="267"/>
      <c r="J4368" s="267"/>
      <c r="K4368" s="267"/>
    </row>
    <row r="4369" ht="18.75" spans="1:11">
      <c r="A4369" s="264" t="s">
        <v>416</v>
      </c>
      <c r="B4369" s="265"/>
      <c r="C4369" s="266"/>
      <c r="D4369" s="266"/>
      <c r="E4369" s="267"/>
      <c r="F4369" s="267"/>
      <c r="G4369" s="267"/>
      <c r="H4369" s="267"/>
      <c r="I4369" s="267"/>
      <c r="J4369" s="267"/>
      <c r="K4369" s="267"/>
    </row>
    <row r="4370" ht="18.75" spans="1:11">
      <c r="A4370" s="264" t="s">
        <v>417</v>
      </c>
      <c r="B4370" s="265"/>
      <c r="C4370" s="266"/>
      <c r="D4370" s="266"/>
      <c r="E4370" s="267"/>
      <c r="F4370" s="267"/>
      <c r="G4370" s="267"/>
      <c r="H4370" s="267"/>
      <c r="I4370" s="296"/>
      <c r="J4370" s="296"/>
      <c r="K4370" s="296"/>
    </row>
    <row r="4371" ht="18.75" spans="1:11">
      <c r="A4371" s="264"/>
      <c r="B4371" s="265"/>
      <c r="C4371" s="266"/>
      <c r="D4371" s="266"/>
      <c r="E4371" s="267"/>
      <c r="F4371" s="267"/>
      <c r="G4371" s="267"/>
      <c r="H4371" s="267"/>
      <c r="I4371" s="267"/>
      <c r="J4371" s="267"/>
      <c r="K4371" s="267"/>
    </row>
    <row r="4372" ht="18.75" spans="1:11">
      <c r="A4372" s="264" t="s">
        <v>450</v>
      </c>
      <c r="B4372" s="265"/>
      <c r="C4372" s="266"/>
      <c r="D4372" s="266"/>
      <c r="E4372" s="267"/>
      <c r="F4372" s="267"/>
      <c r="G4372" s="267"/>
      <c r="H4372" s="267"/>
      <c r="I4372" s="267"/>
      <c r="J4372" s="267"/>
      <c r="K4372" s="297"/>
    </row>
    <row r="4373" ht="18" spans="1:11">
      <c r="A4373" s="264" t="s">
        <v>419</v>
      </c>
      <c r="B4373" s="268" t="s">
        <v>1120</v>
      </c>
      <c r="C4373" s="266"/>
      <c r="D4373" s="266"/>
      <c r="E4373" s="267"/>
      <c r="F4373" s="267"/>
      <c r="G4373" s="267"/>
      <c r="H4373" s="267"/>
      <c r="I4373" s="267"/>
      <c r="J4373" s="267"/>
      <c r="K4373" s="297"/>
    </row>
    <row r="4374" ht="18.75" spans="1:11">
      <c r="A4374" s="264"/>
      <c r="B4374" s="268"/>
      <c r="C4374" s="266"/>
      <c r="D4374" s="266"/>
      <c r="E4374" s="267"/>
      <c r="F4374" s="267"/>
      <c r="G4374" s="267"/>
      <c r="H4374" s="267"/>
      <c r="I4374" s="267"/>
      <c r="J4374" s="267"/>
      <c r="K4374" s="356"/>
    </row>
    <row r="4375" ht="18.75" spans="1:11">
      <c r="A4375" s="269"/>
      <c r="B4375" s="269"/>
      <c r="C4375" s="266"/>
      <c r="D4375" s="266"/>
      <c r="E4375" s="269"/>
      <c r="F4375" s="270" t="s">
        <v>421</v>
      </c>
      <c r="G4375" s="271"/>
      <c r="H4375" s="271"/>
      <c r="I4375" s="299"/>
      <c r="J4375" s="267"/>
      <c r="K4375" s="356"/>
    </row>
    <row r="4376" ht="33" spans="1:11">
      <c r="A4376" s="334" t="s">
        <v>422</v>
      </c>
      <c r="B4376" s="335" t="s">
        <v>423</v>
      </c>
      <c r="C4376" s="336" t="s">
        <v>424</v>
      </c>
      <c r="D4376" s="337" t="s">
        <v>425</v>
      </c>
      <c r="E4376" s="336" t="s">
        <v>426</v>
      </c>
      <c r="F4376" s="336" t="s">
        <v>8</v>
      </c>
      <c r="G4376" s="336" t="s">
        <v>9</v>
      </c>
      <c r="H4376" s="336" t="s">
        <v>427</v>
      </c>
      <c r="I4376" s="336" t="s">
        <v>428</v>
      </c>
      <c r="J4376" s="336" t="s">
        <v>429</v>
      </c>
      <c r="K4376" s="336" t="s">
        <v>842</v>
      </c>
    </row>
    <row r="4377" spans="1:11">
      <c r="A4377" s="338">
        <v>45614</v>
      </c>
      <c r="B4377" s="338">
        <v>45616</v>
      </c>
      <c r="C4377" s="370">
        <v>231045</v>
      </c>
      <c r="D4377" s="371" t="s">
        <v>639</v>
      </c>
      <c r="E4377" s="371" t="s">
        <v>449</v>
      </c>
      <c r="F4377" s="358">
        <v>0</v>
      </c>
      <c r="G4377" s="358">
        <v>0</v>
      </c>
      <c r="H4377" s="359">
        <v>0</v>
      </c>
      <c r="I4377" s="359">
        <v>0</v>
      </c>
      <c r="J4377" s="352" t="s">
        <v>433</v>
      </c>
      <c r="K4377" s="353" t="s">
        <v>434</v>
      </c>
    </row>
    <row r="4378" spans="1:11">
      <c r="A4378" s="344"/>
      <c r="B4378" s="344"/>
      <c r="C4378" s="345"/>
      <c r="D4378" s="346"/>
      <c r="E4378" s="347"/>
      <c r="F4378" s="360"/>
      <c r="G4378" s="360"/>
      <c r="H4378" s="361"/>
      <c r="I4378" s="361"/>
      <c r="J4378" s="354"/>
      <c r="K4378" s="355"/>
    </row>
    <row r="4379" spans="1:11">
      <c r="A4379" s="286" t="s">
        <v>436</v>
      </c>
      <c r="B4379" s="267"/>
      <c r="C4379" s="267"/>
      <c r="D4379" s="286" t="s">
        <v>437</v>
      </c>
      <c r="E4379" s="267"/>
      <c r="F4379" s="286"/>
      <c r="G4379" s="286"/>
      <c r="H4379" s="267"/>
      <c r="I4379" s="356" t="s">
        <v>438</v>
      </c>
      <c r="J4379" s="267"/>
      <c r="K4379" s="345"/>
    </row>
    <row r="4380" spans="1:11">
      <c r="A4380" s="286"/>
      <c r="B4380" s="267"/>
      <c r="C4380" s="267"/>
      <c r="D4380" s="286"/>
      <c r="E4380" s="267"/>
      <c r="F4380" s="286"/>
      <c r="G4380" s="286"/>
      <c r="H4380" s="267"/>
      <c r="I4380" s="267"/>
      <c r="J4380" s="267"/>
      <c r="K4380" s="345"/>
    </row>
    <row r="4381" spans="1:11">
      <c r="A4381" s="286"/>
      <c r="B4381" s="267"/>
      <c r="C4381" s="267"/>
      <c r="D4381" s="286"/>
      <c r="E4381" s="267"/>
      <c r="F4381" s="286"/>
      <c r="G4381" s="286"/>
      <c r="H4381" s="267"/>
      <c r="I4381" s="345"/>
      <c r="J4381" s="267"/>
      <c r="K4381" s="345"/>
    </row>
    <row r="4382" spans="1:11">
      <c r="A4382" s="287" t="s">
        <v>439</v>
      </c>
      <c r="B4382" s="267"/>
      <c r="C4382" s="267"/>
      <c r="D4382" s="287" t="s">
        <v>440</v>
      </c>
      <c r="E4382" s="267"/>
      <c r="F4382" s="287"/>
      <c r="G4382" s="287"/>
      <c r="H4382" s="267"/>
      <c r="I4382" s="287" t="s">
        <v>544</v>
      </c>
      <c r="J4382" s="267"/>
      <c r="K4382" s="357"/>
    </row>
    <row r="4383" spans="1:11">
      <c r="A4383" s="288" t="s">
        <v>442</v>
      </c>
      <c r="B4383" s="267"/>
      <c r="C4383" s="267"/>
      <c r="D4383" s="288" t="s">
        <v>443</v>
      </c>
      <c r="E4383" s="267"/>
      <c r="F4383" s="288"/>
      <c r="G4383" s="288"/>
      <c r="H4383" s="267"/>
      <c r="I4383" s="288" t="s">
        <v>545</v>
      </c>
      <c r="J4383" s="304"/>
      <c r="K4383" s="286"/>
    </row>
    <row r="4385" ht="18.75" spans="1:11">
      <c r="A4385" s="264" t="s">
        <v>415</v>
      </c>
      <c r="B4385" s="265"/>
      <c r="C4385" s="266"/>
      <c r="D4385" s="266"/>
      <c r="E4385" s="267"/>
      <c r="F4385" s="267"/>
      <c r="G4385" s="267"/>
      <c r="H4385" s="267"/>
      <c r="I4385" s="267"/>
      <c r="J4385" s="267"/>
      <c r="K4385" s="267"/>
    </row>
    <row r="4386" ht="18.75" spans="1:11">
      <c r="A4386" s="264" t="s">
        <v>416</v>
      </c>
      <c r="B4386" s="265"/>
      <c r="C4386" s="266"/>
      <c r="D4386" s="266"/>
      <c r="E4386" s="267"/>
      <c r="F4386" s="267"/>
      <c r="G4386" s="267"/>
      <c r="H4386" s="267"/>
      <c r="I4386" s="267"/>
      <c r="J4386" s="267"/>
      <c r="K4386" s="267"/>
    </row>
    <row r="4387" ht="18.75" spans="1:11">
      <c r="A4387" s="264" t="s">
        <v>417</v>
      </c>
      <c r="B4387" s="265"/>
      <c r="C4387" s="266"/>
      <c r="D4387" s="266"/>
      <c r="E4387" s="267"/>
      <c r="F4387" s="267"/>
      <c r="G4387" s="267"/>
      <c r="H4387" s="267"/>
      <c r="I4387" s="296"/>
      <c r="J4387" s="296"/>
      <c r="K4387" s="296"/>
    </row>
    <row r="4388" ht="18.75" spans="1:11">
      <c r="A4388" s="264"/>
      <c r="B4388" s="265"/>
      <c r="C4388" s="266"/>
      <c r="D4388" s="266"/>
      <c r="E4388" s="267"/>
      <c r="F4388" s="267"/>
      <c r="G4388" s="267"/>
      <c r="H4388" s="267"/>
      <c r="I4388" s="267"/>
      <c r="J4388" s="267"/>
      <c r="K4388" s="267"/>
    </row>
    <row r="4389" ht="18.75" spans="1:11">
      <c r="A4389" s="264" t="s">
        <v>450</v>
      </c>
      <c r="B4389" s="265"/>
      <c r="C4389" s="266"/>
      <c r="D4389" s="266"/>
      <c r="E4389" s="267"/>
      <c r="F4389" s="267"/>
      <c r="G4389" s="267"/>
      <c r="H4389" s="267"/>
      <c r="I4389" s="267"/>
      <c r="J4389" s="267"/>
      <c r="K4389" s="297"/>
    </row>
    <row r="4390" ht="18" spans="1:11">
      <c r="A4390" s="264" t="s">
        <v>419</v>
      </c>
      <c r="B4390" s="268" t="s">
        <v>1120</v>
      </c>
      <c r="C4390" s="266"/>
      <c r="D4390" s="266"/>
      <c r="E4390" s="267"/>
      <c r="F4390" s="267"/>
      <c r="G4390" s="267"/>
      <c r="H4390" s="267"/>
      <c r="I4390" s="267"/>
      <c r="J4390" s="267"/>
      <c r="K4390" s="297"/>
    </row>
    <row r="4391" ht="18.75" spans="1:11">
      <c r="A4391" s="264"/>
      <c r="B4391" s="268"/>
      <c r="C4391" s="266"/>
      <c r="D4391" s="266"/>
      <c r="E4391" s="267"/>
      <c r="F4391" s="267"/>
      <c r="G4391" s="267"/>
      <c r="H4391" s="267"/>
      <c r="I4391" s="267"/>
      <c r="J4391" s="267"/>
      <c r="K4391" s="356"/>
    </row>
    <row r="4392" ht="18.75" spans="1:11">
      <c r="A4392" s="269"/>
      <c r="B4392" s="269"/>
      <c r="C4392" s="266"/>
      <c r="D4392" s="266"/>
      <c r="E4392" s="269"/>
      <c r="F4392" s="270" t="s">
        <v>421</v>
      </c>
      <c r="G4392" s="271"/>
      <c r="H4392" s="271"/>
      <c r="I4392" s="299"/>
      <c r="J4392" s="267"/>
      <c r="K4392" s="356"/>
    </row>
    <row r="4393" ht="33" spans="1:11">
      <c r="A4393" s="334" t="s">
        <v>422</v>
      </c>
      <c r="B4393" s="335" t="s">
        <v>423</v>
      </c>
      <c r="C4393" s="336" t="s">
        <v>424</v>
      </c>
      <c r="D4393" s="337" t="s">
        <v>425</v>
      </c>
      <c r="E4393" s="336" t="s">
        <v>426</v>
      </c>
      <c r="F4393" s="336" t="s">
        <v>8</v>
      </c>
      <c r="G4393" s="336" t="s">
        <v>9</v>
      </c>
      <c r="H4393" s="336" t="s">
        <v>427</v>
      </c>
      <c r="I4393" s="336" t="s">
        <v>428</v>
      </c>
      <c r="J4393" s="336" t="s">
        <v>429</v>
      </c>
      <c r="K4393" s="336" t="s">
        <v>842</v>
      </c>
    </row>
    <row r="4394" spans="1:11">
      <c r="A4394" s="338">
        <v>45615</v>
      </c>
      <c r="B4394" s="338">
        <v>45616</v>
      </c>
      <c r="C4394" s="370">
        <v>231238</v>
      </c>
      <c r="D4394" s="371" t="s">
        <v>1121</v>
      </c>
      <c r="E4394" s="371" t="s">
        <v>449</v>
      </c>
      <c r="F4394" s="358">
        <v>0</v>
      </c>
      <c r="G4394" s="358">
        <v>0</v>
      </c>
      <c r="H4394" s="359">
        <f>F4394+G4394</f>
        <v>0</v>
      </c>
      <c r="I4394" s="359">
        <f>G4394+H4394</f>
        <v>0</v>
      </c>
      <c r="J4394" s="352" t="s">
        <v>433</v>
      </c>
      <c r="K4394" s="353" t="s">
        <v>434</v>
      </c>
    </row>
    <row r="4395" spans="1:11">
      <c r="A4395" s="338">
        <v>45614</v>
      </c>
      <c r="B4395" s="338">
        <v>45616</v>
      </c>
      <c r="C4395" s="370">
        <v>231057</v>
      </c>
      <c r="D4395" s="371" t="s">
        <v>1122</v>
      </c>
      <c r="E4395" s="371" t="s">
        <v>460</v>
      </c>
      <c r="F4395" s="358">
        <v>300</v>
      </c>
      <c r="G4395" s="358">
        <v>1250</v>
      </c>
      <c r="H4395" s="359">
        <f>F4395+G4395</f>
        <v>1550</v>
      </c>
      <c r="I4395" s="359">
        <v>1550</v>
      </c>
      <c r="J4395" s="352" t="s">
        <v>454</v>
      </c>
      <c r="K4395" s="353" t="s">
        <v>434</v>
      </c>
    </row>
    <row r="4396" spans="1:11">
      <c r="A4396" s="344"/>
      <c r="B4396" s="344"/>
      <c r="C4396" s="345"/>
      <c r="D4396" s="346"/>
      <c r="E4396" s="347"/>
      <c r="F4396" s="360"/>
      <c r="G4396" s="360"/>
      <c r="H4396" s="361"/>
      <c r="I4396" s="361"/>
      <c r="J4396" s="354"/>
      <c r="K4396" s="355"/>
    </row>
    <row r="4397" spans="1:11">
      <c r="A4397" s="286" t="s">
        <v>436</v>
      </c>
      <c r="B4397" s="267"/>
      <c r="C4397" s="267"/>
      <c r="D4397" s="286" t="s">
        <v>437</v>
      </c>
      <c r="E4397" s="267"/>
      <c r="F4397" s="286"/>
      <c r="G4397" s="286"/>
      <c r="H4397" s="267"/>
      <c r="I4397" s="356" t="s">
        <v>438</v>
      </c>
      <c r="J4397" s="267"/>
      <c r="K4397" s="345"/>
    </row>
    <row r="4398" spans="1:11">
      <c r="A4398" s="286"/>
      <c r="B4398" s="267"/>
      <c r="C4398" s="267"/>
      <c r="D4398" s="286"/>
      <c r="E4398" s="267"/>
      <c r="F4398" s="286"/>
      <c r="G4398" s="286"/>
      <c r="H4398" s="267"/>
      <c r="I4398" s="267"/>
      <c r="J4398" s="267"/>
      <c r="K4398" s="345"/>
    </row>
    <row r="4399" spans="1:11">
      <c r="A4399" s="286"/>
      <c r="B4399" s="267"/>
      <c r="C4399" s="267"/>
      <c r="D4399" s="286"/>
      <c r="E4399" s="267"/>
      <c r="F4399" s="286"/>
      <c r="G4399" s="286"/>
      <c r="H4399" s="267"/>
      <c r="I4399" s="345"/>
      <c r="J4399" s="267"/>
      <c r="K4399" s="345"/>
    </row>
    <row r="4400" spans="1:11">
      <c r="A4400" s="287" t="s">
        <v>439</v>
      </c>
      <c r="B4400" s="267"/>
      <c r="C4400" s="267"/>
      <c r="D4400" s="287" t="s">
        <v>440</v>
      </c>
      <c r="E4400" s="267"/>
      <c r="F4400" s="287"/>
      <c r="G4400" s="287"/>
      <c r="H4400" s="267"/>
      <c r="I4400" s="287" t="s">
        <v>544</v>
      </c>
      <c r="J4400" s="267"/>
      <c r="K4400" s="357"/>
    </row>
    <row r="4401" spans="1:11">
      <c r="A4401" s="288" t="s">
        <v>442</v>
      </c>
      <c r="B4401" s="267"/>
      <c r="C4401" s="267"/>
      <c r="D4401" s="288" t="s">
        <v>443</v>
      </c>
      <c r="E4401" s="267"/>
      <c r="F4401" s="288"/>
      <c r="G4401" s="288"/>
      <c r="H4401" s="267"/>
      <c r="I4401" s="288" t="s">
        <v>545</v>
      </c>
      <c r="J4401" s="304"/>
      <c r="K4401" s="286"/>
    </row>
    <row r="4403" ht="16.5" spans="1:11">
      <c r="A4403" s="264" t="s">
        <v>415</v>
      </c>
      <c r="B4403" s="267"/>
      <c r="C4403" s="267"/>
      <c r="D4403" s="288"/>
      <c r="E4403" s="267"/>
      <c r="F4403" s="288"/>
      <c r="G4403" s="288"/>
      <c r="H4403" s="267"/>
      <c r="I4403" s="288"/>
      <c r="J4403" s="304"/>
      <c r="K4403" s="286"/>
    </row>
    <row r="4404" ht="18.75" spans="1:11">
      <c r="A4404" s="264" t="s">
        <v>416</v>
      </c>
      <c r="B4404" s="265"/>
      <c r="C4404" s="266"/>
      <c r="D4404" s="266"/>
      <c r="E4404" s="267"/>
      <c r="F4404" s="267"/>
      <c r="G4404" s="267"/>
      <c r="H4404" s="267"/>
      <c r="I4404" s="267"/>
      <c r="J4404" s="267"/>
      <c r="K4404" s="297"/>
    </row>
    <row r="4405" ht="18.75" spans="1:11">
      <c r="A4405" s="264" t="s">
        <v>417</v>
      </c>
      <c r="B4405" s="265"/>
      <c r="C4405" s="266"/>
      <c r="D4405" s="266"/>
      <c r="E4405" s="267"/>
      <c r="F4405" s="267"/>
      <c r="G4405" s="267"/>
      <c r="H4405" s="267"/>
      <c r="I4405" s="267"/>
      <c r="J4405" s="267"/>
      <c r="K4405" s="297"/>
    </row>
    <row r="4406" ht="18.75" spans="1:11">
      <c r="A4406" s="264"/>
      <c r="B4406" s="265"/>
      <c r="C4406" s="266"/>
      <c r="D4406" s="266"/>
      <c r="E4406" s="267"/>
      <c r="F4406" s="267"/>
      <c r="G4406" s="267"/>
      <c r="H4406" s="267"/>
      <c r="I4406" s="267"/>
      <c r="J4406" s="267"/>
      <c r="K4406" s="297"/>
    </row>
    <row r="4407" ht="18.75" spans="1:11">
      <c r="A4407" s="264" t="s">
        <v>418</v>
      </c>
      <c r="B4407" s="265"/>
      <c r="C4407" s="266"/>
      <c r="D4407" s="266"/>
      <c r="E4407" s="267"/>
      <c r="F4407" s="267"/>
      <c r="G4407" s="267"/>
      <c r="H4407" s="267"/>
      <c r="I4407" s="267"/>
      <c r="J4407" s="267"/>
      <c r="K4407" s="297"/>
    </row>
    <row r="4408" ht="18" spans="1:11">
      <c r="A4408" s="264" t="s">
        <v>419</v>
      </c>
      <c r="B4408" s="268" t="s">
        <v>1123</v>
      </c>
      <c r="C4408" s="266"/>
      <c r="D4408" s="266"/>
      <c r="E4408" s="267"/>
      <c r="F4408" s="267"/>
      <c r="G4408" s="267"/>
      <c r="H4408" s="267"/>
      <c r="I4408" s="267"/>
      <c r="J4408" s="267"/>
      <c r="K4408" s="297"/>
    </row>
    <row r="4409" ht="18.75" spans="1:11">
      <c r="A4409" s="264"/>
      <c r="B4409" s="268"/>
      <c r="C4409" s="266"/>
      <c r="D4409" s="266"/>
      <c r="E4409" s="267"/>
      <c r="F4409" s="267"/>
      <c r="G4409" s="267"/>
      <c r="H4409" s="267"/>
      <c r="I4409" s="267"/>
      <c r="J4409" s="267"/>
      <c r="K4409" s="356"/>
    </row>
    <row r="4410" ht="18.75" spans="1:11">
      <c r="A4410" s="269"/>
      <c r="B4410" s="269"/>
      <c r="C4410" s="266"/>
      <c r="D4410" s="266"/>
      <c r="E4410" s="269"/>
      <c r="F4410" s="270" t="s">
        <v>421</v>
      </c>
      <c r="G4410" s="271"/>
      <c r="H4410" s="271"/>
      <c r="I4410" s="299"/>
      <c r="J4410" s="267"/>
      <c r="K4410" s="356"/>
    </row>
    <row r="4411" ht="33" spans="1:11">
      <c r="A4411" s="334" t="s">
        <v>422</v>
      </c>
      <c r="B4411" s="335" t="s">
        <v>423</v>
      </c>
      <c r="C4411" s="336" t="s">
        <v>424</v>
      </c>
      <c r="D4411" s="337" t="s">
        <v>425</v>
      </c>
      <c r="E4411" s="336" t="s">
        <v>426</v>
      </c>
      <c r="F4411" s="336" t="s">
        <v>8</v>
      </c>
      <c r="G4411" s="336" t="s">
        <v>9</v>
      </c>
      <c r="H4411" s="336" t="s">
        <v>427</v>
      </c>
      <c r="I4411" s="336" t="s">
        <v>428</v>
      </c>
      <c r="J4411" s="336" t="s">
        <v>429</v>
      </c>
      <c r="K4411" s="336" t="s">
        <v>842</v>
      </c>
    </row>
    <row r="4412" spans="1:11">
      <c r="A4412" s="338">
        <v>45614</v>
      </c>
      <c r="B4412" s="338">
        <v>45618</v>
      </c>
      <c r="C4412" s="339" t="s">
        <v>1124</v>
      </c>
      <c r="D4412" s="340" t="s">
        <v>1125</v>
      </c>
      <c r="E4412" s="341" t="s">
        <v>838</v>
      </c>
      <c r="F4412" s="358">
        <v>7150</v>
      </c>
      <c r="G4412" s="358">
        <v>4752.5</v>
      </c>
      <c r="H4412" s="358">
        <f>F4412+G4412</f>
        <v>11902.5</v>
      </c>
      <c r="I4412" s="358">
        <v>11902.5</v>
      </c>
      <c r="J4412" s="352" t="s">
        <v>454</v>
      </c>
      <c r="K4412" s="353" t="s">
        <v>434</v>
      </c>
    </row>
    <row r="4413" spans="1:11">
      <c r="A4413" s="344"/>
      <c r="B4413" s="344"/>
      <c r="C4413" s="345"/>
      <c r="D4413" s="346"/>
      <c r="E4413" s="347"/>
      <c r="F4413" s="360"/>
      <c r="G4413" s="360"/>
      <c r="H4413" s="361"/>
      <c r="I4413" s="361"/>
      <c r="J4413" s="354"/>
      <c r="K4413" s="355"/>
    </row>
    <row r="4414" spans="1:11">
      <c r="A4414" s="344"/>
      <c r="B4414" s="344"/>
      <c r="C4414" s="345"/>
      <c r="D4414" s="346"/>
      <c r="E4414" s="347"/>
      <c r="F4414" s="360"/>
      <c r="G4414" s="360"/>
      <c r="H4414" s="361"/>
      <c r="I4414" s="361"/>
      <c r="J4414" s="354"/>
      <c r="K4414" s="355"/>
    </row>
    <row r="4415" spans="1:11">
      <c r="A4415" s="286" t="s">
        <v>436</v>
      </c>
      <c r="B4415" s="267"/>
      <c r="C4415" s="267"/>
      <c r="D4415" s="286" t="s">
        <v>437</v>
      </c>
      <c r="E4415" s="267"/>
      <c r="F4415" s="286"/>
      <c r="G4415" s="286"/>
      <c r="H4415" s="267"/>
      <c r="I4415" s="356" t="s">
        <v>438</v>
      </c>
      <c r="J4415" s="267"/>
      <c r="K4415" s="345"/>
    </row>
    <row r="4416" spans="1:11">
      <c r="A4416" s="286"/>
      <c r="B4416" s="267"/>
      <c r="C4416" s="267"/>
      <c r="D4416" s="286"/>
      <c r="E4416" s="267"/>
      <c r="F4416" s="286"/>
      <c r="G4416" s="286"/>
      <c r="H4416" s="267"/>
      <c r="I4416" s="267"/>
      <c r="J4416" s="267"/>
      <c r="K4416" s="345"/>
    </row>
    <row r="4417" spans="1:11">
      <c r="A4417" s="286"/>
      <c r="B4417" s="267"/>
      <c r="C4417" s="267"/>
      <c r="D4417" s="286"/>
      <c r="E4417" s="267"/>
      <c r="F4417" s="286"/>
      <c r="G4417" s="286"/>
      <c r="H4417" s="267"/>
      <c r="I4417" s="345"/>
      <c r="J4417" s="267"/>
      <c r="K4417" s="345"/>
    </row>
    <row r="4418" spans="1:11">
      <c r="A4418" s="287" t="s">
        <v>439</v>
      </c>
      <c r="B4418" s="267"/>
      <c r="C4418" s="267"/>
      <c r="D4418" s="287" t="s">
        <v>440</v>
      </c>
      <c r="E4418" s="267"/>
      <c r="F4418" s="287"/>
      <c r="G4418" s="287"/>
      <c r="H4418" s="267"/>
      <c r="I4418" s="287" t="s">
        <v>441</v>
      </c>
      <c r="J4418" s="267"/>
      <c r="K4418" s="357"/>
    </row>
    <row r="4419" spans="1:11">
      <c r="A4419" s="288" t="s">
        <v>442</v>
      </c>
      <c r="B4419" s="267"/>
      <c r="C4419" s="267"/>
      <c r="D4419" s="288" t="s">
        <v>443</v>
      </c>
      <c r="E4419" s="267"/>
      <c r="F4419" s="288"/>
      <c r="G4419" s="288"/>
      <c r="H4419" s="267"/>
      <c r="I4419" s="288" t="s">
        <v>444</v>
      </c>
      <c r="J4419" s="304"/>
      <c r="K4419" s="286"/>
    </row>
    <row r="4421" ht="18.75" spans="1:11">
      <c r="A4421" s="264" t="s">
        <v>415</v>
      </c>
      <c r="B4421" s="265"/>
      <c r="C4421" s="266"/>
      <c r="D4421" s="266"/>
      <c r="E4421" s="267"/>
      <c r="F4421" s="267"/>
      <c r="G4421" s="267"/>
      <c r="H4421" s="267"/>
      <c r="I4421" s="267"/>
      <c r="J4421" s="267"/>
      <c r="K4421" s="267"/>
    </row>
    <row r="4422" ht="18.75" spans="1:11">
      <c r="A4422" s="264" t="s">
        <v>416</v>
      </c>
      <c r="B4422" s="265"/>
      <c r="C4422" s="266"/>
      <c r="D4422" s="266"/>
      <c r="E4422" s="267"/>
      <c r="F4422" s="267"/>
      <c r="G4422" s="267"/>
      <c r="H4422" s="267"/>
      <c r="I4422" s="267"/>
      <c r="J4422" s="267"/>
      <c r="K4422" s="267"/>
    </row>
    <row r="4423" ht="18.75" spans="1:11">
      <c r="A4423" s="264" t="s">
        <v>417</v>
      </c>
      <c r="B4423" s="265"/>
      <c r="C4423" s="266"/>
      <c r="D4423" s="266"/>
      <c r="E4423" s="267"/>
      <c r="F4423" s="267"/>
      <c r="G4423" s="267"/>
      <c r="H4423" s="267"/>
      <c r="I4423" s="296"/>
      <c r="J4423" s="296"/>
      <c r="K4423" s="296"/>
    </row>
    <row r="4424" ht="18.75" spans="1:11">
      <c r="A4424" s="264"/>
      <c r="B4424" s="265"/>
      <c r="C4424" s="266"/>
      <c r="D4424" s="266"/>
      <c r="E4424" s="267"/>
      <c r="F4424" s="267"/>
      <c r="G4424" s="267"/>
      <c r="H4424" s="267"/>
      <c r="I4424" s="267"/>
      <c r="J4424" s="267"/>
      <c r="K4424" s="267"/>
    </row>
    <row r="4425" ht="18.75" spans="1:11">
      <c r="A4425" s="264" t="s">
        <v>450</v>
      </c>
      <c r="B4425" s="265"/>
      <c r="C4425" s="266"/>
      <c r="D4425" s="266"/>
      <c r="E4425" s="267"/>
      <c r="F4425" s="267"/>
      <c r="G4425" s="267"/>
      <c r="H4425" s="267"/>
      <c r="I4425" s="267"/>
      <c r="J4425" s="267"/>
      <c r="K4425" s="297"/>
    </row>
    <row r="4426" ht="18" spans="1:11">
      <c r="A4426" s="264" t="s">
        <v>419</v>
      </c>
      <c r="B4426" s="268" t="s">
        <v>1123</v>
      </c>
      <c r="C4426" s="266"/>
      <c r="D4426" s="266"/>
      <c r="E4426" s="267"/>
      <c r="F4426" s="267"/>
      <c r="G4426" s="267"/>
      <c r="H4426" s="267"/>
      <c r="I4426" s="267"/>
      <c r="J4426" s="267"/>
      <c r="K4426" s="297"/>
    </row>
    <row r="4427" ht="18.75" spans="1:11">
      <c r="A4427" s="264"/>
      <c r="B4427" s="268"/>
      <c r="C4427" s="266"/>
      <c r="D4427" s="266"/>
      <c r="E4427" s="267"/>
      <c r="F4427" s="267"/>
      <c r="G4427" s="267"/>
      <c r="H4427" s="267"/>
      <c r="I4427" s="267"/>
      <c r="J4427" s="267"/>
      <c r="K4427" s="356"/>
    </row>
    <row r="4428" ht="18.75" spans="1:11">
      <c r="A4428" s="269"/>
      <c r="B4428" s="269"/>
      <c r="C4428" s="266"/>
      <c r="D4428" s="266"/>
      <c r="E4428" s="269"/>
      <c r="F4428" s="270" t="s">
        <v>421</v>
      </c>
      <c r="G4428" s="271"/>
      <c r="H4428" s="271"/>
      <c r="I4428" s="299"/>
      <c r="J4428" s="267"/>
      <c r="K4428" s="356"/>
    </row>
    <row r="4429" ht="33" spans="1:11">
      <c r="A4429" s="334" t="s">
        <v>422</v>
      </c>
      <c r="B4429" s="335" t="s">
        <v>423</v>
      </c>
      <c r="C4429" s="336" t="s">
        <v>424</v>
      </c>
      <c r="D4429" s="337" t="s">
        <v>425</v>
      </c>
      <c r="E4429" s="336" t="s">
        <v>426</v>
      </c>
      <c r="F4429" s="336" t="s">
        <v>8</v>
      </c>
      <c r="G4429" s="336" t="s">
        <v>9</v>
      </c>
      <c r="H4429" s="336" t="s">
        <v>427</v>
      </c>
      <c r="I4429" s="336" t="s">
        <v>428</v>
      </c>
      <c r="J4429" s="336" t="s">
        <v>429</v>
      </c>
      <c r="K4429" s="336" t="s">
        <v>842</v>
      </c>
    </row>
    <row r="4430" spans="1:11">
      <c r="A4430" s="338">
        <v>45603</v>
      </c>
      <c r="B4430" s="338">
        <v>45618</v>
      </c>
      <c r="C4430" s="370">
        <v>229471</v>
      </c>
      <c r="D4430" s="371" t="s">
        <v>1126</v>
      </c>
      <c r="E4430" s="371" t="s">
        <v>720</v>
      </c>
      <c r="F4430" s="358">
        <v>800</v>
      </c>
      <c r="G4430" s="358">
        <v>800</v>
      </c>
      <c r="H4430" s="359">
        <f>F4430+G4430</f>
        <v>1600</v>
      </c>
      <c r="I4430" s="359">
        <v>1600</v>
      </c>
      <c r="J4430" s="352" t="s">
        <v>454</v>
      </c>
      <c r="K4430" s="353" t="s">
        <v>434</v>
      </c>
    </row>
    <row r="4431" spans="1:11">
      <c r="A4431" s="344"/>
      <c r="B4431" s="344"/>
      <c r="C4431" s="345"/>
      <c r="D4431" s="346"/>
      <c r="E4431" s="347"/>
      <c r="F4431" s="360"/>
      <c r="G4431" s="360"/>
      <c r="H4431" s="361"/>
      <c r="I4431" s="361"/>
      <c r="J4431" s="354"/>
      <c r="K4431" s="355"/>
    </row>
    <row r="4432" spans="1:11">
      <c r="A4432" s="286" t="s">
        <v>436</v>
      </c>
      <c r="B4432" s="267"/>
      <c r="C4432" s="267"/>
      <c r="D4432" s="286" t="s">
        <v>437</v>
      </c>
      <c r="E4432" s="267"/>
      <c r="F4432" s="286"/>
      <c r="G4432" s="286"/>
      <c r="H4432" s="267"/>
      <c r="I4432" s="356" t="s">
        <v>438</v>
      </c>
      <c r="J4432" s="267"/>
      <c r="K4432" s="345"/>
    </row>
    <row r="4433" spans="1:11">
      <c r="A4433" s="286"/>
      <c r="B4433" s="267"/>
      <c r="C4433" s="267"/>
      <c r="D4433" s="286"/>
      <c r="E4433" s="267"/>
      <c r="F4433" s="286"/>
      <c r="G4433" s="286"/>
      <c r="H4433" s="267"/>
      <c r="I4433" s="267"/>
      <c r="J4433" s="267"/>
      <c r="K4433" s="345"/>
    </row>
    <row r="4434" spans="1:11">
      <c r="A4434" s="286"/>
      <c r="B4434" s="267"/>
      <c r="C4434" s="267"/>
      <c r="D4434" s="286"/>
      <c r="E4434" s="267"/>
      <c r="F4434" s="286"/>
      <c r="G4434" s="286"/>
      <c r="H4434" s="267"/>
      <c r="I4434" s="345"/>
      <c r="J4434" s="267"/>
      <c r="K4434" s="345"/>
    </row>
    <row r="4435" spans="1:11">
      <c r="A4435" s="287" t="s">
        <v>439</v>
      </c>
      <c r="B4435" s="267"/>
      <c r="C4435" s="267"/>
      <c r="D4435" s="287" t="s">
        <v>440</v>
      </c>
      <c r="E4435" s="267"/>
      <c r="F4435" s="287"/>
      <c r="G4435" s="287"/>
      <c r="H4435" s="267"/>
      <c r="I4435" s="287" t="s">
        <v>544</v>
      </c>
      <c r="J4435" s="267"/>
      <c r="K4435" s="357"/>
    </row>
    <row r="4436" spans="1:11">
      <c r="A4436" s="288" t="s">
        <v>442</v>
      </c>
      <c r="B4436" s="267"/>
      <c r="C4436" s="267"/>
      <c r="D4436" s="288" t="s">
        <v>443</v>
      </c>
      <c r="E4436" s="267"/>
      <c r="F4436" s="288"/>
      <c r="G4436" s="288"/>
      <c r="H4436" s="267"/>
      <c r="I4436" s="288" t="s">
        <v>545</v>
      </c>
      <c r="J4436" s="304"/>
      <c r="K4436" s="286"/>
    </row>
    <row r="4438" ht="16.5" spans="1:11">
      <c r="A4438" s="264" t="s">
        <v>415</v>
      </c>
      <c r="B4438" s="267"/>
      <c r="C4438" s="267"/>
      <c r="D4438" s="288"/>
      <c r="E4438" s="267"/>
      <c r="F4438" s="288"/>
      <c r="G4438" s="288"/>
      <c r="H4438" s="267"/>
      <c r="I4438" s="288"/>
      <c r="J4438" s="304"/>
      <c r="K4438" s="286"/>
    </row>
    <row r="4439" ht="18.75" spans="1:11">
      <c r="A4439" s="264" t="s">
        <v>416</v>
      </c>
      <c r="B4439" s="265"/>
      <c r="C4439" s="266"/>
      <c r="D4439" s="266"/>
      <c r="E4439" s="267"/>
      <c r="F4439" s="267"/>
      <c r="G4439" s="267"/>
      <c r="H4439" s="267"/>
      <c r="I4439" s="267"/>
      <c r="J4439" s="267"/>
      <c r="K4439" s="297"/>
    </row>
    <row r="4440" ht="18.75" spans="1:11">
      <c r="A4440" s="264" t="s">
        <v>417</v>
      </c>
      <c r="B4440" s="265"/>
      <c r="C4440" s="266"/>
      <c r="D4440" s="266"/>
      <c r="E4440" s="267"/>
      <c r="F4440" s="267"/>
      <c r="G4440" s="267"/>
      <c r="H4440" s="267"/>
      <c r="I4440" s="267"/>
      <c r="J4440" s="267"/>
      <c r="K4440" s="297"/>
    </row>
    <row r="4441" ht="18.75" spans="1:11">
      <c r="A4441" s="264"/>
      <c r="B4441" s="265"/>
      <c r="C4441" s="266"/>
      <c r="D4441" s="266"/>
      <c r="E4441" s="267"/>
      <c r="F4441" s="267"/>
      <c r="G4441" s="267"/>
      <c r="H4441" s="267"/>
      <c r="I4441" s="267"/>
      <c r="J4441" s="267"/>
      <c r="K4441" s="297"/>
    </row>
    <row r="4442" ht="18.75" spans="1:11">
      <c r="A4442" s="264" t="s">
        <v>418</v>
      </c>
      <c r="B4442" s="265"/>
      <c r="C4442" s="266"/>
      <c r="D4442" s="266"/>
      <c r="E4442" s="267"/>
      <c r="F4442" s="267"/>
      <c r="G4442" s="267"/>
      <c r="H4442" s="267"/>
      <c r="I4442" s="267"/>
      <c r="J4442" s="267"/>
      <c r="K4442" s="297"/>
    </row>
    <row r="4443" ht="18" spans="1:11">
      <c r="A4443" s="264" t="s">
        <v>419</v>
      </c>
      <c r="B4443" s="268" t="s">
        <v>1127</v>
      </c>
      <c r="C4443" s="266"/>
      <c r="D4443" s="266"/>
      <c r="E4443" s="267"/>
      <c r="F4443" s="267"/>
      <c r="G4443" s="267"/>
      <c r="H4443" s="267"/>
      <c r="I4443" s="267"/>
      <c r="J4443" s="267"/>
      <c r="K4443" s="297"/>
    </row>
    <row r="4444" ht="18.75" spans="1:11">
      <c r="A4444" s="264"/>
      <c r="B4444" s="268"/>
      <c r="C4444" s="266"/>
      <c r="D4444" s="266"/>
      <c r="E4444" s="267"/>
      <c r="F4444" s="267"/>
      <c r="G4444" s="267"/>
      <c r="H4444" s="267"/>
      <c r="I4444" s="267"/>
      <c r="J4444" s="267"/>
      <c r="K4444" s="356"/>
    </row>
    <row r="4445" ht="18.75" spans="1:11">
      <c r="A4445" s="269"/>
      <c r="B4445" s="269"/>
      <c r="C4445" s="266"/>
      <c r="D4445" s="266"/>
      <c r="E4445" s="269"/>
      <c r="F4445" s="270" t="s">
        <v>421</v>
      </c>
      <c r="G4445" s="271"/>
      <c r="H4445" s="271"/>
      <c r="I4445" s="299"/>
      <c r="J4445" s="267"/>
      <c r="K4445" s="356"/>
    </row>
    <row r="4446" ht="33" spans="1:11">
      <c r="A4446" s="334" t="s">
        <v>422</v>
      </c>
      <c r="B4446" s="335" t="s">
        <v>423</v>
      </c>
      <c r="C4446" s="336" t="s">
        <v>424</v>
      </c>
      <c r="D4446" s="337" t="s">
        <v>425</v>
      </c>
      <c r="E4446" s="336" t="s">
        <v>426</v>
      </c>
      <c r="F4446" s="336" t="s">
        <v>8</v>
      </c>
      <c r="G4446" s="336" t="s">
        <v>9</v>
      </c>
      <c r="H4446" s="336" t="s">
        <v>427</v>
      </c>
      <c r="I4446" s="336" t="s">
        <v>428</v>
      </c>
      <c r="J4446" s="336" t="s">
        <v>429</v>
      </c>
      <c r="K4446" s="336" t="s">
        <v>842</v>
      </c>
    </row>
    <row r="4447" spans="1:11">
      <c r="A4447" s="338">
        <v>45615</v>
      </c>
      <c r="B4447" s="338">
        <v>45621</v>
      </c>
      <c r="C4447" s="339" t="s">
        <v>1128</v>
      </c>
      <c r="D4447" s="340" t="s">
        <v>1129</v>
      </c>
      <c r="E4447" s="341" t="s">
        <v>510</v>
      </c>
      <c r="F4447" s="358">
        <v>0</v>
      </c>
      <c r="G4447" s="358">
        <v>0</v>
      </c>
      <c r="H4447" s="358">
        <v>0</v>
      </c>
      <c r="I4447" s="358">
        <v>0</v>
      </c>
      <c r="J4447" s="352" t="s">
        <v>433</v>
      </c>
      <c r="K4447" s="353" t="s">
        <v>434</v>
      </c>
    </row>
    <row r="4448" spans="1:11">
      <c r="A4448" s="344"/>
      <c r="B4448" s="344"/>
      <c r="C4448" s="345"/>
      <c r="D4448" s="346"/>
      <c r="E4448" s="347"/>
      <c r="F4448" s="360"/>
      <c r="G4448" s="360"/>
      <c r="H4448" s="361"/>
      <c r="I4448" s="361"/>
      <c r="J4448" s="354"/>
      <c r="K4448" s="355"/>
    </row>
    <row r="4449" spans="1:11">
      <c r="A4449" s="344"/>
      <c r="B4449" s="344"/>
      <c r="C4449" s="345"/>
      <c r="D4449" s="346"/>
      <c r="E4449" s="347"/>
      <c r="F4449" s="360"/>
      <c r="G4449" s="360"/>
      <c r="H4449" s="361"/>
      <c r="I4449" s="361"/>
      <c r="J4449" s="354"/>
      <c r="K4449" s="355"/>
    </row>
    <row r="4450" spans="1:11">
      <c r="A4450" s="286" t="s">
        <v>436</v>
      </c>
      <c r="B4450" s="267"/>
      <c r="C4450" s="267"/>
      <c r="D4450" s="286" t="s">
        <v>437</v>
      </c>
      <c r="E4450" s="267"/>
      <c r="F4450" s="286"/>
      <c r="G4450" s="286"/>
      <c r="H4450" s="267"/>
      <c r="I4450" s="356" t="s">
        <v>438</v>
      </c>
      <c r="J4450" s="267"/>
      <c r="K4450" s="345"/>
    </row>
    <row r="4451" spans="1:11">
      <c r="A4451" s="286"/>
      <c r="B4451" s="267"/>
      <c r="C4451" s="267"/>
      <c r="D4451" s="286"/>
      <c r="E4451" s="267"/>
      <c r="F4451" s="286"/>
      <c r="G4451" s="286"/>
      <c r="H4451" s="267"/>
      <c r="I4451" s="267"/>
      <c r="J4451" s="267"/>
      <c r="K4451" s="345"/>
    </row>
    <row r="4452" spans="1:11">
      <c r="A4452" s="286"/>
      <c r="B4452" s="267"/>
      <c r="C4452" s="267"/>
      <c r="D4452" s="286"/>
      <c r="E4452" s="267"/>
      <c r="F4452" s="286"/>
      <c r="G4452" s="286"/>
      <c r="H4452" s="267"/>
      <c r="I4452" s="345"/>
      <c r="J4452" s="267"/>
      <c r="K4452" s="345"/>
    </row>
    <row r="4453" spans="1:11">
      <c r="A4453" s="287" t="s">
        <v>439</v>
      </c>
      <c r="B4453" s="267"/>
      <c r="C4453" s="267"/>
      <c r="D4453" s="287" t="s">
        <v>440</v>
      </c>
      <c r="E4453" s="267"/>
      <c r="F4453" s="287"/>
      <c r="G4453" s="287"/>
      <c r="H4453" s="267"/>
      <c r="I4453" s="287" t="s">
        <v>441</v>
      </c>
      <c r="J4453" s="267"/>
      <c r="K4453" s="357"/>
    </row>
    <row r="4454" spans="1:11">
      <c r="A4454" s="288" t="s">
        <v>442</v>
      </c>
      <c r="B4454" s="267"/>
      <c r="C4454" s="267"/>
      <c r="D4454" s="288" t="s">
        <v>443</v>
      </c>
      <c r="E4454" s="267"/>
      <c r="F4454" s="288"/>
      <c r="G4454" s="288"/>
      <c r="H4454" s="267"/>
      <c r="I4454" s="288" t="s">
        <v>444</v>
      </c>
      <c r="J4454" s="304"/>
      <c r="K4454" s="286"/>
    </row>
    <row r="4456" ht="18.75" spans="1:11">
      <c r="A4456" s="264" t="s">
        <v>415</v>
      </c>
      <c r="B4456" s="265"/>
      <c r="C4456" s="266"/>
      <c r="D4456" s="266"/>
      <c r="E4456" s="267"/>
      <c r="F4456" s="267"/>
      <c r="G4456" s="267"/>
      <c r="H4456" s="267"/>
      <c r="I4456" s="267"/>
      <c r="J4456" s="267"/>
      <c r="K4456" s="267"/>
    </row>
    <row r="4457" ht="18.75" spans="1:11">
      <c r="A4457" s="264" t="s">
        <v>416</v>
      </c>
      <c r="B4457" s="265"/>
      <c r="C4457" s="266"/>
      <c r="D4457" s="266"/>
      <c r="E4457" s="267"/>
      <c r="F4457" s="267"/>
      <c r="G4457" s="267"/>
      <c r="H4457" s="267"/>
      <c r="I4457" s="267"/>
      <c r="J4457" s="267"/>
      <c r="K4457" s="267"/>
    </row>
    <row r="4458" ht="18.75" spans="1:11">
      <c r="A4458" s="264" t="s">
        <v>417</v>
      </c>
      <c r="B4458" s="265"/>
      <c r="C4458" s="266"/>
      <c r="D4458" s="266"/>
      <c r="E4458" s="267"/>
      <c r="F4458" s="267"/>
      <c r="G4458" s="267"/>
      <c r="H4458" s="267"/>
      <c r="I4458" s="296"/>
      <c r="J4458" s="296"/>
      <c r="K4458" s="296"/>
    </row>
    <row r="4459" ht="18.75" spans="1:11">
      <c r="A4459" s="264"/>
      <c r="B4459" s="265"/>
      <c r="C4459" s="266"/>
      <c r="D4459" s="266"/>
      <c r="E4459" s="267"/>
      <c r="F4459" s="267"/>
      <c r="G4459" s="267"/>
      <c r="H4459" s="267"/>
      <c r="I4459" s="267"/>
      <c r="J4459" s="267"/>
      <c r="K4459" s="267"/>
    </row>
    <row r="4460" ht="18.75" spans="1:11">
      <c r="A4460" s="264" t="s">
        <v>450</v>
      </c>
      <c r="B4460" s="265"/>
      <c r="C4460" s="266"/>
      <c r="D4460" s="266"/>
      <c r="E4460" s="267"/>
      <c r="F4460" s="267"/>
      <c r="G4460" s="267"/>
      <c r="H4460" s="267"/>
      <c r="I4460" s="267"/>
      <c r="J4460" s="267"/>
      <c r="K4460" s="297"/>
    </row>
    <row r="4461" ht="18" spans="1:11">
      <c r="A4461" s="264" t="s">
        <v>419</v>
      </c>
      <c r="B4461" s="268" t="s">
        <v>1127</v>
      </c>
      <c r="C4461" s="266"/>
      <c r="D4461" s="266"/>
      <c r="E4461" s="267"/>
      <c r="F4461" s="267"/>
      <c r="G4461" s="267"/>
      <c r="H4461" s="267"/>
      <c r="I4461" s="267"/>
      <c r="J4461" s="267"/>
      <c r="K4461" s="297"/>
    </row>
    <row r="4462" ht="18.75" spans="1:11">
      <c r="A4462" s="264"/>
      <c r="B4462" s="268"/>
      <c r="C4462" s="266"/>
      <c r="D4462" s="266"/>
      <c r="E4462" s="267"/>
      <c r="F4462" s="267"/>
      <c r="G4462" s="267"/>
      <c r="H4462" s="267"/>
      <c r="I4462" s="267"/>
      <c r="J4462" s="267"/>
      <c r="K4462" s="356"/>
    </row>
    <row r="4463" ht="18.75" spans="1:11">
      <c r="A4463" s="269"/>
      <c r="B4463" s="269"/>
      <c r="C4463" s="266"/>
      <c r="D4463" s="266"/>
      <c r="E4463" s="269"/>
      <c r="F4463" s="270" t="s">
        <v>421</v>
      </c>
      <c r="G4463" s="271"/>
      <c r="H4463" s="271"/>
      <c r="I4463" s="299"/>
      <c r="J4463" s="267"/>
      <c r="K4463" s="356"/>
    </row>
    <row r="4464" ht="33" spans="1:11">
      <c r="A4464" s="334" t="s">
        <v>422</v>
      </c>
      <c r="B4464" s="335" t="s">
        <v>423</v>
      </c>
      <c r="C4464" s="336" t="s">
        <v>424</v>
      </c>
      <c r="D4464" s="337" t="s">
        <v>425</v>
      </c>
      <c r="E4464" s="336" t="s">
        <v>426</v>
      </c>
      <c r="F4464" s="336" t="s">
        <v>8</v>
      </c>
      <c r="G4464" s="336" t="s">
        <v>9</v>
      </c>
      <c r="H4464" s="336" t="s">
        <v>427</v>
      </c>
      <c r="I4464" s="336" t="s">
        <v>428</v>
      </c>
      <c r="J4464" s="336" t="s">
        <v>429</v>
      </c>
      <c r="K4464" s="336" t="s">
        <v>842</v>
      </c>
    </row>
    <row r="4465" spans="1:11">
      <c r="A4465" s="338">
        <v>45611</v>
      </c>
      <c r="B4465" s="338">
        <v>45621</v>
      </c>
      <c r="C4465" s="370">
        <v>230793</v>
      </c>
      <c r="D4465" s="371" t="s">
        <v>1130</v>
      </c>
      <c r="E4465" s="371" t="s">
        <v>536</v>
      </c>
      <c r="F4465" s="358">
        <v>6215</v>
      </c>
      <c r="G4465" s="358">
        <v>1718.5</v>
      </c>
      <c r="H4465" s="359">
        <f>F4465+G4465</f>
        <v>7933.5</v>
      </c>
      <c r="I4465" s="359">
        <v>3933.5</v>
      </c>
      <c r="J4465" s="352" t="s">
        <v>454</v>
      </c>
      <c r="K4465" s="353" t="s">
        <v>1131</v>
      </c>
    </row>
    <row r="4466" spans="1:11">
      <c r="A4466" s="344"/>
      <c r="B4466" s="344"/>
      <c r="C4466" s="345"/>
      <c r="D4466" s="346"/>
      <c r="E4466" s="347"/>
      <c r="F4466" s="360"/>
      <c r="G4466" s="360"/>
      <c r="H4466" s="361"/>
      <c r="I4466" s="361"/>
      <c r="J4466" s="354"/>
      <c r="K4466" s="355"/>
    </row>
    <row r="4467" spans="1:11">
      <c r="A4467" s="286" t="s">
        <v>436</v>
      </c>
      <c r="B4467" s="267"/>
      <c r="C4467" s="267"/>
      <c r="D4467" s="286" t="s">
        <v>437</v>
      </c>
      <c r="E4467" s="267"/>
      <c r="F4467" s="286"/>
      <c r="G4467" s="286"/>
      <c r="H4467" s="267"/>
      <c r="I4467" s="356" t="s">
        <v>438</v>
      </c>
      <c r="J4467" s="267"/>
      <c r="K4467" s="345"/>
    </row>
    <row r="4468" spans="1:11">
      <c r="A4468" s="286"/>
      <c r="B4468" s="267"/>
      <c r="C4468" s="267"/>
      <c r="D4468" s="286"/>
      <c r="E4468" s="267"/>
      <c r="F4468" s="286"/>
      <c r="G4468" s="286"/>
      <c r="H4468" s="267"/>
      <c r="I4468" s="267"/>
      <c r="J4468" s="267"/>
      <c r="K4468" s="345"/>
    </row>
    <row r="4469" spans="1:11">
      <c r="A4469" s="286"/>
      <c r="B4469" s="267"/>
      <c r="C4469" s="267"/>
      <c r="D4469" s="286"/>
      <c r="E4469" s="267"/>
      <c r="F4469" s="286"/>
      <c r="G4469" s="286"/>
      <c r="H4469" s="267"/>
      <c r="I4469" s="345"/>
      <c r="J4469" s="267"/>
      <c r="K4469" s="345"/>
    </row>
    <row r="4470" spans="1:11">
      <c r="A4470" s="287" t="s">
        <v>439</v>
      </c>
      <c r="B4470" s="267"/>
      <c r="C4470" s="267"/>
      <c r="D4470" s="287" t="s">
        <v>440</v>
      </c>
      <c r="E4470" s="267"/>
      <c r="F4470" s="287"/>
      <c r="G4470" s="287"/>
      <c r="H4470" s="267"/>
      <c r="I4470" s="287" t="s">
        <v>544</v>
      </c>
      <c r="J4470" s="267"/>
      <c r="K4470" s="357"/>
    </row>
    <row r="4471" spans="1:11">
      <c r="A4471" s="288" t="s">
        <v>442</v>
      </c>
      <c r="B4471" s="267"/>
      <c r="C4471" s="267"/>
      <c r="D4471" s="288" t="s">
        <v>443</v>
      </c>
      <c r="E4471" s="267"/>
      <c r="F4471" s="288"/>
      <c r="G4471" s="288"/>
      <c r="H4471" s="267"/>
      <c r="I4471" s="288" t="s">
        <v>545</v>
      </c>
      <c r="J4471" s="304"/>
      <c r="K4471" s="286"/>
    </row>
    <row r="4473" ht="16.5" spans="1:11">
      <c r="A4473" s="264" t="s">
        <v>415</v>
      </c>
      <c r="B4473" s="267"/>
      <c r="C4473" s="267"/>
      <c r="D4473" s="288"/>
      <c r="E4473" s="267"/>
      <c r="F4473" s="288"/>
      <c r="G4473" s="288"/>
      <c r="H4473" s="267"/>
      <c r="I4473" s="288"/>
      <c r="J4473" s="304"/>
      <c r="K4473" s="286"/>
    </row>
    <row r="4474" ht="18.75" spans="1:11">
      <c r="A4474" s="264" t="s">
        <v>416</v>
      </c>
      <c r="B4474" s="265"/>
      <c r="C4474" s="266"/>
      <c r="D4474" s="266"/>
      <c r="E4474" s="267"/>
      <c r="F4474" s="267"/>
      <c r="G4474" s="267"/>
      <c r="H4474" s="267"/>
      <c r="I4474" s="267"/>
      <c r="J4474" s="267"/>
      <c r="K4474" s="297"/>
    </row>
    <row r="4475" ht="18.75" spans="1:11">
      <c r="A4475" s="264" t="s">
        <v>417</v>
      </c>
      <c r="B4475" s="265"/>
      <c r="C4475" s="266"/>
      <c r="D4475" s="266"/>
      <c r="E4475" s="267"/>
      <c r="F4475" s="267"/>
      <c r="G4475" s="267"/>
      <c r="H4475" s="267"/>
      <c r="I4475" s="267"/>
      <c r="J4475" s="267"/>
      <c r="K4475" s="297"/>
    </row>
    <row r="4476" ht="18.75" spans="1:11">
      <c r="A4476" s="264"/>
      <c r="B4476" s="265"/>
      <c r="C4476" s="266"/>
      <c r="D4476" s="266"/>
      <c r="E4476" s="267"/>
      <c r="F4476" s="267"/>
      <c r="G4476" s="267"/>
      <c r="H4476" s="267"/>
      <c r="I4476" s="267"/>
      <c r="J4476" s="267"/>
      <c r="K4476" s="297"/>
    </row>
    <row r="4477" ht="18.75" spans="1:11">
      <c r="A4477" s="264" t="s">
        <v>418</v>
      </c>
      <c r="B4477" s="265"/>
      <c r="C4477" s="266"/>
      <c r="D4477" s="266"/>
      <c r="E4477" s="267"/>
      <c r="F4477" s="267"/>
      <c r="G4477" s="267"/>
      <c r="H4477" s="267"/>
      <c r="I4477" s="267"/>
      <c r="J4477" s="267"/>
      <c r="K4477" s="297"/>
    </row>
    <row r="4478" ht="18" spans="1:11">
      <c r="A4478" s="264" t="s">
        <v>419</v>
      </c>
      <c r="B4478" s="268" t="s">
        <v>1132</v>
      </c>
      <c r="C4478" s="266"/>
      <c r="D4478" s="266"/>
      <c r="E4478" s="267"/>
      <c r="F4478" s="267"/>
      <c r="G4478" s="267"/>
      <c r="H4478" s="267"/>
      <c r="I4478" s="267"/>
      <c r="J4478" s="267"/>
      <c r="K4478" s="297"/>
    </row>
    <row r="4479" ht="18.75" spans="1:11">
      <c r="A4479" s="264"/>
      <c r="B4479" s="268"/>
      <c r="C4479" s="266"/>
      <c r="D4479" s="266"/>
      <c r="E4479" s="267"/>
      <c r="F4479" s="267"/>
      <c r="G4479" s="267"/>
      <c r="H4479" s="267"/>
      <c r="I4479" s="267"/>
      <c r="J4479" s="267"/>
      <c r="K4479" s="356"/>
    </row>
    <row r="4480" ht="18.75" spans="1:11">
      <c r="A4480" s="269"/>
      <c r="B4480" s="269"/>
      <c r="C4480" s="266"/>
      <c r="D4480" s="266"/>
      <c r="E4480" s="269"/>
      <c r="F4480" s="270" t="s">
        <v>421</v>
      </c>
      <c r="G4480" s="271"/>
      <c r="H4480" s="271"/>
      <c r="I4480" s="299"/>
      <c r="J4480" s="267"/>
      <c r="K4480" s="356"/>
    </row>
    <row r="4481" ht="33" spans="1:11">
      <c r="A4481" s="334" t="s">
        <v>422</v>
      </c>
      <c r="B4481" s="335" t="s">
        <v>423</v>
      </c>
      <c r="C4481" s="336" t="s">
        <v>424</v>
      </c>
      <c r="D4481" s="337" t="s">
        <v>425</v>
      </c>
      <c r="E4481" s="336" t="s">
        <v>426</v>
      </c>
      <c r="F4481" s="336" t="s">
        <v>8</v>
      </c>
      <c r="G4481" s="336" t="s">
        <v>9</v>
      </c>
      <c r="H4481" s="336" t="s">
        <v>427</v>
      </c>
      <c r="I4481" s="336" t="s">
        <v>428</v>
      </c>
      <c r="J4481" s="336" t="s">
        <v>429</v>
      </c>
      <c r="K4481" s="336" t="s">
        <v>842</v>
      </c>
    </row>
    <row r="4482" spans="1:11">
      <c r="A4482" s="338">
        <v>45617</v>
      </c>
      <c r="B4482" s="338">
        <v>45622</v>
      </c>
      <c r="C4482" s="339" t="s">
        <v>1133</v>
      </c>
      <c r="D4482" s="340" t="s">
        <v>1134</v>
      </c>
      <c r="E4482" s="341" t="s">
        <v>517</v>
      </c>
      <c r="F4482" s="358">
        <v>3900</v>
      </c>
      <c r="G4482" s="358">
        <v>3100</v>
      </c>
      <c r="H4482" s="358">
        <f>F4482+G4482</f>
        <v>7000</v>
      </c>
      <c r="I4482" s="358">
        <v>3500</v>
      </c>
      <c r="J4482" s="352" t="s">
        <v>454</v>
      </c>
      <c r="K4482" s="353" t="s">
        <v>1135</v>
      </c>
    </row>
    <row r="4483" ht="30" spans="1:11">
      <c r="A4483" s="338">
        <v>45621</v>
      </c>
      <c r="B4483" s="338">
        <v>45622</v>
      </c>
      <c r="C4483" s="339" t="s">
        <v>1136</v>
      </c>
      <c r="D4483" s="340" t="s">
        <v>1137</v>
      </c>
      <c r="E4483" s="341" t="s">
        <v>1138</v>
      </c>
      <c r="F4483" s="358">
        <v>0</v>
      </c>
      <c r="G4483" s="358">
        <v>0</v>
      </c>
      <c r="H4483" s="358">
        <v>0</v>
      </c>
      <c r="I4483" s="358">
        <v>0</v>
      </c>
      <c r="J4483" s="352" t="s">
        <v>433</v>
      </c>
      <c r="K4483" s="353" t="s">
        <v>434</v>
      </c>
    </row>
    <row r="4484" spans="1:11">
      <c r="A4484" s="338">
        <v>45621</v>
      </c>
      <c r="B4484" s="338">
        <v>45622</v>
      </c>
      <c r="C4484" s="339" t="s">
        <v>1139</v>
      </c>
      <c r="D4484" s="340" t="s">
        <v>1140</v>
      </c>
      <c r="E4484" s="341" t="s">
        <v>541</v>
      </c>
      <c r="F4484" s="358">
        <v>0</v>
      </c>
      <c r="G4484" s="358">
        <v>0</v>
      </c>
      <c r="H4484" s="358">
        <v>0</v>
      </c>
      <c r="I4484" s="358">
        <v>0</v>
      </c>
      <c r="J4484" s="352" t="s">
        <v>433</v>
      </c>
      <c r="K4484" s="353" t="s">
        <v>434</v>
      </c>
    </row>
    <row r="4485" spans="1:11">
      <c r="A4485" s="344"/>
      <c r="B4485" s="344"/>
      <c r="C4485" s="345"/>
      <c r="D4485" s="346"/>
      <c r="E4485" s="347"/>
      <c r="F4485" s="360"/>
      <c r="G4485" s="360"/>
      <c r="H4485" s="361"/>
      <c r="I4485" s="361"/>
      <c r="J4485" s="354"/>
      <c r="K4485" s="355"/>
    </row>
    <row r="4486" spans="1:11">
      <c r="A4486" s="344"/>
      <c r="B4486" s="344"/>
      <c r="C4486" s="345"/>
      <c r="D4486" s="346"/>
      <c r="E4486" s="347"/>
      <c r="F4486" s="360"/>
      <c r="G4486" s="360"/>
      <c r="H4486" s="361"/>
      <c r="I4486" s="361"/>
      <c r="J4486" s="354"/>
      <c r="K4486" s="355"/>
    </row>
    <row r="4487" spans="1:11">
      <c r="A4487" s="286" t="s">
        <v>436</v>
      </c>
      <c r="B4487" s="267"/>
      <c r="C4487" s="267"/>
      <c r="D4487" s="286" t="s">
        <v>437</v>
      </c>
      <c r="E4487" s="267"/>
      <c r="F4487" s="286"/>
      <c r="G4487" s="286"/>
      <c r="H4487" s="267"/>
      <c r="I4487" s="356" t="s">
        <v>438</v>
      </c>
      <c r="J4487" s="267"/>
      <c r="K4487" s="345"/>
    </row>
    <row r="4488" spans="1:11">
      <c r="A4488" s="286"/>
      <c r="B4488" s="267"/>
      <c r="C4488" s="267"/>
      <c r="D4488" s="286"/>
      <c r="E4488" s="267"/>
      <c r="F4488" s="286"/>
      <c r="G4488" s="286"/>
      <c r="H4488" s="267"/>
      <c r="I4488" s="267"/>
      <c r="J4488" s="267"/>
      <c r="K4488" s="345"/>
    </row>
    <row r="4489" spans="1:11">
      <c r="A4489" s="286"/>
      <c r="B4489" s="267"/>
      <c r="C4489" s="267"/>
      <c r="D4489" s="286"/>
      <c r="E4489" s="267"/>
      <c r="F4489" s="286"/>
      <c r="G4489" s="286"/>
      <c r="H4489" s="267"/>
      <c r="I4489" s="345"/>
      <c r="J4489" s="267"/>
      <c r="K4489" s="345"/>
    </row>
    <row r="4490" spans="1:11">
      <c r="A4490" s="287" t="s">
        <v>439</v>
      </c>
      <c r="B4490" s="267"/>
      <c r="C4490" s="267"/>
      <c r="D4490" s="287" t="s">
        <v>440</v>
      </c>
      <c r="E4490" s="267"/>
      <c r="F4490" s="287"/>
      <c r="G4490" s="287"/>
      <c r="H4490" s="267"/>
      <c r="I4490" s="287" t="s">
        <v>441</v>
      </c>
      <c r="J4490" s="267"/>
      <c r="K4490" s="357"/>
    </row>
    <row r="4491" spans="1:11">
      <c r="A4491" s="288" t="s">
        <v>442</v>
      </c>
      <c r="B4491" s="267"/>
      <c r="C4491" s="267"/>
      <c r="D4491" s="288" t="s">
        <v>443</v>
      </c>
      <c r="E4491" s="267"/>
      <c r="F4491" s="288"/>
      <c r="G4491" s="288"/>
      <c r="H4491" s="267"/>
      <c r="I4491" s="288" t="s">
        <v>444</v>
      </c>
      <c r="J4491" s="304"/>
      <c r="K4491" s="286"/>
    </row>
    <row r="4493" ht="18.75" spans="1:11">
      <c r="A4493" s="264" t="s">
        <v>415</v>
      </c>
      <c r="B4493" s="265"/>
      <c r="C4493" s="266"/>
      <c r="D4493" s="266"/>
      <c r="E4493" s="267"/>
      <c r="F4493" s="267"/>
      <c r="G4493" s="267"/>
      <c r="H4493" s="267"/>
      <c r="I4493" s="267"/>
      <c r="J4493" s="267"/>
      <c r="K4493" s="267"/>
    </row>
    <row r="4494" ht="18.75" spans="1:11">
      <c r="A4494" s="264" t="s">
        <v>416</v>
      </c>
      <c r="B4494" s="265"/>
      <c r="C4494" s="266"/>
      <c r="D4494" s="266"/>
      <c r="E4494" s="267"/>
      <c r="F4494" s="267"/>
      <c r="G4494" s="267"/>
      <c r="H4494" s="267"/>
      <c r="I4494" s="267"/>
      <c r="J4494" s="267"/>
      <c r="K4494" s="267"/>
    </row>
    <row r="4495" ht="18.75" spans="1:11">
      <c r="A4495" s="264" t="s">
        <v>417</v>
      </c>
      <c r="B4495" s="265"/>
      <c r="C4495" s="266"/>
      <c r="D4495" s="266"/>
      <c r="E4495" s="267"/>
      <c r="F4495" s="267"/>
      <c r="G4495" s="267"/>
      <c r="H4495" s="267"/>
      <c r="I4495" s="296"/>
      <c r="J4495" s="296"/>
      <c r="K4495" s="296"/>
    </row>
    <row r="4496" ht="18.75" spans="1:11">
      <c r="A4496" s="264"/>
      <c r="B4496" s="265"/>
      <c r="C4496" s="266"/>
      <c r="D4496" s="266"/>
      <c r="E4496" s="267"/>
      <c r="F4496" s="267"/>
      <c r="G4496" s="267"/>
      <c r="H4496" s="267"/>
      <c r="I4496" s="267"/>
      <c r="J4496" s="267"/>
      <c r="K4496" s="267"/>
    </row>
    <row r="4497" ht="18.75" spans="1:11">
      <c r="A4497" s="264" t="s">
        <v>450</v>
      </c>
      <c r="B4497" s="265"/>
      <c r="C4497" s="266"/>
      <c r="D4497" s="266"/>
      <c r="E4497" s="267"/>
      <c r="F4497" s="267"/>
      <c r="G4497" s="267"/>
      <c r="H4497" s="267"/>
      <c r="I4497" s="267"/>
      <c r="J4497" s="267"/>
      <c r="K4497" s="297"/>
    </row>
    <row r="4498" ht="18" spans="1:11">
      <c r="A4498" s="264" t="s">
        <v>419</v>
      </c>
      <c r="B4498" s="268" t="s">
        <v>1132</v>
      </c>
      <c r="C4498" s="266"/>
      <c r="D4498" s="266"/>
      <c r="E4498" s="267"/>
      <c r="F4498" s="267"/>
      <c r="G4498" s="267"/>
      <c r="H4498" s="267"/>
      <c r="I4498" s="267"/>
      <c r="J4498" s="267"/>
      <c r="K4498" s="297"/>
    </row>
    <row r="4499" ht="18.75" spans="1:11">
      <c r="A4499" s="264"/>
      <c r="B4499" s="268"/>
      <c r="C4499" s="266"/>
      <c r="D4499" s="266"/>
      <c r="E4499" s="267"/>
      <c r="F4499" s="267"/>
      <c r="G4499" s="267"/>
      <c r="H4499" s="267"/>
      <c r="I4499" s="267"/>
      <c r="J4499" s="267"/>
      <c r="K4499" s="356"/>
    </row>
    <row r="4500" ht="18.75" spans="1:11">
      <c r="A4500" s="269"/>
      <c r="B4500" s="269"/>
      <c r="C4500" s="266"/>
      <c r="D4500" s="266"/>
      <c r="E4500" s="269"/>
      <c r="F4500" s="270" t="s">
        <v>421</v>
      </c>
      <c r="G4500" s="271"/>
      <c r="H4500" s="271"/>
      <c r="I4500" s="299"/>
      <c r="J4500" s="267"/>
      <c r="K4500" s="356"/>
    </row>
    <row r="4501" ht="33" spans="1:11">
      <c r="A4501" s="334" t="s">
        <v>422</v>
      </c>
      <c r="B4501" s="335" t="s">
        <v>423</v>
      </c>
      <c r="C4501" s="336" t="s">
        <v>424</v>
      </c>
      <c r="D4501" s="337" t="s">
        <v>425</v>
      </c>
      <c r="E4501" s="336" t="s">
        <v>426</v>
      </c>
      <c r="F4501" s="336" t="s">
        <v>8</v>
      </c>
      <c r="G4501" s="336" t="s">
        <v>9</v>
      </c>
      <c r="H4501" s="336" t="s">
        <v>427</v>
      </c>
      <c r="I4501" s="336" t="s">
        <v>428</v>
      </c>
      <c r="J4501" s="336" t="s">
        <v>429</v>
      </c>
      <c r="K4501" s="336" t="s">
        <v>842</v>
      </c>
    </row>
    <row r="4502" spans="1:11">
      <c r="A4502" s="338">
        <v>45618</v>
      </c>
      <c r="B4502" s="338">
        <v>45622</v>
      </c>
      <c r="C4502" s="370">
        <v>231756</v>
      </c>
      <c r="D4502" s="371" t="s">
        <v>1141</v>
      </c>
      <c r="E4502" s="371" t="s">
        <v>522</v>
      </c>
      <c r="F4502" s="358">
        <v>0</v>
      </c>
      <c r="G4502" s="358">
        <v>0</v>
      </c>
      <c r="H4502" s="359">
        <v>0</v>
      </c>
      <c r="I4502" s="359">
        <v>0</v>
      </c>
      <c r="J4502" s="352" t="s">
        <v>523</v>
      </c>
      <c r="K4502" s="353" t="s">
        <v>434</v>
      </c>
    </row>
    <row r="4503" spans="1:11">
      <c r="A4503" s="344"/>
      <c r="B4503" s="344"/>
      <c r="C4503" s="345"/>
      <c r="D4503" s="346"/>
      <c r="E4503" s="347"/>
      <c r="F4503" s="360"/>
      <c r="G4503" s="360"/>
      <c r="H4503" s="361"/>
      <c r="I4503" s="361"/>
      <c r="J4503" s="354"/>
      <c r="K4503" s="355"/>
    </row>
    <row r="4504" spans="1:11">
      <c r="A4504" s="286" t="s">
        <v>436</v>
      </c>
      <c r="B4504" s="267"/>
      <c r="C4504" s="267"/>
      <c r="D4504" s="286" t="s">
        <v>437</v>
      </c>
      <c r="E4504" s="267"/>
      <c r="F4504" s="286"/>
      <c r="G4504" s="286"/>
      <c r="H4504" s="267"/>
      <c r="I4504" s="356" t="s">
        <v>438</v>
      </c>
      <c r="J4504" s="267"/>
      <c r="K4504" s="345"/>
    </row>
    <row r="4505" spans="1:11">
      <c r="A4505" s="286"/>
      <c r="B4505" s="267"/>
      <c r="C4505" s="267"/>
      <c r="D4505" s="286"/>
      <c r="E4505" s="267"/>
      <c r="F4505" s="286"/>
      <c r="G4505" s="286"/>
      <c r="H4505" s="267"/>
      <c r="I4505" s="267"/>
      <c r="J4505" s="267"/>
      <c r="K4505" s="345"/>
    </row>
    <row r="4506" spans="1:11">
      <c r="A4506" s="286"/>
      <c r="B4506" s="267"/>
      <c r="C4506" s="267"/>
      <c r="D4506" s="286"/>
      <c r="E4506" s="267"/>
      <c r="F4506" s="286"/>
      <c r="G4506" s="286"/>
      <c r="H4506" s="267"/>
      <c r="I4506" s="345"/>
      <c r="J4506" s="267"/>
      <c r="K4506" s="345"/>
    </row>
    <row r="4507" spans="1:11">
      <c r="A4507" s="287" t="s">
        <v>439</v>
      </c>
      <c r="B4507" s="267"/>
      <c r="C4507" s="267"/>
      <c r="D4507" s="287" t="s">
        <v>440</v>
      </c>
      <c r="E4507" s="267"/>
      <c r="F4507" s="287"/>
      <c r="G4507" s="287"/>
      <c r="H4507" s="267"/>
      <c r="I4507" s="287" t="s">
        <v>544</v>
      </c>
      <c r="J4507" s="267"/>
      <c r="K4507" s="357"/>
    </row>
    <row r="4508" spans="1:11">
      <c r="A4508" s="288" t="s">
        <v>442</v>
      </c>
      <c r="B4508" s="267"/>
      <c r="C4508" s="267"/>
      <c r="D4508" s="288" t="s">
        <v>443</v>
      </c>
      <c r="E4508" s="267"/>
      <c r="F4508" s="288"/>
      <c r="G4508" s="288"/>
      <c r="H4508" s="267"/>
      <c r="I4508" s="288" t="s">
        <v>545</v>
      </c>
      <c r="J4508" s="304"/>
      <c r="K4508" s="286"/>
    </row>
    <row r="4510" ht="18.75" spans="1:11">
      <c r="A4510" s="264" t="s">
        <v>415</v>
      </c>
      <c r="B4510" s="265"/>
      <c r="C4510" s="266"/>
      <c r="D4510" s="266"/>
      <c r="E4510" s="267"/>
      <c r="F4510" s="267"/>
      <c r="G4510" s="267"/>
      <c r="H4510" s="267"/>
      <c r="I4510" s="267"/>
      <c r="J4510" s="267"/>
      <c r="K4510" s="267"/>
    </row>
    <row r="4511" ht="18.75" spans="1:11">
      <c r="A4511" s="264" t="s">
        <v>416</v>
      </c>
      <c r="B4511" s="265"/>
      <c r="C4511" s="266"/>
      <c r="D4511" s="266"/>
      <c r="E4511" s="267"/>
      <c r="F4511" s="267"/>
      <c r="G4511" s="267"/>
      <c r="H4511" s="267"/>
      <c r="I4511" s="267"/>
      <c r="J4511" s="267"/>
      <c r="K4511" s="267"/>
    </row>
    <row r="4512" ht="18.75" spans="1:11">
      <c r="A4512" s="264" t="s">
        <v>417</v>
      </c>
      <c r="B4512" s="265"/>
      <c r="C4512" s="266"/>
      <c r="D4512" s="266"/>
      <c r="E4512" s="267"/>
      <c r="F4512" s="267"/>
      <c r="G4512" s="267"/>
      <c r="H4512" s="267"/>
      <c r="I4512" s="296"/>
      <c r="J4512" s="296"/>
      <c r="K4512" s="296"/>
    </row>
    <row r="4513" ht="18.75" spans="1:11">
      <c r="A4513" s="264"/>
      <c r="B4513" s="265"/>
      <c r="C4513" s="266"/>
      <c r="D4513" s="266"/>
      <c r="E4513" s="267"/>
      <c r="F4513" s="267"/>
      <c r="G4513" s="267"/>
      <c r="H4513" s="267"/>
      <c r="I4513" s="267"/>
      <c r="J4513" s="267"/>
      <c r="K4513" s="267"/>
    </row>
    <row r="4514" ht="18.75" spans="1:11">
      <c r="A4514" s="264" t="s">
        <v>450</v>
      </c>
      <c r="B4514" s="265"/>
      <c r="C4514" s="266"/>
      <c r="D4514" s="266"/>
      <c r="E4514" s="267"/>
      <c r="F4514" s="267"/>
      <c r="G4514" s="267"/>
      <c r="H4514" s="267"/>
      <c r="I4514" s="267"/>
      <c r="J4514" s="267"/>
      <c r="K4514" s="297"/>
    </row>
    <row r="4515" ht="18" spans="1:11">
      <c r="A4515" s="264" t="s">
        <v>419</v>
      </c>
      <c r="B4515" s="268" t="s">
        <v>1142</v>
      </c>
      <c r="C4515" s="266"/>
      <c r="D4515" s="266"/>
      <c r="E4515" s="267"/>
      <c r="F4515" s="267"/>
      <c r="G4515" s="267"/>
      <c r="H4515" s="267"/>
      <c r="I4515" s="267"/>
      <c r="J4515" s="267"/>
      <c r="K4515" s="297"/>
    </row>
    <row r="4516" ht="18.75" spans="1:11">
      <c r="A4516" s="264"/>
      <c r="B4516" s="268"/>
      <c r="C4516" s="266"/>
      <c r="D4516" s="266"/>
      <c r="E4516" s="267"/>
      <c r="F4516" s="267"/>
      <c r="G4516" s="267"/>
      <c r="H4516" s="267"/>
      <c r="I4516" s="267"/>
      <c r="J4516" s="267"/>
      <c r="K4516" s="356"/>
    </row>
    <row r="4517" ht="18.75" spans="1:11">
      <c r="A4517" s="269"/>
      <c r="B4517" s="269"/>
      <c r="C4517" s="266"/>
      <c r="D4517" s="266"/>
      <c r="E4517" s="269"/>
      <c r="F4517" s="270" t="s">
        <v>421</v>
      </c>
      <c r="G4517" s="271"/>
      <c r="H4517" s="271"/>
      <c r="I4517" s="299"/>
      <c r="J4517" s="267"/>
      <c r="K4517" s="356"/>
    </row>
    <row r="4518" ht="33" spans="1:11">
      <c r="A4518" s="334" t="s">
        <v>422</v>
      </c>
      <c r="B4518" s="335" t="s">
        <v>423</v>
      </c>
      <c r="C4518" s="336" t="s">
        <v>424</v>
      </c>
      <c r="D4518" s="337" t="s">
        <v>425</v>
      </c>
      <c r="E4518" s="336" t="s">
        <v>426</v>
      </c>
      <c r="F4518" s="336" t="s">
        <v>8</v>
      </c>
      <c r="G4518" s="336" t="s">
        <v>9</v>
      </c>
      <c r="H4518" s="336" t="s">
        <v>427</v>
      </c>
      <c r="I4518" s="336" t="s">
        <v>428</v>
      </c>
      <c r="J4518" s="336" t="s">
        <v>429</v>
      </c>
      <c r="K4518" s="336" t="s">
        <v>842</v>
      </c>
    </row>
    <row r="4519" spans="1:11">
      <c r="A4519" s="338">
        <v>45621</v>
      </c>
      <c r="B4519" s="338">
        <v>45623</v>
      </c>
      <c r="C4519" s="370">
        <v>232081</v>
      </c>
      <c r="D4519" s="371" t="s">
        <v>757</v>
      </c>
      <c r="E4519" s="371" t="s">
        <v>449</v>
      </c>
      <c r="F4519" s="358">
        <v>0</v>
      </c>
      <c r="G4519" s="358">
        <v>0</v>
      </c>
      <c r="H4519" s="359">
        <v>0</v>
      </c>
      <c r="I4519" s="359">
        <v>0</v>
      </c>
      <c r="J4519" s="352" t="s">
        <v>523</v>
      </c>
      <c r="K4519" s="353" t="s">
        <v>434</v>
      </c>
    </row>
    <row r="4520" spans="1:11">
      <c r="A4520" s="344"/>
      <c r="B4520" s="344"/>
      <c r="C4520" s="345"/>
      <c r="D4520" s="346"/>
      <c r="E4520" s="347"/>
      <c r="F4520" s="360"/>
      <c r="G4520" s="360"/>
      <c r="H4520" s="361"/>
      <c r="I4520" s="361"/>
      <c r="J4520" s="354"/>
      <c r="K4520" s="355"/>
    </row>
    <row r="4521" spans="1:11">
      <c r="A4521" s="286" t="s">
        <v>436</v>
      </c>
      <c r="B4521" s="267"/>
      <c r="C4521" s="267"/>
      <c r="D4521" s="286" t="s">
        <v>437</v>
      </c>
      <c r="E4521" s="267"/>
      <c r="F4521" s="286"/>
      <c r="G4521" s="286"/>
      <c r="H4521" s="267"/>
      <c r="I4521" s="356" t="s">
        <v>438</v>
      </c>
      <c r="J4521" s="267"/>
      <c r="K4521" s="345"/>
    </row>
    <row r="4522" spans="1:11">
      <c r="A4522" s="286"/>
      <c r="B4522" s="267"/>
      <c r="C4522" s="267"/>
      <c r="D4522" s="286"/>
      <c r="E4522" s="267"/>
      <c r="F4522" s="286"/>
      <c r="G4522" s="286"/>
      <c r="H4522" s="267"/>
      <c r="I4522" s="267"/>
      <c r="J4522" s="267"/>
      <c r="K4522" s="345"/>
    </row>
    <row r="4523" spans="1:11">
      <c r="A4523" s="286"/>
      <c r="B4523" s="267"/>
      <c r="C4523" s="267"/>
      <c r="D4523" s="286"/>
      <c r="E4523" s="267"/>
      <c r="F4523" s="286"/>
      <c r="G4523" s="286"/>
      <c r="H4523" s="267"/>
      <c r="I4523" s="345"/>
      <c r="J4523" s="267"/>
      <c r="K4523" s="345"/>
    </row>
    <row r="4524" spans="1:11">
      <c r="A4524" s="287" t="s">
        <v>439</v>
      </c>
      <c r="B4524" s="267"/>
      <c r="C4524" s="267"/>
      <c r="D4524" s="287" t="s">
        <v>440</v>
      </c>
      <c r="E4524" s="267"/>
      <c r="F4524" s="287"/>
      <c r="G4524" s="287"/>
      <c r="H4524" s="267"/>
      <c r="I4524" s="287" t="s">
        <v>544</v>
      </c>
      <c r="J4524" s="267"/>
      <c r="K4524" s="357"/>
    </row>
    <row r="4525" spans="1:11">
      <c r="A4525" s="288" t="s">
        <v>442</v>
      </c>
      <c r="B4525" s="267"/>
      <c r="C4525" s="267"/>
      <c r="D4525" s="288" t="s">
        <v>443</v>
      </c>
      <c r="E4525" s="267"/>
      <c r="F4525" s="288"/>
      <c r="G4525" s="288"/>
      <c r="H4525" s="267"/>
      <c r="I4525" s="288" t="s">
        <v>545</v>
      </c>
      <c r="J4525" s="304"/>
      <c r="K4525" s="286"/>
    </row>
    <row r="4527" ht="16.5" spans="1:11">
      <c r="A4527" s="264" t="s">
        <v>415</v>
      </c>
      <c r="B4527" s="267"/>
      <c r="C4527" s="267"/>
      <c r="D4527" s="288"/>
      <c r="E4527" s="267"/>
      <c r="F4527" s="288"/>
      <c r="G4527" s="288"/>
      <c r="H4527" s="267"/>
      <c r="I4527" s="288"/>
      <c r="J4527" s="304"/>
      <c r="K4527" s="286"/>
    </row>
    <row r="4528" ht="18.75" spans="1:11">
      <c r="A4528" s="264" t="s">
        <v>416</v>
      </c>
      <c r="B4528" s="265"/>
      <c r="C4528" s="266"/>
      <c r="D4528" s="266"/>
      <c r="E4528" s="267"/>
      <c r="F4528" s="267"/>
      <c r="G4528" s="267"/>
      <c r="H4528" s="267"/>
      <c r="I4528" s="267"/>
      <c r="J4528" s="267"/>
      <c r="K4528" s="297"/>
    </row>
    <row r="4529" ht="18.75" spans="1:11">
      <c r="A4529" s="264" t="s">
        <v>417</v>
      </c>
      <c r="B4529" s="265"/>
      <c r="C4529" s="266"/>
      <c r="D4529" s="266"/>
      <c r="E4529" s="267"/>
      <c r="F4529" s="267"/>
      <c r="G4529" s="267"/>
      <c r="H4529" s="267"/>
      <c r="I4529" s="267"/>
      <c r="J4529" s="267"/>
      <c r="K4529" s="297"/>
    </row>
    <row r="4530" ht="18.75" spans="1:11">
      <c r="A4530" s="264"/>
      <c r="B4530" s="265"/>
      <c r="C4530" s="266"/>
      <c r="D4530" s="266"/>
      <c r="E4530" s="267"/>
      <c r="F4530" s="267"/>
      <c r="G4530" s="267"/>
      <c r="H4530" s="267"/>
      <c r="I4530" s="267"/>
      <c r="J4530" s="267"/>
      <c r="K4530" s="297"/>
    </row>
    <row r="4531" ht="18.75" spans="1:11">
      <c r="A4531" s="264" t="s">
        <v>418</v>
      </c>
      <c r="B4531" s="265"/>
      <c r="C4531" s="266"/>
      <c r="D4531" s="266"/>
      <c r="E4531" s="267"/>
      <c r="F4531" s="267"/>
      <c r="G4531" s="267"/>
      <c r="H4531" s="267"/>
      <c r="I4531" s="267"/>
      <c r="J4531" s="267"/>
      <c r="K4531" s="297"/>
    </row>
    <row r="4532" ht="18" spans="1:11">
      <c r="A4532" s="264" t="s">
        <v>419</v>
      </c>
      <c r="B4532" s="268" t="s">
        <v>1143</v>
      </c>
      <c r="C4532" s="266"/>
      <c r="D4532" s="266"/>
      <c r="E4532" s="267"/>
      <c r="F4532" s="267"/>
      <c r="G4532" s="267"/>
      <c r="H4532" s="267"/>
      <c r="I4532" s="267"/>
      <c r="J4532" s="267"/>
      <c r="K4532" s="297"/>
    </row>
    <row r="4533" ht="18.75" spans="1:11">
      <c r="A4533" s="264"/>
      <c r="B4533" s="268"/>
      <c r="C4533" s="266"/>
      <c r="D4533" s="266"/>
      <c r="E4533" s="267"/>
      <c r="F4533" s="267"/>
      <c r="G4533" s="267"/>
      <c r="H4533" s="267"/>
      <c r="I4533" s="267"/>
      <c r="J4533" s="267"/>
      <c r="K4533" s="356"/>
    </row>
    <row r="4534" ht="18.75" spans="1:11">
      <c r="A4534" s="269"/>
      <c r="B4534" s="269"/>
      <c r="C4534" s="266"/>
      <c r="D4534" s="266"/>
      <c r="E4534" s="269"/>
      <c r="F4534" s="270" t="s">
        <v>421</v>
      </c>
      <c r="G4534" s="271"/>
      <c r="H4534" s="271"/>
      <c r="I4534" s="299"/>
      <c r="J4534" s="267"/>
      <c r="K4534" s="356"/>
    </row>
    <row r="4535" ht="33" spans="1:11">
      <c r="A4535" s="334" t="s">
        <v>422</v>
      </c>
      <c r="B4535" s="335" t="s">
        <v>423</v>
      </c>
      <c r="C4535" s="336" t="s">
        <v>424</v>
      </c>
      <c r="D4535" s="337" t="s">
        <v>425</v>
      </c>
      <c r="E4535" s="336" t="s">
        <v>426</v>
      </c>
      <c r="F4535" s="336" t="s">
        <v>8</v>
      </c>
      <c r="G4535" s="336" t="s">
        <v>9</v>
      </c>
      <c r="H4535" s="336" t="s">
        <v>427</v>
      </c>
      <c r="I4535" s="336" t="s">
        <v>428</v>
      </c>
      <c r="J4535" s="336" t="s">
        <v>429</v>
      </c>
      <c r="K4535" s="336" t="s">
        <v>842</v>
      </c>
    </row>
    <row r="4536" spans="1:11">
      <c r="A4536" s="338">
        <v>45612</v>
      </c>
      <c r="B4536" s="338">
        <v>45624</v>
      </c>
      <c r="C4536" s="339" t="s">
        <v>1144</v>
      </c>
      <c r="D4536" s="340" t="s">
        <v>1145</v>
      </c>
      <c r="E4536" s="341" t="s">
        <v>701</v>
      </c>
      <c r="F4536" s="358">
        <v>3300</v>
      </c>
      <c r="G4536" s="358">
        <v>5050</v>
      </c>
      <c r="H4536" s="358">
        <f>F4536+G4536</f>
        <v>8350</v>
      </c>
      <c r="I4536" s="358">
        <v>4175</v>
      </c>
      <c r="J4536" s="352" t="s">
        <v>454</v>
      </c>
      <c r="K4536" s="353" t="s">
        <v>1146</v>
      </c>
    </row>
    <row r="4537" spans="1:11">
      <c r="A4537" s="344"/>
      <c r="B4537" s="344"/>
      <c r="C4537" s="345"/>
      <c r="D4537" s="346"/>
      <c r="E4537" s="347"/>
      <c r="F4537" s="360"/>
      <c r="G4537" s="360"/>
      <c r="H4537" s="361"/>
      <c r="I4537" s="361"/>
      <c r="J4537" s="354"/>
      <c r="K4537" s="355"/>
    </row>
    <row r="4538" spans="1:11">
      <c r="A4538" s="344"/>
      <c r="B4538" s="344"/>
      <c r="C4538" s="345"/>
      <c r="D4538" s="346"/>
      <c r="E4538" s="347"/>
      <c r="F4538" s="360"/>
      <c r="G4538" s="360"/>
      <c r="H4538" s="361"/>
      <c r="I4538" s="361"/>
      <c r="J4538" s="354"/>
      <c r="K4538" s="355"/>
    </row>
    <row r="4539" spans="1:11">
      <c r="A4539" s="286" t="s">
        <v>436</v>
      </c>
      <c r="B4539" s="267"/>
      <c r="C4539" s="267"/>
      <c r="D4539" s="286" t="s">
        <v>437</v>
      </c>
      <c r="E4539" s="267"/>
      <c r="F4539" s="286"/>
      <c r="G4539" s="286"/>
      <c r="H4539" s="267"/>
      <c r="I4539" s="356" t="s">
        <v>438</v>
      </c>
      <c r="J4539" s="267"/>
      <c r="K4539" s="345"/>
    </row>
    <row r="4540" spans="1:11">
      <c r="A4540" s="286"/>
      <c r="B4540" s="267"/>
      <c r="C4540" s="267"/>
      <c r="D4540" s="286"/>
      <c r="E4540" s="267"/>
      <c r="F4540" s="286"/>
      <c r="G4540" s="286"/>
      <c r="H4540" s="267"/>
      <c r="I4540" s="267"/>
      <c r="J4540" s="267"/>
      <c r="K4540" s="345"/>
    </row>
    <row r="4541" spans="1:11">
      <c r="A4541" s="286"/>
      <c r="B4541" s="267"/>
      <c r="C4541" s="267"/>
      <c r="D4541" s="286"/>
      <c r="E4541" s="267"/>
      <c r="F4541" s="286"/>
      <c r="G4541" s="286"/>
      <c r="H4541" s="267"/>
      <c r="I4541" s="345"/>
      <c r="J4541" s="267"/>
      <c r="K4541" s="345"/>
    </row>
    <row r="4542" spans="1:11">
      <c r="A4542" s="287" t="s">
        <v>439</v>
      </c>
      <c r="B4542" s="267"/>
      <c r="C4542" s="267"/>
      <c r="D4542" s="287" t="s">
        <v>440</v>
      </c>
      <c r="E4542" s="267"/>
      <c r="F4542" s="287"/>
      <c r="G4542" s="287"/>
      <c r="H4542" s="267"/>
      <c r="I4542" s="287" t="s">
        <v>441</v>
      </c>
      <c r="J4542" s="267"/>
      <c r="K4542" s="357"/>
    </row>
    <row r="4543" spans="1:11">
      <c r="A4543" s="288" t="s">
        <v>442</v>
      </c>
      <c r="B4543" s="267"/>
      <c r="C4543" s="267"/>
      <c r="D4543" s="288" t="s">
        <v>443</v>
      </c>
      <c r="E4543" s="267"/>
      <c r="F4543" s="288"/>
      <c r="G4543" s="288"/>
      <c r="H4543" s="267"/>
      <c r="I4543" s="288" t="s">
        <v>444</v>
      </c>
      <c r="J4543" s="304"/>
      <c r="K4543" s="286"/>
    </row>
    <row r="4545" ht="18.75" spans="1:11">
      <c r="A4545" s="264" t="s">
        <v>415</v>
      </c>
      <c r="B4545" s="265"/>
      <c r="C4545" s="266"/>
      <c r="D4545" s="266"/>
      <c r="E4545" s="267"/>
      <c r="F4545" s="267"/>
      <c r="G4545" s="267"/>
      <c r="H4545" s="267"/>
      <c r="I4545" s="267"/>
      <c r="J4545" s="267"/>
      <c r="K4545" s="267"/>
    </row>
    <row r="4546" ht="18.75" spans="1:11">
      <c r="A4546" s="264" t="s">
        <v>416</v>
      </c>
      <c r="B4546" s="265"/>
      <c r="C4546" s="266"/>
      <c r="D4546" s="266"/>
      <c r="E4546" s="267"/>
      <c r="F4546" s="267"/>
      <c r="G4546" s="267"/>
      <c r="H4546" s="267"/>
      <c r="I4546" s="267"/>
      <c r="J4546" s="267"/>
      <c r="K4546" s="267"/>
    </row>
    <row r="4547" ht="18.75" spans="1:11">
      <c r="A4547" s="264" t="s">
        <v>417</v>
      </c>
      <c r="B4547" s="265"/>
      <c r="C4547" s="266"/>
      <c r="D4547" s="266"/>
      <c r="E4547" s="267"/>
      <c r="F4547" s="267"/>
      <c r="G4547" s="267"/>
      <c r="H4547" s="267"/>
      <c r="I4547" s="296"/>
      <c r="J4547" s="296"/>
      <c r="K4547" s="296"/>
    </row>
    <row r="4548" ht="18.75" spans="1:11">
      <c r="A4548" s="264"/>
      <c r="B4548" s="265"/>
      <c r="C4548" s="266"/>
      <c r="D4548" s="266"/>
      <c r="E4548" s="267"/>
      <c r="F4548" s="267"/>
      <c r="G4548" s="267"/>
      <c r="H4548" s="267"/>
      <c r="I4548" s="267"/>
      <c r="J4548" s="267"/>
      <c r="K4548" s="267"/>
    </row>
    <row r="4549" ht="18.75" spans="1:11">
      <c r="A4549" s="264" t="s">
        <v>450</v>
      </c>
      <c r="B4549" s="265"/>
      <c r="C4549" s="266"/>
      <c r="D4549" s="266"/>
      <c r="E4549" s="267"/>
      <c r="F4549" s="267"/>
      <c r="G4549" s="267"/>
      <c r="H4549" s="267"/>
      <c r="I4549" s="267"/>
      <c r="J4549" s="267"/>
      <c r="K4549" s="297"/>
    </row>
    <row r="4550" ht="18" spans="1:11">
      <c r="A4550" s="264" t="s">
        <v>419</v>
      </c>
      <c r="B4550" s="268" t="s">
        <v>1147</v>
      </c>
      <c r="C4550" s="266"/>
      <c r="D4550" s="266"/>
      <c r="E4550" s="267"/>
      <c r="F4550" s="267"/>
      <c r="G4550" s="267"/>
      <c r="H4550" s="267"/>
      <c r="I4550" s="267"/>
      <c r="J4550" s="267"/>
      <c r="K4550" s="297"/>
    </row>
    <row r="4551" ht="18.75" spans="1:11">
      <c r="A4551" s="264"/>
      <c r="B4551" s="268"/>
      <c r="C4551" s="266"/>
      <c r="D4551" s="266"/>
      <c r="E4551" s="267"/>
      <c r="F4551" s="267"/>
      <c r="G4551" s="267"/>
      <c r="H4551" s="267"/>
      <c r="I4551" s="267"/>
      <c r="J4551" s="267"/>
      <c r="K4551" s="356"/>
    </row>
    <row r="4552" ht="18.75" spans="1:11">
      <c r="A4552" s="269"/>
      <c r="B4552" s="269"/>
      <c r="C4552" s="266"/>
      <c r="D4552" s="266"/>
      <c r="E4552" s="269"/>
      <c r="F4552" s="270" t="s">
        <v>421</v>
      </c>
      <c r="G4552" s="271"/>
      <c r="H4552" s="271"/>
      <c r="I4552" s="299"/>
      <c r="J4552" s="267"/>
      <c r="K4552" s="356"/>
    </row>
    <row r="4553" ht="33" spans="1:11">
      <c r="A4553" s="334" t="s">
        <v>422</v>
      </c>
      <c r="B4553" s="335" t="s">
        <v>423</v>
      </c>
      <c r="C4553" s="336" t="s">
        <v>424</v>
      </c>
      <c r="D4553" s="337" t="s">
        <v>425</v>
      </c>
      <c r="E4553" s="336" t="s">
        <v>426</v>
      </c>
      <c r="F4553" s="336" t="s">
        <v>8</v>
      </c>
      <c r="G4553" s="336" t="s">
        <v>9</v>
      </c>
      <c r="H4553" s="336" t="s">
        <v>427</v>
      </c>
      <c r="I4553" s="336" t="s">
        <v>428</v>
      </c>
      <c r="J4553" s="336" t="s">
        <v>429</v>
      </c>
      <c r="K4553" s="336" t="s">
        <v>842</v>
      </c>
    </row>
    <row r="4554" spans="1:11">
      <c r="A4554" s="338">
        <v>45616</v>
      </c>
      <c r="B4554" s="338">
        <v>45625</v>
      </c>
      <c r="C4554" s="370">
        <v>231495</v>
      </c>
      <c r="D4554" s="371" t="s">
        <v>495</v>
      </c>
      <c r="E4554" s="371" t="s">
        <v>905</v>
      </c>
      <c r="F4554" s="358">
        <v>2990</v>
      </c>
      <c r="G4554" s="358">
        <v>0</v>
      </c>
      <c r="H4554" s="359">
        <f>F4554+G4554</f>
        <v>2990</v>
      </c>
      <c r="I4554" s="359">
        <v>2990</v>
      </c>
      <c r="J4554" s="352" t="s">
        <v>454</v>
      </c>
      <c r="K4554" s="353" t="s">
        <v>434</v>
      </c>
    </row>
    <row r="4555" spans="1:11">
      <c r="A4555" s="344"/>
      <c r="B4555" s="344"/>
      <c r="C4555" s="345"/>
      <c r="D4555" s="346"/>
      <c r="E4555" s="347"/>
      <c r="F4555" s="360"/>
      <c r="G4555" s="360"/>
      <c r="H4555" s="361"/>
      <c r="I4555" s="361"/>
      <c r="J4555" s="354"/>
      <c r="K4555" s="355"/>
    </row>
    <row r="4556" spans="1:11">
      <c r="A4556" s="286" t="s">
        <v>436</v>
      </c>
      <c r="B4556" s="267"/>
      <c r="C4556" s="267"/>
      <c r="D4556" s="286" t="s">
        <v>437</v>
      </c>
      <c r="E4556" s="267"/>
      <c r="F4556" s="286"/>
      <c r="G4556" s="286"/>
      <c r="H4556" s="267"/>
      <c r="I4556" s="356" t="s">
        <v>438</v>
      </c>
      <c r="J4556" s="267"/>
      <c r="K4556" s="345"/>
    </row>
    <row r="4557" spans="1:11">
      <c r="A4557" s="286"/>
      <c r="B4557" s="267"/>
      <c r="C4557" s="267"/>
      <c r="D4557" s="286"/>
      <c r="E4557" s="267"/>
      <c r="F4557" s="286"/>
      <c r="G4557" s="286"/>
      <c r="H4557" s="267"/>
      <c r="I4557" s="267"/>
      <c r="J4557" s="267"/>
      <c r="K4557" s="345"/>
    </row>
    <row r="4558" spans="1:11">
      <c r="A4558" s="286"/>
      <c r="B4558" s="267"/>
      <c r="C4558" s="267"/>
      <c r="D4558" s="286"/>
      <c r="E4558" s="267"/>
      <c r="F4558" s="286"/>
      <c r="G4558" s="286"/>
      <c r="H4558" s="267"/>
      <c r="I4558" s="345"/>
      <c r="J4558" s="267"/>
      <c r="K4558" s="345"/>
    </row>
    <row r="4559" spans="1:11">
      <c r="A4559" s="287" t="s">
        <v>439</v>
      </c>
      <c r="B4559" s="267"/>
      <c r="C4559" s="267"/>
      <c r="D4559" s="287" t="s">
        <v>440</v>
      </c>
      <c r="E4559" s="267"/>
      <c r="F4559" s="287"/>
      <c r="G4559" s="287"/>
      <c r="H4559" s="267"/>
      <c r="I4559" s="287" t="s">
        <v>544</v>
      </c>
      <c r="J4559" s="267"/>
      <c r="K4559" s="357"/>
    </row>
    <row r="4560" spans="1:11">
      <c r="A4560" s="288" t="s">
        <v>442</v>
      </c>
      <c r="B4560" s="267"/>
      <c r="C4560" s="267"/>
      <c r="D4560" s="288" t="s">
        <v>443</v>
      </c>
      <c r="E4560" s="267"/>
      <c r="F4560" s="288"/>
      <c r="G4560" s="288"/>
      <c r="H4560" s="267"/>
      <c r="I4560" s="288" t="s">
        <v>545</v>
      </c>
      <c r="J4560" s="304"/>
      <c r="K4560" s="286"/>
    </row>
    <row r="4562" ht="16.5" spans="1:11">
      <c r="A4562" s="264" t="s">
        <v>415</v>
      </c>
      <c r="B4562" s="267"/>
      <c r="C4562" s="267"/>
      <c r="D4562" s="288"/>
      <c r="E4562" s="267"/>
      <c r="F4562" s="288"/>
      <c r="G4562" s="288"/>
      <c r="H4562" s="267"/>
      <c r="I4562" s="288"/>
      <c r="J4562" s="304"/>
      <c r="K4562" s="286"/>
    </row>
    <row r="4563" ht="18.75" spans="1:11">
      <c r="A4563" s="264" t="s">
        <v>416</v>
      </c>
      <c r="B4563" s="265"/>
      <c r="C4563" s="266"/>
      <c r="D4563" s="266"/>
      <c r="E4563" s="267"/>
      <c r="F4563" s="267"/>
      <c r="G4563" s="267"/>
      <c r="H4563" s="267"/>
      <c r="I4563" s="267"/>
      <c r="J4563" s="267"/>
      <c r="K4563" s="297"/>
    </row>
    <row r="4564" ht="18.75" spans="1:11">
      <c r="A4564" s="264" t="s">
        <v>417</v>
      </c>
      <c r="B4564" s="265"/>
      <c r="C4564" s="266"/>
      <c r="D4564" s="266"/>
      <c r="E4564" s="267"/>
      <c r="F4564" s="267"/>
      <c r="G4564" s="267"/>
      <c r="H4564" s="267"/>
      <c r="I4564" s="267"/>
      <c r="J4564" s="267"/>
      <c r="K4564" s="297"/>
    </row>
    <row r="4565" ht="18.75" spans="1:11">
      <c r="A4565" s="264"/>
      <c r="B4565" s="265"/>
      <c r="C4565" s="266"/>
      <c r="D4565" s="266"/>
      <c r="E4565" s="267"/>
      <c r="F4565" s="267"/>
      <c r="G4565" s="267"/>
      <c r="H4565" s="267"/>
      <c r="I4565" s="267"/>
      <c r="J4565" s="267"/>
      <c r="K4565" s="297"/>
    </row>
    <row r="4566" ht="18.75" spans="1:11">
      <c r="A4566" s="264" t="s">
        <v>418</v>
      </c>
      <c r="B4566" s="265"/>
      <c r="C4566" s="266"/>
      <c r="D4566" s="266"/>
      <c r="E4566" s="267"/>
      <c r="F4566" s="267"/>
      <c r="G4566" s="267"/>
      <c r="H4566" s="267"/>
      <c r="I4566" s="267"/>
      <c r="J4566" s="267"/>
      <c r="K4566" s="297"/>
    </row>
    <row r="4567" ht="18" spans="1:11">
      <c r="A4567" s="264" t="s">
        <v>419</v>
      </c>
      <c r="B4567" s="268" t="s">
        <v>1147</v>
      </c>
      <c r="C4567" s="266"/>
      <c r="D4567" s="266"/>
      <c r="E4567" s="267"/>
      <c r="F4567" s="267"/>
      <c r="G4567" s="267"/>
      <c r="H4567" s="267"/>
      <c r="I4567" s="267"/>
      <c r="J4567" s="267"/>
      <c r="K4567" s="297"/>
    </row>
    <row r="4568" ht="18.75" spans="1:11">
      <c r="A4568" s="264"/>
      <c r="B4568" s="268"/>
      <c r="C4568" s="266"/>
      <c r="D4568" s="266"/>
      <c r="E4568" s="267"/>
      <c r="F4568" s="267"/>
      <c r="G4568" s="267"/>
      <c r="H4568" s="267"/>
      <c r="I4568" s="267"/>
      <c r="J4568" s="267"/>
      <c r="K4568" s="356"/>
    </row>
    <row r="4569" ht="18.75" spans="1:11">
      <c r="A4569" s="269"/>
      <c r="B4569" s="269"/>
      <c r="C4569" s="266"/>
      <c r="D4569" s="266"/>
      <c r="E4569" s="269"/>
      <c r="F4569" s="270" t="s">
        <v>421</v>
      </c>
      <c r="G4569" s="271"/>
      <c r="H4569" s="271"/>
      <c r="I4569" s="299"/>
      <c r="J4569" s="267"/>
      <c r="K4569" s="356"/>
    </row>
    <row r="4570" ht="33" spans="1:11">
      <c r="A4570" s="334" t="s">
        <v>422</v>
      </c>
      <c r="B4570" s="335" t="s">
        <v>423</v>
      </c>
      <c r="C4570" s="336" t="s">
        <v>424</v>
      </c>
      <c r="D4570" s="337" t="s">
        <v>425</v>
      </c>
      <c r="E4570" s="336" t="s">
        <v>426</v>
      </c>
      <c r="F4570" s="336" t="s">
        <v>8</v>
      </c>
      <c r="G4570" s="336" t="s">
        <v>9</v>
      </c>
      <c r="H4570" s="336" t="s">
        <v>427</v>
      </c>
      <c r="I4570" s="336" t="s">
        <v>428</v>
      </c>
      <c r="J4570" s="336" t="s">
        <v>429</v>
      </c>
      <c r="K4570" s="336" t="s">
        <v>842</v>
      </c>
    </row>
    <row r="4571" spans="1:11">
      <c r="A4571" s="338">
        <v>45621</v>
      </c>
      <c r="B4571" s="338">
        <v>45625</v>
      </c>
      <c r="C4571" s="339" t="s">
        <v>1148</v>
      </c>
      <c r="D4571" s="340" t="s">
        <v>1149</v>
      </c>
      <c r="E4571" s="341" t="s">
        <v>555</v>
      </c>
      <c r="F4571" s="358">
        <v>3600</v>
      </c>
      <c r="G4571" s="358">
        <v>3100</v>
      </c>
      <c r="H4571" s="358">
        <f>F4571+G4571</f>
        <v>6700</v>
      </c>
      <c r="I4571" s="358">
        <v>2700</v>
      </c>
      <c r="J4571" s="352" t="s">
        <v>454</v>
      </c>
      <c r="K4571" s="353" t="s">
        <v>1150</v>
      </c>
    </row>
    <row r="4572" spans="1:11">
      <c r="A4572" s="344"/>
      <c r="B4572" s="344"/>
      <c r="C4572" s="345"/>
      <c r="D4572" s="346"/>
      <c r="E4572" s="347"/>
      <c r="F4572" s="360"/>
      <c r="G4572" s="360"/>
      <c r="H4572" s="361"/>
      <c r="I4572" s="361"/>
      <c r="J4572" s="354"/>
      <c r="K4572" s="355"/>
    </row>
    <row r="4573" spans="1:11">
      <c r="A4573" s="344"/>
      <c r="B4573" s="344"/>
      <c r="C4573" s="345"/>
      <c r="D4573" s="346"/>
      <c r="E4573" s="347"/>
      <c r="F4573" s="360"/>
      <c r="G4573" s="360"/>
      <c r="H4573" s="361"/>
      <c r="I4573" s="361"/>
      <c r="J4573" s="354"/>
      <c r="K4573" s="355"/>
    </row>
    <row r="4574" spans="1:11">
      <c r="A4574" s="286" t="s">
        <v>436</v>
      </c>
      <c r="B4574" s="267"/>
      <c r="C4574" s="267"/>
      <c r="D4574" s="286" t="s">
        <v>437</v>
      </c>
      <c r="E4574" s="267"/>
      <c r="F4574" s="286"/>
      <c r="G4574" s="286"/>
      <c r="H4574" s="267"/>
      <c r="I4574" s="356" t="s">
        <v>438</v>
      </c>
      <c r="J4574" s="267"/>
      <c r="K4574" s="345"/>
    </row>
    <row r="4575" spans="1:11">
      <c r="A4575" s="286"/>
      <c r="B4575" s="267"/>
      <c r="C4575" s="267"/>
      <c r="D4575" s="286"/>
      <c r="E4575" s="267"/>
      <c r="F4575" s="286"/>
      <c r="G4575" s="286"/>
      <c r="H4575" s="267"/>
      <c r="I4575" s="267"/>
      <c r="J4575" s="267"/>
      <c r="K4575" s="345"/>
    </row>
    <row r="4576" spans="1:11">
      <c r="A4576" s="286"/>
      <c r="B4576" s="267"/>
      <c r="C4576" s="267"/>
      <c r="D4576" s="286"/>
      <c r="E4576" s="267"/>
      <c r="F4576" s="286"/>
      <c r="G4576" s="286"/>
      <c r="H4576" s="267"/>
      <c r="I4576" s="345"/>
      <c r="J4576" s="267"/>
      <c r="K4576" s="345"/>
    </row>
    <row r="4577" spans="1:11">
      <c r="A4577" s="287" t="s">
        <v>439</v>
      </c>
      <c r="B4577" s="267"/>
      <c r="C4577" s="267"/>
      <c r="D4577" s="287" t="s">
        <v>440</v>
      </c>
      <c r="E4577" s="267"/>
      <c r="F4577" s="287"/>
      <c r="G4577" s="287"/>
      <c r="H4577" s="267"/>
      <c r="I4577" s="287" t="s">
        <v>441</v>
      </c>
      <c r="J4577" s="267"/>
      <c r="K4577" s="357"/>
    </row>
    <row r="4578" spans="1:11">
      <c r="A4578" s="288" t="s">
        <v>442</v>
      </c>
      <c r="B4578" s="267"/>
      <c r="C4578" s="267"/>
      <c r="D4578" s="288" t="s">
        <v>443</v>
      </c>
      <c r="E4578" s="267"/>
      <c r="F4578" s="288"/>
      <c r="G4578" s="288"/>
      <c r="H4578" s="267"/>
      <c r="I4578" s="288" t="s">
        <v>444</v>
      </c>
      <c r="J4578" s="304"/>
      <c r="K4578" s="286"/>
    </row>
    <row r="4580" ht="18.75" spans="1:11">
      <c r="A4580" s="264" t="s">
        <v>415</v>
      </c>
      <c r="B4580" s="265"/>
      <c r="C4580" s="266"/>
      <c r="D4580" s="266"/>
      <c r="E4580" s="267"/>
      <c r="F4580" s="267"/>
      <c r="G4580" s="267"/>
      <c r="H4580" s="267"/>
      <c r="I4580" s="267"/>
      <c r="J4580" s="267"/>
      <c r="K4580" s="267"/>
    </row>
    <row r="4581" ht="18.75" spans="1:11">
      <c r="A4581" s="264" t="s">
        <v>416</v>
      </c>
      <c r="B4581" s="265"/>
      <c r="C4581" s="266"/>
      <c r="D4581" s="266"/>
      <c r="E4581" s="267"/>
      <c r="F4581" s="267"/>
      <c r="G4581" s="267"/>
      <c r="H4581" s="267"/>
      <c r="I4581" s="267"/>
      <c r="J4581" s="267"/>
      <c r="K4581" s="267"/>
    </row>
    <row r="4582" ht="18.75" spans="1:11">
      <c r="A4582" s="264" t="s">
        <v>417</v>
      </c>
      <c r="B4582" s="265"/>
      <c r="C4582" s="266"/>
      <c r="D4582" s="266"/>
      <c r="E4582" s="267"/>
      <c r="F4582" s="267"/>
      <c r="G4582" s="267"/>
      <c r="H4582" s="267"/>
      <c r="I4582" s="296"/>
      <c r="J4582" s="296"/>
      <c r="K4582" s="296"/>
    </row>
    <row r="4583" ht="18.75" spans="1:11">
      <c r="A4583" s="264"/>
      <c r="B4583" s="265"/>
      <c r="C4583" s="266"/>
      <c r="D4583" s="266"/>
      <c r="E4583" s="267"/>
      <c r="F4583" s="267"/>
      <c r="G4583" s="267"/>
      <c r="H4583" s="267"/>
      <c r="I4583" s="267"/>
      <c r="J4583" s="267"/>
      <c r="K4583" s="267"/>
    </row>
    <row r="4584" ht="18.75" spans="1:11">
      <c r="A4584" s="264" t="s">
        <v>450</v>
      </c>
      <c r="B4584" s="265"/>
      <c r="C4584" s="266"/>
      <c r="D4584" s="266"/>
      <c r="E4584" s="267"/>
      <c r="F4584" s="267"/>
      <c r="G4584" s="267"/>
      <c r="H4584" s="267"/>
      <c r="I4584" s="267"/>
      <c r="J4584" s="267"/>
      <c r="K4584" s="297"/>
    </row>
    <row r="4585" ht="18" spans="1:11">
      <c r="A4585" s="264" t="s">
        <v>419</v>
      </c>
      <c r="B4585" s="268" t="s">
        <v>1151</v>
      </c>
      <c r="C4585" s="266"/>
      <c r="D4585" s="266"/>
      <c r="E4585" s="267"/>
      <c r="F4585" s="267"/>
      <c r="G4585" s="267"/>
      <c r="H4585" s="267"/>
      <c r="I4585" s="267"/>
      <c r="J4585" s="267"/>
      <c r="K4585" s="297"/>
    </row>
    <row r="4586" ht="18.75" spans="1:11">
      <c r="A4586" s="264"/>
      <c r="B4586" s="268"/>
      <c r="C4586" s="266"/>
      <c r="D4586" s="266"/>
      <c r="E4586" s="267"/>
      <c r="F4586" s="267"/>
      <c r="G4586" s="267"/>
      <c r="H4586" s="267"/>
      <c r="I4586" s="267"/>
      <c r="J4586" s="267"/>
      <c r="K4586" s="356"/>
    </row>
    <row r="4587" ht="18.75" spans="1:11">
      <c r="A4587" s="269"/>
      <c r="B4587" s="269"/>
      <c r="C4587" s="266"/>
      <c r="D4587" s="266"/>
      <c r="E4587" s="269"/>
      <c r="F4587" s="270" t="s">
        <v>421</v>
      </c>
      <c r="G4587" s="271"/>
      <c r="H4587" s="271"/>
      <c r="I4587" s="299"/>
      <c r="J4587" s="267"/>
      <c r="K4587" s="356"/>
    </row>
    <row r="4588" ht="33" spans="1:11">
      <c r="A4588" s="334" t="s">
        <v>422</v>
      </c>
      <c r="B4588" s="335" t="s">
        <v>423</v>
      </c>
      <c r="C4588" s="336" t="s">
        <v>424</v>
      </c>
      <c r="D4588" s="337" t="s">
        <v>425</v>
      </c>
      <c r="E4588" s="336" t="s">
        <v>426</v>
      </c>
      <c r="F4588" s="336" t="s">
        <v>8</v>
      </c>
      <c r="G4588" s="336" t="s">
        <v>9</v>
      </c>
      <c r="H4588" s="336" t="s">
        <v>427</v>
      </c>
      <c r="I4588" s="336" t="s">
        <v>428</v>
      </c>
      <c r="J4588" s="336" t="s">
        <v>429</v>
      </c>
      <c r="K4588" s="336" t="s">
        <v>842</v>
      </c>
    </row>
    <row r="4589" spans="1:11">
      <c r="A4589" s="338">
        <v>45624</v>
      </c>
      <c r="B4589" s="338">
        <v>45628</v>
      </c>
      <c r="C4589" s="370">
        <v>232650</v>
      </c>
      <c r="D4589" s="371" t="s">
        <v>1121</v>
      </c>
      <c r="E4589" s="371" t="s">
        <v>449</v>
      </c>
      <c r="F4589" s="358">
        <v>0</v>
      </c>
      <c r="G4589" s="358">
        <v>0</v>
      </c>
      <c r="H4589" s="359">
        <v>0</v>
      </c>
      <c r="I4589" s="359">
        <v>0</v>
      </c>
      <c r="J4589" s="352" t="s">
        <v>433</v>
      </c>
      <c r="K4589" s="353" t="s">
        <v>434</v>
      </c>
    </row>
    <row r="4590" spans="1:11">
      <c r="A4590" s="344"/>
      <c r="B4590" s="344"/>
      <c r="C4590" s="345"/>
      <c r="D4590" s="346"/>
      <c r="E4590" s="347"/>
      <c r="F4590" s="360"/>
      <c r="G4590" s="360"/>
      <c r="H4590" s="361"/>
      <c r="I4590" s="361"/>
      <c r="J4590" s="354"/>
      <c r="K4590" s="355"/>
    </row>
    <row r="4591" spans="1:11">
      <c r="A4591" s="286" t="s">
        <v>436</v>
      </c>
      <c r="B4591" s="267"/>
      <c r="C4591" s="267"/>
      <c r="D4591" s="286" t="s">
        <v>437</v>
      </c>
      <c r="E4591" s="267"/>
      <c r="F4591" s="286"/>
      <c r="G4591" s="286"/>
      <c r="H4591" s="267"/>
      <c r="I4591" s="356" t="s">
        <v>438</v>
      </c>
      <c r="J4591" s="267"/>
      <c r="K4591" s="345"/>
    </row>
    <row r="4592" spans="1:11">
      <c r="A4592" s="286"/>
      <c r="B4592" s="267"/>
      <c r="C4592" s="267"/>
      <c r="D4592" s="286"/>
      <c r="E4592" s="267"/>
      <c r="F4592" s="286"/>
      <c r="G4592" s="286"/>
      <c r="H4592" s="267"/>
      <c r="I4592" s="267"/>
      <c r="J4592" s="267"/>
      <c r="K4592" s="345"/>
    </row>
    <row r="4593" spans="1:11">
      <c r="A4593" s="286"/>
      <c r="B4593" s="267"/>
      <c r="C4593" s="267"/>
      <c r="D4593" s="286"/>
      <c r="E4593" s="267"/>
      <c r="F4593" s="286"/>
      <c r="G4593" s="286"/>
      <c r="H4593" s="267"/>
      <c r="I4593" s="345"/>
      <c r="J4593" s="267"/>
      <c r="K4593" s="345"/>
    </row>
    <row r="4594" spans="1:11">
      <c r="A4594" s="287" t="s">
        <v>439</v>
      </c>
      <c r="B4594" s="267"/>
      <c r="C4594" s="267"/>
      <c r="D4594" s="287" t="s">
        <v>440</v>
      </c>
      <c r="E4594" s="267"/>
      <c r="F4594" s="287"/>
      <c r="G4594" s="287"/>
      <c r="H4594" s="267"/>
      <c r="I4594" s="287" t="s">
        <v>544</v>
      </c>
      <c r="J4594" s="267"/>
      <c r="K4594" s="357"/>
    </row>
    <row r="4595" spans="1:11">
      <c r="A4595" s="288" t="s">
        <v>442</v>
      </c>
      <c r="B4595" s="267"/>
      <c r="C4595" s="267"/>
      <c r="D4595" s="288" t="s">
        <v>443</v>
      </c>
      <c r="E4595" s="267"/>
      <c r="F4595" s="288"/>
      <c r="G4595" s="288"/>
      <c r="H4595" s="267"/>
      <c r="I4595" s="288" t="s">
        <v>545</v>
      </c>
      <c r="J4595" s="304"/>
      <c r="K4595" s="286"/>
    </row>
    <row r="4597" ht="16.5" spans="1:11">
      <c r="A4597" s="264" t="s">
        <v>415</v>
      </c>
      <c r="B4597" s="267"/>
      <c r="C4597" s="267"/>
      <c r="D4597" s="288"/>
      <c r="E4597" s="267"/>
      <c r="F4597" s="288"/>
      <c r="G4597" s="288"/>
      <c r="H4597" s="267"/>
      <c r="I4597" s="288"/>
      <c r="J4597" s="304"/>
      <c r="K4597" s="286"/>
    </row>
    <row r="4598" ht="18.75" spans="1:11">
      <c r="A4598" s="264" t="s">
        <v>416</v>
      </c>
      <c r="B4598" s="265"/>
      <c r="C4598" s="266"/>
      <c r="D4598" s="266"/>
      <c r="E4598" s="267"/>
      <c r="F4598" s="267"/>
      <c r="G4598" s="267"/>
      <c r="H4598" s="267"/>
      <c r="I4598" s="267"/>
      <c r="J4598" s="267"/>
      <c r="K4598" s="297"/>
    </row>
    <row r="4599" ht="18.75" spans="1:11">
      <c r="A4599" s="264" t="s">
        <v>417</v>
      </c>
      <c r="B4599" s="265"/>
      <c r="C4599" s="266"/>
      <c r="D4599" s="266"/>
      <c r="E4599" s="267"/>
      <c r="F4599" s="267"/>
      <c r="G4599" s="267"/>
      <c r="H4599" s="267"/>
      <c r="I4599" s="267"/>
      <c r="J4599" s="267"/>
      <c r="K4599" s="297"/>
    </row>
    <row r="4600" ht="18.75" spans="1:11">
      <c r="A4600" s="264"/>
      <c r="B4600" s="265"/>
      <c r="C4600" s="266"/>
      <c r="D4600" s="266"/>
      <c r="E4600" s="267"/>
      <c r="F4600" s="267"/>
      <c r="G4600" s="267"/>
      <c r="H4600" s="267"/>
      <c r="I4600" s="267"/>
      <c r="J4600" s="267"/>
      <c r="K4600" s="297"/>
    </row>
    <row r="4601" ht="18.75" spans="1:11">
      <c r="A4601" s="264" t="s">
        <v>418</v>
      </c>
      <c r="B4601" s="265"/>
      <c r="C4601" s="266"/>
      <c r="D4601" s="266"/>
      <c r="E4601" s="267"/>
      <c r="F4601" s="267"/>
      <c r="G4601" s="267"/>
      <c r="H4601" s="267"/>
      <c r="I4601" s="267"/>
      <c r="J4601" s="267"/>
      <c r="K4601" s="297"/>
    </row>
    <row r="4602" ht="18" spans="1:11">
      <c r="A4602" s="264" t="s">
        <v>419</v>
      </c>
      <c r="B4602" s="268" t="s">
        <v>1152</v>
      </c>
      <c r="C4602" s="266"/>
      <c r="D4602" s="266"/>
      <c r="E4602" s="267"/>
      <c r="F4602" s="267"/>
      <c r="G4602" s="267"/>
      <c r="H4602" s="267"/>
      <c r="I4602" s="267"/>
      <c r="J4602" s="267"/>
      <c r="K4602" s="297"/>
    </row>
    <row r="4603" ht="18.75" spans="1:11">
      <c r="A4603" s="264"/>
      <c r="B4603" s="268"/>
      <c r="C4603" s="266"/>
      <c r="D4603" s="266"/>
      <c r="E4603" s="267"/>
      <c r="F4603" s="267"/>
      <c r="G4603" s="267"/>
      <c r="H4603" s="267"/>
      <c r="I4603" s="267"/>
      <c r="J4603" s="267"/>
      <c r="K4603" s="356"/>
    </row>
    <row r="4604" ht="18.75" spans="1:11">
      <c r="A4604" s="269"/>
      <c r="B4604" s="269"/>
      <c r="C4604" s="266"/>
      <c r="D4604" s="266"/>
      <c r="E4604" s="269"/>
      <c r="F4604" s="270" t="s">
        <v>421</v>
      </c>
      <c r="G4604" s="271"/>
      <c r="H4604" s="271"/>
      <c r="I4604" s="299"/>
      <c r="J4604" s="267"/>
      <c r="K4604" s="356"/>
    </row>
    <row r="4605" ht="33" spans="1:11">
      <c r="A4605" s="334" t="s">
        <v>422</v>
      </c>
      <c r="B4605" s="335" t="s">
        <v>423</v>
      </c>
      <c r="C4605" s="336" t="s">
        <v>424</v>
      </c>
      <c r="D4605" s="337" t="s">
        <v>425</v>
      </c>
      <c r="E4605" s="336" t="s">
        <v>426</v>
      </c>
      <c r="F4605" s="336" t="s">
        <v>8</v>
      </c>
      <c r="G4605" s="336" t="s">
        <v>9</v>
      </c>
      <c r="H4605" s="336" t="s">
        <v>427</v>
      </c>
      <c r="I4605" s="336" t="s">
        <v>428</v>
      </c>
      <c r="J4605" s="336" t="s">
        <v>429</v>
      </c>
      <c r="K4605" s="336" t="s">
        <v>842</v>
      </c>
    </row>
    <row r="4606" spans="1:11">
      <c r="A4606" s="338">
        <v>45623</v>
      </c>
      <c r="B4606" s="338">
        <v>45628</v>
      </c>
      <c r="C4606" s="339" t="s">
        <v>1153</v>
      </c>
      <c r="D4606" s="340" t="s">
        <v>1154</v>
      </c>
      <c r="E4606" s="341" t="s">
        <v>447</v>
      </c>
      <c r="F4606" s="358">
        <v>0</v>
      </c>
      <c r="G4606" s="358">
        <v>0</v>
      </c>
      <c r="H4606" s="358">
        <f>F4606+G4606</f>
        <v>0</v>
      </c>
      <c r="I4606" s="358">
        <v>0</v>
      </c>
      <c r="J4606" s="352" t="s">
        <v>433</v>
      </c>
      <c r="K4606" s="353" t="s">
        <v>434</v>
      </c>
    </row>
    <row r="4607" spans="1:11">
      <c r="A4607" s="344"/>
      <c r="B4607" s="344"/>
      <c r="C4607" s="345"/>
      <c r="D4607" s="346"/>
      <c r="E4607" s="347"/>
      <c r="F4607" s="360"/>
      <c r="G4607" s="360"/>
      <c r="H4607" s="361"/>
      <c r="I4607" s="361"/>
      <c r="J4607" s="354"/>
      <c r="K4607" s="355"/>
    </row>
    <row r="4608" spans="1:11">
      <c r="A4608" s="344"/>
      <c r="B4608" s="344"/>
      <c r="C4608" s="345"/>
      <c r="D4608" s="346"/>
      <c r="E4608" s="347"/>
      <c r="F4608" s="360"/>
      <c r="G4608" s="360"/>
      <c r="H4608" s="361"/>
      <c r="I4608" s="361"/>
      <c r="J4608" s="354"/>
      <c r="K4608" s="355"/>
    </row>
    <row r="4609" spans="1:11">
      <c r="A4609" s="286" t="s">
        <v>436</v>
      </c>
      <c r="B4609" s="267"/>
      <c r="C4609" s="267"/>
      <c r="D4609" s="286" t="s">
        <v>437</v>
      </c>
      <c r="E4609" s="267"/>
      <c r="F4609" s="286"/>
      <c r="G4609" s="286"/>
      <c r="H4609" s="267"/>
      <c r="I4609" s="356" t="s">
        <v>438</v>
      </c>
      <c r="J4609" s="267"/>
      <c r="K4609" s="345"/>
    </row>
    <row r="4610" spans="1:11">
      <c r="A4610" s="286"/>
      <c r="B4610" s="267"/>
      <c r="C4610" s="267"/>
      <c r="D4610" s="286"/>
      <c r="E4610" s="267"/>
      <c r="F4610" s="286"/>
      <c r="G4610" s="286"/>
      <c r="H4610" s="267"/>
      <c r="I4610" s="267"/>
      <c r="J4610" s="267"/>
      <c r="K4610" s="345"/>
    </row>
    <row r="4611" spans="1:11">
      <c r="A4611" s="286"/>
      <c r="B4611" s="267"/>
      <c r="C4611" s="267"/>
      <c r="D4611" s="286"/>
      <c r="E4611" s="267"/>
      <c r="F4611" s="286"/>
      <c r="G4611" s="286"/>
      <c r="H4611" s="267"/>
      <c r="I4611" s="345"/>
      <c r="J4611" s="267"/>
      <c r="K4611" s="345"/>
    </row>
    <row r="4612" spans="1:11">
      <c r="A4612" s="287" t="s">
        <v>439</v>
      </c>
      <c r="B4612" s="267"/>
      <c r="C4612" s="267"/>
      <c r="D4612" s="287" t="s">
        <v>440</v>
      </c>
      <c r="E4612" s="267"/>
      <c r="F4612" s="287"/>
      <c r="G4612" s="287"/>
      <c r="H4612" s="267"/>
      <c r="I4612" s="287" t="s">
        <v>441</v>
      </c>
      <c r="J4612" s="267"/>
      <c r="K4612" s="357"/>
    </row>
    <row r="4613" spans="1:11">
      <c r="A4613" s="288" t="s">
        <v>442</v>
      </c>
      <c r="B4613" s="267"/>
      <c r="C4613" s="267"/>
      <c r="D4613" s="288" t="s">
        <v>443</v>
      </c>
      <c r="E4613" s="267"/>
      <c r="F4613" s="288"/>
      <c r="G4613" s="288"/>
      <c r="H4613" s="267"/>
      <c r="I4613" s="288" t="s">
        <v>444</v>
      </c>
      <c r="J4613" s="304"/>
      <c r="K4613" s="286"/>
    </row>
    <row r="4615" ht="16.5" spans="1:11">
      <c r="A4615" s="264" t="s">
        <v>415</v>
      </c>
      <c r="B4615" s="267"/>
      <c r="C4615" s="267"/>
      <c r="D4615" s="288"/>
      <c r="E4615" s="267"/>
      <c r="F4615" s="288"/>
      <c r="G4615" s="288"/>
      <c r="H4615" s="267"/>
      <c r="I4615" s="288"/>
      <c r="J4615" s="304"/>
      <c r="K4615" s="286"/>
    </row>
    <row r="4616" ht="18.75" spans="1:11">
      <c r="A4616" s="264" t="s">
        <v>416</v>
      </c>
      <c r="B4616" s="265"/>
      <c r="C4616" s="266"/>
      <c r="D4616" s="266"/>
      <c r="E4616" s="267"/>
      <c r="F4616" s="267"/>
      <c r="G4616" s="267"/>
      <c r="H4616" s="267"/>
      <c r="I4616" s="267"/>
      <c r="J4616" s="267"/>
      <c r="K4616" s="297"/>
    </row>
    <row r="4617" ht="18.75" spans="1:11">
      <c r="A4617" s="264" t="s">
        <v>417</v>
      </c>
      <c r="B4617" s="265"/>
      <c r="C4617" s="266"/>
      <c r="D4617" s="266"/>
      <c r="E4617" s="267"/>
      <c r="F4617" s="267"/>
      <c r="G4617" s="267"/>
      <c r="H4617" s="267"/>
      <c r="I4617" s="267"/>
      <c r="J4617" s="267"/>
      <c r="K4617" s="297"/>
    </row>
    <row r="4618" ht="18.75" spans="1:11">
      <c r="A4618" s="264"/>
      <c r="B4618" s="265"/>
      <c r="C4618" s="266"/>
      <c r="D4618" s="266"/>
      <c r="E4618" s="267"/>
      <c r="F4618" s="267"/>
      <c r="G4618" s="267"/>
      <c r="H4618" s="267"/>
      <c r="I4618" s="267"/>
      <c r="J4618" s="267"/>
      <c r="K4618" s="297"/>
    </row>
    <row r="4619" ht="18.75" spans="1:11">
      <c r="A4619" s="264" t="s">
        <v>418</v>
      </c>
      <c r="B4619" s="265"/>
      <c r="C4619" s="266"/>
      <c r="D4619" s="266"/>
      <c r="E4619" s="267"/>
      <c r="F4619" s="267"/>
      <c r="G4619" s="267"/>
      <c r="H4619" s="267"/>
      <c r="I4619" s="267"/>
      <c r="J4619" s="267"/>
      <c r="K4619" s="297"/>
    </row>
    <row r="4620" ht="18" spans="1:11">
      <c r="A4620" s="264" t="s">
        <v>419</v>
      </c>
      <c r="B4620" s="268" t="s">
        <v>1155</v>
      </c>
      <c r="C4620" s="266"/>
      <c r="D4620" s="266"/>
      <c r="E4620" s="267"/>
      <c r="F4620" s="267"/>
      <c r="G4620" s="267"/>
      <c r="H4620" s="267"/>
      <c r="I4620" s="267"/>
      <c r="J4620" s="267"/>
      <c r="K4620" s="297"/>
    </row>
    <row r="4621" ht="18.75" spans="1:11">
      <c r="A4621" s="264"/>
      <c r="B4621" s="268"/>
      <c r="C4621" s="266"/>
      <c r="D4621" s="266"/>
      <c r="E4621" s="267"/>
      <c r="F4621" s="267"/>
      <c r="G4621" s="267"/>
      <c r="H4621" s="267"/>
      <c r="I4621" s="267"/>
      <c r="J4621" s="267"/>
      <c r="K4621" s="356"/>
    </row>
    <row r="4622" ht="18.75" spans="1:11">
      <c r="A4622" s="269"/>
      <c r="B4622" s="269"/>
      <c r="C4622" s="266"/>
      <c r="D4622" s="266"/>
      <c r="E4622" s="269"/>
      <c r="F4622" s="270" t="s">
        <v>421</v>
      </c>
      <c r="G4622" s="271"/>
      <c r="H4622" s="271"/>
      <c r="I4622" s="299"/>
      <c r="J4622" s="267"/>
      <c r="K4622" s="356"/>
    </row>
    <row r="4623" ht="33" spans="1:11">
      <c r="A4623" s="334" t="s">
        <v>422</v>
      </c>
      <c r="B4623" s="335" t="s">
        <v>423</v>
      </c>
      <c r="C4623" s="336" t="s">
        <v>424</v>
      </c>
      <c r="D4623" s="337" t="s">
        <v>425</v>
      </c>
      <c r="E4623" s="336" t="s">
        <v>426</v>
      </c>
      <c r="F4623" s="336" t="s">
        <v>8</v>
      </c>
      <c r="G4623" s="336" t="s">
        <v>9</v>
      </c>
      <c r="H4623" s="336" t="s">
        <v>427</v>
      </c>
      <c r="I4623" s="336" t="s">
        <v>428</v>
      </c>
      <c r="J4623" s="336" t="s">
        <v>429</v>
      </c>
      <c r="K4623" s="336" t="s">
        <v>842</v>
      </c>
    </row>
    <row r="4624" spans="1:11">
      <c r="A4624" s="338">
        <v>45624</v>
      </c>
      <c r="B4624" s="338">
        <v>45629</v>
      </c>
      <c r="C4624" s="339" t="s">
        <v>1156</v>
      </c>
      <c r="D4624" s="340" t="s">
        <v>1157</v>
      </c>
      <c r="E4624" s="341" t="s">
        <v>510</v>
      </c>
      <c r="F4624" s="358">
        <v>0</v>
      </c>
      <c r="G4624" s="358">
        <v>0</v>
      </c>
      <c r="H4624" s="358">
        <f>F4624+G4624</f>
        <v>0</v>
      </c>
      <c r="I4624" s="358">
        <v>0</v>
      </c>
      <c r="J4624" s="352" t="s">
        <v>433</v>
      </c>
      <c r="K4624" s="353" t="s">
        <v>434</v>
      </c>
    </row>
    <row r="4625" spans="1:11">
      <c r="A4625" s="344"/>
      <c r="B4625" s="344"/>
      <c r="C4625" s="345"/>
      <c r="D4625" s="346"/>
      <c r="E4625" s="347"/>
      <c r="F4625" s="360"/>
      <c r="G4625" s="360"/>
      <c r="H4625" s="361"/>
      <c r="I4625" s="361"/>
      <c r="J4625" s="354"/>
      <c r="K4625" s="355"/>
    </row>
    <row r="4626" spans="1:11">
      <c r="A4626" s="344"/>
      <c r="B4626" s="344"/>
      <c r="C4626" s="345"/>
      <c r="D4626" s="346"/>
      <c r="E4626" s="347"/>
      <c r="F4626" s="360"/>
      <c r="G4626" s="360"/>
      <c r="H4626" s="361"/>
      <c r="I4626" s="361"/>
      <c r="J4626" s="354"/>
      <c r="K4626" s="355"/>
    </row>
    <row r="4627" spans="1:11">
      <c r="A4627" s="286" t="s">
        <v>436</v>
      </c>
      <c r="B4627" s="267"/>
      <c r="C4627" s="267"/>
      <c r="D4627" s="286" t="s">
        <v>437</v>
      </c>
      <c r="E4627" s="267"/>
      <c r="F4627" s="286"/>
      <c r="G4627" s="286"/>
      <c r="H4627" s="267"/>
      <c r="I4627" s="356" t="s">
        <v>438</v>
      </c>
      <c r="J4627" s="267"/>
      <c r="K4627" s="345"/>
    </row>
    <row r="4628" spans="1:11">
      <c r="A4628" s="286"/>
      <c r="B4628" s="267"/>
      <c r="C4628" s="267"/>
      <c r="D4628" s="286"/>
      <c r="E4628" s="267"/>
      <c r="F4628" s="286"/>
      <c r="G4628" s="286"/>
      <c r="H4628" s="267"/>
      <c r="I4628" s="267"/>
      <c r="J4628" s="267"/>
      <c r="K4628" s="345"/>
    </row>
    <row r="4629" spans="1:11">
      <c r="A4629" s="286"/>
      <c r="B4629" s="267"/>
      <c r="C4629" s="267"/>
      <c r="D4629" s="286"/>
      <c r="E4629" s="267"/>
      <c r="F4629" s="286"/>
      <c r="G4629" s="286"/>
      <c r="H4629" s="267"/>
      <c r="I4629" s="345"/>
      <c r="J4629" s="267"/>
      <c r="K4629" s="345"/>
    </row>
    <row r="4630" spans="1:11">
      <c r="A4630" s="287" t="s">
        <v>439</v>
      </c>
      <c r="B4630" s="267"/>
      <c r="C4630" s="267"/>
      <c r="D4630" s="287" t="s">
        <v>440</v>
      </c>
      <c r="E4630" s="267"/>
      <c r="F4630" s="287"/>
      <c r="G4630" s="287"/>
      <c r="H4630" s="267"/>
      <c r="I4630" s="287" t="s">
        <v>441</v>
      </c>
      <c r="J4630" s="267"/>
      <c r="K4630" s="357"/>
    </row>
    <row r="4631" spans="1:11">
      <c r="A4631" s="288" t="s">
        <v>442</v>
      </c>
      <c r="B4631" s="267"/>
      <c r="C4631" s="267"/>
      <c r="D4631" s="288" t="s">
        <v>443</v>
      </c>
      <c r="E4631" s="267"/>
      <c r="F4631" s="288"/>
      <c r="G4631" s="288"/>
      <c r="H4631" s="267"/>
      <c r="I4631" s="288" t="s">
        <v>444</v>
      </c>
      <c r="J4631" s="304"/>
      <c r="K4631" s="286"/>
    </row>
    <row r="4633" ht="18.75" spans="1:11">
      <c r="A4633" s="264" t="s">
        <v>415</v>
      </c>
      <c r="B4633" s="265"/>
      <c r="C4633" s="266"/>
      <c r="D4633" s="266"/>
      <c r="E4633" s="267"/>
      <c r="F4633" s="267"/>
      <c r="G4633" s="267"/>
      <c r="H4633" s="267"/>
      <c r="I4633" s="267"/>
      <c r="J4633" s="267"/>
      <c r="K4633" s="267"/>
    </row>
    <row r="4634" ht="18.75" spans="1:11">
      <c r="A4634" s="264" t="s">
        <v>416</v>
      </c>
      <c r="B4634" s="265"/>
      <c r="C4634" s="266"/>
      <c r="D4634" s="266"/>
      <c r="E4634" s="267"/>
      <c r="F4634" s="267"/>
      <c r="G4634" s="267"/>
      <c r="H4634" s="267"/>
      <c r="I4634" s="267"/>
      <c r="J4634" s="267"/>
      <c r="K4634" s="267"/>
    </row>
    <row r="4635" ht="18.75" spans="1:11">
      <c r="A4635" s="264" t="s">
        <v>417</v>
      </c>
      <c r="B4635" s="265"/>
      <c r="C4635" s="266"/>
      <c r="D4635" s="266"/>
      <c r="E4635" s="267"/>
      <c r="F4635" s="267"/>
      <c r="G4635" s="267"/>
      <c r="H4635" s="267"/>
      <c r="I4635" s="296"/>
      <c r="J4635" s="296"/>
      <c r="K4635" s="296"/>
    </row>
    <row r="4636" ht="18.75" spans="1:11">
      <c r="A4636" s="264"/>
      <c r="B4636" s="265"/>
      <c r="C4636" s="266"/>
      <c r="D4636" s="266"/>
      <c r="E4636" s="267"/>
      <c r="F4636" s="267"/>
      <c r="G4636" s="267"/>
      <c r="H4636" s="267"/>
      <c r="I4636" s="267"/>
      <c r="J4636" s="267"/>
      <c r="K4636" s="267"/>
    </row>
    <row r="4637" ht="18.75" spans="1:11">
      <c r="A4637" s="264" t="s">
        <v>450</v>
      </c>
      <c r="B4637" s="265"/>
      <c r="C4637" s="266"/>
      <c r="D4637" s="266"/>
      <c r="E4637" s="267"/>
      <c r="F4637" s="267"/>
      <c r="G4637" s="267"/>
      <c r="H4637" s="267"/>
      <c r="I4637" s="267"/>
      <c r="J4637" s="267"/>
      <c r="K4637" s="297"/>
    </row>
    <row r="4638" ht="18" spans="1:11">
      <c r="A4638" s="264" t="s">
        <v>419</v>
      </c>
      <c r="B4638" s="268" t="s">
        <v>1158</v>
      </c>
      <c r="C4638" s="266"/>
      <c r="D4638" s="266"/>
      <c r="E4638" s="267"/>
      <c r="F4638" s="267"/>
      <c r="G4638" s="267"/>
      <c r="H4638" s="267"/>
      <c r="I4638" s="267"/>
      <c r="J4638" s="267"/>
      <c r="K4638" s="297"/>
    </row>
    <row r="4639" ht="18.75" spans="1:11">
      <c r="A4639" s="264"/>
      <c r="B4639" s="268"/>
      <c r="C4639" s="266"/>
      <c r="D4639" s="266"/>
      <c r="E4639" s="267"/>
      <c r="F4639" s="267"/>
      <c r="G4639" s="267"/>
      <c r="H4639" s="267"/>
      <c r="I4639" s="267"/>
      <c r="J4639" s="267"/>
      <c r="K4639" s="356"/>
    </row>
    <row r="4640" ht="18.75" spans="1:11">
      <c r="A4640" s="269"/>
      <c r="B4640" s="269"/>
      <c r="C4640" s="266"/>
      <c r="D4640" s="266"/>
      <c r="E4640" s="269"/>
      <c r="F4640" s="270" t="s">
        <v>421</v>
      </c>
      <c r="G4640" s="271"/>
      <c r="H4640" s="271"/>
      <c r="I4640" s="299"/>
      <c r="J4640" s="267"/>
      <c r="K4640" s="356"/>
    </row>
    <row r="4641" ht="33" spans="1:11">
      <c r="A4641" s="334" t="s">
        <v>422</v>
      </c>
      <c r="B4641" s="335" t="s">
        <v>423</v>
      </c>
      <c r="C4641" s="336" t="s">
        <v>424</v>
      </c>
      <c r="D4641" s="337" t="s">
        <v>425</v>
      </c>
      <c r="E4641" s="336" t="s">
        <v>426</v>
      </c>
      <c r="F4641" s="336" t="s">
        <v>8</v>
      </c>
      <c r="G4641" s="336" t="s">
        <v>9</v>
      </c>
      <c r="H4641" s="336" t="s">
        <v>427</v>
      </c>
      <c r="I4641" s="336" t="s">
        <v>428</v>
      </c>
      <c r="J4641" s="336" t="s">
        <v>429</v>
      </c>
      <c r="K4641" s="336" t="s">
        <v>842</v>
      </c>
    </row>
    <row r="4642" spans="1:11">
      <c r="A4642" s="338">
        <v>45625</v>
      </c>
      <c r="B4642" s="338">
        <v>45629</v>
      </c>
      <c r="C4642" s="370">
        <v>232786</v>
      </c>
      <c r="D4642" s="371" t="s">
        <v>1159</v>
      </c>
      <c r="E4642" s="371" t="s">
        <v>541</v>
      </c>
      <c r="F4642" s="358">
        <v>0</v>
      </c>
      <c r="G4642" s="358">
        <v>0</v>
      </c>
      <c r="H4642" s="359">
        <v>0</v>
      </c>
      <c r="I4642" s="359">
        <v>0</v>
      </c>
      <c r="J4642" s="352" t="s">
        <v>433</v>
      </c>
      <c r="K4642" s="353" t="s">
        <v>434</v>
      </c>
    </row>
    <row r="4643" spans="1:11">
      <c r="A4643" s="344"/>
      <c r="B4643" s="344"/>
      <c r="C4643" s="345"/>
      <c r="D4643" s="346"/>
      <c r="E4643" s="347"/>
      <c r="F4643" s="360"/>
      <c r="G4643" s="360"/>
      <c r="H4643" s="361"/>
      <c r="I4643" s="361"/>
      <c r="J4643" s="354"/>
      <c r="K4643" s="355"/>
    </row>
    <row r="4644" spans="1:11">
      <c r="A4644" s="286" t="s">
        <v>436</v>
      </c>
      <c r="B4644" s="267"/>
      <c r="C4644" s="267"/>
      <c r="D4644" s="286" t="s">
        <v>437</v>
      </c>
      <c r="E4644" s="267"/>
      <c r="F4644" s="286"/>
      <c r="G4644" s="286"/>
      <c r="H4644" s="267"/>
      <c r="I4644" s="356" t="s">
        <v>438</v>
      </c>
      <c r="J4644" s="267"/>
      <c r="K4644" s="345"/>
    </row>
    <row r="4645" spans="1:11">
      <c r="A4645" s="286"/>
      <c r="B4645" s="267"/>
      <c r="C4645" s="267"/>
      <c r="D4645" s="286"/>
      <c r="E4645" s="267"/>
      <c r="F4645" s="286"/>
      <c r="G4645" s="286"/>
      <c r="H4645" s="267"/>
      <c r="I4645" s="267"/>
      <c r="J4645" s="267"/>
      <c r="K4645" s="345"/>
    </row>
    <row r="4646" spans="1:11">
      <c r="A4646" s="286"/>
      <c r="B4646" s="267"/>
      <c r="C4646" s="267"/>
      <c r="D4646" s="286"/>
      <c r="E4646" s="267"/>
      <c r="F4646" s="286"/>
      <c r="G4646" s="286"/>
      <c r="H4646" s="267"/>
      <c r="I4646" s="345"/>
      <c r="J4646" s="267"/>
      <c r="K4646" s="345"/>
    </row>
    <row r="4647" spans="1:11">
      <c r="A4647" s="287" t="s">
        <v>439</v>
      </c>
      <c r="B4647" s="267"/>
      <c r="C4647" s="267"/>
      <c r="D4647" s="287" t="s">
        <v>440</v>
      </c>
      <c r="E4647" s="267"/>
      <c r="F4647" s="287"/>
      <c r="G4647" s="287"/>
      <c r="H4647" s="267"/>
      <c r="I4647" s="287" t="s">
        <v>544</v>
      </c>
      <c r="J4647" s="267"/>
      <c r="K4647" s="357"/>
    </row>
    <row r="4648" spans="1:11">
      <c r="A4648" s="288" t="s">
        <v>442</v>
      </c>
      <c r="B4648" s="267"/>
      <c r="C4648" s="267"/>
      <c r="D4648" s="288" t="s">
        <v>443</v>
      </c>
      <c r="E4648" s="267"/>
      <c r="F4648" s="288"/>
      <c r="G4648" s="288"/>
      <c r="H4648" s="267"/>
      <c r="I4648" s="288" t="s">
        <v>545</v>
      </c>
      <c r="J4648" s="304"/>
      <c r="K4648" s="286"/>
    </row>
    <row r="4650" ht="18.75" spans="1:11">
      <c r="A4650" s="264" t="s">
        <v>415</v>
      </c>
      <c r="B4650" s="265"/>
      <c r="C4650" s="266"/>
      <c r="D4650" s="266"/>
      <c r="E4650" s="267"/>
      <c r="F4650" s="267"/>
      <c r="G4650" s="267"/>
      <c r="H4650" s="267"/>
      <c r="I4650" s="267"/>
      <c r="J4650" s="267"/>
      <c r="K4650" s="267"/>
    </row>
    <row r="4651" ht="18.75" spans="1:11">
      <c r="A4651" s="264" t="s">
        <v>416</v>
      </c>
      <c r="B4651" s="265"/>
      <c r="C4651" s="266"/>
      <c r="D4651" s="266"/>
      <c r="E4651" s="267"/>
      <c r="F4651" s="267"/>
      <c r="G4651" s="267"/>
      <c r="H4651" s="267"/>
      <c r="I4651" s="267"/>
      <c r="J4651" s="267"/>
      <c r="K4651" s="267"/>
    </row>
    <row r="4652" ht="18.75" spans="1:11">
      <c r="A4652" s="264" t="s">
        <v>417</v>
      </c>
      <c r="B4652" s="265"/>
      <c r="C4652" s="266"/>
      <c r="D4652" s="266"/>
      <c r="E4652" s="267"/>
      <c r="F4652" s="267"/>
      <c r="G4652" s="267"/>
      <c r="H4652" s="267"/>
      <c r="I4652" s="296"/>
      <c r="J4652" s="296"/>
      <c r="K4652" s="296"/>
    </row>
    <row r="4653" ht="18.75" spans="1:11">
      <c r="A4653" s="264"/>
      <c r="B4653" s="265"/>
      <c r="C4653" s="266"/>
      <c r="D4653" s="266"/>
      <c r="E4653" s="267"/>
      <c r="F4653" s="267"/>
      <c r="G4653" s="267"/>
      <c r="H4653" s="267"/>
      <c r="I4653" s="267"/>
      <c r="J4653" s="267"/>
      <c r="K4653" s="267"/>
    </row>
    <row r="4654" ht="18.75" spans="1:11">
      <c r="A4654" s="264" t="s">
        <v>450</v>
      </c>
      <c r="B4654" s="265"/>
      <c r="C4654" s="266"/>
      <c r="D4654" s="266"/>
      <c r="E4654" s="267"/>
      <c r="F4654" s="267"/>
      <c r="G4654" s="267"/>
      <c r="H4654" s="267"/>
      <c r="I4654" s="267"/>
      <c r="J4654" s="267"/>
      <c r="K4654" s="297"/>
    </row>
    <row r="4655" ht="18" spans="1:11">
      <c r="A4655" s="264" t="s">
        <v>419</v>
      </c>
      <c r="B4655" s="268" t="s">
        <v>1160</v>
      </c>
      <c r="C4655" s="266"/>
      <c r="D4655" s="266"/>
      <c r="E4655" s="267"/>
      <c r="F4655" s="267"/>
      <c r="G4655" s="267"/>
      <c r="H4655" s="267"/>
      <c r="I4655" s="267"/>
      <c r="J4655" s="267"/>
      <c r="K4655" s="297"/>
    </row>
    <row r="4656" ht="18.75" spans="1:11">
      <c r="A4656" s="264"/>
      <c r="B4656" s="268"/>
      <c r="C4656" s="266"/>
      <c r="D4656" s="266"/>
      <c r="E4656" s="267"/>
      <c r="F4656" s="267"/>
      <c r="G4656" s="267"/>
      <c r="H4656" s="267"/>
      <c r="I4656" s="267"/>
      <c r="J4656" s="267"/>
      <c r="K4656" s="356"/>
    </row>
    <row r="4657" ht="18.75" spans="1:11">
      <c r="A4657" s="269"/>
      <c r="B4657" s="269"/>
      <c r="C4657" s="266"/>
      <c r="D4657" s="266"/>
      <c r="E4657" s="269"/>
      <c r="F4657" s="270" t="s">
        <v>421</v>
      </c>
      <c r="G4657" s="271"/>
      <c r="H4657" s="271"/>
      <c r="I4657" s="299"/>
      <c r="J4657" s="267"/>
      <c r="K4657" s="356"/>
    </row>
    <row r="4658" ht="33" spans="1:11">
      <c r="A4658" s="334" t="s">
        <v>422</v>
      </c>
      <c r="B4658" s="335" t="s">
        <v>423</v>
      </c>
      <c r="C4658" s="336" t="s">
        <v>424</v>
      </c>
      <c r="D4658" s="337" t="s">
        <v>425</v>
      </c>
      <c r="E4658" s="336" t="s">
        <v>426</v>
      </c>
      <c r="F4658" s="336" t="s">
        <v>8</v>
      </c>
      <c r="G4658" s="336" t="s">
        <v>9</v>
      </c>
      <c r="H4658" s="336" t="s">
        <v>427</v>
      </c>
      <c r="I4658" s="336" t="s">
        <v>428</v>
      </c>
      <c r="J4658" s="336" t="s">
        <v>429</v>
      </c>
      <c r="K4658" s="336" t="s">
        <v>842</v>
      </c>
    </row>
    <row r="4659" spans="1:11">
      <c r="A4659" s="338">
        <v>45621</v>
      </c>
      <c r="B4659" s="338">
        <v>45631</v>
      </c>
      <c r="C4659" s="370">
        <v>232092</v>
      </c>
      <c r="D4659" s="371" t="s">
        <v>1161</v>
      </c>
      <c r="E4659" s="371" t="s">
        <v>568</v>
      </c>
      <c r="F4659" s="358">
        <v>3245</v>
      </c>
      <c r="G4659" s="358">
        <v>5000</v>
      </c>
      <c r="H4659" s="359">
        <f>F4659+G4659</f>
        <v>8245</v>
      </c>
      <c r="I4659" s="359">
        <v>3600</v>
      </c>
      <c r="J4659" s="352" t="s">
        <v>454</v>
      </c>
      <c r="K4659" s="353" t="s">
        <v>1162</v>
      </c>
    </row>
    <row r="4660" spans="1:11">
      <c r="A4660" s="344"/>
      <c r="B4660" s="344"/>
      <c r="C4660" s="345"/>
      <c r="D4660" s="346"/>
      <c r="E4660" s="347"/>
      <c r="F4660" s="360"/>
      <c r="G4660" s="360"/>
      <c r="H4660" s="361"/>
      <c r="I4660" s="361"/>
      <c r="J4660" s="354"/>
      <c r="K4660" s="355"/>
    </row>
    <row r="4661" spans="1:11">
      <c r="A4661" s="286" t="s">
        <v>436</v>
      </c>
      <c r="B4661" s="267"/>
      <c r="C4661" s="267"/>
      <c r="D4661" s="286" t="s">
        <v>437</v>
      </c>
      <c r="E4661" s="267"/>
      <c r="F4661" s="286"/>
      <c r="G4661" s="286"/>
      <c r="H4661" s="267"/>
      <c r="I4661" s="356" t="s">
        <v>438</v>
      </c>
      <c r="J4661" s="267"/>
      <c r="K4661" s="345"/>
    </row>
    <row r="4662" spans="1:11">
      <c r="A4662" s="286"/>
      <c r="B4662" s="267"/>
      <c r="C4662" s="267"/>
      <c r="D4662" s="286"/>
      <c r="E4662" s="267"/>
      <c r="F4662" s="286"/>
      <c r="G4662" s="286"/>
      <c r="H4662" s="267"/>
      <c r="I4662" s="267"/>
      <c r="J4662" s="267"/>
      <c r="K4662" s="345"/>
    </row>
    <row r="4663" spans="1:11">
      <c r="A4663" s="286"/>
      <c r="B4663" s="267"/>
      <c r="C4663" s="267"/>
      <c r="D4663" s="286"/>
      <c r="E4663" s="267"/>
      <c r="F4663" s="286"/>
      <c r="G4663" s="286"/>
      <c r="H4663" s="267"/>
      <c r="I4663" s="345"/>
      <c r="J4663" s="267"/>
      <c r="K4663" s="345"/>
    </row>
    <row r="4664" spans="1:11">
      <c r="A4664" s="287" t="s">
        <v>439</v>
      </c>
      <c r="B4664" s="267"/>
      <c r="C4664" s="267"/>
      <c r="D4664" s="287" t="s">
        <v>440</v>
      </c>
      <c r="E4664" s="267"/>
      <c r="F4664" s="287"/>
      <c r="G4664" s="287"/>
      <c r="H4664" s="267"/>
      <c r="I4664" s="287" t="s">
        <v>544</v>
      </c>
      <c r="J4664" s="267"/>
      <c r="K4664" s="357"/>
    </row>
    <row r="4665" spans="1:11">
      <c r="A4665" s="288" t="s">
        <v>442</v>
      </c>
      <c r="B4665" s="267"/>
      <c r="C4665" s="267"/>
      <c r="D4665" s="288" t="s">
        <v>443</v>
      </c>
      <c r="E4665" s="267"/>
      <c r="F4665" s="288"/>
      <c r="G4665" s="288"/>
      <c r="H4665" s="267"/>
      <c r="I4665" s="288" t="s">
        <v>545</v>
      </c>
      <c r="J4665" s="304"/>
      <c r="K4665" s="286"/>
    </row>
    <row r="4667" ht="16.5" spans="1:11">
      <c r="A4667" s="264" t="s">
        <v>415</v>
      </c>
      <c r="B4667" s="267"/>
      <c r="C4667" s="267"/>
      <c r="D4667" s="288"/>
      <c r="E4667" s="267"/>
      <c r="F4667" s="288"/>
      <c r="G4667" s="288"/>
      <c r="H4667" s="267"/>
      <c r="I4667" s="288"/>
      <c r="J4667" s="304"/>
      <c r="K4667" s="286"/>
    </row>
    <row r="4668" ht="18.75" spans="1:11">
      <c r="A4668" s="264" t="s">
        <v>416</v>
      </c>
      <c r="B4668" s="265"/>
      <c r="C4668" s="266"/>
      <c r="D4668" s="266"/>
      <c r="E4668" s="267"/>
      <c r="F4668" s="267"/>
      <c r="G4668" s="267"/>
      <c r="H4668" s="267"/>
      <c r="I4668" s="267"/>
      <c r="J4668" s="267"/>
      <c r="K4668" s="297"/>
    </row>
    <row r="4669" ht="18.75" spans="1:11">
      <c r="A4669" s="264" t="s">
        <v>417</v>
      </c>
      <c r="B4669" s="265"/>
      <c r="C4669" s="266"/>
      <c r="D4669" s="266"/>
      <c r="E4669" s="267"/>
      <c r="F4669" s="267"/>
      <c r="G4669" s="267"/>
      <c r="H4669" s="267"/>
      <c r="I4669" s="267"/>
      <c r="J4669" s="267"/>
      <c r="K4669" s="297"/>
    </row>
    <row r="4670" ht="18.75" spans="1:11">
      <c r="A4670" s="264"/>
      <c r="B4670" s="265"/>
      <c r="C4670" s="266"/>
      <c r="D4670" s="266"/>
      <c r="E4670" s="267"/>
      <c r="F4670" s="267"/>
      <c r="G4670" s="267"/>
      <c r="H4670" s="267"/>
      <c r="I4670" s="267"/>
      <c r="J4670" s="267"/>
      <c r="K4670" s="297"/>
    </row>
    <row r="4671" ht="18.75" spans="1:11">
      <c r="A4671" s="264" t="s">
        <v>418</v>
      </c>
      <c r="B4671" s="265"/>
      <c r="C4671" s="266"/>
      <c r="D4671" s="266"/>
      <c r="E4671" s="267"/>
      <c r="F4671" s="267"/>
      <c r="G4671" s="267"/>
      <c r="H4671" s="267"/>
      <c r="I4671" s="267"/>
      <c r="J4671" s="267"/>
      <c r="K4671" s="297"/>
    </row>
    <row r="4672" ht="18" spans="1:11">
      <c r="A4672" s="264" t="s">
        <v>419</v>
      </c>
      <c r="B4672" s="268" t="s">
        <v>1163</v>
      </c>
      <c r="C4672" s="266"/>
      <c r="D4672" s="266"/>
      <c r="E4672" s="267"/>
      <c r="F4672" s="267"/>
      <c r="G4672" s="267"/>
      <c r="H4672" s="267"/>
      <c r="I4672" s="267"/>
      <c r="J4672" s="267"/>
      <c r="K4672" s="297"/>
    </row>
    <row r="4673" ht="18.75" spans="1:11">
      <c r="A4673" s="264"/>
      <c r="B4673" s="268"/>
      <c r="C4673" s="266"/>
      <c r="D4673" s="266"/>
      <c r="E4673" s="267"/>
      <c r="F4673" s="267"/>
      <c r="G4673" s="267"/>
      <c r="H4673" s="267"/>
      <c r="I4673" s="267"/>
      <c r="J4673" s="267"/>
      <c r="K4673" s="356"/>
    </row>
    <row r="4674" ht="18.75" spans="1:11">
      <c r="A4674" s="269"/>
      <c r="B4674" s="269"/>
      <c r="C4674" s="266"/>
      <c r="D4674" s="266"/>
      <c r="E4674" s="269"/>
      <c r="F4674" s="270" t="s">
        <v>421</v>
      </c>
      <c r="G4674" s="271"/>
      <c r="H4674" s="271"/>
      <c r="I4674" s="299"/>
      <c r="J4674" s="267"/>
      <c r="K4674" s="356"/>
    </row>
    <row r="4675" ht="33" spans="1:11">
      <c r="A4675" s="334" t="s">
        <v>422</v>
      </c>
      <c r="B4675" s="335" t="s">
        <v>423</v>
      </c>
      <c r="C4675" s="336" t="s">
        <v>424</v>
      </c>
      <c r="D4675" s="337" t="s">
        <v>425</v>
      </c>
      <c r="E4675" s="336" t="s">
        <v>426</v>
      </c>
      <c r="F4675" s="336" t="s">
        <v>8</v>
      </c>
      <c r="G4675" s="336" t="s">
        <v>9</v>
      </c>
      <c r="H4675" s="336" t="s">
        <v>427</v>
      </c>
      <c r="I4675" s="336" t="s">
        <v>428</v>
      </c>
      <c r="J4675" s="336" t="s">
        <v>429</v>
      </c>
      <c r="K4675" s="336" t="s">
        <v>842</v>
      </c>
    </row>
    <row r="4676" ht="30" spans="1:11">
      <c r="A4676" s="338">
        <v>45625</v>
      </c>
      <c r="B4676" s="338">
        <v>45631</v>
      </c>
      <c r="C4676" s="339" t="s">
        <v>1164</v>
      </c>
      <c r="D4676" s="340" t="s">
        <v>1165</v>
      </c>
      <c r="E4676" s="341" t="s">
        <v>514</v>
      </c>
      <c r="F4676" s="358">
        <v>0</v>
      </c>
      <c r="G4676" s="358">
        <v>0</v>
      </c>
      <c r="H4676" s="358">
        <v>0</v>
      </c>
      <c r="I4676" s="358">
        <v>0</v>
      </c>
      <c r="J4676" s="352" t="s">
        <v>433</v>
      </c>
      <c r="K4676" s="353" t="s">
        <v>434</v>
      </c>
    </row>
    <row r="4677" ht="30" spans="1:11">
      <c r="A4677" s="338">
        <v>45625</v>
      </c>
      <c r="B4677" s="338">
        <v>45631</v>
      </c>
      <c r="C4677" s="339" t="s">
        <v>1166</v>
      </c>
      <c r="D4677" s="340" t="s">
        <v>1165</v>
      </c>
      <c r="E4677" s="341" t="s">
        <v>514</v>
      </c>
      <c r="F4677" s="358">
        <v>0</v>
      </c>
      <c r="G4677" s="358">
        <v>0</v>
      </c>
      <c r="H4677" s="358">
        <v>0</v>
      </c>
      <c r="I4677" s="358">
        <v>0</v>
      </c>
      <c r="J4677" s="352" t="s">
        <v>433</v>
      </c>
      <c r="K4677" s="353" t="s">
        <v>434</v>
      </c>
    </row>
    <row r="4678" spans="1:11">
      <c r="A4678" s="344"/>
      <c r="B4678" s="344"/>
      <c r="C4678" s="345"/>
      <c r="D4678" s="346"/>
      <c r="E4678" s="347"/>
      <c r="F4678" s="360"/>
      <c r="G4678" s="360"/>
      <c r="H4678" s="361"/>
      <c r="I4678" s="361"/>
      <c r="J4678" s="354"/>
      <c r="K4678" s="355"/>
    </row>
    <row r="4679" spans="1:11">
      <c r="A4679" s="344"/>
      <c r="B4679" s="344"/>
      <c r="C4679" s="345"/>
      <c r="D4679" s="346"/>
      <c r="E4679" s="347"/>
      <c r="F4679" s="360"/>
      <c r="G4679" s="360"/>
      <c r="H4679" s="361"/>
      <c r="I4679" s="361"/>
      <c r="J4679" s="354"/>
      <c r="K4679" s="355"/>
    </row>
    <row r="4680" spans="1:11">
      <c r="A4680" s="286" t="s">
        <v>436</v>
      </c>
      <c r="B4680" s="267"/>
      <c r="C4680" s="267"/>
      <c r="D4680" s="286" t="s">
        <v>437</v>
      </c>
      <c r="E4680" s="267"/>
      <c r="F4680" s="286"/>
      <c r="G4680" s="286"/>
      <c r="H4680" s="267"/>
      <c r="I4680" s="356" t="s">
        <v>438</v>
      </c>
      <c r="J4680" s="267"/>
      <c r="K4680" s="345"/>
    </row>
    <row r="4681" spans="1:11">
      <c r="A4681" s="286"/>
      <c r="B4681" s="267"/>
      <c r="C4681" s="267"/>
      <c r="D4681" s="286"/>
      <c r="E4681" s="267"/>
      <c r="F4681" s="286"/>
      <c r="G4681" s="286"/>
      <c r="H4681" s="267"/>
      <c r="I4681" s="267"/>
      <c r="J4681" s="267"/>
      <c r="K4681" s="345"/>
    </row>
    <row r="4682" spans="1:11">
      <c r="A4682" s="286"/>
      <c r="B4682" s="267"/>
      <c r="C4682" s="267"/>
      <c r="D4682" s="286"/>
      <c r="E4682" s="267"/>
      <c r="F4682" s="286"/>
      <c r="G4682" s="286"/>
      <c r="H4682" s="267"/>
      <c r="I4682" s="345"/>
      <c r="J4682" s="267"/>
      <c r="K4682" s="345"/>
    </row>
    <row r="4683" spans="1:11">
      <c r="A4683" s="287" t="s">
        <v>439</v>
      </c>
      <c r="B4683" s="267"/>
      <c r="C4683" s="267"/>
      <c r="D4683" s="287" t="s">
        <v>440</v>
      </c>
      <c r="E4683" s="267"/>
      <c r="F4683" s="287"/>
      <c r="G4683" s="287"/>
      <c r="H4683" s="267"/>
      <c r="I4683" s="287" t="s">
        <v>441</v>
      </c>
      <c r="J4683" s="267"/>
      <c r="K4683" s="357"/>
    </row>
    <row r="4684" spans="1:11">
      <c r="A4684" s="288" t="s">
        <v>442</v>
      </c>
      <c r="B4684" s="267"/>
      <c r="C4684" s="267"/>
      <c r="D4684" s="288" t="s">
        <v>443</v>
      </c>
      <c r="E4684" s="267"/>
      <c r="F4684" s="288"/>
      <c r="G4684" s="288"/>
      <c r="H4684" s="267"/>
      <c r="I4684" s="288" t="s">
        <v>444</v>
      </c>
      <c r="J4684" s="304"/>
      <c r="K4684" s="286"/>
    </row>
    <row r="4686" ht="16.5" spans="1:11">
      <c r="A4686" s="264" t="s">
        <v>415</v>
      </c>
      <c r="B4686" s="267"/>
      <c r="C4686" s="267"/>
      <c r="D4686" s="288"/>
      <c r="E4686" s="267"/>
      <c r="F4686" s="288"/>
      <c r="G4686" s="288"/>
      <c r="H4686" s="267"/>
      <c r="I4686" s="288"/>
      <c r="J4686" s="304"/>
      <c r="K4686" s="286"/>
    </row>
    <row r="4687" ht="18.75" spans="1:11">
      <c r="A4687" s="264" t="s">
        <v>416</v>
      </c>
      <c r="B4687" s="265"/>
      <c r="C4687" s="266"/>
      <c r="D4687" s="266"/>
      <c r="E4687" s="267"/>
      <c r="F4687" s="267"/>
      <c r="G4687" s="267"/>
      <c r="H4687" s="267"/>
      <c r="I4687" s="267"/>
      <c r="J4687" s="267"/>
      <c r="K4687" s="297"/>
    </row>
    <row r="4688" ht="18.75" spans="1:11">
      <c r="A4688" s="264" t="s">
        <v>417</v>
      </c>
      <c r="B4688" s="265"/>
      <c r="C4688" s="266"/>
      <c r="D4688" s="266"/>
      <c r="E4688" s="267"/>
      <c r="F4688" s="267"/>
      <c r="G4688" s="267"/>
      <c r="H4688" s="267"/>
      <c r="I4688" s="267"/>
      <c r="J4688" s="267"/>
      <c r="K4688" s="297"/>
    </row>
    <row r="4689" ht="18.75" spans="1:11">
      <c r="A4689" s="264"/>
      <c r="B4689" s="265"/>
      <c r="C4689" s="266"/>
      <c r="D4689" s="266"/>
      <c r="E4689" s="267"/>
      <c r="F4689" s="267"/>
      <c r="G4689" s="267"/>
      <c r="H4689" s="267"/>
      <c r="I4689" s="267"/>
      <c r="J4689" s="267"/>
      <c r="K4689" s="297"/>
    </row>
    <row r="4690" ht="18.75" spans="1:11">
      <c r="A4690" s="264" t="s">
        <v>418</v>
      </c>
      <c r="B4690" s="265"/>
      <c r="C4690" s="266"/>
      <c r="D4690" s="266"/>
      <c r="E4690" s="267"/>
      <c r="F4690" s="267"/>
      <c r="G4690" s="267"/>
      <c r="H4690" s="267"/>
      <c r="I4690" s="267"/>
      <c r="J4690" s="267"/>
      <c r="K4690" s="297"/>
    </row>
    <row r="4691" ht="18" spans="1:11">
      <c r="A4691" s="264" t="s">
        <v>419</v>
      </c>
      <c r="B4691" s="268" t="s">
        <v>1167</v>
      </c>
      <c r="C4691" s="266"/>
      <c r="D4691" s="266"/>
      <c r="E4691" s="267"/>
      <c r="F4691" s="267"/>
      <c r="G4691" s="267"/>
      <c r="H4691" s="267"/>
      <c r="I4691" s="267"/>
      <c r="J4691" s="267"/>
      <c r="K4691" s="297"/>
    </row>
    <row r="4692" ht="18.75" spans="1:11">
      <c r="A4692" s="264"/>
      <c r="B4692" s="268"/>
      <c r="C4692" s="266"/>
      <c r="D4692" s="266"/>
      <c r="E4692" s="267"/>
      <c r="F4692" s="267"/>
      <c r="G4692" s="267"/>
      <c r="H4692" s="267"/>
      <c r="I4692" s="267"/>
      <c r="J4692" s="267"/>
      <c r="K4692" s="356"/>
    </row>
    <row r="4693" ht="18.75" spans="1:11">
      <c r="A4693" s="269"/>
      <c r="B4693" s="269"/>
      <c r="C4693" s="266"/>
      <c r="D4693" s="266"/>
      <c r="E4693" s="269"/>
      <c r="F4693" s="270" t="s">
        <v>421</v>
      </c>
      <c r="G4693" s="271"/>
      <c r="H4693" s="271"/>
      <c r="I4693" s="299"/>
      <c r="J4693" s="267"/>
      <c r="K4693" s="356"/>
    </row>
    <row r="4694" ht="33" spans="1:11">
      <c r="A4694" s="334" t="s">
        <v>422</v>
      </c>
      <c r="B4694" s="335" t="s">
        <v>423</v>
      </c>
      <c r="C4694" s="336" t="s">
        <v>424</v>
      </c>
      <c r="D4694" s="337" t="s">
        <v>425</v>
      </c>
      <c r="E4694" s="336" t="s">
        <v>426</v>
      </c>
      <c r="F4694" s="336" t="s">
        <v>8</v>
      </c>
      <c r="G4694" s="336" t="s">
        <v>9</v>
      </c>
      <c r="H4694" s="336" t="s">
        <v>427</v>
      </c>
      <c r="I4694" s="336" t="s">
        <v>428</v>
      </c>
      <c r="J4694" s="336" t="s">
        <v>429</v>
      </c>
      <c r="K4694" s="336" t="s">
        <v>842</v>
      </c>
    </row>
    <row r="4695" spans="1:11">
      <c r="A4695" s="338">
        <v>45630</v>
      </c>
      <c r="B4695" s="338">
        <v>45632</v>
      </c>
      <c r="C4695" s="339" t="s">
        <v>1168</v>
      </c>
      <c r="D4695" s="340" t="s">
        <v>975</v>
      </c>
      <c r="E4695" s="341" t="s">
        <v>889</v>
      </c>
      <c r="F4695" s="358">
        <v>0</v>
      </c>
      <c r="G4695" s="358">
        <v>0</v>
      </c>
      <c r="H4695" s="358">
        <v>0</v>
      </c>
      <c r="I4695" s="358">
        <v>0</v>
      </c>
      <c r="J4695" s="352" t="s">
        <v>433</v>
      </c>
      <c r="K4695" s="353" t="s">
        <v>434</v>
      </c>
    </row>
    <row r="4696" spans="1:11">
      <c r="A4696" s="338">
        <v>45630</v>
      </c>
      <c r="B4696" s="338">
        <v>45632</v>
      </c>
      <c r="C4696" s="339" t="s">
        <v>1169</v>
      </c>
      <c r="D4696" s="340" t="s">
        <v>975</v>
      </c>
      <c r="E4696" s="341" t="s">
        <v>889</v>
      </c>
      <c r="F4696" s="358">
        <v>0</v>
      </c>
      <c r="G4696" s="358">
        <v>0</v>
      </c>
      <c r="H4696" s="358">
        <v>0</v>
      </c>
      <c r="I4696" s="358">
        <v>0</v>
      </c>
      <c r="J4696" s="352" t="s">
        <v>433</v>
      </c>
      <c r="K4696" s="353" t="s">
        <v>434</v>
      </c>
    </row>
    <row r="4697" spans="1:11">
      <c r="A4697" s="344"/>
      <c r="B4697" s="344"/>
      <c r="C4697" s="345"/>
      <c r="D4697" s="346"/>
      <c r="E4697" s="347"/>
      <c r="F4697" s="360"/>
      <c r="G4697" s="360"/>
      <c r="H4697" s="361"/>
      <c r="I4697" s="361"/>
      <c r="J4697" s="354"/>
      <c r="K4697" s="355"/>
    </row>
    <row r="4698" spans="1:11">
      <c r="A4698" s="344"/>
      <c r="B4698" s="344"/>
      <c r="C4698" s="345"/>
      <c r="D4698" s="346"/>
      <c r="E4698" s="347"/>
      <c r="F4698" s="360"/>
      <c r="G4698" s="360"/>
      <c r="H4698" s="361"/>
      <c r="I4698" s="361"/>
      <c r="J4698" s="354"/>
      <c r="K4698" s="355"/>
    </row>
    <row r="4699" spans="1:11">
      <c r="A4699" s="286" t="s">
        <v>436</v>
      </c>
      <c r="B4699" s="267"/>
      <c r="C4699" s="267"/>
      <c r="D4699" s="286" t="s">
        <v>437</v>
      </c>
      <c r="E4699" s="267"/>
      <c r="F4699" s="286"/>
      <c r="G4699" s="286"/>
      <c r="H4699" s="267"/>
      <c r="I4699" s="356" t="s">
        <v>438</v>
      </c>
      <c r="J4699" s="267"/>
      <c r="K4699" s="345"/>
    </row>
    <row r="4700" spans="1:11">
      <c r="A4700" s="286"/>
      <c r="B4700" s="267"/>
      <c r="C4700" s="267"/>
      <c r="D4700" s="286"/>
      <c r="E4700" s="267"/>
      <c r="F4700" s="286"/>
      <c r="G4700" s="286"/>
      <c r="H4700" s="267"/>
      <c r="I4700" s="267"/>
      <c r="J4700" s="267"/>
      <c r="K4700" s="345"/>
    </row>
    <row r="4701" spans="1:11">
      <c r="A4701" s="286"/>
      <c r="B4701" s="267"/>
      <c r="C4701" s="267"/>
      <c r="D4701" s="286"/>
      <c r="E4701" s="267"/>
      <c r="F4701" s="286"/>
      <c r="G4701" s="286"/>
      <c r="H4701" s="267"/>
      <c r="I4701" s="345"/>
      <c r="J4701" s="267"/>
      <c r="K4701" s="345"/>
    </row>
    <row r="4702" spans="1:11">
      <c r="A4702" s="287" t="s">
        <v>439</v>
      </c>
      <c r="B4702" s="267"/>
      <c r="C4702" s="267"/>
      <c r="D4702" s="287" t="s">
        <v>440</v>
      </c>
      <c r="E4702" s="267"/>
      <c r="F4702" s="287"/>
      <c r="G4702" s="287"/>
      <c r="H4702" s="267"/>
      <c r="I4702" s="287" t="s">
        <v>441</v>
      </c>
      <c r="J4702" s="267"/>
      <c r="K4702" s="357"/>
    </row>
    <row r="4703" spans="1:11">
      <c r="A4703" s="288" t="s">
        <v>442</v>
      </c>
      <c r="B4703" s="267"/>
      <c r="C4703" s="267"/>
      <c r="D4703" s="288" t="s">
        <v>443</v>
      </c>
      <c r="E4703" s="267"/>
      <c r="F4703" s="288"/>
      <c r="G4703" s="288"/>
      <c r="H4703" s="267"/>
      <c r="I4703" s="288" t="s">
        <v>444</v>
      </c>
      <c r="J4703" s="304"/>
      <c r="K4703" s="286"/>
    </row>
    <row r="4705" ht="18.75" spans="1:11">
      <c r="A4705" s="264" t="s">
        <v>415</v>
      </c>
      <c r="B4705" s="265"/>
      <c r="C4705" s="266"/>
      <c r="D4705" s="266"/>
      <c r="E4705" s="267"/>
      <c r="F4705" s="267"/>
      <c r="G4705" s="267"/>
      <c r="H4705" s="267"/>
      <c r="I4705" s="267"/>
      <c r="J4705" s="267"/>
      <c r="K4705" s="267"/>
    </row>
    <row r="4706" ht="18.75" spans="1:11">
      <c r="A4706" s="264" t="s">
        <v>416</v>
      </c>
      <c r="B4706" s="265"/>
      <c r="C4706" s="266"/>
      <c r="D4706" s="266"/>
      <c r="E4706" s="267"/>
      <c r="F4706" s="267"/>
      <c r="G4706" s="267"/>
      <c r="H4706" s="267"/>
      <c r="I4706" s="267"/>
      <c r="J4706" s="267"/>
      <c r="K4706" s="267"/>
    </row>
    <row r="4707" ht="18.75" spans="1:11">
      <c r="A4707" s="264" t="s">
        <v>417</v>
      </c>
      <c r="B4707" s="265"/>
      <c r="C4707" s="266"/>
      <c r="D4707" s="266"/>
      <c r="E4707" s="267"/>
      <c r="F4707" s="267"/>
      <c r="G4707" s="267"/>
      <c r="H4707" s="267"/>
      <c r="I4707" s="296"/>
      <c r="J4707" s="296"/>
      <c r="K4707" s="296"/>
    </row>
    <row r="4708" ht="18.75" spans="1:11">
      <c r="A4708" s="264"/>
      <c r="B4708" s="265"/>
      <c r="C4708" s="266"/>
      <c r="D4708" s="266"/>
      <c r="E4708" s="267"/>
      <c r="F4708" s="267"/>
      <c r="G4708" s="267"/>
      <c r="H4708" s="267"/>
      <c r="I4708" s="267"/>
      <c r="J4708" s="267"/>
      <c r="K4708" s="267"/>
    </row>
    <row r="4709" ht="18.75" spans="1:11">
      <c r="A4709" s="264" t="s">
        <v>450</v>
      </c>
      <c r="B4709" s="265"/>
      <c r="C4709" s="266"/>
      <c r="D4709" s="266"/>
      <c r="E4709" s="267"/>
      <c r="F4709" s="267"/>
      <c r="G4709" s="267"/>
      <c r="H4709" s="267"/>
      <c r="I4709" s="267"/>
      <c r="J4709" s="267"/>
      <c r="K4709" s="297"/>
    </row>
    <row r="4710" ht="18" spans="1:11">
      <c r="A4710" s="264" t="s">
        <v>419</v>
      </c>
      <c r="B4710" s="268" t="s">
        <v>1170</v>
      </c>
      <c r="C4710" s="266"/>
      <c r="D4710" s="266"/>
      <c r="E4710" s="267"/>
      <c r="F4710" s="267"/>
      <c r="G4710" s="267"/>
      <c r="H4710" s="267"/>
      <c r="I4710" s="267"/>
      <c r="J4710" s="267"/>
      <c r="K4710" s="297"/>
    </row>
    <row r="4711" ht="18.75" spans="1:11">
      <c r="A4711" s="264"/>
      <c r="B4711" s="268"/>
      <c r="C4711" s="266"/>
      <c r="D4711" s="266"/>
      <c r="E4711" s="267"/>
      <c r="F4711" s="267"/>
      <c r="G4711" s="267"/>
      <c r="H4711" s="267"/>
      <c r="I4711" s="267"/>
      <c r="J4711" s="267"/>
      <c r="K4711" s="356"/>
    </row>
    <row r="4712" ht="18.75" spans="1:11">
      <c r="A4712" s="269"/>
      <c r="B4712" s="269"/>
      <c r="C4712" s="266"/>
      <c r="D4712" s="266"/>
      <c r="E4712" s="269"/>
      <c r="F4712" s="270" t="s">
        <v>421</v>
      </c>
      <c r="G4712" s="271"/>
      <c r="H4712" s="271"/>
      <c r="I4712" s="299"/>
      <c r="J4712" s="267"/>
      <c r="K4712" s="356"/>
    </row>
    <row r="4713" ht="33" spans="1:11">
      <c r="A4713" s="334" t="s">
        <v>422</v>
      </c>
      <c r="B4713" s="335" t="s">
        <v>423</v>
      </c>
      <c r="C4713" s="336" t="s">
        <v>424</v>
      </c>
      <c r="D4713" s="337" t="s">
        <v>425</v>
      </c>
      <c r="E4713" s="336" t="s">
        <v>426</v>
      </c>
      <c r="F4713" s="336" t="s">
        <v>8</v>
      </c>
      <c r="G4713" s="336" t="s">
        <v>9</v>
      </c>
      <c r="H4713" s="336" t="s">
        <v>427</v>
      </c>
      <c r="I4713" s="336" t="s">
        <v>428</v>
      </c>
      <c r="J4713" s="336" t="s">
        <v>429</v>
      </c>
      <c r="K4713" s="336" t="s">
        <v>842</v>
      </c>
    </row>
    <row r="4714" spans="1:11">
      <c r="A4714" s="338">
        <v>45628</v>
      </c>
      <c r="B4714" s="338">
        <v>45632</v>
      </c>
      <c r="C4714" s="370">
        <v>232989</v>
      </c>
      <c r="D4714" s="371" t="s">
        <v>757</v>
      </c>
      <c r="E4714" s="371" t="s">
        <v>536</v>
      </c>
      <c r="F4714" s="358">
        <v>3300</v>
      </c>
      <c r="G4714" s="358">
        <v>2600</v>
      </c>
      <c r="H4714" s="359">
        <f>F4714+G4714</f>
        <v>5900</v>
      </c>
      <c r="I4714" s="359">
        <v>5900</v>
      </c>
      <c r="J4714" s="352" t="s">
        <v>454</v>
      </c>
      <c r="K4714" s="353" t="s">
        <v>434</v>
      </c>
    </row>
    <row r="4715" spans="1:11">
      <c r="A4715" s="338">
        <v>45632</v>
      </c>
      <c r="B4715" s="338">
        <v>45636</v>
      </c>
      <c r="C4715" s="370">
        <v>233782</v>
      </c>
      <c r="D4715" s="371" t="s">
        <v>828</v>
      </c>
      <c r="E4715" s="371" t="s">
        <v>449</v>
      </c>
      <c r="F4715" s="358">
        <v>0</v>
      </c>
      <c r="G4715" s="358">
        <v>0</v>
      </c>
      <c r="H4715" s="359">
        <v>0</v>
      </c>
      <c r="I4715" s="359">
        <v>0</v>
      </c>
      <c r="J4715" s="352" t="s">
        <v>433</v>
      </c>
      <c r="K4715" s="353" t="s">
        <v>434</v>
      </c>
    </row>
    <row r="4716" spans="1:11">
      <c r="A4716" s="338">
        <v>45631</v>
      </c>
      <c r="B4716" s="338">
        <v>45636</v>
      </c>
      <c r="C4716" s="370">
        <v>233557</v>
      </c>
      <c r="D4716" s="371" t="s">
        <v>1141</v>
      </c>
      <c r="E4716" s="371" t="s">
        <v>522</v>
      </c>
      <c r="F4716" s="358">
        <v>0</v>
      </c>
      <c r="G4716" s="358">
        <v>0</v>
      </c>
      <c r="H4716" s="359">
        <v>0</v>
      </c>
      <c r="I4716" s="359">
        <v>0</v>
      </c>
      <c r="J4716" s="352" t="s">
        <v>433</v>
      </c>
      <c r="K4716" s="353" t="s">
        <v>434</v>
      </c>
    </row>
    <row r="4717" spans="1:11">
      <c r="A4717" s="338">
        <v>45631</v>
      </c>
      <c r="B4717" s="338">
        <v>45636</v>
      </c>
      <c r="C4717" s="370">
        <v>233558</v>
      </c>
      <c r="D4717" s="371" t="s">
        <v>1141</v>
      </c>
      <c r="E4717" s="371" t="s">
        <v>522</v>
      </c>
      <c r="F4717" s="358">
        <v>0</v>
      </c>
      <c r="G4717" s="358">
        <v>0</v>
      </c>
      <c r="H4717" s="359">
        <v>0</v>
      </c>
      <c r="I4717" s="359">
        <v>0</v>
      </c>
      <c r="J4717" s="352" t="s">
        <v>433</v>
      </c>
      <c r="K4717" s="353" t="s">
        <v>434</v>
      </c>
    </row>
    <row r="4718" spans="1:11">
      <c r="A4718" s="344"/>
      <c r="B4718" s="344"/>
      <c r="C4718" s="345"/>
      <c r="D4718" s="346"/>
      <c r="E4718" s="347"/>
      <c r="F4718" s="360"/>
      <c r="G4718" s="360"/>
      <c r="H4718" s="361"/>
      <c r="I4718" s="361"/>
      <c r="J4718" s="354"/>
      <c r="K4718" s="355"/>
    </row>
    <row r="4719" spans="1:11">
      <c r="A4719" s="286" t="s">
        <v>436</v>
      </c>
      <c r="B4719" s="267"/>
      <c r="C4719" s="267"/>
      <c r="D4719" s="286" t="s">
        <v>437</v>
      </c>
      <c r="E4719" s="267"/>
      <c r="F4719" s="286"/>
      <c r="G4719" s="286"/>
      <c r="H4719" s="267"/>
      <c r="I4719" s="356" t="s">
        <v>438</v>
      </c>
      <c r="J4719" s="267"/>
      <c r="K4719" s="345"/>
    </row>
    <row r="4720" spans="1:11">
      <c r="A4720" s="286"/>
      <c r="B4720" s="267"/>
      <c r="C4720" s="267"/>
      <c r="D4720" s="286"/>
      <c r="E4720" s="267"/>
      <c r="F4720" s="286"/>
      <c r="G4720" s="286"/>
      <c r="H4720" s="267"/>
      <c r="I4720" s="267"/>
      <c r="J4720" s="267"/>
      <c r="K4720" s="345"/>
    </row>
    <row r="4721" spans="1:11">
      <c r="A4721" s="286"/>
      <c r="B4721" s="267"/>
      <c r="C4721" s="267"/>
      <c r="D4721" s="286"/>
      <c r="E4721" s="267"/>
      <c r="F4721" s="286"/>
      <c r="G4721" s="286"/>
      <c r="H4721" s="267"/>
      <c r="I4721" s="345"/>
      <c r="J4721" s="267"/>
      <c r="K4721" s="345"/>
    </row>
    <row r="4722" spans="1:11">
      <c r="A4722" s="287" t="s">
        <v>439</v>
      </c>
      <c r="B4722" s="267"/>
      <c r="C4722" s="267"/>
      <c r="D4722" s="287" t="s">
        <v>440</v>
      </c>
      <c r="E4722" s="267"/>
      <c r="F4722" s="287"/>
      <c r="G4722" s="287"/>
      <c r="H4722" s="267"/>
      <c r="I4722" s="287" t="s">
        <v>544</v>
      </c>
      <c r="J4722" s="267"/>
      <c r="K4722" s="357"/>
    </row>
    <row r="4723" spans="1:11">
      <c r="A4723" s="288" t="s">
        <v>442</v>
      </c>
      <c r="B4723" s="267"/>
      <c r="C4723" s="267"/>
      <c r="D4723" s="288" t="s">
        <v>443</v>
      </c>
      <c r="E4723" s="267"/>
      <c r="F4723" s="288"/>
      <c r="G4723" s="288"/>
      <c r="H4723" s="267"/>
      <c r="I4723" s="288" t="s">
        <v>545</v>
      </c>
      <c r="J4723" s="304"/>
      <c r="K4723" s="286"/>
    </row>
    <row r="4725" ht="16.5" spans="1:11">
      <c r="A4725" s="264" t="s">
        <v>415</v>
      </c>
      <c r="B4725" s="267"/>
      <c r="C4725" s="267"/>
      <c r="D4725" s="288"/>
      <c r="E4725" s="267"/>
      <c r="F4725" s="288"/>
      <c r="G4725" s="288"/>
      <c r="H4725" s="267"/>
      <c r="I4725" s="288"/>
      <c r="J4725" s="304"/>
      <c r="K4725" s="286"/>
    </row>
    <row r="4726" ht="18.75" spans="1:11">
      <c r="A4726" s="264" t="s">
        <v>416</v>
      </c>
      <c r="B4726" s="265"/>
      <c r="C4726" s="266"/>
      <c r="D4726" s="266"/>
      <c r="E4726" s="267"/>
      <c r="F4726" s="267"/>
      <c r="G4726" s="267"/>
      <c r="H4726" s="267"/>
      <c r="I4726" s="267"/>
      <c r="J4726" s="267"/>
      <c r="K4726" s="297"/>
    </row>
    <row r="4727" ht="18.75" spans="1:11">
      <c r="A4727" s="264" t="s">
        <v>417</v>
      </c>
      <c r="B4727" s="265"/>
      <c r="C4727" s="266"/>
      <c r="D4727" s="266"/>
      <c r="E4727" s="267"/>
      <c r="F4727" s="267"/>
      <c r="G4727" s="267"/>
      <c r="H4727" s="267"/>
      <c r="I4727" s="267"/>
      <c r="J4727" s="267"/>
      <c r="K4727" s="297"/>
    </row>
    <row r="4728" ht="18.75" spans="1:11">
      <c r="A4728" s="264"/>
      <c r="B4728" s="265"/>
      <c r="C4728" s="266"/>
      <c r="D4728" s="266"/>
      <c r="E4728" s="267"/>
      <c r="F4728" s="267"/>
      <c r="G4728" s="267"/>
      <c r="H4728" s="267"/>
      <c r="I4728" s="267"/>
      <c r="J4728" s="267"/>
      <c r="K4728" s="297"/>
    </row>
    <row r="4729" ht="18.75" spans="1:11">
      <c r="A4729" s="264" t="s">
        <v>418</v>
      </c>
      <c r="B4729" s="265"/>
      <c r="C4729" s="266"/>
      <c r="D4729" s="266"/>
      <c r="E4729" s="267"/>
      <c r="F4729" s="267"/>
      <c r="G4729" s="267"/>
      <c r="H4729" s="267"/>
      <c r="I4729" s="267"/>
      <c r="J4729" s="267"/>
      <c r="K4729" s="297"/>
    </row>
    <row r="4730" ht="18" spans="1:11">
      <c r="A4730" s="264" t="s">
        <v>419</v>
      </c>
      <c r="B4730" s="268" t="s">
        <v>1171</v>
      </c>
      <c r="C4730" s="266"/>
      <c r="D4730" s="266"/>
      <c r="E4730" s="267"/>
      <c r="F4730" s="267"/>
      <c r="G4730" s="267"/>
      <c r="H4730" s="267"/>
      <c r="I4730" s="267"/>
      <c r="J4730" s="267"/>
      <c r="K4730" s="297"/>
    </row>
    <row r="4731" ht="18.75" spans="1:11">
      <c r="A4731" s="264"/>
      <c r="B4731" s="268"/>
      <c r="C4731" s="266"/>
      <c r="D4731" s="266"/>
      <c r="E4731" s="267"/>
      <c r="F4731" s="267"/>
      <c r="G4731" s="267"/>
      <c r="H4731" s="267"/>
      <c r="I4731" s="267"/>
      <c r="J4731" s="267"/>
      <c r="K4731" s="356"/>
    </row>
    <row r="4732" ht="18.75" spans="1:11">
      <c r="A4732" s="269"/>
      <c r="B4732" s="269"/>
      <c r="C4732" s="266"/>
      <c r="D4732" s="266"/>
      <c r="E4732" s="269"/>
      <c r="F4732" s="270" t="s">
        <v>421</v>
      </c>
      <c r="G4732" s="271"/>
      <c r="H4732" s="271"/>
      <c r="I4732" s="299"/>
      <c r="J4732" s="267"/>
      <c r="K4732" s="356"/>
    </row>
    <row r="4733" ht="33" spans="1:13">
      <c r="A4733" s="334" t="s">
        <v>422</v>
      </c>
      <c r="B4733" s="335" t="s">
        <v>423</v>
      </c>
      <c r="C4733" s="336" t="s">
        <v>424</v>
      </c>
      <c r="D4733" s="337" t="s">
        <v>425</v>
      </c>
      <c r="E4733" s="336" t="s">
        <v>426</v>
      </c>
      <c r="F4733" s="336" t="s">
        <v>8</v>
      </c>
      <c r="G4733" s="336" t="s">
        <v>9</v>
      </c>
      <c r="H4733" s="336" t="s">
        <v>427</v>
      </c>
      <c r="I4733" s="336" t="s">
        <v>428</v>
      </c>
      <c r="J4733" s="336" t="s">
        <v>429</v>
      </c>
      <c r="K4733" s="336" t="s">
        <v>842</v>
      </c>
      <c r="M4733" s="263" t="s">
        <v>1172</v>
      </c>
    </row>
    <row r="4734" spans="1:11">
      <c r="A4734" s="338">
        <v>45629</v>
      </c>
      <c r="B4734" s="338">
        <v>45637</v>
      </c>
      <c r="C4734" s="339" t="s">
        <v>1173</v>
      </c>
      <c r="D4734" s="340" t="s">
        <v>1174</v>
      </c>
      <c r="E4734" s="341" t="s">
        <v>1175</v>
      </c>
      <c r="F4734" s="358">
        <v>4400</v>
      </c>
      <c r="G4734" s="358">
        <v>4300</v>
      </c>
      <c r="H4734" s="358">
        <f>F4734+G4734</f>
        <v>8700</v>
      </c>
      <c r="I4734" s="358">
        <v>3330</v>
      </c>
      <c r="J4734" s="352" t="s">
        <v>454</v>
      </c>
      <c r="K4734" s="353" t="s">
        <v>1176</v>
      </c>
    </row>
    <row r="4735" spans="1:11">
      <c r="A4735" s="338">
        <v>45628</v>
      </c>
      <c r="B4735" s="338">
        <v>45637</v>
      </c>
      <c r="C4735" s="339" t="s">
        <v>1177</v>
      </c>
      <c r="D4735" s="340" t="s">
        <v>1178</v>
      </c>
      <c r="E4735" s="341" t="s">
        <v>517</v>
      </c>
      <c r="F4735" s="358">
        <v>0</v>
      </c>
      <c r="G4735" s="358">
        <v>2650</v>
      </c>
      <c r="H4735" s="358">
        <f>F4735+G4735</f>
        <v>2650</v>
      </c>
      <c r="I4735" s="358">
        <v>1232.25</v>
      </c>
      <c r="J4735" s="352" t="s">
        <v>454</v>
      </c>
      <c r="K4735" s="353" t="s">
        <v>1179</v>
      </c>
    </row>
    <row r="4736" spans="1:11">
      <c r="A4736" s="344"/>
      <c r="B4736" s="344"/>
      <c r="C4736" s="345"/>
      <c r="D4736" s="346"/>
      <c r="E4736" s="347"/>
      <c r="F4736" s="360"/>
      <c r="G4736" s="360"/>
      <c r="H4736" s="361"/>
      <c r="I4736" s="361"/>
      <c r="J4736" s="354"/>
      <c r="K4736" s="355"/>
    </row>
    <row r="4737" spans="1:11">
      <c r="A4737" s="344"/>
      <c r="B4737" s="344"/>
      <c r="C4737" s="345"/>
      <c r="D4737" s="346"/>
      <c r="E4737" s="347"/>
      <c r="F4737" s="360"/>
      <c r="G4737" s="360"/>
      <c r="H4737" s="361"/>
      <c r="I4737" s="361"/>
      <c r="J4737" s="354"/>
      <c r="K4737" s="355"/>
    </row>
    <row r="4738" spans="1:11">
      <c r="A4738" s="286" t="s">
        <v>436</v>
      </c>
      <c r="B4738" s="267"/>
      <c r="C4738" s="267"/>
      <c r="D4738" s="286" t="s">
        <v>437</v>
      </c>
      <c r="E4738" s="267"/>
      <c r="F4738" s="286"/>
      <c r="G4738" s="286"/>
      <c r="H4738" s="267"/>
      <c r="I4738" s="356" t="s">
        <v>438</v>
      </c>
      <c r="J4738" s="267"/>
      <c r="K4738" s="345"/>
    </row>
    <row r="4739" spans="1:11">
      <c r="A4739" s="286"/>
      <c r="B4739" s="267"/>
      <c r="C4739" s="267"/>
      <c r="D4739" s="286"/>
      <c r="E4739" s="267"/>
      <c r="F4739" s="286"/>
      <c r="G4739" s="286"/>
      <c r="H4739" s="267"/>
      <c r="I4739" s="267"/>
      <c r="J4739" s="267"/>
      <c r="K4739" s="345"/>
    </row>
    <row r="4740" spans="1:11">
      <c r="A4740" s="286"/>
      <c r="B4740" s="267"/>
      <c r="C4740" s="267"/>
      <c r="D4740" s="286"/>
      <c r="E4740" s="267"/>
      <c r="F4740" s="286"/>
      <c r="G4740" s="286"/>
      <c r="H4740" s="267"/>
      <c r="I4740" s="345"/>
      <c r="J4740" s="267"/>
      <c r="K4740" s="345"/>
    </row>
    <row r="4741" spans="1:11">
      <c r="A4741" s="287" t="s">
        <v>439</v>
      </c>
      <c r="B4741" s="267"/>
      <c r="C4741" s="267"/>
      <c r="D4741" s="287" t="s">
        <v>440</v>
      </c>
      <c r="E4741" s="267"/>
      <c r="F4741" s="287"/>
      <c r="G4741" s="287"/>
      <c r="H4741" s="267"/>
      <c r="I4741" s="287" t="s">
        <v>441</v>
      </c>
      <c r="J4741" s="267"/>
      <c r="K4741" s="357"/>
    </row>
    <row r="4742" spans="1:11">
      <c r="A4742" s="288" t="s">
        <v>442</v>
      </c>
      <c r="B4742" s="267"/>
      <c r="C4742" s="267"/>
      <c r="D4742" s="288" t="s">
        <v>443</v>
      </c>
      <c r="E4742" s="267"/>
      <c r="F4742" s="288"/>
      <c r="G4742" s="288"/>
      <c r="H4742" s="267"/>
      <c r="I4742" s="288" t="s">
        <v>444</v>
      </c>
      <c r="J4742" s="304"/>
      <c r="K4742" s="286"/>
    </row>
    <row r="4744" ht="18.75" spans="1:11">
      <c r="A4744" s="264" t="s">
        <v>415</v>
      </c>
      <c r="B4744" s="265"/>
      <c r="C4744" s="266"/>
      <c r="D4744" s="266"/>
      <c r="E4744" s="267"/>
      <c r="F4744" s="267"/>
      <c r="G4744" s="267"/>
      <c r="H4744" s="267"/>
      <c r="I4744" s="267"/>
      <c r="J4744" s="267"/>
      <c r="K4744" s="267"/>
    </row>
    <row r="4745" ht="18.75" spans="1:11">
      <c r="A4745" s="264" t="s">
        <v>416</v>
      </c>
      <c r="B4745" s="265"/>
      <c r="C4745" s="266"/>
      <c r="D4745" s="266"/>
      <c r="E4745" s="267"/>
      <c r="F4745" s="267"/>
      <c r="G4745" s="267"/>
      <c r="H4745" s="267"/>
      <c r="I4745" s="267"/>
      <c r="J4745" s="267"/>
      <c r="K4745" s="267"/>
    </row>
    <row r="4746" ht="18.75" spans="1:11">
      <c r="A4746" s="264" t="s">
        <v>417</v>
      </c>
      <c r="B4746" s="265"/>
      <c r="C4746" s="266"/>
      <c r="D4746" s="266"/>
      <c r="E4746" s="267"/>
      <c r="F4746" s="267"/>
      <c r="G4746" s="267"/>
      <c r="H4746" s="267"/>
      <c r="I4746" s="296"/>
      <c r="J4746" s="296"/>
      <c r="K4746" s="296"/>
    </row>
    <row r="4747" ht="18.75" spans="1:11">
      <c r="A4747" s="264"/>
      <c r="B4747" s="265"/>
      <c r="C4747" s="266"/>
      <c r="D4747" s="266"/>
      <c r="E4747" s="267"/>
      <c r="F4747" s="267"/>
      <c r="G4747" s="267"/>
      <c r="H4747" s="267"/>
      <c r="I4747" s="267"/>
      <c r="J4747" s="267"/>
      <c r="K4747" s="267"/>
    </row>
    <row r="4748" ht="18.75" spans="1:11">
      <c r="A4748" s="264" t="s">
        <v>450</v>
      </c>
      <c r="B4748" s="265"/>
      <c r="C4748" s="266"/>
      <c r="D4748" s="266"/>
      <c r="E4748" s="267"/>
      <c r="F4748" s="267"/>
      <c r="G4748" s="267"/>
      <c r="H4748" s="267"/>
      <c r="I4748" s="267"/>
      <c r="J4748" s="267"/>
      <c r="K4748" s="297"/>
    </row>
    <row r="4749" ht="18" spans="1:11">
      <c r="A4749" s="264" t="s">
        <v>419</v>
      </c>
      <c r="B4749" s="268" t="s">
        <v>1180</v>
      </c>
      <c r="C4749" s="266"/>
      <c r="D4749" s="266"/>
      <c r="E4749" s="267"/>
      <c r="F4749" s="267"/>
      <c r="G4749" s="267"/>
      <c r="H4749" s="267"/>
      <c r="I4749" s="267"/>
      <c r="J4749" s="267"/>
      <c r="K4749" s="297"/>
    </row>
    <row r="4750" ht="18.75" spans="1:11">
      <c r="A4750" s="264"/>
      <c r="B4750" s="268"/>
      <c r="C4750" s="266"/>
      <c r="D4750" s="266"/>
      <c r="E4750" s="267"/>
      <c r="F4750" s="267"/>
      <c r="G4750" s="267"/>
      <c r="H4750" s="267"/>
      <c r="I4750" s="267"/>
      <c r="J4750" s="267"/>
      <c r="K4750" s="356"/>
    </row>
    <row r="4751" ht="18.75" spans="1:11">
      <c r="A4751" s="269"/>
      <c r="B4751" s="269"/>
      <c r="C4751" s="266"/>
      <c r="D4751" s="266"/>
      <c r="E4751" s="269"/>
      <c r="F4751" s="270" t="s">
        <v>421</v>
      </c>
      <c r="G4751" s="271"/>
      <c r="H4751" s="271"/>
      <c r="I4751" s="299"/>
      <c r="J4751" s="267"/>
      <c r="K4751" s="356"/>
    </row>
    <row r="4752" ht="33" spans="1:11">
      <c r="A4752" s="334" t="s">
        <v>422</v>
      </c>
      <c r="B4752" s="335" t="s">
        <v>423</v>
      </c>
      <c r="C4752" s="336" t="s">
        <v>424</v>
      </c>
      <c r="D4752" s="337" t="s">
        <v>425</v>
      </c>
      <c r="E4752" s="336" t="s">
        <v>426</v>
      </c>
      <c r="F4752" s="336" t="s">
        <v>8</v>
      </c>
      <c r="G4752" s="336" t="s">
        <v>9</v>
      </c>
      <c r="H4752" s="336" t="s">
        <v>427</v>
      </c>
      <c r="I4752" s="336" t="s">
        <v>428</v>
      </c>
      <c r="J4752" s="336" t="s">
        <v>429</v>
      </c>
      <c r="K4752" s="336" t="s">
        <v>842</v>
      </c>
    </row>
    <row r="4753" spans="1:11">
      <c r="A4753" s="338">
        <v>45635</v>
      </c>
      <c r="B4753" s="338">
        <v>45639</v>
      </c>
      <c r="C4753" s="370">
        <v>234039</v>
      </c>
      <c r="D4753" s="371" t="s">
        <v>1141</v>
      </c>
      <c r="E4753" s="371" t="s">
        <v>522</v>
      </c>
      <c r="F4753" s="358">
        <v>0</v>
      </c>
      <c r="G4753" s="358">
        <v>0</v>
      </c>
      <c r="H4753" s="359">
        <v>0</v>
      </c>
      <c r="I4753" s="359">
        <v>0</v>
      </c>
      <c r="J4753" s="352" t="s">
        <v>523</v>
      </c>
      <c r="K4753" s="353" t="s">
        <v>434</v>
      </c>
    </row>
    <row r="4754" spans="1:11">
      <c r="A4754" s="338">
        <v>45621</v>
      </c>
      <c r="B4754" s="338">
        <v>45639</v>
      </c>
      <c r="C4754" s="370">
        <v>232128</v>
      </c>
      <c r="D4754" s="371" t="s">
        <v>1101</v>
      </c>
      <c r="E4754" s="371" t="s">
        <v>449</v>
      </c>
      <c r="F4754" s="358">
        <v>0</v>
      </c>
      <c r="G4754" s="358">
        <v>0</v>
      </c>
      <c r="H4754" s="359">
        <v>0</v>
      </c>
      <c r="I4754" s="359">
        <v>0</v>
      </c>
      <c r="J4754" s="352" t="s">
        <v>433</v>
      </c>
      <c r="K4754" s="353" t="s">
        <v>434</v>
      </c>
    </row>
    <row r="4755" spans="1:11">
      <c r="A4755" s="344"/>
      <c r="B4755" s="344"/>
      <c r="C4755" s="345"/>
      <c r="D4755" s="346"/>
      <c r="E4755" s="347"/>
      <c r="F4755" s="360"/>
      <c r="G4755" s="360"/>
      <c r="H4755" s="361"/>
      <c r="I4755" s="361"/>
      <c r="J4755" s="354"/>
      <c r="K4755" s="355"/>
    </row>
    <row r="4756" spans="1:11">
      <c r="A4756" s="286" t="s">
        <v>436</v>
      </c>
      <c r="B4756" s="267"/>
      <c r="C4756" s="267"/>
      <c r="D4756" s="286" t="s">
        <v>437</v>
      </c>
      <c r="E4756" s="267"/>
      <c r="F4756" s="286"/>
      <c r="G4756" s="286"/>
      <c r="H4756" s="267"/>
      <c r="I4756" s="356" t="s">
        <v>438</v>
      </c>
      <c r="J4756" s="267"/>
      <c r="K4756" s="345"/>
    </row>
    <row r="4757" spans="1:11">
      <c r="A4757" s="286"/>
      <c r="B4757" s="267"/>
      <c r="C4757" s="267"/>
      <c r="D4757" s="286"/>
      <c r="E4757" s="267"/>
      <c r="F4757" s="286"/>
      <c r="G4757" s="286"/>
      <c r="H4757" s="267"/>
      <c r="I4757" s="267"/>
      <c r="J4757" s="267"/>
      <c r="K4757" s="345"/>
    </row>
    <row r="4758" spans="1:11">
      <c r="A4758" s="286"/>
      <c r="B4758" s="267"/>
      <c r="C4758" s="267"/>
      <c r="D4758" s="286"/>
      <c r="E4758" s="267"/>
      <c r="F4758" s="286"/>
      <c r="G4758" s="286"/>
      <c r="H4758" s="267"/>
      <c r="I4758" s="345"/>
      <c r="J4758" s="267"/>
      <c r="K4758" s="345"/>
    </row>
    <row r="4759" spans="1:11">
      <c r="A4759" s="287" t="s">
        <v>439</v>
      </c>
      <c r="B4759" s="267"/>
      <c r="C4759" s="267"/>
      <c r="D4759" s="287" t="s">
        <v>440</v>
      </c>
      <c r="E4759" s="267"/>
      <c r="F4759" s="287"/>
      <c r="G4759" s="287"/>
      <c r="H4759" s="267"/>
      <c r="I4759" s="287" t="s">
        <v>544</v>
      </c>
      <c r="J4759" s="267"/>
      <c r="K4759" s="357"/>
    </row>
    <row r="4760" spans="1:11">
      <c r="A4760" s="288" t="s">
        <v>442</v>
      </c>
      <c r="B4760" s="267"/>
      <c r="C4760" s="267"/>
      <c r="D4760" s="288" t="s">
        <v>443</v>
      </c>
      <c r="E4760" s="267"/>
      <c r="F4760" s="288"/>
      <c r="G4760" s="288"/>
      <c r="H4760" s="267"/>
      <c r="I4760" s="288" t="s">
        <v>545</v>
      </c>
      <c r="J4760" s="304"/>
      <c r="K4760" s="286"/>
    </row>
    <row r="4762" ht="16.5" spans="1:11">
      <c r="A4762" s="264" t="s">
        <v>415</v>
      </c>
      <c r="B4762" s="267"/>
      <c r="C4762" s="267"/>
      <c r="D4762" s="288"/>
      <c r="E4762" s="267"/>
      <c r="F4762" s="288"/>
      <c r="G4762" s="288"/>
      <c r="H4762" s="267"/>
      <c r="I4762" s="288"/>
      <c r="J4762" s="304"/>
      <c r="K4762" s="286"/>
    </row>
    <row r="4763" ht="18.75" spans="1:11">
      <c r="A4763" s="264" t="s">
        <v>416</v>
      </c>
      <c r="B4763" s="265"/>
      <c r="C4763" s="266"/>
      <c r="D4763" s="266"/>
      <c r="E4763" s="267"/>
      <c r="F4763" s="267"/>
      <c r="G4763" s="267"/>
      <c r="H4763" s="267"/>
      <c r="I4763" s="267"/>
      <c r="J4763" s="267"/>
      <c r="K4763" s="297"/>
    </row>
    <row r="4764" ht="18.75" spans="1:11">
      <c r="A4764" s="264" t="s">
        <v>417</v>
      </c>
      <c r="B4764" s="265"/>
      <c r="C4764" s="266"/>
      <c r="D4764" s="266"/>
      <c r="E4764" s="267"/>
      <c r="F4764" s="267"/>
      <c r="G4764" s="267"/>
      <c r="H4764" s="267"/>
      <c r="I4764" s="267"/>
      <c r="J4764" s="267"/>
      <c r="K4764" s="297"/>
    </row>
    <row r="4765" ht="18.75" spans="1:11">
      <c r="A4765" s="264"/>
      <c r="B4765" s="265"/>
      <c r="C4765" s="266"/>
      <c r="D4765" s="266"/>
      <c r="E4765" s="267"/>
      <c r="F4765" s="267"/>
      <c r="G4765" s="267"/>
      <c r="H4765" s="267"/>
      <c r="I4765" s="267"/>
      <c r="J4765" s="267"/>
      <c r="K4765" s="297"/>
    </row>
    <row r="4766" ht="18.75" spans="1:11">
      <c r="A4766" s="264" t="s">
        <v>418</v>
      </c>
      <c r="B4766" s="265"/>
      <c r="C4766" s="266"/>
      <c r="D4766" s="266"/>
      <c r="E4766" s="267"/>
      <c r="F4766" s="267"/>
      <c r="G4766" s="267"/>
      <c r="H4766" s="267"/>
      <c r="I4766" s="267"/>
      <c r="J4766" s="267"/>
      <c r="K4766" s="297"/>
    </row>
    <row r="4767" ht="18" spans="1:11">
      <c r="A4767" s="264" t="s">
        <v>419</v>
      </c>
      <c r="B4767" s="268" t="s">
        <v>1181</v>
      </c>
      <c r="C4767" s="266"/>
      <c r="D4767" s="266"/>
      <c r="E4767" s="267"/>
      <c r="F4767" s="267"/>
      <c r="G4767" s="267"/>
      <c r="H4767" s="267"/>
      <c r="I4767" s="267"/>
      <c r="J4767" s="267"/>
      <c r="K4767" s="297"/>
    </row>
    <row r="4768" ht="18.75" spans="1:11">
      <c r="A4768" s="264"/>
      <c r="B4768" s="268"/>
      <c r="C4768" s="266"/>
      <c r="D4768" s="266"/>
      <c r="E4768" s="267"/>
      <c r="F4768" s="267"/>
      <c r="G4768" s="267"/>
      <c r="H4768" s="267"/>
      <c r="I4768" s="267"/>
      <c r="J4768" s="267"/>
      <c r="K4768" s="356"/>
    </row>
    <row r="4769" ht="18.75" spans="1:11">
      <c r="A4769" s="269"/>
      <c r="B4769" s="269"/>
      <c r="C4769" s="266"/>
      <c r="D4769" s="266"/>
      <c r="E4769" s="269"/>
      <c r="F4769" s="270" t="s">
        <v>421</v>
      </c>
      <c r="G4769" s="271"/>
      <c r="H4769" s="271"/>
      <c r="I4769" s="299"/>
      <c r="J4769" s="267"/>
      <c r="K4769" s="356"/>
    </row>
    <row r="4770" ht="33" spans="1:11">
      <c r="A4770" s="334" t="s">
        <v>422</v>
      </c>
      <c r="B4770" s="335" t="s">
        <v>423</v>
      </c>
      <c r="C4770" s="336" t="s">
        <v>424</v>
      </c>
      <c r="D4770" s="337" t="s">
        <v>425</v>
      </c>
      <c r="E4770" s="336" t="s">
        <v>426</v>
      </c>
      <c r="F4770" s="336" t="s">
        <v>8</v>
      </c>
      <c r="G4770" s="336" t="s">
        <v>9</v>
      </c>
      <c r="H4770" s="336" t="s">
        <v>427</v>
      </c>
      <c r="I4770" s="336" t="s">
        <v>428</v>
      </c>
      <c r="J4770" s="336" t="s">
        <v>429</v>
      </c>
      <c r="K4770" s="336" t="s">
        <v>842</v>
      </c>
    </row>
    <row r="4771" spans="1:11">
      <c r="A4771" s="338">
        <v>45628</v>
      </c>
      <c r="B4771" s="338">
        <v>45642</v>
      </c>
      <c r="C4771" s="339" t="s">
        <v>1182</v>
      </c>
      <c r="D4771" s="340" t="s">
        <v>1183</v>
      </c>
      <c r="E4771" s="341" t="s">
        <v>432</v>
      </c>
      <c r="F4771" s="358">
        <v>4675</v>
      </c>
      <c r="G4771" s="358">
        <v>3100</v>
      </c>
      <c r="H4771" s="358">
        <f>F4771+G4771</f>
        <v>7775</v>
      </c>
      <c r="I4771" s="358">
        <v>3887.5</v>
      </c>
      <c r="J4771" s="352" t="s">
        <v>454</v>
      </c>
      <c r="K4771" s="353" t="s">
        <v>1184</v>
      </c>
    </row>
    <row r="4772" spans="1:11">
      <c r="A4772" s="338">
        <v>45637</v>
      </c>
      <c r="B4772" s="338">
        <v>45642</v>
      </c>
      <c r="C4772" s="339" t="s">
        <v>1185</v>
      </c>
      <c r="D4772" s="340" t="s">
        <v>1186</v>
      </c>
      <c r="E4772" s="341" t="s">
        <v>1187</v>
      </c>
      <c r="F4772" s="358">
        <v>0</v>
      </c>
      <c r="G4772" s="358">
        <v>0</v>
      </c>
      <c r="H4772" s="358">
        <v>0</v>
      </c>
      <c r="I4772" s="358">
        <v>0</v>
      </c>
      <c r="J4772" s="352" t="s">
        <v>433</v>
      </c>
      <c r="K4772" s="353" t="s">
        <v>434</v>
      </c>
    </row>
    <row r="4773" spans="1:11">
      <c r="A4773" s="338">
        <v>45633</v>
      </c>
      <c r="B4773" s="338">
        <v>45642</v>
      </c>
      <c r="C4773" s="339" t="s">
        <v>1188</v>
      </c>
      <c r="D4773" s="340" t="s">
        <v>1189</v>
      </c>
      <c r="E4773" s="341" t="s">
        <v>514</v>
      </c>
      <c r="F4773" s="358">
        <v>0</v>
      </c>
      <c r="G4773" s="358">
        <v>0</v>
      </c>
      <c r="H4773" s="358">
        <v>0</v>
      </c>
      <c r="I4773" s="358">
        <v>0</v>
      </c>
      <c r="J4773" s="352" t="s">
        <v>581</v>
      </c>
      <c r="K4773" s="353" t="s">
        <v>434</v>
      </c>
    </row>
    <row r="4774" spans="1:11">
      <c r="A4774" s="344"/>
      <c r="B4774" s="344"/>
      <c r="C4774" s="345"/>
      <c r="D4774" s="346"/>
      <c r="E4774" s="347"/>
      <c r="F4774" s="360"/>
      <c r="G4774" s="360"/>
      <c r="H4774" s="361"/>
      <c r="I4774" s="361"/>
      <c r="J4774" s="354"/>
      <c r="K4774" s="355"/>
    </row>
    <row r="4775" spans="1:11">
      <c r="A4775" s="344"/>
      <c r="B4775" s="344"/>
      <c r="C4775" s="345"/>
      <c r="D4775" s="346"/>
      <c r="E4775" s="347"/>
      <c r="F4775" s="360"/>
      <c r="G4775" s="360"/>
      <c r="H4775" s="361"/>
      <c r="I4775" s="361"/>
      <c r="J4775" s="354"/>
      <c r="K4775" s="355"/>
    </row>
    <row r="4776" spans="1:11">
      <c r="A4776" s="286" t="s">
        <v>436</v>
      </c>
      <c r="B4776" s="267"/>
      <c r="C4776" s="267"/>
      <c r="D4776" s="286" t="s">
        <v>437</v>
      </c>
      <c r="E4776" s="267"/>
      <c r="F4776" s="286"/>
      <c r="G4776" s="286"/>
      <c r="H4776" s="267"/>
      <c r="I4776" s="356" t="s">
        <v>438</v>
      </c>
      <c r="J4776" s="267"/>
      <c r="K4776" s="345"/>
    </row>
    <row r="4777" spans="1:11">
      <c r="A4777" s="286"/>
      <c r="B4777" s="267"/>
      <c r="C4777" s="267"/>
      <c r="D4777" s="286"/>
      <c r="E4777" s="267"/>
      <c r="F4777" s="286"/>
      <c r="G4777" s="286"/>
      <c r="H4777" s="267"/>
      <c r="I4777" s="267"/>
      <c r="J4777" s="267"/>
      <c r="K4777" s="345"/>
    </row>
    <row r="4778" spans="1:11">
      <c r="A4778" s="286"/>
      <c r="B4778" s="267"/>
      <c r="C4778" s="267"/>
      <c r="D4778" s="286"/>
      <c r="E4778" s="267"/>
      <c r="F4778" s="286"/>
      <c r="G4778" s="286"/>
      <c r="H4778" s="267"/>
      <c r="I4778" s="345"/>
      <c r="J4778" s="267"/>
      <c r="K4778" s="345"/>
    </row>
    <row r="4779" spans="1:11">
      <c r="A4779" s="287" t="s">
        <v>439</v>
      </c>
      <c r="B4779" s="267"/>
      <c r="C4779" s="267"/>
      <c r="D4779" s="287" t="s">
        <v>440</v>
      </c>
      <c r="E4779" s="267"/>
      <c r="F4779" s="287"/>
      <c r="G4779" s="287"/>
      <c r="H4779" s="267"/>
      <c r="I4779" s="287" t="s">
        <v>441</v>
      </c>
      <c r="J4779" s="267"/>
      <c r="K4779" s="357"/>
    </row>
    <row r="4780" spans="1:11">
      <c r="A4780" s="288" t="s">
        <v>442</v>
      </c>
      <c r="B4780" s="267"/>
      <c r="C4780" s="267"/>
      <c r="D4780" s="288" t="s">
        <v>443</v>
      </c>
      <c r="E4780" s="267"/>
      <c r="F4780" s="288"/>
      <c r="G4780" s="288"/>
      <c r="H4780" s="267"/>
      <c r="I4780" s="288" t="s">
        <v>444</v>
      </c>
      <c r="J4780" s="304"/>
      <c r="K4780" s="286"/>
    </row>
    <row r="4782" ht="18.75" spans="1:11">
      <c r="A4782" s="264" t="s">
        <v>415</v>
      </c>
      <c r="B4782" s="265"/>
      <c r="C4782" s="266"/>
      <c r="D4782" s="266"/>
      <c r="E4782" s="267"/>
      <c r="F4782" s="267"/>
      <c r="G4782" s="267"/>
      <c r="H4782" s="267"/>
      <c r="I4782" s="267"/>
      <c r="J4782" s="267"/>
      <c r="K4782" s="267"/>
    </row>
    <row r="4783" ht="18.75" spans="1:11">
      <c r="A4783" s="264" t="s">
        <v>416</v>
      </c>
      <c r="B4783" s="265"/>
      <c r="C4783" s="266"/>
      <c r="D4783" s="266"/>
      <c r="E4783" s="267"/>
      <c r="F4783" s="267"/>
      <c r="G4783" s="267"/>
      <c r="H4783" s="267"/>
      <c r="I4783" s="267"/>
      <c r="J4783" s="267"/>
      <c r="K4783" s="267"/>
    </row>
    <row r="4784" ht="18.75" spans="1:11">
      <c r="A4784" s="264" t="s">
        <v>417</v>
      </c>
      <c r="B4784" s="265"/>
      <c r="C4784" s="266"/>
      <c r="D4784" s="266"/>
      <c r="E4784" s="267"/>
      <c r="F4784" s="267"/>
      <c r="G4784" s="267"/>
      <c r="H4784" s="267"/>
      <c r="I4784" s="296"/>
      <c r="J4784" s="296"/>
      <c r="K4784" s="296"/>
    </row>
    <row r="4785" ht="18.75" spans="1:11">
      <c r="A4785" s="264"/>
      <c r="B4785" s="265"/>
      <c r="C4785" s="266"/>
      <c r="D4785" s="266"/>
      <c r="E4785" s="267"/>
      <c r="F4785" s="267"/>
      <c r="G4785" s="267"/>
      <c r="H4785" s="267"/>
      <c r="I4785" s="267"/>
      <c r="J4785" s="267"/>
      <c r="K4785" s="267"/>
    </row>
    <row r="4786" ht="18.75" spans="1:11">
      <c r="A4786" s="264" t="s">
        <v>450</v>
      </c>
      <c r="B4786" s="265"/>
      <c r="C4786" s="266"/>
      <c r="D4786" s="266"/>
      <c r="E4786" s="267"/>
      <c r="F4786" s="267"/>
      <c r="G4786" s="267"/>
      <c r="H4786" s="267"/>
      <c r="I4786" s="267"/>
      <c r="J4786" s="267"/>
      <c r="K4786" s="297"/>
    </row>
    <row r="4787" ht="18" spans="1:11">
      <c r="A4787" s="264" t="s">
        <v>419</v>
      </c>
      <c r="B4787" s="268" t="s">
        <v>1180</v>
      </c>
      <c r="C4787" s="266"/>
      <c r="D4787" s="266"/>
      <c r="E4787" s="267"/>
      <c r="F4787" s="267"/>
      <c r="G4787" s="267"/>
      <c r="H4787" s="267"/>
      <c r="I4787" s="267"/>
      <c r="J4787" s="267"/>
      <c r="K4787" s="297"/>
    </row>
    <row r="4788" ht="18.75" spans="1:11">
      <c r="A4788" s="264"/>
      <c r="B4788" s="268"/>
      <c r="C4788" s="266"/>
      <c r="D4788" s="266"/>
      <c r="E4788" s="267"/>
      <c r="F4788" s="267"/>
      <c r="G4788" s="267"/>
      <c r="H4788" s="267"/>
      <c r="I4788" s="267"/>
      <c r="J4788" s="267"/>
      <c r="K4788" s="356"/>
    </row>
    <row r="4789" ht="18.75" spans="1:11">
      <c r="A4789" s="269"/>
      <c r="B4789" s="269"/>
      <c r="C4789" s="266"/>
      <c r="D4789" s="266"/>
      <c r="E4789" s="269"/>
      <c r="F4789" s="270" t="s">
        <v>421</v>
      </c>
      <c r="G4789" s="271"/>
      <c r="H4789" s="271"/>
      <c r="I4789" s="299"/>
      <c r="J4789" s="267"/>
      <c r="K4789" s="356"/>
    </row>
    <row r="4790" ht="33" spans="1:11">
      <c r="A4790" s="334" t="s">
        <v>422</v>
      </c>
      <c r="B4790" s="335" t="s">
        <v>423</v>
      </c>
      <c r="C4790" s="336" t="s">
        <v>424</v>
      </c>
      <c r="D4790" s="337" t="s">
        <v>425</v>
      </c>
      <c r="E4790" s="336" t="s">
        <v>426</v>
      </c>
      <c r="F4790" s="336" t="s">
        <v>8</v>
      </c>
      <c r="G4790" s="336" t="s">
        <v>9</v>
      </c>
      <c r="H4790" s="336" t="s">
        <v>427</v>
      </c>
      <c r="I4790" s="336" t="s">
        <v>428</v>
      </c>
      <c r="J4790" s="336" t="s">
        <v>429</v>
      </c>
      <c r="K4790" s="336" t="s">
        <v>842</v>
      </c>
    </row>
    <row r="4791" spans="1:11">
      <c r="A4791" s="338">
        <v>45637</v>
      </c>
      <c r="B4791" s="338">
        <v>45642</v>
      </c>
      <c r="C4791" s="370">
        <v>234379</v>
      </c>
      <c r="D4791" s="371" t="s">
        <v>1013</v>
      </c>
      <c r="E4791" s="371" t="s">
        <v>1190</v>
      </c>
      <c r="F4791" s="358">
        <v>0</v>
      </c>
      <c r="G4791" s="358">
        <v>0</v>
      </c>
      <c r="H4791" s="359">
        <v>0</v>
      </c>
      <c r="I4791" s="359">
        <v>0</v>
      </c>
      <c r="J4791" s="352" t="s">
        <v>523</v>
      </c>
      <c r="K4791" s="353" t="s">
        <v>434</v>
      </c>
    </row>
    <row r="4792" spans="1:11">
      <c r="A4792" s="338">
        <v>45638</v>
      </c>
      <c r="B4792" s="338">
        <v>45642</v>
      </c>
      <c r="C4792" s="370">
        <v>234641</v>
      </c>
      <c r="D4792" s="371" t="s">
        <v>1141</v>
      </c>
      <c r="E4792" s="371" t="s">
        <v>522</v>
      </c>
      <c r="F4792" s="358">
        <v>0</v>
      </c>
      <c r="G4792" s="358">
        <v>0</v>
      </c>
      <c r="H4792" s="359">
        <v>0</v>
      </c>
      <c r="I4792" s="359">
        <v>0</v>
      </c>
      <c r="J4792" s="352" t="s">
        <v>523</v>
      </c>
      <c r="K4792" s="353" t="s">
        <v>434</v>
      </c>
    </row>
    <row r="4793" spans="1:11">
      <c r="A4793" s="344"/>
      <c r="B4793" s="344"/>
      <c r="C4793" s="345"/>
      <c r="D4793" s="346"/>
      <c r="E4793" s="347"/>
      <c r="F4793" s="360"/>
      <c r="G4793" s="360"/>
      <c r="H4793" s="361"/>
      <c r="I4793" s="361"/>
      <c r="J4793" s="354"/>
      <c r="K4793" s="355"/>
    </row>
    <row r="4794" spans="1:11">
      <c r="A4794" s="286" t="s">
        <v>436</v>
      </c>
      <c r="B4794" s="267"/>
      <c r="C4794" s="267"/>
      <c r="D4794" s="286" t="s">
        <v>437</v>
      </c>
      <c r="E4794" s="267"/>
      <c r="F4794" s="286"/>
      <c r="G4794" s="286"/>
      <c r="H4794" s="267"/>
      <c r="I4794" s="356" t="s">
        <v>438</v>
      </c>
      <c r="J4794" s="267"/>
      <c r="K4794" s="345"/>
    </row>
    <row r="4795" spans="1:11">
      <c r="A4795" s="286"/>
      <c r="B4795" s="267"/>
      <c r="C4795" s="267"/>
      <c r="D4795" s="286"/>
      <c r="E4795" s="267"/>
      <c r="F4795" s="286"/>
      <c r="G4795" s="286"/>
      <c r="H4795" s="267"/>
      <c r="I4795" s="267"/>
      <c r="J4795" s="267"/>
      <c r="K4795" s="345"/>
    </row>
    <row r="4796" spans="1:11">
      <c r="A4796" s="286"/>
      <c r="B4796" s="267"/>
      <c r="C4796" s="267"/>
      <c r="D4796" s="286"/>
      <c r="E4796" s="267"/>
      <c r="F4796" s="286"/>
      <c r="G4796" s="286"/>
      <c r="H4796" s="267"/>
      <c r="I4796" s="345"/>
      <c r="J4796" s="267"/>
      <c r="K4796" s="345"/>
    </row>
    <row r="4797" spans="1:11">
      <c r="A4797" s="287" t="s">
        <v>439</v>
      </c>
      <c r="B4797" s="267"/>
      <c r="C4797" s="267"/>
      <c r="D4797" s="287" t="s">
        <v>440</v>
      </c>
      <c r="E4797" s="267"/>
      <c r="F4797" s="287"/>
      <c r="G4797" s="287"/>
      <c r="H4797" s="267"/>
      <c r="I4797" s="287" t="s">
        <v>544</v>
      </c>
      <c r="J4797" s="267"/>
      <c r="K4797" s="357"/>
    </row>
    <row r="4798" spans="1:11">
      <c r="A4798" s="288" t="s">
        <v>442</v>
      </c>
      <c r="B4798" s="267"/>
      <c r="C4798" s="267"/>
      <c r="D4798" s="288" t="s">
        <v>443</v>
      </c>
      <c r="E4798" s="267"/>
      <c r="F4798" s="288"/>
      <c r="G4798" s="288"/>
      <c r="H4798" s="267"/>
      <c r="I4798" s="288" t="s">
        <v>545</v>
      </c>
      <c r="J4798" s="304"/>
      <c r="K4798" s="286"/>
    </row>
    <row r="4800" ht="16.5" spans="1:11">
      <c r="A4800" s="264" t="s">
        <v>415</v>
      </c>
      <c r="B4800" s="267"/>
      <c r="C4800" s="267"/>
      <c r="D4800" s="288"/>
      <c r="E4800" s="267"/>
      <c r="F4800" s="288"/>
      <c r="G4800" s="288"/>
      <c r="H4800" s="267"/>
      <c r="I4800" s="288"/>
      <c r="J4800" s="304"/>
      <c r="K4800" s="286"/>
    </row>
    <row r="4801" ht="18.75" spans="1:11">
      <c r="A4801" s="264" t="s">
        <v>416</v>
      </c>
      <c r="B4801" s="265"/>
      <c r="C4801" s="266"/>
      <c r="D4801" s="266"/>
      <c r="E4801" s="267"/>
      <c r="F4801" s="267"/>
      <c r="G4801" s="267"/>
      <c r="H4801" s="267"/>
      <c r="I4801" s="267"/>
      <c r="J4801" s="267"/>
      <c r="K4801" s="297"/>
    </row>
    <row r="4802" ht="18.75" spans="1:11">
      <c r="A4802" s="264" t="s">
        <v>417</v>
      </c>
      <c r="B4802" s="265"/>
      <c r="C4802" s="266"/>
      <c r="D4802" s="266"/>
      <c r="E4802" s="267"/>
      <c r="F4802" s="267"/>
      <c r="G4802" s="267"/>
      <c r="H4802" s="267"/>
      <c r="I4802" s="267"/>
      <c r="J4802" s="267"/>
      <c r="K4802" s="297"/>
    </row>
    <row r="4803" ht="18.75" spans="1:11">
      <c r="A4803" s="264"/>
      <c r="B4803" s="265"/>
      <c r="C4803" s="266"/>
      <c r="D4803" s="266"/>
      <c r="E4803" s="267"/>
      <c r="F4803" s="267"/>
      <c r="G4803" s="267"/>
      <c r="H4803" s="267"/>
      <c r="I4803" s="267"/>
      <c r="J4803" s="267"/>
      <c r="K4803" s="297"/>
    </row>
    <row r="4804" ht="18.75" spans="1:11">
      <c r="A4804" s="264" t="s">
        <v>418</v>
      </c>
      <c r="B4804" s="265"/>
      <c r="C4804" s="266"/>
      <c r="D4804" s="266"/>
      <c r="E4804" s="267"/>
      <c r="F4804" s="267"/>
      <c r="G4804" s="267"/>
      <c r="H4804" s="267"/>
      <c r="I4804" s="267"/>
      <c r="J4804" s="267"/>
      <c r="K4804" s="297"/>
    </row>
    <row r="4805" ht="18" spans="1:11">
      <c r="A4805" s="264" t="s">
        <v>419</v>
      </c>
      <c r="B4805" s="268" t="s">
        <v>1191</v>
      </c>
      <c r="C4805" s="266"/>
      <c r="D4805" s="266"/>
      <c r="E4805" s="267"/>
      <c r="F4805" s="267"/>
      <c r="G4805" s="267"/>
      <c r="H4805" s="267"/>
      <c r="I4805" s="267"/>
      <c r="J4805" s="267"/>
      <c r="K4805" s="297"/>
    </row>
    <row r="4806" ht="18.75" spans="1:11">
      <c r="A4806" s="264"/>
      <c r="B4806" s="268"/>
      <c r="C4806" s="266"/>
      <c r="D4806" s="266"/>
      <c r="E4806" s="267"/>
      <c r="F4806" s="267"/>
      <c r="G4806" s="267"/>
      <c r="H4806" s="267"/>
      <c r="I4806" s="267"/>
      <c r="J4806" s="267"/>
      <c r="K4806" s="356"/>
    </row>
    <row r="4807" ht="18.75" spans="1:11">
      <c r="A4807" s="269"/>
      <c r="B4807" s="269"/>
      <c r="C4807" s="266"/>
      <c r="D4807" s="266"/>
      <c r="E4807" s="269"/>
      <c r="F4807" s="270" t="s">
        <v>421</v>
      </c>
      <c r="G4807" s="271"/>
      <c r="H4807" s="271"/>
      <c r="I4807" s="299"/>
      <c r="J4807" s="267"/>
      <c r="K4807" s="356"/>
    </row>
    <row r="4808" ht="33" spans="1:11">
      <c r="A4808" s="334" t="s">
        <v>422</v>
      </c>
      <c r="B4808" s="335" t="s">
        <v>423</v>
      </c>
      <c r="C4808" s="336" t="s">
        <v>424</v>
      </c>
      <c r="D4808" s="337" t="s">
        <v>425</v>
      </c>
      <c r="E4808" s="336" t="s">
        <v>426</v>
      </c>
      <c r="F4808" s="336" t="s">
        <v>8</v>
      </c>
      <c r="G4808" s="336" t="s">
        <v>9</v>
      </c>
      <c r="H4808" s="336" t="s">
        <v>427</v>
      </c>
      <c r="I4808" s="336" t="s">
        <v>428</v>
      </c>
      <c r="J4808" s="336" t="s">
        <v>429</v>
      </c>
      <c r="K4808" s="336" t="s">
        <v>842</v>
      </c>
    </row>
    <row r="4809" spans="1:11">
      <c r="A4809" s="338">
        <v>45637</v>
      </c>
      <c r="B4809" s="338">
        <v>45644</v>
      </c>
      <c r="C4809" s="339" t="s">
        <v>1192</v>
      </c>
      <c r="D4809" s="340" t="s">
        <v>1193</v>
      </c>
      <c r="E4809" s="341" t="s">
        <v>563</v>
      </c>
      <c r="F4809" s="358">
        <v>4300</v>
      </c>
      <c r="G4809" s="358">
        <v>500</v>
      </c>
      <c r="H4809" s="358">
        <f>F4809+G4809</f>
        <v>4800</v>
      </c>
      <c r="I4809" s="358">
        <v>2400</v>
      </c>
      <c r="J4809" s="352" t="s">
        <v>454</v>
      </c>
      <c r="K4809" s="353" t="s">
        <v>1194</v>
      </c>
    </row>
    <row r="4810" spans="1:11">
      <c r="A4810" s="338">
        <v>45640</v>
      </c>
      <c r="B4810" s="338">
        <v>45644</v>
      </c>
      <c r="C4810" s="339" t="s">
        <v>1195</v>
      </c>
      <c r="D4810" s="340" t="s">
        <v>1196</v>
      </c>
      <c r="E4810" s="341" t="s">
        <v>432</v>
      </c>
      <c r="F4810" s="358">
        <v>3300</v>
      </c>
      <c r="G4810" s="358">
        <v>3050</v>
      </c>
      <c r="H4810" s="358">
        <f>F4810+G4810</f>
        <v>6350</v>
      </c>
      <c r="I4810" s="358">
        <v>3175</v>
      </c>
      <c r="J4810" s="352" t="s">
        <v>454</v>
      </c>
      <c r="K4810" s="353" t="s">
        <v>1197</v>
      </c>
    </row>
    <row r="4811" spans="1:11">
      <c r="A4811" s="344"/>
      <c r="B4811" s="344"/>
      <c r="C4811" s="345"/>
      <c r="D4811" s="346"/>
      <c r="E4811" s="347"/>
      <c r="F4811" s="360"/>
      <c r="G4811" s="360"/>
      <c r="H4811" s="361"/>
      <c r="I4811" s="361"/>
      <c r="J4811" s="354"/>
      <c r="K4811" s="355"/>
    </row>
    <row r="4812" spans="1:11">
      <c r="A4812" s="344"/>
      <c r="B4812" s="344"/>
      <c r="C4812" s="345"/>
      <c r="D4812" s="346"/>
      <c r="E4812" s="347"/>
      <c r="F4812" s="360"/>
      <c r="G4812" s="360"/>
      <c r="H4812" s="361"/>
      <c r="I4812" s="361"/>
      <c r="J4812" s="354"/>
      <c r="K4812" s="355"/>
    </row>
    <row r="4813" spans="1:11">
      <c r="A4813" s="286" t="s">
        <v>436</v>
      </c>
      <c r="B4813" s="267"/>
      <c r="C4813" s="267"/>
      <c r="D4813" s="286" t="s">
        <v>437</v>
      </c>
      <c r="E4813" s="267"/>
      <c r="F4813" s="286"/>
      <c r="G4813" s="286"/>
      <c r="H4813" s="267"/>
      <c r="I4813" s="356" t="s">
        <v>438</v>
      </c>
      <c r="J4813" s="267"/>
      <c r="K4813" s="345"/>
    </row>
    <row r="4814" spans="1:11">
      <c r="A4814" s="286"/>
      <c r="B4814" s="267"/>
      <c r="C4814" s="267"/>
      <c r="D4814" s="286"/>
      <c r="E4814" s="267"/>
      <c r="F4814" s="286"/>
      <c r="G4814" s="286"/>
      <c r="H4814" s="267"/>
      <c r="I4814" s="267"/>
      <c r="J4814" s="267"/>
      <c r="K4814" s="345"/>
    </row>
    <row r="4815" spans="1:11">
      <c r="A4815" s="286"/>
      <c r="B4815" s="267"/>
      <c r="C4815" s="267"/>
      <c r="D4815" s="286"/>
      <c r="E4815" s="267"/>
      <c r="F4815" s="286"/>
      <c r="G4815" s="286"/>
      <c r="H4815" s="267"/>
      <c r="I4815" s="345"/>
      <c r="J4815" s="267"/>
      <c r="K4815" s="345"/>
    </row>
    <row r="4816" spans="1:11">
      <c r="A4816" s="287" t="s">
        <v>439</v>
      </c>
      <c r="B4816" s="267"/>
      <c r="C4816" s="267"/>
      <c r="D4816" s="287" t="s">
        <v>440</v>
      </c>
      <c r="E4816" s="267"/>
      <c r="F4816" s="287"/>
      <c r="G4816" s="287"/>
      <c r="H4816" s="267"/>
      <c r="I4816" s="287" t="s">
        <v>441</v>
      </c>
      <c r="J4816" s="267"/>
      <c r="K4816" s="357"/>
    </row>
    <row r="4817" spans="1:11">
      <c r="A4817" s="288" t="s">
        <v>442</v>
      </c>
      <c r="B4817" s="267"/>
      <c r="C4817" s="267"/>
      <c r="D4817" s="288" t="s">
        <v>443</v>
      </c>
      <c r="E4817" s="267"/>
      <c r="F4817" s="288"/>
      <c r="G4817" s="288"/>
      <c r="H4817" s="267"/>
      <c r="I4817" s="288" t="s">
        <v>444</v>
      </c>
      <c r="J4817" s="304"/>
      <c r="K4817" s="286"/>
    </row>
  </sheetData>
  <mergeCells count="246">
    <mergeCell ref="F8:I8"/>
    <mergeCell ref="F26:I26"/>
    <mergeCell ref="F44:I44"/>
    <mergeCell ref="F63:I63"/>
    <mergeCell ref="F80:I80"/>
    <mergeCell ref="F97:I97"/>
    <mergeCell ref="F115:I115"/>
    <mergeCell ref="F132:I132"/>
    <mergeCell ref="F151:I151"/>
    <mergeCell ref="F168:I168"/>
    <mergeCell ref="F185:I185"/>
    <mergeCell ref="F203:I203"/>
    <mergeCell ref="F220:I220"/>
    <mergeCell ref="F237:I237"/>
    <mergeCell ref="F254:I254"/>
    <mergeCell ref="F271:I271"/>
    <mergeCell ref="F289:I289"/>
    <mergeCell ref="F307:I307"/>
    <mergeCell ref="F324:I324"/>
    <mergeCell ref="F341:I341"/>
    <mergeCell ref="F359:I359"/>
    <mergeCell ref="F377:I377"/>
    <mergeCell ref="F395:I395"/>
    <mergeCell ref="F412:I412"/>
    <mergeCell ref="F431:I431"/>
    <mergeCell ref="F446:I446"/>
    <mergeCell ref="F461:I461"/>
    <mergeCell ref="F476:I476"/>
    <mergeCell ref="F494:I494"/>
    <mergeCell ref="F509:I509"/>
    <mergeCell ref="F526:I526"/>
    <mergeCell ref="F543:I543"/>
    <mergeCell ref="F561:I561"/>
    <mergeCell ref="F578:I578"/>
    <mergeCell ref="F595:I595"/>
    <mergeCell ref="F612:I612"/>
    <mergeCell ref="F629:I629"/>
    <mergeCell ref="F647:I647"/>
    <mergeCell ref="F664:I664"/>
    <mergeCell ref="F683:I683"/>
    <mergeCell ref="F700:I700"/>
    <mergeCell ref="F717:I717"/>
    <mergeCell ref="F735:I735"/>
    <mergeCell ref="F752:I752"/>
    <mergeCell ref="F769:I769"/>
    <mergeCell ref="F786:I786"/>
    <mergeCell ref="F804:I804"/>
    <mergeCell ref="F821:I821"/>
    <mergeCell ref="F838:I838"/>
    <mergeCell ref="F855:I855"/>
    <mergeCell ref="F873:I873"/>
    <mergeCell ref="F891:I891"/>
    <mergeCell ref="F909:I909"/>
    <mergeCell ref="F918:I918"/>
    <mergeCell ref="F926:I926"/>
    <mergeCell ref="F943:I943"/>
    <mergeCell ref="F961:I961"/>
    <mergeCell ref="F979:I979"/>
    <mergeCell ref="F997:I997"/>
    <mergeCell ref="F1014:I1014"/>
    <mergeCell ref="F1031:I1031"/>
    <mergeCell ref="F1052:I1052"/>
    <mergeCell ref="F1069:I1069"/>
    <mergeCell ref="F1086:I1086"/>
    <mergeCell ref="F1105:I1105"/>
    <mergeCell ref="F1122:I1122"/>
    <mergeCell ref="F1139:I1139"/>
    <mergeCell ref="F1156:I1156"/>
    <mergeCell ref="F1174:I1174"/>
    <mergeCell ref="F1194:I1194"/>
    <mergeCell ref="F1213:I1213"/>
    <mergeCell ref="F1233:I1233"/>
    <mergeCell ref="F1250:I1250"/>
    <mergeCell ref="F1269:I1269"/>
    <mergeCell ref="F1287:I1287"/>
    <mergeCell ref="F1305:I1305"/>
    <mergeCell ref="F1323:I1323"/>
    <mergeCell ref="F1341:I1341"/>
    <mergeCell ref="F1358:I1358"/>
    <mergeCell ref="F1376:I1376"/>
    <mergeCell ref="F1394:I1394"/>
    <mergeCell ref="F1412:I1412"/>
    <mergeCell ref="F1430:I1430"/>
    <mergeCell ref="F1448:I1448"/>
    <mergeCell ref="F1468:I1468"/>
    <mergeCell ref="F1485:I1485"/>
    <mergeCell ref="F1502:I1502"/>
    <mergeCell ref="F1519:I1519"/>
    <mergeCell ref="F1536:I1536"/>
    <mergeCell ref="F1553:I1553"/>
    <mergeCell ref="F1571:I1571"/>
    <mergeCell ref="F1588:I1588"/>
    <mergeCell ref="F1608:I1608"/>
    <mergeCell ref="F1617:I1617"/>
    <mergeCell ref="F1625:I1625"/>
    <mergeCell ref="F1634:I1634"/>
    <mergeCell ref="F1642:I1642"/>
    <mergeCell ref="F1661:I1661"/>
    <mergeCell ref="F1679:I1679"/>
    <mergeCell ref="F1696:I1696"/>
    <mergeCell ref="F1713:I1713"/>
    <mergeCell ref="F1731:I1731"/>
    <mergeCell ref="F1749:I1749"/>
    <mergeCell ref="F1766:I1766"/>
    <mergeCell ref="F1775:I1775"/>
    <mergeCell ref="F1783:I1783"/>
    <mergeCell ref="F1801:I1801"/>
    <mergeCell ref="F1820:I1820"/>
    <mergeCell ref="F1838:I1838"/>
    <mergeCell ref="F1856:I1856"/>
    <mergeCell ref="F1866:I1866"/>
    <mergeCell ref="F1874:I1874"/>
    <mergeCell ref="F1892:I1892"/>
    <mergeCell ref="F1909:I1909"/>
    <mergeCell ref="F1928:I1928"/>
    <mergeCell ref="F1946:I1946"/>
    <mergeCell ref="F1968:I1968"/>
    <mergeCell ref="F1986:I1986"/>
    <mergeCell ref="F2005:I2005"/>
    <mergeCell ref="F2023:I2023"/>
    <mergeCell ref="F2044:I2044"/>
    <mergeCell ref="F2063:I2063"/>
    <mergeCell ref="F2086:I2086"/>
    <mergeCell ref="F2105:I2105"/>
    <mergeCell ref="F2123:I2123"/>
    <mergeCell ref="F2144:I2144"/>
    <mergeCell ref="F2162:I2162"/>
    <mergeCell ref="F2183:I2183"/>
    <mergeCell ref="F2202:I2202"/>
    <mergeCell ref="F2222:I2222"/>
    <mergeCell ref="F2240:I2240"/>
    <mergeCell ref="F2261:I2261"/>
    <mergeCell ref="F2279:I2279"/>
    <mergeCell ref="F2298:I2298"/>
    <mergeCell ref="F2318:I2318"/>
    <mergeCell ref="F2337:I2337"/>
    <mergeCell ref="F2356:I2356"/>
    <mergeCell ref="F2375:I2375"/>
    <mergeCell ref="F2393:I2393"/>
    <mergeCell ref="F2413:I2413"/>
    <mergeCell ref="F2433:I2433"/>
    <mergeCell ref="F2452:I2452"/>
    <mergeCell ref="F2471:I2471"/>
    <mergeCell ref="F2489:I2489"/>
    <mergeCell ref="F2508:I2508"/>
    <mergeCell ref="F2527:I2527"/>
    <mergeCell ref="F2546:I2546"/>
    <mergeCell ref="F2565:I2565"/>
    <mergeCell ref="F2583:I2583"/>
    <mergeCell ref="F2603:I2603"/>
    <mergeCell ref="F2614:I2614"/>
    <mergeCell ref="F2622:I2622"/>
    <mergeCell ref="F2642:I2642"/>
    <mergeCell ref="F2660:I2660"/>
    <mergeCell ref="F2678:I2678"/>
    <mergeCell ref="F2697:I2697"/>
    <mergeCell ref="F2719:I2719"/>
    <mergeCell ref="F2738:I2738"/>
    <mergeCell ref="F2756:I2756"/>
    <mergeCell ref="F2776:I2776"/>
    <mergeCell ref="F2794:I2794"/>
    <mergeCell ref="F2812:I2812"/>
    <mergeCell ref="F2830:I2830"/>
    <mergeCell ref="F2849:I2849"/>
    <mergeCell ref="F2867:I2867"/>
    <mergeCell ref="F2885:I2885"/>
    <mergeCell ref="F2906:I2906"/>
    <mergeCell ref="F2924:I2924"/>
    <mergeCell ref="F2941:I2941"/>
    <mergeCell ref="F2959:I2959"/>
    <mergeCell ref="F2976:I2976"/>
    <mergeCell ref="F2993:I2993"/>
    <mergeCell ref="F3011:I3011"/>
    <mergeCell ref="F3029:I3029"/>
    <mergeCell ref="F3048:I3048"/>
    <mergeCell ref="F3066:I3066"/>
    <mergeCell ref="F3087:I3087"/>
    <mergeCell ref="F3104:I3104"/>
    <mergeCell ref="F3121:I3121"/>
    <mergeCell ref="F3131:I3131"/>
    <mergeCell ref="F3139:I3139"/>
    <mergeCell ref="F3157:I3157"/>
    <mergeCell ref="F3176:I3176"/>
    <mergeCell ref="F3193:I3193"/>
    <mergeCell ref="F3213:I3213"/>
    <mergeCell ref="F3230:I3230"/>
    <mergeCell ref="F3250:I3250"/>
    <mergeCell ref="F3268:I3268"/>
    <mergeCell ref="F3287:I3287"/>
    <mergeCell ref="F3304:I3304"/>
    <mergeCell ref="F3323:I3323"/>
    <mergeCell ref="F3341:I3341"/>
    <mergeCell ref="F3361:I3361"/>
    <mergeCell ref="F3381:I3381"/>
    <mergeCell ref="F3399:I3399"/>
    <mergeCell ref="F3417:I3417"/>
    <mergeCell ref="F3434:I3434"/>
    <mergeCell ref="F3451:I3451"/>
    <mergeCell ref="F3470:I3470"/>
    <mergeCell ref="F3491:I3491"/>
    <mergeCell ref="F3510:I3510"/>
    <mergeCell ref="F3528:I3528"/>
    <mergeCell ref="F3548:I3548"/>
    <mergeCell ref="F3567:I3567"/>
    <mergeCell ref="F3585:I3585"/>
    <mergeCell ref="F3603:I3603"/>
    <mergeCell ref="F3621:I3621"/>
    <mergeCell ref="F3644:I3644"/>
    <mergeCell ref="F3662:I3662"/>
    <mergeCell ref="F3681:I3681"/>
    <mergeCell ref="F3700:I3700"/>
    <mergeCell ref="F3717:I3717"/>
    <mergeCell ref="F3727:I3727"/>
    <mergeCell ref="F3735:I3735"/>
    <mergeCell ref="F3752:I3752"/>
    <mergeCell ref="F3770:I3770"/>
    <mergeCell ref="F3793:I3793"/>
    <mergeCell ref="F3810:I3810"/>
    <mergeCell ref="F3828:I3828"/>
    <mergeCell ref="F3839:I3839"/>
    <mergeCell ref="F3847:I3847"/>
    <mergeCell ref="F3865:I3865"/>
    <mergeCell ref="F3883:I3883"/>
    <mergeCell ref="F3902:I3902"/>
    <mergeCell ref="F3947:I3947"/>
    <mergeCell ref="F4000:I4000"/>
    <mergeCell ref="F4019:I4019"/>
    <mergeCell ref="F4054:I4054"/>
    <mergeCell ref="F4072:I4072"/>
    <mergeCell ref="F4107:I4107"/>
    <mergeCell ref="F4161:I4161"/>
    <mergeCell ref="F4214:I4214"/>
    <mergeCell ref="F4233:I4233"/>
    <mergeCell ref="F4304:I4304"/>
    <mergeCell ref="F4410:I4410"/>
    <mergeCell ref="F4445:I4445"/>
    <mergeCell ref="F4480:I4480"/>
    <mergeCell ref="F4534:I4534"/>
    <mergeCell ref="F4569:I4569"/>
    <mergeCell ref="F4604:I4604"/>
    <mergeCell ref="F4622:I4622"/>
    <mergeCell ref="F4674:I4674"/>
    <mergeCell ref="F4693:I4693"/>
    <mergeCell ref="F4732:I4732"/>
    <mergeCell ref="F4769:I4769"/>
    <mergeCell ref="F4807:I4807"/>
  </mergeCells>
  <pageMargins left="0.25" right="0.25" top="0.75" bottom="0.75" header="0.298611111111111" footer="0.298611111111111"/>
  <pageSetup paperSize="9" scale="95" orientation="landscape" horizontalDpi="600" verticalDpi="72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75"/>
  <sheetViews>
    <sheetView showGridLines="0" tabSelected="1" zoomScale="90" zoomScaleNormal="90" zoomScaleSheetLayoutView="60" workbookViewId="0">
      <pane ySplit="3" topLeftCell="A345" activePane="bottomLeft" state="frozen"/>
      <selection/>
      <selection pane="bottomLeft" activeCell="B348" sqref="B348"/>
    </sheetView>
  </sheetViews>
  <sheetFormatPr defaultColWidth="9.14285714285714" defaultRowHeight="12.75"/>
  <cols>
    <col min="1" max="1" width="13.7142857142857" style="64" customWidth="1"/>
    <col min="2" max="2" width="36.1428571428571" style="65" customWidth="1"/>
    <col min="3" max="3" width="12.7142857142857" style="66" customWidth="1"/>
    <col min="4" max="4" width="8.71428571428571" style="67" customWidth="1"/>
    <col min="5" max="5" width="8.71428571428571" style="68" customWidth="1"/>
    <col min="6" max="6" width="8.71428571428571" style="69" customWidth="1"/>
    <col min="7" max="7" width="10.2857142857143" style="69" customWidth="1"/>
    <col min="8" max="8" width="8.28571428571429" style="69" customWidth="1"/>
    <col min="9" max="9" width="18.2857142857143" style="70" customWidth="1"/>
    <col min="10" max="10" width="10.2857142857143" style="70" customWidth="1"/>
    <col min="11" max="11" width="10" style="70" customWidth="1"/>
    <col min="12" max="12" width="8.71428571428571" style="70" customWidth="1"/>
    <col min="13" max="13" width="10" style="70" customWidth="1"/>
    <col min="14" max="14" width="11" style="70" customWidth="1"/>
    <col min="15" max="15" width="10.5714285714286" style="70" customWidth="1"/>
    <col min="16" max="16" width="25.7142857142857" style="65" customWidth="1"/>
    <col min="17" max="17" width="9.14285714285714" style="65"/>
    <col min="18" max="18" width="9.14285714285714" style="69"/>
    <col min="19" max="19" width="11.1428571428571" style="69" customWidth="1"/>
    <col min="20" max="22" width="9.14285714285714" style="69"/>
    <col min="23" max="23" width="11.7142857142857" style="69" customWidth="1"/>
    <col min="24" max="24" width="12.8571428571429" style="69" customWidth="1"/>
    <col min="25" max="25" width="10.5714285714286" style="69" customWidth="1"/>
    <col min="26" max="26" width="10.5714285714286" style="65" customWidth="1"/>
    <col min="27" max="30" width="9.14285714285714" style="65"/>
    <col min="31" max="31" width="9.14285714285714" style="71"/>
    <col min="32" max="32" width="9.57142857142857" style="69" customWidth="1"/>
    <col min="33" max="33" width="10.1428571428571" style="69" customWidth="1"/>
    <col min="34" max="34" width="9.14285714285714" style="69"/>
    <col min="35" max="35" width="11" style="69" customWidth="1"/>
    <col min="36" max="36" width="10.1428571428571" style="69" customWidth="1"/>
    <col min="37" max="40" width="9.14285714285714" style="69"/>
    <col min="41" max="41" width="12.2857142857143" style="69" customWidth="1"/>
    <col min="42" max="42" width="9.14285714285714" style="69"/>
    <col min="43" max="43" width="5.42857142857143" style="61" customWidth="1"/>
    <col min="44" max="44" width="20.4285714285714" style="61" customWidth="1"/>
    <col min="45" max="16384" width="9.14285714285714" style="61"/>
  </cols>
  <sheetData>
    <row r="1" s="61" customFormat="1" ht="68.25" spans="1:42">
      <c r="A1" s="72" t="s">
        <v>1198</v>
      </c>
      <c r="B1" s="73"/>
      <c r="C1" s="73"/>
      <c r="D1" s="73"/>
      <c r="E1" s="73"/>
      <c r="F1" s="73"/>
      <c r="G1" s="73"/>
      <c r="H1" s="74"/>
      <c r="I1" s="95" t="s">
        <v>1199</v>
      </c>
      <c r="J1" s="96" t="s">
        <v>1200</v>
      </c>
      <c r="K1" s="97"/>
      <c r="L1" s="97"/>
      <c r="M1" s="98" t="s">
        <v>1201</v>
      </c>
      <c r="N1" s="99" t="s">
        <v>1202</v>
      </c>
      <c r="O1" s="100"/>
      <c r="P1" s="101"/>
      <c r="Q1" s="117" t="s">
        <v>1203</v>
      </c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24"/>
      <c r="AF1" s="118"/>
      <c r="AG1" s="118"/>
      <c r="AH1" s="118"/>
      <c r="AI1" s="118"/>
      <c r="AJ1" s="125"/>
      <c r="AK1" s="139"/>
      <c r="AL1" s="139"/>
      <c r="AM1" s="139"/>
      <c r="AN1" s="139"/>
      <c r="AO1" s="139"/>
      <c r="AP1" s="139"/>
    </row>
    <row r="2" s="61" customFormat="1" ht="60.75" spans="1:42">
      <c r="A2" s="72" t="s">
        <v>1204</v>
      </c>
      <c r="B2" s="73"/>
      <c r="C2" s="73"/>
      <c r="D2" s="73"/>
      <c r="E2" s="73"/>
      <c r="F2" s="73"/>
      <c r="G2" s="73"/>
      <c r="H2" s="74"/>
      <c r="I2" s="102" t="s">
        <v>1205</v>
      </c>
      <c r="J2" s="103" t="s">
        <v>1206</v>
      </c>
      <c r="K2" s="103" t="s">
        <v>1207</v>
      </c>
      <c r="L2" s="96" t="s">
        <v>1208</v>
      </c>
      <c r="M2" s="104" t="s">
        <v>1209</v>
      </c>
      <c r="N2" s="105" t="s">
        <v>1210</v>
      </c>
      <c r="O2" s="100"/>
      <c r="P2" s="101"/>
      <c r="Q2" s="117" t="s">
        <v>704</v>
      </c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25"/>
      <c r="AD2" s="126" t="s">
        <v>1211</v>
      </c>
      <c r="AE2" s="127"/>
      <c r="AF2" s="128"/>
      <c r="AG2" s="126" t="s">
        <v>1212</v>
      </c>
      <c r="AH2" s="140"/>
      <c r="AI2" s="128"/>
      <c r="AJ2" s="125"/>
      <c r="AK2" s="139"/>
      <c r="AL2" s="139"/>
      <c r="AM2" s="139"/>
      <c r="AN2" s="139"/>
      <c r="AO2" s="156" t="s">
        <v>1213</v>
      </c>
      <c r="AP2" s="157"/>
    </row>
    <row r="3" s="62" customFormat="1" ht="66.75" spans="1:42">
      <c r="A3" s="75" t="s">
        <v>424</v>
      </c>
      <c r="B3" s="76" t="s">
        <v>425</v>
      </c>
      <c r="C3" s="77" t="s">
        <v>426</v>
      </c>
      <c r="D3" s="78" t="s">
        <v>1214</v>
      </c>
      <c r="E3" s="79" t="s">
        <v>4</v>
      </c>
      <c r="F3" s="80" t="s">
        <v>1215</v>
      </c>
      <c r="G3" s="81" t="s">
        <v>1216</v>
      </c>
      <c r="H3" s="80" t="s">
        <v>1217</v>
      </c>
      <c r="I3" s="106" t="s">
        <v>1218</v>
      </c>
      <c r="J3" s="107" t="s">
        <v>1218</v>
      </c>
      <c r="K3" s="107" t="s">
        <v>1218</v>
      </c>
      <c r="L3" s="107" t="s">
        <v>1218</v>
      </c>
      <c r="M3" s="106" t="s">
        <v>1218</v>
      </c>
      <c r="N3" s="108" t="s">
        <v>1218</v>
      </c>
      <c r="O3" s="109" t="s">
        <v>1219</v>
      </c>
      <c r="P3" s="110" t="s">
        <v>1220</v>
      </c>
      <c r="Q3" s="119" t="s">
        <v>8</v>
      </c>
      <c r="R3" s="119" t="s">
        <v>9</v>
      </c>
      <c r="S3" s="119" t="s">
        <v>33</v>
      </c>
      <c r="T3" s="119" t="s">
        <v>34</v>
      </c>
      <c r="U3" s="120" t="s">
        <v>10</v>
      </c>
      <c r="V3" s="120" t="s">
        <v>1221</v>
      </c>
      <c r="W3" s="119" t="s">
        <v>11</v>
      </c>
      <c r="X3" s="119" t="s">
        <v>12</v>
      </c>
      <c r="Y3" s="129" t="s">
        <v>1222</v>
      </c>
      <c r="Z3" s="129" t="s">
        <v>1223</v>
      </c>
      <c r="AA3" s="130" t="s">
        <v>1224</v>
      </c>
      <c r="AB3" s="130" t="s">
        <v>427</v>
      </c>
      <c r="AC3" s="131" t="s">
        <v>428</v>
      </c>
      <c r="AD3" s="132" t="s">
        <v>1225</v>
      </c>
      <c r="AE3" s="133" t="s">
        <v>1226</v>
      </c>
      <c r="AF3" s="134" t="s">
        <v>1227</v>
      </c>
      <c r="AG3" s="141" t="s">
        <v>1228</v>
      </c>
      <c r="AH3" s="134" t="s">
        <v>1226</v>
      </c>
      <c r="AI3" s="134" t="s">
        <v>1227</v>
      </c>
      <c r="AJ3" s="142" t="s">
        <v>1229</v>
      </c>
      <c r="AK3" s="142" t="s">
        <v>8</v>
      </c>
      <c r="AL3" s="142" t="s">
        <v>9</v>
      </c>
      <c r="AM3" s="142" t="s">
        <v>1230</v>
      </c>
      <c r="AN3" s="143" t="s">
        <v>1231</v>
      </c>
      <c r="AO3" s="158" t="s">
        <v>1232</v>
      </c>
      <c r="AP3" s="158" t="s">
        <v>1217</v>
      </c>
    </row>
    <row r="4" s="61" customFormat="1" ht="15" spans="1:42">
      <c r="A4" s="82" t="s">
        <v>1233</v>
      </c>
      <c r="B4" s="83" t="s">
        <v>1234</v>
      </c>
      <c r="C4" s="83" t="s">
        <v>1235</v>
      </c>
      <c r="D4" s="84" t="s">
        <v>1236</v>
      </c>
      <c r="E4" s="85" t="s">
        <v>1237</v>
      </c>
      <c r="F4" s="86" t="s">
        <v>454</v>
      </c>
      <c r="G4" s="83" t="s">
        <v>1238</v>
      </c>
      <c r="H4" s="83" t="s">
        <v>1239</v>
      </c>
      <c r="I4" s="111">
        <v>44775</v>
      </c>
      <c r="J4" s="111">
        <v>44781</v>
      </c>
      <c r="K4" s="111">
        <v>44790</v>
      </c>
      <c r="L4" s="111">
        <v>44790</v>
      </c>
      <c r="M4" s="111">
        <v>44790</v>
      </c>
      <c r="N4" s="111">
        <v>44790</v>
      </c>
      <c r="O4" s="112" t="s">
        <v>1240</v>
      </c>
      <c r="P4" s="83" t="s">
        <v>1241</v>
      </c>
      <c r="Q4" s="121">
        <v>4730</v>
      </c>
      <c r="R4" s="121">
        <v>2400</v>
      </c>
      <c r="S4" s="121">
        <v>500</v>
      </c>
      <c r="T4" s="121">
        <v>0</v>
      </c>
      <c r="U4" s="121">
        <v>0</v>
      </c>
      <c r="V4" s="121">
        <v>0</v>
      </c>
      <c r="W4" s="121">
        <v>0</v>
      </c>
      <c r="X4" s="121">
        <v>946</v>
      </c>
      <c r="Y4" s="121">
        <v>240</v>
      </c>
      <c r="Z4" s="121">
        <v>6444</v>
      </c>
      <c r="AA4" s="121"/>
      <c r="AB4" s="121">
        <v>6444</v>
      </c>
      <c r="AC4" s="122">
        <f>AB4-(AD4+AG4)</f>
        <v>0</v>
      </c>
      <c r="AD4" s="121">
        <v>0</v>
      </c>
      <c r="AE4" s="135"/>
      <c r="AF4" s="121"/>
      <c r="AG4" s="121">
        <v>6444</v>
      </c>
      <c r="AH4" s="144">
        <v>45645</v>
      </c>
      <c r="AI4" s="145" t="s">
        <v>1242</v>
      </c>
      <c r="AJ4" s="146" t="s">
        <v>1243</v>
      </c>
      <c r="AK4" s="147">
        <v>0</v>
      </c>
      <c r="AL4" s="147">
        <v>0</v>
      </c>
      <c r="AM4" s="147">
        <f t="shared" ref="AM4:AM67" si="0">SUM(AK4:AL4)</f>
        <v>0</v>
      </c>
      <c r="AN4" s="147">
        <v>0</v>
      </c>
      <c r="AO4" s="159"/>
      <c r="AP4" s="160" t="s">
        <v>1244</v>
      </c>
    </row>
    <row r="5" s="61" customFormat="1" ht="15" spans="1:47">
      <c r="A5" s="87" t="s">
        <v>17</v>
      </c>
      <c r="B5" s="88" t="s">
        <v>431</v>
      </c>
      <c r="C5" s="88" t="s">
        <v>432</v>
      </c>
      <c r="D5" s="89" t="s">
        <v>1236</v>
      </c>
      <c r="E5" s="89" t="s">
        <v>1237</v>
      </c>
      <c r="F5" s="90" t="s">
        <v>433</v>
      </c>
      <c r="G5" s="88" t="s">
        <v>1238</v>
      </c>
      <c r="H5" s="88" t="s">
        <v>1239</v>
      </c>
      <c r="I5" s="113">
        <v>45287</v>
      </c>
      <c r="J5" s="113">
        <v>45287</v>
      </c>
      <c r="K5" s="113">
        <v>45295</v>
      </c>
      <c r="L5" s="113">
        <v>45295</v>
      </c>
      <c r="M5" s="113">
        <v>45295</v>
      </c>
      <c r="N5" s="113">
        <v>45297</v>
      </c>
      <c r="O5" s="114">
        <v>45028</v>
      </c>
      <c r="P5" s="88" t="s">
        <v>1245</v>
      </c>
      <c r="Q5" s="122">
        <v>3300</v>
      </c>
      <c r="R5" s="122">
        <v>2600</v>
      </c>
      <c r="S5" s="122">
        <v>0</v>
      </c>
      <c r="T5" s="122">
        <v>0</v>
      </c>
      <c r="U5" s="122">
        <v>0</v>
      </c>
      <c r="V5" s="122"/>
      <c r="W5" s="122">
        <v>3300</v>
      </c>
      <c r="X5" s="122">
        <v>2600</v>
      </c>
      <c r="Y5" s="122">
        <v>0</v>
      </c>
      <c r="Z5" s="122">
        <v>0</v>
      </c>
      <c r="AA5" s="122"/>
      <c r="AB5" s="122">
        <f t="shared" ref="AB5:AB20" si="1">SUM(Q5:T5)-(U5+W5+X5+Y5+Z5)</f>
        <v>0</v>
      </c>
      <c r="AC5" s="122">
        <f t="shared" ref="AC5:AC44" si="2">AB5-(AD5+AG5)</f>
        <v>0</v>
      </c>
      <c r="AD5" s="122">
        <v>0</v>
      </c>
      <c r="AE5" s="136">
        <v>45295</v>
      </c>
      <c r="AF5" s="122" t="s">
        <v>1246</v>
      </c>
      <c r="AG5" s="122">
        <v>0</v>
      </c>
      <c r="AH5" s="148"/>
      <c r="AI5" s="149"/>
      <c r="AJ5" s="150" t="s">
        <v>433</v>
      </c>
      <c r="AK5" s="151">
        <f t="shared" ref="AK5:AK68" si="3">Q5-(U5+W5+Y5)</f>
        <v>0</v>
      </c>
      <c r="AL5" s="151">
        <f t="shared" ref="AL5:AL68" si="4">SUM(R5:T5)-(X5+Z5+V5)</f>
        <v>0</v>
      </c>
      <c r="AM5" s="151">
        <f t="shared" si="0"/>
        <v>0</v>
      </c>
      <c r="AN5" s="151">
        <f t="shared" ref="AN5:AN68" si="5">AD5+AG5</f>
        <v>0</v>
      </c>
      <c r="AO5" s="161"/>
      <c r="AP5" s="162" t="s">
        <v>1247</v>
      </c>
      <c r="AR5" s="163" t="s">
        <v>2</v>
      </c>
      <c r="AS5" s="164" t="s">
        <v>277</v>
      </c>
      <c r="AT5" s="164"/>
      <c r="AU5" s="164"/>
    </row>
    <row r="6" s="61" customFormat="1" ht="15" spans="1:47">
      <c r="A6" s="87" t="s">
        <v>19</v>
      </c>
      <c r="B6" s="88" t="s">
        <v>435</v>
      </c>
      <c r="C6" s="88" t="s">
        <v>432</v>
      </c>
      <c r="D6" s="89" t="s">
        <v>1236</v>
      </c>
      <c r="E6" s="89" t="s">
        <v>1237</v>
      </c>
      <c r="F6" s="90" t="s">
        <v>433</v>
      </c>
      <c r="G6" s="88" t="s">
        <v>1238</v>
      </c>
      <c r="H6" s="88" t="s">
        <v>1239</v>
      </c>
      <c r="I6" s="113">
        <v>45293</v>
      </c>
      <c r="J6" s="113">
        <v>45294</v>
      </c>
      <c r="K6" s="113">
        <v>45295</v>
      </c>
      <c r="L6" s="113">
        <v>45295</v>
      </c>
      <c r="M6" s="113">
        <v>45295</v>
      </c>
      <c r="N6" s="113">
        <v>45297</v>
      </c>
      <c r="O6" s="114">
        <v>45038</v>
      </c>
      <c r="P6" s="88" t="s">
        <v>1245</v>
      </c>
      <c r="Q6" s="122">
        <v>3300</v>
      </c>
      <c r="R6" s="122">
        <v>2600</v>
      </c>
      <c r="S6" s="122">
        <v>0</v>
      </c>
      <c r="T6" s="122">
        <v>0</v>
      </c>
      <c r="U6" s="122">
        <v>0</v>
      </c>
      <c r="V6" s="122"/>
      <c r="W6" s="122">
        <v>3300</v>
      </c>
      <c r="X6" s="122">
        <v>2600</v>
      </c>
      <c r="Y6" s="122">
        <v>0</v>
      </c>
      <c r="Z6" s="122">
        <v>0</v>
      </c>
      <c r="AA6" s="122"/>
      <c r="AB6" s="122">
        <f t="shared" si="1"/>
        <v>0</v>
      </c>
      <c r="AC6" s="122">
        <f t="shared" si="2"/>
        <v>0</v>
      </c>
      <c r="AD6" s="122">
        <v>0</v>
      </c>
      <c r="AE6" s="136">
        <v>45295</v>
      </c>
      <c r="AF6" s="122" t="s">
        <v>1246</v>
      </c>
      <c r="AG6" s="122">
        <v>0</v>
      </c>
      <c r="AH6" s="148"/>
      <c r="AI6" s="149"/>
      <c r="AJ6" s="150" t="s">
        <v>433</v>
      </c>
      <c r="AK6" s="151">
        <f t="shared" si="3"/>
        <v>0</v>
      </c>
      <c r="AL6" s="151">
        <f t="shared" si="4"/>
        <v>0</v>
      </c>
      <c r="AM6" s="151">
        <f t="shared" si="0"/>
        <v>0</v>
      </c>
      <c r="AN6" s="151">
        <f t="shared" si="5"/>
        <v>0</v>
      </c>
      <c r="AO6" s="161"/>
      <c r="AP6" s="162" t="s">
        <v>1247</v>
      </c>
      <c r="AR6" s="163" t="s">
        <v>1248</v>
      </c>
      <c r="AS6" s="165" t="str">
        <f>_xlfn.XLOOKUP(AS5,A4:A475,B4:B475,,0,-1)</f>
        <v>PABON, ROMMEL</v>
      </c>
      <c r="AT6" s="166"/>
      <c r="AU6" s="167"/>
    </row>
    <row r="7" s="61" customFormat="1" ht="15" spans="1:47">
      <c r="A7" s="87" t="s">
        <v>20</v>
      </c>
      <c r="B7" s="88" t="s">
        <v>446</v>
      </c>
      <c r="C7" s="88" t="s">
        <v>447</v>
      </c>
      <c r="D7" s="89" t="s">
        <v>1236</v>
      </c>
      <c r="E7" s="89" t="s">
        <v>1237</v>
      </c>
      <c r="F7" s="90" t="s">
        <v>433</v>
      </c>
      <c r="G7" s="88" t="s">
        <v>1238</v>
      </c>
      <c r="H7" s="88" t="s">
        <v>1239</v>
      </c>
      <c r="I7" s="113">
        <v>45294</v>
      </c>
      <c r="J7" s="113">
        <v>45295</v>
      </c>
      <c r="K7" s="113">
        <v>45296</v>
      </c>
      <c r="L7" s="113">
        <v>45296</v>
      </c>
      <c r="M7" s="113">
        <v>45296</v>
      </c>
      <c r="N7" s="113">
        <v>45297</v>
      </c>
      <c r="O7" s="114">
        <v>44911</v>
      </c>
      <c r="P7" s="88" t="s">
        <v>1245</v>
      </c>
      <c r="Q7" s="122">
        <v>10450</v>
      </c>
      <c r="R7" s="122">
        <v>2600</v>
      </c>
      <c r="S7" s="122">
        <v>0</v>
      </c>
      <c r="T7" s="122">
        <v>0</v>
      </c>
      <c r="U7" s="122">
        <v>0</v>
      </c>
      <c r="V7" s="122"/>
      <c r="W7" s="122">
        <v>10450</v>
      </c>
      <c r="X7" s="122">
        <v>2600</v>
      </c>
      <c r="Y7" s="122">
        <v>0</v>
      </c>
      <c r="Z7" s="122">
        <v>0</v>
      </c>
      <c r="AA7" s="122"/>
      <c r="AB7" s="122">
        <f t="shared" si="1"/>
        <v>0</v>
      </c>
      <c r="AC7" s="122">
        <f t="shared" si="2"/>
        <v>0</v>
      </c>
      <c r="AD7" s="122">
        <v>0</v>
      </c>
      <c r="AE7" s="136">
        <v>45296</v>
      </c>
      <c r="AF7" s="122" t="s">
        <v>1246</v>
      </c>
      <c r="AG7" s="122">
        <v>0</v>
      </c>
      <c r="AH7" s="148"/>
      <c r="AI7" s="149"/>
      <c r="AJ7" s="150" t="s">
        <v>433</v>
      </c>
      <c r="AK7" s="151">
        <f t="shared" si="3"/>
        <v>0</v>
      </c>
      <c r="AL7" s="151">
        <f t="shared" si="4"/>
        <v>0</v>
      </c>
      <c r="AM7" s="151">
        <f t="shared" si="0"/>
        <v>0</v>
      </c>
      <c r="AN7" s="151">
        <f t="shared" si="5"/>
        <v>0</v>
      </c>
      <c r="AO7" s="161"/>
      <c r="AP7" s="162" t="s">
        <v>1247</v>
      </c>
      <c r="AR7" s="163" t="s">
        <v>1249</v>
      </c>
      <c r="AS7" s="165" t="str">
        <f>_xlfn.XLOOKUP(AS5,A3:A347,AJ3:AJ347,,0,-1)</f>
        <v>FULLYPAID</v>
      </c>
      <c r="AT7" s="166"/>
      <c r="AU7" s="167"/>
    </row>
    <row r="8" s="61" customFormat="1" ht="15" spans="1:47">
      <c r="A8" s="87" t="s">
        <v>21</v>
      </c>
      <c r="B8" s="88" t="s">
        <v>448</v>
      </c>
      <c r="C8" s="88" t="s">
        <v>449</v>
      </c>
      <c r="D8" s="89" t="s">
        <v>1236</v>
      </c>
      <c r="E8" s="89" t="s">
        <v>1237</v>
      </c>
      <c r="F8" s="90" t="s">
        <v>433</v>
      </c>
      <c r="G8" s="88" t="s">
        <v>1238</v>
      </c>
      <c r="H8" s="88" t="s">
        <v>1239</v>
      </c>
      <c r="I8" s="113">
        <v>45295</v>
      </c>
      <c r="J8" s="113">
        <v>45296</v>
      </c>
      <c r="K8" s="113">
        <v>45296</v>
      </c>
      <c r="L8" s="113">
        <v>45296</v>
      </c>
      <c r="M8" s="113">
        <v>45296</v>
      </c>
      <c r="N8" s="113">
        <v>45300</v>
      </c>
      <c r="O8" s="114">
        <v>45182</v>
      </c>
      <c r="P8" s="88" t="s">
        <v>1250</v>
      </c>
      <c r="Q8" s="122">
        <v>0</v>
      </c>
      <c r="R8" s="122">
        <v>800</v>
      </c>
      <c r="S8" s="122">
        <v>0</v>
      </c>
      <c r="T8" s="122">
        <v>0</v>
      </c>
      <c r="U8" s="122">
        <v>0</v>
      </c>
      <c r="V8" s="122"/>
      <c r="W8" s="122">
        <v>0</v>
      </c>
      <c r="X8" s="122">
        <v>800</v>
      </c>
      <c r="Y8" s="122">
        <v>0</v>
      </c>
      <c r="Z8" s="122">
        <v>0</v>
      </c>
      <c r="AA8" s="122"/>
      <c r="AB8" s="122">
        <f t="shared" si="1"/>
        <v>0</v>
      </c>
      <c r="AC8" s="122">
        <f t="shared" si="2"/>
        <v>0</v>
      </c>
      <c r="AD8" s="122">
        <v>0</v>
      </c>
      <c r="AE8" s="136">
        <v>45296</v>
      </c>
      <c r="AF8" s="122" t="s">
        <v>1246</v>
      </c>
      <c r="AG8" s="122">
        <v>0</v>
      </c>
      <c r="AH8" s="148"/>
      <c r="AI8" s="149"/>
      <c r="AJ8" s="150" t="s">
        <v>433</v>
      </c>
      <c r="AK8" s="151">
        <f t="shared" si="3"/>
        <v>0</v>
      </c>
      <c r="AL8" s="151">
        <f t="shared" si="4"/>
        <v>0</v>
      </c>
      <c r="AM8" s="151">
        <f t="shared" si="0"/>
        <v>0</v>
      </c>
      <c r="AN8" s="151">
        <f t="shared" si="5"/>
        <v>0</v>
      </c>
      <c r="AO8" s="161"/>
      <c r="AP8" s="162" t="s">
        <v>1247</v>
      </c>
      <c r="AR8" s="163" t="s">
        <v>1251</v>
      </c>
      <c r="AS8" s="165">
        <f>_xlfn.XLOOKUP(AS5,A3:A347,AC3:AC347,,0,-1)</f>
        <v>0</v>
      </c>
      <c r="AT8" s="166"/>
      <c r="AU8" s="167"/>
    </row>
    <row r="9" s="61" customFormat="1" ht="15" spans="1:47">
      <c r="A9" s="87" t="s">
        <v>22</v>
      </c>
      <c r="B9" s="88" t="s">
        <v>452</v>
      </c>
      <c r="C9" s="88" t="s">
        <v>453</v>
      </c>
      <c r="D9" s="89" t="s">
        <v>1236</v>
      </c>
      <c r="E9" s="89" t="s">
        <v>1252</v>
      </c>
      <c r="F9" s="90" t="s">
        <v>454</v>
      </c>
      <c r="G9" s="88" t="s">
        <v>1238</v>
      </c>
      <c r="H9" s="88" t="s">
        <v>1239</v>
      </c>
      <c r="I9" s="113">
        <v>45295</v>
      </c>
      <c r="J9" s="113">
        <v>45295</v>
      </c>
      <c r="K9" s="113">
        <v>45300</v>
      </c>
      <c r="L9" s="113">
        <v>45300</v>
      </c>
      <c r="M9" s="113">
        <v>45300</v>
      </c>
      <c r="N9" s="113">
        <v>45316</v>
      </c>
      <c r="O9" s="114"/>
      <c r="P9" s="88" t="s">
        <v>1250</v>
      </c>
      <c r="Q9" s="122">
        <v>1460</v>
      </c>
      <c r="R9" s="122">
        <v>800</v>
      </c>
      <c r="S9" s="122">
        <v>0</v>
      </c>
      <c r="T9" s="122">
        <v>0</v>
      </c>
      <c r="U9" s="122">
        <v>0</v>
      </c>
      <c r="V9" s="122"/>
      <c r="W9" s="122">
        <v>0</v>
      </c>
      <c r="X9" s="122">
        <v>0</v>
      </c>
      <c r="Y9" s="122">
        <v>0</v>
      </c>
      <c r="Z9" s="122">
        <v>0</v>
      </c>
      <c r="AA9" s="137"/>
      <c r="AB9" s="137">
        <f t="shared" si="1"/>
        <v>2260</v>
      </c>
      <c r="AC9" s="122">
        <f t="shared" si="2"/>
        <v>0</v>
      </c>
      <c r="AD9" s="122">
        <v>1130</v>
      </c>
      <c r="AE9" s="136">
        <v>45300</v>
      </c>
      <c r="AF9" s="122" t="s">
        <v>455</v>
      </c>
      <c r="AG9" s="122">
        <v>1130</v>
      </c>
      <c r="AH9" s="148">
        <v>45316</v>
      </c>
      <c r="AI9" s="149" t="s">
        <v>1253</v>
      </c>
      <c r="AJ9" s="150" t="s">
        <v>1243</v>
      </c>
      <c r="AK9" s="151">
        <f t="shared" si="3"/>
        <v>1460</v>
      </c>
      <c r="AL9" s="151">
        <f t="shared" si="4"/>
        <v>800</v>
      </c>
      <c r="AM9" s="151">
        <f t="shared" si="0"/>
        <v>2260</v>
      </c>
      <c r="AN9" s="151">
        <f t="shared" si="5"/>
        <v>2260</v>
      </c>
      <c r="AO9" s="161"/>
      <c r="AP9" s="162" t="s">
        <v>1254</v>
      </c>
      <c r="AR9" s="163" t="s">
        <v>1255</v>
      </c>
      <c r="AS9" s="165" t="str">
        <f>_xlfn.XLOOKUP(AS5,A3:A347,AP3:AP347,,0,-1)</f>
        <v>BI-SHOP</v>
      </c>
      <c r="AT9" s="166"/>
      <c r="AU9" s="167"/>
    </row>
    <row r="10" s="61" customFormat="1" ht="15" spans="1:42">
      <c r="A10" s="87" t="s">
        <v>23</v>
      </c>
      <c r="B10" s="88" t="s">
        <v>459</v>
      </c>
      <c r="C10" s="88" t="s">
        <v>460</v>
      </c>
      <c r="D10" s="89" t="s">
        <v>1236</v>
      </c>
      <c r="E10" s="89" t="s">
        <v>1237</v>
      </c>
      <c r="F10" s="90" t="s">
        <v>454</v>
      </c>
      <c r="G10" s="88" t="s">
        <v>1238</v>
      </c>
      <c r="H10" s="88" t="s">
        <v>1239</v>
      </c>
      <c r="I10" s="113">
        <v>45296</v>
      </c>
      <c r="J10" s="113">
        <v>45299</v>
      </c>
      <c r="K10" s="113">
        <v>45301</v>
      </c>
      <c r="L10" s="113">
        <v>45301</v>
      </c>
      <c r="M10" s="113">
        <v>45301</v>
      </c>
      <c r="N10" s="113">
        <v>45302</v>
      </c>
      <c r="O10" s="114">
        <v>43897</v>
      </c>
      <c r="P10" s="88" t="s">
        <v>1245</v>
      </c>
      <c r="Q10" s="122">
        <v>0</v>
      </c>
      <c r="R10" s="122">
        <v>2600</v>
      </c>
      <c r="S10" s="122">
        <v>500</v>
      </c>
      <c r="T10" s="122">
        <v>0</v>
      </c>
      <c r="U10" s="122">
        <v>0</v>
      </c>
      <c r="V10" s="122"/>
      <c r="W10" s="122">
        <v>0</v>
      </c>
      <c r="X10" s="122">
        <v>450</v>
      </c>
      <c r="Y10" s="122">
        <v>0</v>
      </c>
      <c r="Z10" s="122">
        <v>0</v>
      </c>
      <c r="AA10" s="137"/>
      <c r="AB10" s="137">
        <f t="shared" si="1"/>
        <v>2650</v>
      </c>
      <c r="AC10" s="122">
        <f t="shared" si="2"/>
        <v>0</v>
      </c>
      <c r="AD10" s="122">
        <v>2650</v>
      </c>
      <c r="AE10" s="136">
        <v>45301</v>
      </c>
      <c r="AF10" s="122" t="s">
        <v>461</v>
      </c>
      <c r="AG10" s="122">
        <v>0</v>
      </c>
      <c r="AH10" s="148"/>
      <c r="AI10" s="149"/>
      <c r="AJ10" s="150" t="s">
        <v>1243</v>
      </c>
      <c r="AK10" s="151">
        <f t="shared" si="3"/>
        <v>0</v>
      </c>
      <c r="AL10" s="151">
        <f t="shared" si="4"/>
        <v>2650</v>
      </c>
      <c r="AM10" s="151">
        <f t="shared" si="0"/>
        <v>2650</v>
      </c>
      <c r="AN10" s="151">
        <f t="shared" si="5"/>
        <v>2650</v>
      </c>
      <c r="AO10" s="161"/>
      <c r="AP10" s="162" t="s">
        <v>1256</v>
      </c>
    </row>
    <row r="11" s="61" customFormat="1" ht="15" spans="1:47">
      <c r="A11" s="87" t="s">
        <v>24</v>
      </c>
      <c r="B11" s="88" t="s">
        <v>463</v>
      </c>
      <c r="C11" s="88" t="s">
        <v>449</v>
      </c>
      <c r="D11" s="89" t="s">
        <v>1236</v>
      </c>
      <c r="E11" s="89" t="s">
        <v>1237</v>
      </c>
      <c r="F11" s="90" t="s">
        <v>433</v>
      </c>
      <c r="G11" s="88" t="s">
        <v>1238</v>
      </c>
      <c r="H11" s="88" t="s">
        <v>1239</v>
      </c>
      <c r="I11" s="113">
        <v>45301</v>
      </c>
      <c r="J11" s="113">
        <v>45301</v>
      </c>
      <c r="K11" s="113">
        <v>45302</v>
      </c>
      <c r="L11" s="113">
        <v>45302</v>
      </c>
      <c r="M11" s="113">
        <v>45302</v>
      </c>
      <c r="N11" s="113">
        <v>45304</v>
      </c>
      <c r="O11" s="114">
        <v>45094</v>
      </c>
      <c r="P11" s="88" t="s">
        <v>1257</v>
      </c>
      <c r="Q11" s="122">
        <v>200</v>
      </c>
      <c r="R11" s="122">
        <v>800</v>
      </c>
      <c r="S11" s="122">
        <v>0</v>
      </c>
      <c r="T11" s="122">
        <v>0</v>
      </c>
      <c r="U11" s="122">
        <v>0</v>
      </c>
      <c r="V11" s="122"/>
      <c r="W11" s="122">
        <v>200</v>
      </c>
      <c r="X11" s="122">
        <v>800</v>
      </c>
      <c r="Y11" s="122">
        <v>0</v>
      </c>
      <c r="Z11" s="122">
        <v>0</v>
      </c>
      <c r="AA11" s="122"/>
      <c r="AB11" s="122">
        <f t="shared" si="1"/>
        <v>0</v>
      </c>
      <c r="AC11" s="122">
        <f t="shared" si="2"/>
        <v>0</v>
      </c>
      <c r="AD11" s="122">
        <v>0</v>
      </c>
      <c r="AE11" s="136">
        <v>45302</v>
      </c>
      <c r="AF11" s="122" t="s">
        <v>1246</v>
      </c>
      <c r="AG11" s="122">
        <v>0</v>
      </c>
      <c r="AH11" s="148"/>
      <c r="AI11" s="149"/>
      <c r="AJ11" s="150" t="s">
        <v>433</v>
      </c>
      <c r="AK11" s="151">
        <f t="shared" si="3"/>
        <v>0</v>
      </c>
      <c r="AL11" s="151">
        <f t="shared" si="4"/>
        <v>0</v>
      </c>
      <c r="AM11" s="151">
        <f t="shared" si="0"/>
        <v>0</v>
      </c>
      <c r="AN11" s="151">
        <f t="shared" si="5"/>
        <v>0</v>
      </c>
      <c r="AO11" s="161"/>
      <c r="AP11" s="162" t="s">
        <v>1247</v>
      </c>
      <c r="AS11" s="63"/>
      <c r="AT11" s="63"/>
      <c r="AU11" s="63"/>
    </row>
    <row r="12" s="61" customFormat="1" ht="15" spans="1:42">
      <c r="A12" s="87" t="s">
        <v>25</v>
      </c>
      <c r="B12" s="88" t="s">
        <v>465</v>
      </c>
      <c r="C12" s="88" t="s">
        <v>466</v>
      </c>
      <c r="D12" s="89" t="s">
        <v>1236</v>
      </c>
      <c r="E12" s="89" t="s">
        <v>1237</v>
      </c>
      <c r="F12" s="90" t="s">
        <v>454</v>
      </c>
      <c r="G12" s="88" t="s">
        <v>1238</v>
      </c>
      <c r="H12" s="88" t="s">
        <v>1239</v>
      </c>
      <c r="I12" s="113">
        <v>45293</v>
      </c>
      <c r="J12" s="113">
        <v>45294</v>
      </c>
      <c r="K12" s="113">
        <v>45303</v>
      </c>
      <c r="L12" s="113">
        <v>45303</v>
      </c>
      <c r="M12" s="113">
        <v>45303</v>
      </c>
      <c r="N12" s="113">
        <v>45307</v>
      </c>
      <c r="O12" s="114"/>
      <c r="P12" s="88" t="s">
        <v>1258</v>
      </c>
      <c r="Q12" s="122">
        <v>600</v>
      </c>
      <c r="R12" s="122">
        <v>2400</v>
      </c>
      <c r="S12" s="122">
        <v>500</v>
      </c>
      <c r="T12" s="122">
        <v>0</v>
      </c>
      <c r="U12" s="122">
        <v>0</v>
      </c>
      <c r="V12" s="122"/>
      <c r="W12" s="122">
        <v>0</v>
      </c>
      <c r="X12" s="122">
        <v>0</v>
      </c>
      <c r="Y12" s="122">
        <v>0</v>
      </c>
      <c r="Z12" s="122">
        <v>0</v>
      </c>
      <c r="AA12" s="122"/>
      <c r="AB12" s="122">
        <f t="shared" si="1"/>
        <v>3500</v>
      </c>
      <c r="AC12" s="122">
        <f t="shared" si="2"/>
        <v>0</v>
      </c>
      <c r="AD12" s="122">
        <v>0</v>
      </c>
      <c r="AE12" s="136">
        <v>45303</v>
      </c>
      <c r="AF12" s="122" t="s">
        <v>1246</v>
      </c>
      <c r="AG12" s="122">
        <v>3500</v>
      </c>
      <c r="AH12" s="148">
        <v>45308</v>
      </c>
      <c r="AI12" s="149" t="s">
        <v>1259</v>
      </c>
      <c r="AJ12" s="150" t="s">
        <v>1243</v>
      </c>
      <c r="AK12" s="151">
        <f t="shared" si="3"/>
        <v>600</v>
      </c>
      <c r="AL12" s="151">
        <f t="shared" si="4"/>
        <v>2900</v>
      </c>
      <c r="AM12" s="151">
        <f t="shared" si="0"/>
        <v>3500</v>
      </c>
      <c r="AN12" s="151">
        <f t="shared" si="5"/>
        <v>3500</v>
      </c>
      <c r="AO12" s="161"/>
      <c r="AP12" s="162" t="s">
        <v>1256</v>
      </c>
    </row>
    <row r="13" s="61" customFormat="1" ht="15" spans="1:42">
      <c r="A13" s="87" t="s">
        <v>26</v>
      </c>
      <c r="B13" s="88" t="s">
        <v>467</v>
      </c>
      <c r="C13" s="88" t="s">
        <v>460</v>
      </c>
      <c r="D13" s="89" t="s">
        <v>1236</v>
      </c>
      <c r="E13" s="89" t="s">
        <v>1237</v>
      </c>
      <c r="F13" s="90" t="s">
        <v>454</v>
      </c>
      <c r="G13" s="88" t="s">
        <v>1238</v>
      </c>
      <c r="H13" s="88" t="s">
        <v>1239</v>
      </c>
      <c r="I13" s="113">
        <v>45300</v>
      </c>
      <c r="J13" s="113">
        <v>45300</v>
      </c>
      <c r="K13" s="113">
        <v>45303</v>
      </c>
      <c r="L13" s="113">
        <v>45303</v>
      </c>
      <c r="M13" s="113">
        <v>45303</v>
      </c>
      <c r="N13" s="113">
        <v>45304</v>
      </c>
      <c r="O13" s="114">
        <v>44336</v>
      </c>
      <c r="P13" s="88" t="s">
        <v>1245</v>
      </c>
      <c r="Q13" s="122">
        <v>3300</v>
      </c>
      <c r="R13" s="122">
        <v>2300</v>
      </c>
      <c r="S13" s="122">
        <v>500</v>
      </c>
      <c r="T13" s="122">
        <v>0</v>
      </c>
      <c r="U13" s="122">
        <v>0</v>
      </c>
      <c r="V13" s="122"/>
      <c r="W13" s="122">
        <v>0</v>
      </c>
      <c r="X13" s="122">
        <v>0</v>
      </c>
      <c r="Y13" s="122">
        <v>0</v>
      </c>
      <c r="Z13" s="122">
        <v>0</v>
      </c>
      <c r="AA13" s="122"/>
      <c r="AB13" s="122">
        <f t="shared" si="1"/>
        <v>6100</v>
      </c>
      <c r="AC13" s="122">
        <f t="shared" si="2"/>
        <v>0</v>
      </c>
      <c r="AD13" s="122">
        <v>6100</v>
      </c>
      <c r="AE13" s="136">
        <v>45303</v>
      </c>
      <c r="AF13" s="122" t="s">
        <v>468</v>
      </c>
      <c r="AG13" s="122">
        <v>0</v>
      </c>
      <c r="AH13" s="148"/>
      <c r="AI13" s="149"/>
      <c r="AJ13" s="150" t="s">
        <v>1243</v>
      </c>
      <c r="AK13" s="151">
        <f t="shared" si="3"/>
        <v>3300</v>
      </c>
      <c r="AL13" s="151">
        <f t="shared" si="4"/>
        <v>2800</v>
      </c>
      <c r="AM13" s="151">
        <f t="shared" si="0"/>
        <v>6100</v>
      </c>
      <c r="AN13" s="151">
        <f t="shared" si="5"/>
        <v>6100</v>
      </c>
      <c r="AO13" s="161"/>
      <c r="AP13" s="162" t="s">
        <v>1256</v>
      </c>
    </row>
    <row r="14" s="61" customFormat="1" ht="15" spans="1:42">
      <c r="A14" s="87" t="s">
        <v>27</v>
      </c>
      <c r="B14" s="88" t="s">
        <v>501</v>
      </c>
      <c r="C14" s="88" t="s">
        <v>502</v>
      </c>
      <c r="D14" s="89" t="s">
        <v>1236</v>
      </c>
      <c r="E14" s="89" t="s">
        <v>1237</v>
      </c>
      <c r="F14" s="90" t="s">
        <v>454</v>
      </c>
      <c r="G14" s="88" t="s">
        <v>1238</v>
      </c>
      <c r="H14" s="88" t="s">
        <v>1239</v>
      </c>
      <c r="I14" s="113">
        <v>45303</v>
      </c>
      <c r="J14" s="113">
        <v>45303</v>
      </c>
      <c r="K14" s="113">
        <v>45306</v>
      </c>
      <c r="L14" s="113">
        <v>45306</v>
      </c>
      <c r="M14" s="113">
        <v>45306</v>
      </c>
      <c r="N14" s="113">
        <v>45306</v>
      </c>
      <c r="O14" s="114"/>
      <c r="P14" s="88" t="s">
        <v>1260</v>
      </c>
      <c r="Q14" s="122">
        <v>0</v>
      </c>
      <c r="R14" s="122">
        <v>0</v>
      </c>
      <c r="S14" s="122">
        <v>0</v>
      </c>
      <c r="T14" s="122">
        <v>0</v>
      </c>
      <c r="U14" s="122">
        <v>0</v>
      </c>
      <c r="V14" s="122"/>
      <c r="W14" s="122">
        <v>0</v>
      </c>
      <c r="X14" s="122">
        <v>0</v>
      </c>
      <c r="Y14" s="122">
        <v>0</v>
      </c>
      <c r="Z14" s="122">
        <v>0</v>
      </c>
      <c r="AA14" s="122"/>
      <c r="AB14" s="122">
        <f t="shared" si="1"/>
        <v>0</v>
      </c>
      <c r="AC14" s="122">
        <f t="shared" si="2"/>
        <v>0</v>
      </c>
      <c r="AD14" s="122">
        <v>0</v>
      </c>
      <c r="AE14" s="136"/>
      <c r="AF14" s="122"/>
      <c r="AG14" s="122">
        <v>0</v>
      </c>
      <c r="AH14" s="148"/>
      <c r="AI14" s="149"/>
      <c r="AJ14" s="150" t="s">
        <v>1261</v>
      </c>
      <c r="AK14" s="151">
        <f t="shared" si="3"/>
        <v>0</v>
      </c>
      <c r="AL14" s="151">
        <f t="shared" si="4"/>
        <v>0</v>
      </c>
      <c r="AM14" s="151">
        <f t="shared" si="0"/>
        <v>0</v>
      </c>
      <c r="AN14" s="151">
        <f t="shared" si="5"/>
        <v>0</v>
      </c>
      <c r="AO14" s="161"/>
      <c r="AP14" s="162" t="s">
        <v>1247</v>
      </c>
    </row>
    <row r="15" s="61" customFormat="1" ht="15" spans="1:42">
      <c r="A15" s="87" t="s">
        <v>28</v>
      </c>
      <c r="B15" s="88" t="s">
        <v>470</v>
      </c>
      <c r="C15" s="88" t="s">
        <v>471</v>
      </c>
      <c r="D15" s="89" t="s">
        <v>1236</v>
      </c>
      <c r="E15" s="89" t="s">
        <v>1237</v>
      </c>
      <c r="F15" s="90" t="s">
        <v>454</v>
      </c>
      <c r="G15" s="88" t="s">
        <v>1238</v>
      </c>
      <c r="H15" s="88" t="s">
        <v>1239</v>
      </c>
      <c r="I15" s="113">
        <v>45301</v>
      </c>
      <c r="J15" s="113">
        <v>45301</v>
      </c>
      <c r="K15" s="113">
        <v>45307</v>
      </c>
      <c r="L15" s="113">
        <v>45307</v>
      </c>
      <c r="M15" s="113">
        <v>45307</v>
      </c>
      <c r="N15" s="113">
        <v>45308</v>
      </c>
      <c r="O15" s="114">
        <v>43796</v>
      </c>
      <c r="P15" s="88" t="s">
        <v>1245</v>
      </c>
      <c r="Q15" s="122">
        <v>6870</v>
      </c>
      <c r="R15" s="122">
        <v>4250</v>
      </c>
      <c r="S15" s="122">
        <v>500</v>
      </c>
      <c r="T15" s="122">
        <v>0</v>
      </c>
      <c r="U15" s="122">
        <v>0</v>
      </c>
      <c r="V15" s="122"/>
      <c r="W15" s="122">
        <v>0</v>
      </c>
      <c r="X15" s="122">
        <v>0</v>
      </c>
      <c r="Y15" s="122">
        <v>0</v>
      </c>
      <c r="Z15" s="122">
        <v>0</v>
      </c>
      <c r="AA15" s="122"/>
      <c r="AB15" s="122">
        <f t="shared" si="1"/>
        <v>11620</v>
      </c>
      <c r="AC15" s="122">
        <f t="shared" si="2"/>
        <v>0</v>
      </c>
      <c r="AD15" s="122">
        <v>6000</v>
      </c>
      <c r="AE15" s="136">
        <v>45307</v>
      </c>
      <c r="AF15" s="122" t="s">
        <v>1262</v>
      </c>
      <c r="AG15" s="122">
        <v>5620</v>
      </c>
      <c r="AH15" s="148">
        <v>45309</v>
      </c>
      <c r="AI15" s="149" t="s">
        <v>1263</v>
      </c>
      <c r="AJ15" s="150" t="s">
        <v>1243</v>
      </c>
      <c r="AK15" s="151">
        <f t="shared" si="3"/>
        <v>6870</v>
      </c>
      <c r="AL15" s="151">
        <f t="shared" si="4"/>
        <v>4750</v>
      </c>
      <c r="AM15" s="151">
        <f t="shared" si="0"/>
        <v>11620</v>
      </c>
      <c r="AN15" s="151">
        <f t="shared" si="5"/>
        <v>11620</v>
      </c>
      <c r="AO15" s="161"/>
      <c r="AP15" s="162" t="s">
        <v>1256</v>
      </c>
    </row>
    <row r="16" s="61" customFormat="1" ht="15" spans="1:42">
      <c r="A16" s="87" t="s">
        <v>29</v>
      </c>
      <c r="B16" s="88" t="s">
        <v>473</v>
      </c>
      <c r="C16" s="88" t="s">
        <v>474</v>
      </c>
      <c r="D16" s="89" t="s">
        <v>1236</v>
      </c>
      <c r="E16" s="89" t="s">
        <v>1252</v>
      </c>
      <c r="F16" s="90" t="s">
        <v>433</v>
      </c>
      <c r="G16" s="88" t="s">
        <v>1238</v>
      </c>
      <c r="H16" s="88" t="s">
        <v>1239</v>
      </c>
      <c r="I16" s="113">
        <v>45303</v>
      </c>
      <c r="J16" s="113">
        <v>45303</v>
      </c>
      <c r="K16" s="113">
        <v>45307</v>
      </c>
      <c r="L16" s="113">
        <v>45307</v>
      </c>
      <c r="M16" s="113">
        <v>45307</v>
      </c>
      <c r="N16" s="113">
        <v>45322</v>
      </c>
      <c r="O16" s="114">
        <v>45079</v>
      </c>
      <c r="P16" s="88" t="s">
        <v>1264</v>
      </c>
      <c r="Q16" s="122">
        <v>300</v>
      </c>
      <c r="R16" s="122">
        <v>800</v>
      </c>
      <c r="S16" s="122">
        <v>0</v>
      </c>
      <c r="T16" s="122">
        <v>0</v>
      </c>
      <c r="U16" s="122">
        <v>0</v>
      </c>
      <c r="V16" s="122"/>
      <c r="W16" s="122">
        <v>300</v>
      </c>
      <c r="X16" s="122">
        <v>800</v>
      </c>
      <c r="Y16" s="122">
        <v>0</v>
      </c>
      <c r="Z16" s="122">
        <v>0</v>
      </c>
      <c r="AA16" s="122"/>
      <c r="AB16" s="122">
        <f t="shared" si="1"/>
        <v>0</v>
      </c>
      <c r="AC16" s="122">
        <f t="shared" si="2"/>
        <v>0</v>
      </c>
      <c r="AD16" s="122">
        <v>0</v>
      </c>
      <c r="AE16" s="136">
        <v>45307</v>
      </c>
      <c r="AF16" s="122" t="s">
        <v>1246</v>
      </c>
      <c r="AG16" s="122">
        <v>0</v>
      </c>
      <c r="AH16" s="148"/>
      <c r="AI16" s="149"/>
      <c r="AJ16" s="150" t="s">
        <v>433</v>
      </c>
      <c r="AK16" s="151">
        <f t="shared" si="3"/>
        <v>0</v>
      </c>
      <c r="AL16" s="151">
        <f t="shared" si="4"/>
        <v>0</v>
      </c>
      <c r="AM16" s="151">
        <f t="shared" si="0"/>
        <v>0</v>
      </c>
      <c r="AN16" s="151">
        <f t="shared" si="5"/>
        <v>0</v>
      </c>
      <c r="AO16" s="161"/>
      <c r="AP16" s="162" t="s">
        <v>1265</v>
      </c>
    </row>
    <row r="17" s="61" customFormat="1" ht="15" spans="1:42">
      <c r="A17" s="87" t="s">
        <v>30</v>
      </c>
      <c r="B17" s="88" t="s">
        <v>476</v>
      </c>
      <c r="C17" s="88" t="s">
        <v>449</v>
      </c>
      <c r="D17" s="89" t="s">
        <v>1236</v>
      </c>
      <c r="E17" s="89" t="s">
        <v>1237</v>
      </c>
      <c r="F17" s="90" t="s">
        <v>433</v>
      </c>
      <c r="G17" s="88" t="s">
        <v>1238</v>
      </c>
      <c r="H17" s="88" t="s">
        <v>1239</v>
      </c>
      <c r="I17" s="113">
        <v>45307</v>
      </c>
      <c r="J17" s="113">
        <v>45308</v>
      </c>
      <c r="K17" s="113">
        <v>45309</v>
      </c>
      <c r="L17" s="113">
        <v>45309</v>
      </c>
      <c r="M17" s="113">
        <v>45309</v>
      </c>
      <c r="N17" s="113">
        <v>45311</v>
      </c>
      <c r="O17" s="114">
        <v>45039</v>
      </c>
      <c r="P17" s="88" t="s">
        <v>1250</v>
      </c>
      <c r="Q17" s="122">
        <v>300</v>
      </c>
      <c r="R17" s="122">
        <v>800</v>
      </c>
      <c r="S17" s="122">
        <v>0</v>
      </c>
      <c r="T17" s="122">
        <v>0</v>
      </c>
      <c r="U17" s="122">
        <v>0</v>
      </c>
      <c r="V17" s="122"/>
      <c r="W17" s="122">
        <v>300</v>
      </c>
      <c r="X17" s="122">
        <v>800</v>
      </c>
      <c r="Y17" s="122">
        <v>0</v>
      </c>
      <c r="Z17" s="122">
        <v>0</v>
      </c>
      <c r="AA17" s="122"/>
      <c r="AB17" s="122">
        <f t="shared" si="1"/>
        <v>0</v>
      </c>
      <c r="AC17" s="122">
        <f t="shared" si="2"/>
        <v>0</v>
      </c>
      <c r="AD17" s="122">
        <v>0</v>
      </c>
      <c r="AE17" s="136">
        <v>45309</v>
      </c>
      <c r="AF17" s="122" t="s">
        <v>1246</v>
      </c>
      <c r="AG17" s="122">
        <v>0</v>
      </c>
      <c r="AH17" s="148"/>
      <c r="AI17" s="149"/>
      <c r="AJ17" s="150" t="s">
        <v>433</v>
      </c>
      <c r="AK17" s="151">
        <f t="shared" si="3"/>
        <v>0</v>
      </c>
      <c r="AL17" s="151">
        <f t="shared" si="4"/>
        <v>0</v>
      </c>
      <c r="AM17" s="151">
        <f t="shared" si="0"/>
        <v>0</v>
      </c>
      <c r="AN17" s="151">
        <f t="shared" si="5"/>
        <v>0</v>
      </c>
      <c r="AO17" s="161"/>
      <c r="AP17" s="162" t="s">
        <v>1247</v>
      </c>
    </row>
    <row r="18" s="61" customFormat="1" ht="15" spans="1:42">
      <c r="A18" s="87" t="s">
        <v>32</v>
      </c>
      <c r="B18" s="88" t="s">
        <v>478</v>
      </c>
      <c r="C18" s="88" t="s">
        <v>479</v>
      </c>
      <c r="D18" s="89" t="s">
        <v>1236</v>
      </c>
      <c r="E18" s="89" t="s">
        <v>1237</v>
      </c>
      <c r="F18" s="90" t="s">
        <v>454</v>
      </c>
      <c r="G18" s="88" t="s">
        <v>1238</v>
      </c>
      <c r="H18" s="88" t="s">
        <v>1239</v>
      </c>
      <c r="I18" s="113">
        <v>45303</v>
      </c>
      <c r="J18" s="113">
        <v>45306</v>
      </c>
      <c r="K18" s="113">
        <v>45313</v>
      </c>
      <c r="L18" s="113">
        <v>45313</v>
      </c>
      <c r="M18" s="113">
        <v>45313</v>
      </c>
      <c r="N18" s="113">
        <v>45315</v>
      </c>
      <c r="O18" s="114">
        <v>45109</v>
      </c>
      <c r="P18" s="88" t="s">
        <v>1245</v>
      </c>
      <c r="Q18" s="122">
        <v>4000</v>
      </c>
      <c r="R18" s="122">
        <v>2600</v>
      </c>
      <c r="S18" s="122">
        <v>0</v>
      </c>
      <c r="T18" s="122">
        <v>0</v>
      </c>
      <c r="U18" s="122">
        <v>0</v>
      </c>
      <c r="V18" s="122"/>
      <c r="W18" s="122">
        <v>4000</v>
      </c>
      <c r="X18" s="122">
        <v>2600</v>
      </c>
      <c r="Y18" s="122">
        <v>0</v>
      </c>
      <c r="Z18" s="122">
        <v>0</v>
      </c>
      <c r="AA18" s="122"/>
      <c r="AB18" s="122">
        <f t="shared" si="1"/>
        <v>0</v>
      </c>
      <c r="AC18" s="122">
        <f t="shared" si="2"/>
        <v>0</v>
      </c>
      <c r="AD18" s="122">
        <v>0</v>
      </c>
      <c r="AE18" s="136">
        <v>45313</v>
      </c>
      <c r="AF18" s="122" t="s">
        <v>1246</v>
      </c>
      <c r="AG18" s="122">
        <v>0</v>
      </c>
      <c r="AH18" s="148"/>
      <c r="AI18" s="149"/>
      <c r="AJ18" s="150" t="s">
        <v>433</v>
      </c>
      <c r="AK18" s="151">
        <f t="shared" si="3"/>
        <v>0</v>
      </c>
      <c r="AL18" s="151">
        <f t="shared" si="4"/>
        <v>0</v>
      </c>
      <c r="AM18" s="151">
        <f t="shared" si="0"/>
        <v>0</v>
      </c>
      <c r="AN18" s="151">
        <f t="shared" si="5"/>
        <v>0</v>
      </c>
      <c r="AO18" s="161"/>
      <c r="AP18" s="162" t="s">
        <v>1247</v>
      </c>
    </row>
    <row r="19" s="61" customFormat="1" ht="15" spans="1:42">
      <c r="A19" s="87" t="s">
        <v>40</v>
      </c>
      <c r="B19" s="88" t="s">
        <v>481</v>
      </c>
      <c r="C19" s="88" t="s">
        <v>489</v>
      </c>
      <c r="D19" s="89" t="s">
        <v>1236</v>
      </c>
      <c r="E19" s="89" t="s">
        <v>1237</v>
      </c>
      <c r="F19" s="90" t="s">
        <v>581</v>
      </c>
      <c r="G19" s="88" t="s">
        <v>1238</v>
      </c>
      <c r="H19" s="88" t="s">
        <v>1239</v>
      </c>
      <c r="I19" s="113">
        <v>45310</v>
      </c>
      <c r="J19" s="113">
        <v>45310</v>
      </c>
      <c r="K19" s="113">
        <v>45310</v>
      </c>
      <c r="L19" s="113">
        <v>45313</v>
      </c>
      <c r="M19" s="113">
        <v>45313</v>
      </c>
      <c r="N19" s="113">
        <v>45313</v>
      </c>
      <c r="O19" s="114"/>
      <c r="P19" s="88" t="s">
        <v>1266</v>
      </c>
      <c r="Q19" s="122">
        <v>0</v>
      </c>
      <c r="R19" s="122">
        <v>0</v>
      </c>
      <c r="S19" s="122">
        <v>0</v>
      </c>
      <c r="T19" s="122">
        <v>0</v>
      </c>
      <c r="U19" s="122">
        <v>0</v>
      </c>
      <c r="V19" s="122"/>
      <c r="W19" s="122">
        <v>0</v>
      </c>
      <c r="X19" s="122">
        <v>0</v>
      </c>
      <c r="Y19" s="122">
        <v>0</v>
      </c>
      <c r="Z19" s="122">
        <v>0</v>
      </c>
      <c r="AA19" s="122"/>
      <c r="AB19" s="122">
        <f t="shared" si="1"/>
        <v>0</v>
      </c>
      <c r="AC19" s="122">
        <f t="shared" si="2"/>
        <v>0</v>
      </c>
      <c r="AD19" s="122">
        <v>0</v>
      </c>
      <c r="AE19" s="136">
        <v>45313</v>
      </c>
      <c r="AF19" s="122" t="s">
        <v>1246</v>
      </c>
      <c r="AG19" s="122">
        <v>0</v>
      </c>
      <c r="AH19" s="148"/>
      <c r="AI19" s="149"/>
      <c r="AJ19" s="150" t="s">
        <v>581</v>
      </c>
      <c r="AK19" s="151">
        <f t="shared" si="3"/>
        <v>0</v>
      </c>
      <c r="AL19" s="151">
        <f t="shared" si="4"/>
        <v>0</v>
      </c>
      <c r="AM19" s="151">
        <f t="shared" si="0"/>
        <v>0</v>
      </c>
      <c r="AN19" s="151">
        <f t="shared" si="5"/>
        <v>0</v>
      </c>
      <c r="AO19" s="161"/>
      <c r="AP19" s="162" t="s">
        <v>1247</v>
      </c>
    </row>
    <row r="20" s="61" customFormat="1" ht="15" spans="1:42">
      <c r="A20" s="87" t="s">
        <v>42</v>
      </c>
      <c r="B20" s="88" t="s">
        <v>483</v>
      </c>
      <c r="C20" s="88" t="s">
        <v>449</v>
      </c>
      <c r="D20" s="89" t="s">
        <v>1236</v>
      </c>
      <c r="E20" s="89" t="s">
        <v>1237</v>
      </c>
      <c r="F20" s="90" t="s">
        <v>433</v>
      </c>
      <c r="G20" s="88" t="s">
        <v>1238</v>
      </c>
      <c r="H20" s="88" t="s">
        <v>1239</v>
      </c>
      <c r="I20" s="113">
        <v>45313</v>
      </c>
      <c r="J20" s="113">
        <v>45313</v>
      </c>
      <c r="K20" s="113">
        <v>45314</v>
      </c>
      <c r="L20" s="113">
        <v>45314</v>
      </c>
      <c r="M20" s="113">
        <v>45314</v>
      </c>
      <c r="N20" s="113">
        <v>45315</v>
      </c>
      <c r="O20" s="114">
        <v>45265</v>
      </c>
      <c r="P20" s="88" t="s">
        <v>1250</v>
      </c>
      <c r="Q20" s="122">
        <v>300</v>
      </c>
      <c r="R20" s="122">
        <v>800</v>
      </c>
      <c r="S20" s="122">
        <v>0</v>
      </c>
      <c r="T20" s="122">
        <v>0</v>
      </c>
      <c r="U20" s="122">
        <v>0</v>
      </c>
      <c r="V20" s="122"/>
      <c r="W20" s="122">
        <v>300</v>
      </c>
      <c r="X20" s="122">
        <v>800</v>
      </c>
      <c r="Y20" s="122">
        <v>0</v>
      </c>
      <c r="Z20" s="122">
        <v>0</v>
      </c>
      <c r="AA20" s="122"/>
      <c r="AB20" s="122">
        <f t="shared" si="1"/>
        <v>0</v>
      </c>
      <c r="AC20" s="122">
        <f t="shared" si="2"/>
        <v>0</v>
      </c>
      <c r="AD20" s="122">
        <v>0</v>
      </c>
      <c r="AE20" s="136">
        <v>45314</v>
      </c>
      <c r="AF20" s="122" t="s">
        <v>1246</v>
      </c>
      <c r="AG20" s="122">
        <v>0</v>
      </c>
      <c r="AH20" s="148"/>
      <c r="AI20" s="149"/>
      <c r="AJ20" s="150" t="s">
        <v>433</v>
      </c>
      <c r="AK20" s="151">
        <f t="shared" si="3"/>
        <v>0</v>
      </c>
      <c r="AL20" s="151">
        <f t="shared" si="4"/>
        <v>0</v>
      </c>
      <c r="AM20" s="151">
        <f t="shared" si="0"/>
        <v>0</v>
      </c>
      <c r="AN20" s="151">
        <f t="shared" si="5"/>
        <v>0</v>
      </c>
      <c r="AO20" s="161"/>
      <c r="AP20" s="162" t="s">
        <v>1247</v>
      </c>
    </row>
    <row r="21" s="61" customFormat="1" ht="15" spans="1:42">
      <c r="A21" s="87" t="s">
        <v>43</v>
      </c>
      <c r="B21" s="88" t="s">
        <v>481</v>
      </c>
      <c r="C21" s="88" t="s">
        <v>482</v>
      </c>
      <c r="D21" s="89" t="s">
        <v>1236</v>
      </c>
      <c r="E21" s="89" t="s">
        <v>1237</v>
      </c>
      <c r="F21" s="90" t="s">
        <v>454</v>
      </c>
      <c r="G21" s="88" t="s">
        <v>1238</v>
      </c>
      <c r="H21" s="88" t="s">
        <v>1239</v>
      </c>
      <c r="I21" s="113">
        <v>45313</v>
      </c>
      <c r="J21" s="113">
        <v>45313</v>
      </c>
      <c r="K21" s="113">
        <v>45314</v>
      </c>
      <c r="L21" s="113">
        <v>45314</v>
      </c>
      <c r="M21" s="113">
        <v>45314</v>
      </c>
      <c r="N21" s="113">
        <v>45315</v>
      </c>
      <c r="O21" s="114"/>
      <c r="P21" s="88" t="s">
        <v>1241</v>
      </c>
      <c r="Q21" s="122">
        <v>2585</v>
      </c>
      <c r="R21" s="122">
        <v>1100</v>
      </c>
      <c r="S21" s="122">
        <v>500</v>
      </c>
      <c r="T21" s="122">
        <v>0</v>
      </c>
      <c r="U21" s="122">
        <v>0</v>
      </c>
      <c r="V21" s="122">
        <v>1507</v>
      </c>
      <c r="W21" s="122">
        <v>0</v>
      </c>
      <c r="X21" s="122">
        <v>0</v>
      </c>
      <c r="Y21" s="122">
        <v>0</v>
      </c>
      <c r="Z21" s="122">
        <v>0</v>
      </c>
      <c r="AA21" s="122"/>
      <c r="AB21" s="122">
        <f>SUM(Q21:T21)-(U21+W21+X21+Y21+Z21+V21)</f>
        <v>2678</v>
      </c>
      <c r="AC21" s="122">
        <f t="shared" si="2"/>
        <v>0</v>
      </c>
      <c r="AD21" s="122">
        <v>0</v>
      </c>
      <c r="AE21" s="136">
        <v>45314</v>
      </c>
      <c r="AF21" s="122" t="s">
        <v>1246</v>
      </c>
      <c r="AG21" s="122">
        <v>2678</v>
      </c>
      <c r="AH21" s="148">
        <v>45337</v>
      </c>
      <c r="AI21" s="149" t="s">
        <v>1267</v>
      </c>
      <c r="AJ21" s="150" t="s">
        <v>1243</v>
      </c>
      <c r="AK21" s="151">
        <f t="shared" si="3"/>
        <v>2585</v>
      </c>
      <c r="AL21" s="151">
        <f t="shared" si="4"/>
        <v>93</v>
      </c>
      <c r="AM21" s="151">
        <f t="shared" si="0"/>
        <v>2678</v>
      </c>
      <c r="AN21" s="151">
        <f t="shared" si="5"/>
        <v>2678</v>
      </c>
      <c r="AO21" s="161"/>
      <c r="AP21" s="162" t="s">
        <v>1244</v>
      </c>
    </row>
    <row r="22" s="61" customFormat="1" ht="15" spans="1:42">
      <c r="A22" s="87" t="s">
        <v>44</v>
      </c>
      <c r="B22" s="88" t="s">
        <v>485</v>
      </c>
      <c r="C22" s="88" t="s">
        <v>486</v>
      </c>
      <c r="D22" s="89" t="s">
        <v>1236</v>
      </c>
      <c r="E22" s="89" t="s">
        <v>1252</v>
      </c>
      <c r="F22" s="90" t="s">
        <v>454</v>
      </c>
      <c r="G22" s="88" t="s">
        <v>1238</v>
      </c>
      <c r="H22" s="88" t="s">
        <v>1239</v>
      </c>
      <c r="I22" s="113">
        <v>45309</v>
      </c>
      <c r="J22" s="113">
        <v>45309</v>
      </c>
      <c r="K22" s="113">
        <v>45315</v>
      </c>
      <c r="L22" s="113">
        <v>45315</v>
      </c>
      <c r="M22" s="113">
        <v>45315</v>
      </c>
      <c r="N22" s="113">
        <v>45321</v>
      </c>
      <c r="O22" s="114"/>
      <c r="P22" s="88" t="s">
        <v>1268</v>
      </c>
      <c r="Q22" s="122">
        <v>550</v>
      </c>
      <c r="R22" s="122">
        <v>900</v>
      </c>
      <c r="S22" s="122">
        <v>0</v>
      </c>
      <c r="T22" s="122">
        <v>0</v>
      </c>
      <c r="U22" s="122">
        <v>0</v>
      </c>
      <c r="V22" s="122"/>
      <c r="W22" s="122">
        <v>0</v>
      </c>
      <c r="X22" s="122">
        <v>0</v>
      </c>
      <c r="Y22" s="122">
        <v>0</v>
      </c>
      <c r="Z22" s="122">
        <v>0</v>
      </c>
      <c r="AA22" s="122"/>
      <c r="AB22" s="122">
        <f>SUM(Q22:T22)-(U22+W22+X22+Y22+Z22)</f>
        <v>1450</v>
      </c>
      <c r="AC22" s="122">
        <f t="shared" si="2"/>
        <v>0</v>
      </c>
      <c r="AD22" s="122">
        <v>1000</v>
      </c>
      <c r="AE22" s="136">
        <v>45315</v>
      </c>
      <c r="AF22" s="122" t="s">
        <v>487</v>
      </c>
      <c r="AG22" s="122">
        <v>450</v>
      </c>
      <c r="AH22" s="148">
        <v>45321</v>
      </c>
      <c r="AI22" s="149" t="s">
        <v>1269</v>
      </c>
      <c r="AJ22" s="150" t="s">
        <v>1243</v>
      </c>
      <c r="AK22" s="151">
        <f t="shared" si="3"/>
        <v>550</v>
      </c>
      <c r="AL22" s="151">
        <f t="shared" si="4"/>
        <v>900</v>
      </c>
      <c r="AM22" s="151">
        <f t="shared" si="0"/>
        <v>1450</v>
      </c>
      <c r="AN22" s="151">
        <f t="shared" si="5"/>
        <v>1450</v>
      </c>
      <c r="AO22" s="161"/>
      <c r="AP22" s="162" t="s">
        <v>1254</v>
      </c>
    </row>
    <row r="23" s="61" customFormat="1" ht="15" spans="1:42">
      <c r="A23" s="87" t="s">
        <v>46</v>
      </c>
      <c r="B23" s="88" t="s">
        <v>478</v>
      </c>
      <c r="C23" s="88" t="s">
        <v>479</v>
      </c>
      <c r="D23" s="89" t="s">
        <v>1236</v>
      </c>
      <c r="E23" s="89" t="s">
        <v>1237</v>
      </c>
      <c r="F23" s="90" t="s">
        <v>433</v>
      </c>
      <c r="G23" s="88" t="s">
        <v>1238</v>
      </c>
      <c r="H23" s="88" t="s">
        <v>1239</v>
      </c>
      <c r="I23" s="113">
        <v>45315</v>
      </c>
      <c r="J23" s="113">
        <v>45316</v>
      </c>
      <c r="K23" s="113">
        <v>45316</v>
      </c>
      <c r="L23" s="113">
        <v>45316</v>
      </c>
      <c r="M23" s="113">
        <v>45316</v>
      </c>
      <c r="N23" s="113">
        <v>45317</v>
      </c>
      <c r="O23" s="114">
        <v>45109</v>
      </c>
      <c r="P23" s="88" t="s">
        <v>1245</v>
      </c>
      <c r="Q23" s="122">
        <v>0</v>
      </c>
      <c r="R23" s="122">
        <v>2300</v>
      </c>
      <c r="S23" s="122">
        <v>0</v>
      </c>
      <c r="T23" s="122">
        <v>0</v>
      </c>
      <c r="U23" s="122">
        <v>0</v>
      </c>
      <c r="V23" s="122"/>
      <c r="W23" s="122">
        <v>0</v>
      </c>
      <c r="X23" s="122">
        <v>2300</v>
      </c>
      <c r="Y23" s="122">
        <v>0</v>
      </c>
      <c r="Z23" s="122">
        <v>0</v>
      </c>
      <c r="AA23" s="122"/>
      <c r="AB23" s="122">
        <f>SUM(Q23:T23)-(U23+W23+X23+Y23+Z23)</f>
        <v>0</v>
      </c>
      <c r="AC23" s="122">
        <f t="shared" si="2"/>
        <v>0</v>
      </c>
      <c r="AD23" s="122">
        <v>0</v>
      </c>
      <c r="AE23" s="136">
        <v>45316</v>
      </c>
      <c r="AF23" s="122" t="s">
        <v>1246</v>
      </c>
      <c r="AG23" s="122">
        <v>0</v>
      </c>
      <c r="AH23" s="148"/>
      <c r="AI23" s="149"/>
      <c r="AJ23" s="150" t="s">
        <v>433</v>
      </c>
      <c r="AK23" s="151">
        <f t="shared" si="3"/>
        <v>0</v>
      </c>
      <c r="AL23" s="151">
        <f t="shared" si="4"/>
        <v>0</v>
      </c>
      <c r="AM23" s="151">
        <f t="shared" si="0"/>
        <v>0</v>
      </c>
      <c r="AN23" s="151">
        <f t="shared" si="5"/>
        <v>0</v>
      </c>
      <c r="AO23" s="161"/>
      <c r="AP23" s="162" t="s">
        <v>1247</v>
      </c>
    </row>
    <row r="24" s="61" customFormat="1" ht="15" spans="1:42">
      <c r="A24" s="87" t="s">
        <v>49</v>
      </c>
      <c r="B24" s="88" t="s">
        <v>491</v>
      </c>
      <c r="C24" s="88" t="s">
        <v>492</v>
      </c>
      <c r="D24" s="89" t="s">
        <v>1236</v>
      </c>
      <c r="E24" s="89" t="s">
        <v>1237</v>
      </c>
      <c r="F24" s="90" t="s">
        <v>454</v>
      </c>
      <c r="G24" s="88" t="s">
        <v>1238</v>
      </c>
      <c r="H24" s="88" t="s">
        <v>1239</v>
      </c>
      <c r="I24" s="113">
        <v>45313</v>
      </c>
      <c r="J24" s="113">
        <v>45313</v>
      </c>
      <c r="K24" s="113">
        <v>45317</v>
      </c>
      <c r="L24" s="113">
        <v>45317</v>
      </c>
      <c r="M24" s="113">
        <v>45317</v>
      </c>
      <c r="N24" s="113">
        <v>45320</v>
      </c>
      <c r="O24" s="114">
        <v>44181</v>
      </c>
      <c r="P24" s="88" t="s">
        <v>1245</v>
      </c>
      <c r="Q24" s="122">
        <v>14850</v>
      </c>
      <c r="R24" s="122">
        <v>4250</v>
      </c>
      <c r="S24" s="122">
        <v>500</v>
      </c>
      <c r="T24" s="122">
        <v>0</v>
      </c>
      <c r="U24" s="122">
        <v>0</v>
      </c>
      <c r="V24" s="122"/>
      <c r="W24" s="122">
        <v>14850</v>
      </c>
      <c r="X24" s="122">
        <v>0</v>
      </c>
      <c r="Y24" s="122">
        <v>0</v>
      </c>
      <c r="Z24" s="122">
        <v>0</v>
      </c>
      <c r="AA24" s="122"/>
      <c r="AB24" s="122">
        <f>SUM(Q24:T24)-(U24+W24+X24+Y24+Z24)</f>
        <v>4750</v>
      </c>
      <c r="AC24" s="122">
        <f t="shared" si="2"/>
        <v>0</v>
      </c>
      <c r="AD24" s="122">
        <v>3000</v>
      </c>
      <c r="AE24" s="136">
        <v>45317</v>
      </c>
      <c r="AF24" s="122" t="s">
        <v>493</v>
      </c>
      <c r="AG24" s="122">
        <v>1750</v>
      </c>
      <c r="AH24" s="148">
        <v>45320</v>
      </c>
      <c r="AI24" s="149" t="s">
        <v>1270</v>
      </c>
      <c r="AJ24" s="150" t="s">
        <v>1243</v>
      </c>
      <c r="AK24" s="151">
        <f t="shared" si="3"/>
        <v>0</v>
      </c>
      <c r="AL24" s="151">
        <f t="shared" si="4"/>
        <v>4750</v>
      </c>
      <c r="AM24" s="151">
        <f t="shared" si="0"/>
        <v>4750</v>
      </c>
      <c r="AN24" s="151">
        <f t="shared" si="5"/>
        <v>4750</v>
      </c>
      <c r="AO24" s="161"/>
      <c r="AP24" s="162" t="s">
        <v>1256</v>
      </c>
    </row>
    <row r="25" s="61" customFormat="1" ht="15" spans="1:47">
      <c r="A25" s="87" t="s">
        <v>51</v>
      </c>
      <c r="B25" s="88" t="s">
        <v>495</v>
      </c>
      <c r="C25" s="88" t="s">
        <v>496</v>
      </c>
      <c r="D25" s="89" t="s">
        <v>1236</v>
      </c>
      <c r="E25" s="89" t="s">
        <v>1237</v>
      </c>
      <c r="F25" s="90" t="s">
        <v>581</v>
      </c>
      <c r="G25" s="88" t="s">
        <v>1238</v>
      </c>
      <c r="H25" s="88" t="s">
        <v>1239</v>
      </c>
      <c r="I25" s="113">
        <v>45315</v>
      </c>
      <c r="J25" s="113">
        <v>45316</v>
      </c>
      <c r="K25" s="113">
        <v>45322</v>
      </c>
      <c r="L25" s="113">
        <v>45322</v>
      </c>
      <c r="M25" s="113">
        <v>45322</v>
      </c>
      <c r="N25" s="113">
        <v>45324</v>
      </c>
      <c r="O25" s="114"/>
      <c r="P25" s="88" t="s">
        <v>1271</v>
      </c>
      <c r="Q25" s="122">
        <v>0</v>
      </c>
      <c r="R25" s="122">
        <v>450</v>
      </c>
      <c r="S25" s="122">
        <v>500</v>
      </c>
      <c r="T25" s="122">
        <v>0</v>
      </c>
      <c r="U25" s="122">
        <v>0</v>
      </c>
      <c r="V25" s="122"/>
      <c r="W25" s="122">
        <v>0</v>
      </c>
      <c r="X25" s="122">
        <v>0</v>
      </c>
      <c r="Y25" s="122">
        <v>0</v>
      </c>
      <c r="Z25" s="122">
        <v>0</v>
      </c>
      <c r="AA25" s="122"/>
      <c r="AB25" s="122">
        <f>SUM(Q25:T25)-(U25+W25+X25+Y25+Z25)</f>
        <v>950</v>
      </c>
      <c r="AC25" s="122">
        <f t="shared" si="2"/>
        <v>0</v>
      </c>
      <c r="AD25" s="122">
        <v>0</v>
      </c>
      <c r="AE25" s="136">
        <v>45322</v>
      </c>
      <c r="AF25" s="122" t="s">
        <v>1246</v>
      </c>
      <c r="AG25" s="122">
        <v>950</v>
      </c>
      <c r="AH25" s="148">
        <v>45324</v>
      </c>
      <c r="AI25" s="149" t="s">
        <v>689</v>
      </c>
      <c r="AJ25" s="150" t="s">
        <v>689</v>
      </c>
      <c r="AK25" s="151">
        <f t="shared" si="3"/>
        <v>0</v>
      </c>
      <c r="AL25" s="151">
        <f t="shared" si="4"/>
        <v>950</v>
      </c>
      <c r="AM25" s="151">
        <f t="shared" si="0"/>
        <v>950</v>
      </c>
      <c r="AN25" s="151">
        <f t="shared" si="5"/>
        <v>950</v>
      </c>
      <c r="AO25" s="161"/>
      <c r="AP25" s="162" t="s">
        <v>1247</v>
      </c>
      <c r="AS25" s="63"/>
      <c r="AT25" s="63"/>
      <c r="AU25" s="63"/>
    </row>
    <row r="26" s="61" customFormat="1" ht="15" spans="1:42">
      <c r="A26" s="87" t="s">
        <v>53</v>
      </c>
      <c r="B26" s="88" t="s">
        <v>497</v>
      </c>
      <c r="C26" s="88" t="s">
        <v>498</v>
      </c>
      <c r="D26" s="89" t="s">
        <v>1236</v>
      </c>
      <c r="E26" s="89" t="s">
        <v>1237</v>
      </c>
      <c r="F26" s="90" t="s">
        <v>454</v>
      </c>
      <c r="G26" s="88" t="s">
        <v>1238</v>
      </c>
      <c r="H26" s="88" t="s">
        <v>1239</v>
      </c>
      <c r="I26" s="113">
        <v>45317</v>
      </c>
      <c r="J26" s="113">
        <v>45320</v>
      </c>
      <c r="K26" s="113">
        <v>45322</v>
      </c>
      <c r="L26" s="113">
        <v>45322</v>
      </c>
      <c r="M26" s="113">
        <v>45322</v>
      </c>
      <c r="N26" s="113">
        <v>45323</v>
      </c>
      <c r="O26" s="114">
        <v>45308</v>
      </c>
      <c r="P26" s="88"/>
      <c r="Q26" s="122">
        <v>0</v>
      </c>
      <c r="R26" s="122">
        <v>1800</v>
      </c>
      <c r="S26" s="122">
        <v>500</v>
      </c>
      <c r="T26" s="122">
        <v>0</v>
      </c>
      <c r="U26" s="122">
        <v>0</v>
      </c>
      <c r="V26" s="122"/>
      <c r="W26" s="122">
        <v>0</v>
      </c>
      <c r="X26" s="122">
        <v>450</v>
      </c>
      <c r="Y26" s="122">
        <v>0</v>
      </c>
      <c r="Z26" s="122">
        <v>0</v>
      </c>
      <c r="AA26" s="122"/>
      <c r="AB26" s="122">
        <f>SUM(Q26:T26)-(U26+W26+X26+Y26+Z26)</f>
        <v>1850</v>
      </c>
      <c r="AC26" s="122">
        <f t="shared" si="2"/>
        <v>0</v>
      </c>
      <c r="AD26" s="122">
        <v>1850</v>
      </c>
      <c r="AE26" s="136">
        <v>45322</v>
      </c>
      <c r="AF26" s="122" t="s">
        <v>499</v>
      </c>
      <c r="AG26" s="122">
        <v>0</v>
      </c>
      <c r="AH26" s="148"/>
      <c r="AI26" s="149"/>
      <c r="AJ26" s="150" t="s">
        <v>1243</v>
      </c>
      <c r="AK26" s="151">
        <f t="shared" si="3"/>
        <v>0</v>
      </c>
      <c r="AL26" s="151">
        <f t="shared" si="4"/>
        <v>1850</v>
      </c>
      <c r="AM26" s="151">
        <f t="shared" si="0"/>
        <v>1850</v>
      </c>
      <c r="AN26" s="151">
        <f t="shared" si="5"/>
        <v>1850</v>
      </c>
      <c r="AO26" s="161"/>
      <c r="AP26" s="162" t="s">
        <v>1256</v>
      </c>
    </row>
    <row r="27" s="61" customFormat="1" ht="15" spans="1:42">
      <c r="A27" s="87" t="s">
        <v>55</v>
      </c>
      <c r="B27" s="88" t="s">
        <v>501</v>
      </c>
      <c r="C27" s="88" t="s">
        <v>502</v>
      </c>
      <c r="D27" s="89" t="s">
        <v>1236</v>
      </c>
      <c r="E27" s="89" t="s">
        <v>1237</v>
      </c>
      <c r="F27" s="90" t="s">
        <v>454</v>
      </c>
      <c r="G27" s="88" t="s">
        <v>1238</v>
      </c>
      <c r="H27" s="88" t="s">
        <v>1239</v>
      </c>
      <c r="I27" s="113">
        <v>45313</v>
      </c>
      <c r="J27" s="113">
        <v>45313</v>
      </c>
      <c r="K27" s="113">
        <v>45323</v>
      </c>
      <c r="L27" s="113">
        <v>45323</v>
      </c>
      <c r="M27" s="113">
        <v>45323</v>
      </c>
      <c r="N27" s="113">
        <v>45324</v>
      </c>
      <c r="O27" s="114">
        <v>43797</v>
      </c>
      <c r="P27" s="88" t="s">
        <v>1245</v>
      </c>
      <c r="Q27" s="122">
        <v>27100</v>
      </c>
      <c r="R27" s="122">
        <v>4250</v>
      </c>
      <c r="S27" s="122">
        <v>500</v>
      </c>
      <c r="T27" s="122">
        <v>0</v>
      </c>
      <c r="U27" s="122">
        <v>200</v>
      </c>
      <c r="V27" s="122">
        <v>2184</v>
      </c>
      <c r="W27" s="122">
        <v>0</v>
      </c>
      <c r="X27" s="122">
        <v>450</v>
      </c>
      <c r="Y27" s="122">
        <v>0</v>
      </c>
      <c r="Z27" s="122">
        <v>0</v>
      </c>
      <c r="AA27" s="122"/>
      <c r="AB27" s="122">
        <f>SUM(Q27:T27)-(U27+W27+X27+Y27+Z27+V27)</f>
        <v>29016</v>
      </c>
      <c r="AC27" s="122">
        <f t="shared" si="2"/>
        <v>0</v>
      </c>
      <c r="AD27" s="122">
        <v>14510</v>
      </c>
      <c r="AE27" s="136">
        <v>45293</v>
      </c>
      <c r="AF27" s="122" t="s">
        <v>503</v>
      </c>
      <c r="AG27" s="122">
        <v>14506</v>
      </c>
      <c r="AH27" s="148">
        <v>45337</v>
      </c>
      <c r="AI27" s="149" t="s">
        <v>1272</v>
      </c>
      <c r="AJ27" s="150" t="s">
        <v>1243</v>
      </c>
      <c r="AK27" s="151">
        <f t="shared" si="3"/>
        <v>26900</v>
      </c>
      <c r="AL27" s="151">
        <f t="shared" si="4"/>
        <v>2116</v>
      </c>
      <c r="AM27" s="151">
        <f t="shared" si="0"/>
        <v>29016</v>
      </c>
      <c r="AN27" s="151">
        <f t="shared" si="5"/>
        <v>29016</v>
      </c>
      <c r="AO27" s="161"/>
      <c r="AP27" s="162" t="s">
        <v>1256</v>
      </c>
    </row>
    <row r="28" s="61" customFormat="1" ht="15" spans="1:42">
      <c r="A28" s="87" t="s">
        <v>57</v>
      </c>
      <c r="B28" s="88" t="s">
        <v>505</v>
      </c>
      <c r="C28" s="88" t="s">
        <v>506</v>
      </c>
      <c r="D28" s="89" t="s">
        <v>1236</v>
      </c>
      <c r="E28" s="89" t="s">
        <v>1252</v>
      </c>
      <c r="F28" s="90" t="s">
        <v>454</v>
      </c>
      <c r="G28" s="88" t="s">
        <v>1238</v>
      </c>
      <c r="H28" s="88" t="s">
        <v>1239</v>
      </c>
      <c r="I28" s="113">
        <v>45320</v>
      </c>
      <c r="J28" s="113">
        <v>45321</v>
      </c>
      <c r="K28" s="113">
        <v>45323</v>
      </c>
      <c r="L28" s="113">
        <v>45323</v>
      </c>
      <c r="M28" s="113">
        <v>45323</v>
      </c>
      <c r="N28" s="113">
        <v>45327</v>
      </c>
      <c r="O28" s="114"/>
      <c r="P28" s="88" t="s">
        <v>1241</v>
      </c>
      <c r="Q28" s="122">
        <v>2420</v>
      </c>
      <c r="R28" s="122">
        <v>1100</v>
      </c>
      <c r="S28" s="122">
        <v>0</v>
      </c>
      <c r="T28" s="122">
        <v>0</v>
      </c>
      <c r="U28" s="122">
        <v>0</v>
      </c>
      <c r="V28" s="122">
        <v>0.5</v>
      </c>
      <c r="W28" s="122">
        <v>0</v>
      </c>
      <c r="X28" s="122">
        <v>0</v>
      </c>
      <c r="Y28" s="122">
        <v>0</v>
      </c>
      <c r="Z28" s="122">
        <v>0</v>
      </c>
      <c r="AA28" s="122"/>
      <c r="AB28" s="122">
        <f>SUM(Q28:T28)-(U28+W28+X28+Y28+Z28+V28)</f>
        <v>3519.5</v>
      </c>
      <c r="AC28" s="122">
        <f t="shared" si="2"/>
        <v>0</v>
      </c>
      <c r="AD28" s="122">
        <v>1622.5</v>
      </c>
      <c r="AE28" s="136">
        <v>45323</v>
      </c>
      <c r="AF28" s="122" t="s">
        <v>507</v>
      </c>
      <c r="AG28" s="122">
        <v>1897</v>
      </c>
      <c r="AH28" s="148">
        <v>45327</v>
      </c>
      <c r="AI28" s="149" t="s">
        <v>1273</v>
      </c>
      <c r="AJ28" s="150" t="s">
        <v>1243</v>
      </c>
      <c r="AK28" s="151">
        <f t="shared" si="3"/>
        <v>2420</v>
      </c>
      <c r="AL28" s="151">
        <f t="shared" si="4"/>
        <v>1099.5</v>
      </c>
      <c r="AM28" s="151">
        <f t="shared" si="0"/>
        <v>3519.5</v>
      </c>
      <c r="AN28" s="151">
        <f t="shared" si="5"/>
        <v>3519.5</v>
      </c>
      <c r="AO28" s="161"/>
      <c r="AP28" s="162" t="s">
        <v>1254</v>
      </c>
    </row>
    <row r="29" s="61" customFormat="1" ht="15" spans="1:42">
      <c r="A29" s="87" t="s">
        <v>59</v>
      </c>
      <c r="B29" s="88" t="s">
        <v>504</v>
      </c>
      <c r="C29" s="88" t="s">
        <v>447</v>
      </c>
      <c r="D29" s="89" t="s">
        <v>1236</v>
      </c>
      <c r="E29" s="89" t="s">
        <v>1237</v>
      </c>
      <c r="F29" s="90" t="s">
        <v>433</v>
      </c>
      <c r="G29" s="88" t="s">
        <v>1238</v>
      </c>
      <c r="H29" s="88" t="s">
        <v>1239</v>
      </c>
      <c r="I29" s="113">
        <v>45317</v>
      </c>
      <c r="J29" s="113">
        <v>45320</v>
      </c>
      <c r="K29" s="113">
        <v>45323</v>
      </c>
      <c r="L29" s="113">
        <v>45323</v>
      </c>
      <c r="M29" s="113">
        <v>45323</v>
      </c>
      <c r="N29" s="113">
        <v>45324</v>
      </c>
      <c r="O29" s="114">
        <v>45290</v>
      </c>
      <c r="P29" s="88" t="s">
        <v>1258</v>
      </c>
      <c r="Q29" s="122">
        <v>0</v>
      </c>
      <c r="R29" s="122">
        <v>1350</v>
      </c>
      <c r="S29" s="122">
        <v>0</v>
      </c>
      <c r="T29" s="122">
        <v>0</v>
      </c>
      <c r="U29" s="122">
        <v>0</v>
      </c>
      <c r="V29" s="122"/>
      <c r="W29" s="122">
        <v>0</v>
      </c>
      <c r="X29" s="122">
        <v>1350</v>
      </c>
      <c r="Y29" s="122">
        <v>0</v>
      </c>
      <c r="Z29" s="122">
        <v>0</v>
      </c>
      <c r="AA29" s="122"/>
      <c r="AB29" s="122">
        <f t="shared" ref="AB29:AB38" si="6">SUM(Q29:T29)-(U29+W29+X29+Y29+Z29)</f>
        <v>0</v>
      </c>
      <c r="AC29" s="122">
        <f t="shared" si="2"/>
        <v>0</v>
      </c>
      <c r="AD29" s="122">
        <v>0</v>
      </c>
      <c r="AE29" s="136">
        <v>45323</v>
      </c>
      <c r="AF29" s="122" t="s">
        <v>1246</v>
      </c>
      <c r="AG29" s="122">
        <v>0</v>
      </c>
      <c r="AH29" s="148"/>
      <c r="AI29" s="149"/>
      <c r="AJ29" s="150" t="s">
        <v>433</v>
      </c>
      <c r="AK29" s="151">
        <f t="shared" si="3"/>
        <v>0</v>
      </c>
      <c r="AL29" s="151">
        <f t="shared" si="4"/>
        <v>0</v>
      </c>
      <c r="AM29" s="151">
        <f t="shared" si="0"/>
        <v>0</v>
      </c>
      <c r="AN29" s="151">
        <f t="shared" si="5"/>
        <v>0</v>
      </c>
      <c r="AO29" s="161"/>
      <c r="AP29" s="162" t="s">
        <v>1247</v>
      </c>
    </row>
    <row r="30" s="61" customFormat="1" ht="15" spans="1:42">
      <c r="A30" s="87" t="s">
        <v>61</v>
      </c>
      <c r="B30" s="88" t="s">
        <v>509</v>
      </c>
      <c r="C30" s="88" t="s">
        <v>510</v>
      </c>
      <c r="D30" s="89" t="s">
        <v>1236</v>
      </c>
      <c r="E30" s="89" t="s">
        <v>1237</v>
      </c>
      <c r="F30" s="90" t="s">
        <v>433</v>
      </c>
      <c r="G30" s="88" t="s">
        <v>1238</v>
      </c>
      <c r="H30" s="88" t="s">
        <v>1239</v>
      </c>
      <c r="I30" s="113">
        <v>45322</v>
      </c>
      <c r="J30" s="113">
        <v>45322</v>
      </c>
      <c r="K30" s="113">
        <v>45324</v>
      </c>
      <c r="L30" s="113">
        <v>45324</v>
      </c>
      <c r="M30" s="113">
        <v>45324</v>
      </c>
      <c r="N30" s="113">
        <v>45327</v>
      </c>
      <c r="O30" s="114">
        <v>45149</v>
      </c>
      <c r="P30" s="88" t="s">
        <v>1258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/>
      <c r="W30" s="122">
        <v>0</v>
      </c>
      <c r="X30" s="122">
        <v>0</v>
      </c>
      <c r="Y30" s="122">
        <v>0</v>
      </c>
      <c r="Z30" s="122">
        <v>0</v>
      </c>
      <c r="AA30" s="122"/>
      <c r="AB30" s="122">
        <f t="shared" si="6"/>
        <v>0</v>
      </c>
      <c r="AC30" s="122">
        <f t="shared" si="2"/>
        <v>0</v>
      </c>
      <c r="AD30" s="122">
        <v>0</v>
      </c>
      <c r="AE30" s="136"/>
      <c r="AF30" s="122"/>
      <c r="AG30" s="122">
        <v>0</v>
      </c>
      <c r="AH30" s="148"/>
      <c r="AI30" s="149"/>
      <c r="AJ30" s="150" t="s">
        <v>433</v>
      </c>
      <c r="AK30" s="151">
        <f t="shared" si="3"/>
        <v>0</v>
      </c>
      <c r="AL30" s="151">
        <f t="shared" si="4"/>
        <v>0</v>
      </c>
      <c r="AM30" s="151">
        <f t="shared" si="0"/>
        <v>0</v>
      </c>
      <c r="AN30" s="151">
        <f t="shared" si="5"/>
        <v>0</v>
      </c>
      <c r="AO30" s="161"/>
      <c r="AP30" s="162" t="s">
        <v>1247</v>
      </c>
    </row>
    <row r="31" s="61" customFormat="1" ht="15" spans="1:42">
      <c r="A31" s="91" t="s">
        <v>63</v>
      </c>
      <c r="B31" s="92" t="s">
        <v>415</v>
      </c>
      <c r="C31" s="92" t="s">
        <v>522</v>
      </c>
      <c r="D31" s="93" t="s">
        <v>1236</v>
      </c>
      <c r="E31" s="93" t="s">
        <v>1252</v>
      </c>
      <c r="F31" s="94" t="s">
        <v>523</v>
      </c>
      <c r="G31" s="92" t="s">
        <v>1238</v>
      </c>
      <c r="H31" s="92" t="s">
        <v>1239</v>
      </c>
      <c r="I31" s="115">
        <v>45302</v>
      </c>
      <c r="J31" s="115">
        <v>45293</v>
      </c>
      <c r="K31" s="115">
        <v>45293</v>
      </c>
      <c r="L31" s="115">
        <v>45324</v>
      </c>
      <c r="M31" s="115">
        <v>45324</v>
      </c>
      <c r="N31" s="115">
        <v>45324</v>
      </c>
      <c r="O31" s="116"/>
      <c r="P31" s="92" t="s">
        <v>1274</v>
      </c>
      <c r="Q31" s="123">
        <v>12850</v>
      </c>
      <c r="R31" s="123">
        <v>0</v>
      </c>
      <c r="S31" s="123">
        <v>0</v>
      </c>
      <c r="T31" s="123">
        <v>0</v>
      </c>
      <c r="U31" s="123">
        <v>0</v>
      </c>
      <c r="V31" s="123"/>
      <c r="W31" s="123">
        <v>12850</v>
      </c>
      <c r="X31" s="123">
        <v>0</v>
      </c>
      <c r="Y31" s="123">
        <v>0</v>
      </c>
      <c r="Z31" s="123">
        <v>0</v>
      </c>
      <c r="AA31" s="123"/>
      <c r="AB31" s="123">
        <f t="shared" si="6"/>
        <v>0</v>
      </c>
      <c r="AC31" s="123">
        <f t="shared" si="2"/>
        <v>0</v>
      </c>
      <c r="AD31" s="123">
        <v>0</v>
      </c>
      <c r="AE31" s="138">
        <v>45324</v>
      </c>
      <c r="AF31" s="123" t="s">
        <v>1246</v>
      </c>
      <c r="AG31" s="123">
        <v>0</v>
      </c>
      <c r="AH31" s="152"/>
      <c r="AI31" s="153"/>
      <c r="AJ31" s="154" t="s">
        <v>1274</v>
      </c>
      <c r="AK31" s="155">
        <f t="shared" si="3"/>
        <v>0</v>
      </c>
      <c r="AL31" s="155">
        <f t="shared" si="4"/>
        <v>0</v>
      </c>
      <c r="AM31" s="155">
        <f t="shared" si="0"/>
        <v>0</v>
      </c>
      <c r="AN31" s="155">
        <f t="shared" si="5"/>
        <v>0</v>
      </c>
      <c r="AO31" s="168"/>
      <c r="AP31" s="169" t="s">
        <v>1265</v>
      </c>
    </row>
    <row r="32" s="61" customFormat="1" ht="15" spans="1:42">
      <c r="A32" s="87" t="s">
        <v>65</v>
      </c>
      <c r="B32" s="88" t="s">
        <v>513</v>
      </c>
      <c r="C32" s="88" t="s">
        <v>514</v>
      </c>
      <c r="D32" s="89" t="s">
        <v>1236</v>
      </c>
      <c r="E32" s="89" t="s">
        <v>1237</v>
      </c>
      <c r="F32" s="90" t="s">
        <v>433</v>
      </c>
      <c r="G32" s="88" t="s">
        <v>1238</v>
      </c>
      <c r="H32" s="88" t="s">
        <v>1239</v>
      </c>
      <c r="I32" s="113">
        <v>45323</v>
      </c>
      <c r="J32" s="113">
        <v>45323</v>
      </c>
      <c r="K32" s="113">
        <v>45327</v>
      </c>
      <c r="L32" s="113">
        <v>45327</v>
      </c>
      <c r="M32" s="113">
        <v>45327</v>
      </c>
      <c r="N32" s="113">
        <v>45328</v>
      </c>
      <c r="O32" s="114">
        <v>45076</v>
      </c>
      <c r="P32" s="88" t="s">
        <v>1258</v>
      </c>
      <c r="Q32" s="122">
        <v>0</v>
      </c>
      <c r="R32" s="122">
        <v>800</v>
      </c>
      <c r="S32" s="122">
        <v>0</v>
      </c>
      <c r="T32" s="122">
        <v>0</v>
      </c>
      <c r="U32" s="122">
        <v>0</v>
      </c>
      <c r="V32" s="122"/>
      <c r="W32" s="122">
        <v>0</v>
      </c>
      <c r="X32" s="122">
        <v>0</v>
      </c>
      <c r="Y32" s="122">
        <v>0</v>
      </c>
      <c r="Z32" s="122">
        <v>0</v>
      </c>
      <c r="AA32" s="122"/>
      <c r="AB32" s="122">
        <f t="shared" si="6"/>
        <v>800</v>
      </c>
      <c r="AC32" s="122">
        <f t="shared" si="2"/>
        <v>0</v>
      </c>
      <c r="AD32" s="122">
        <v>0</v>
      </c>
      <c r="AE32" s="136">
        <v>45327</v>
      </c>
      <c r="AF32" s="122" t="s">
        <v>1246</v>
      </c>
      <c r="AG32" s="122">
        <v>800</v>
      </c>
      <c r="AH32" s="148">
        <v>45328</v>
      </c>
      <c r="AI32" s="149" t="s">
        <v>1275</v>
      </c>
      <c r="AJ32" s="150" t="s">
        <v>1243</v>
      </c>
      <c r="AK32" s="151">
        <f t="shared" si="3"/>
        <v>0</v>
      </c>
      <c r="AL32" s="151">
        <f t="shared" si="4"/>
        <v>800</v>
      </c>
      <c r="AM32" s="151">
        <f t="shared" si="0"/>
        <v>800</v>
      </c>
      <c r="AN32" s="151">
        <f t="shared" si="5"/>
        <v>800</v>
      </c>
      <c r="AO32" s="161"/>
      <c r="AP32" s="162" t="s">
        <v>1256</v>
      </c>
    </row>
    <row r="33" s="61" customFormat="1" ht="15" spans="1:42">
      <c r="A33" s="87" t="s">
        <v>67</v>
      </c>
      <c r="B33" s="88" t="s">
        <v>501</v>
      </c>
      <c r="C33" s="88" t="s">
        <v>502</v>
      </c>
      <c r="D33" s="89" t="s">
        <v>1236</v>
      </c>
      <c r="E33" s="89" t="s">
        <v>1237</v>
      </c>
      <c r="F33" s="90" t="s">
        <v>433</v>
      </c>
      <c r="G33" s="88" t="s">
        <v>1238</v>
      </c>
      <c r="H33" s="88" t="s">
        <v>1239</v>
      </c>
      <c r="I33" s="113">
        <v>45323</v>
      </c>
      <c r="J33" s="113">
        <v>45327</v>
      </c>
      <c r="K33" s="113">
        <v>45327</v>
      </c>
      <c r="L33" s="113">
        <v>45327</v>
      </c>
      <c r="M33" s="113">
        <v>45327</v>
      </c>
      <c r="N33" s="113">
        <v>45327</v>
      </c>
      <c r="O33" s="114" t="s">
        <v>1276</v>
      </c>
      <c r="P33" s="88" t="s">
        <v>1266</v>
      </c>
      <c r="Q33" s="122">
        <v>400</v>
      </c>
      <c r="R33" s="122">
        <v>0</v>
      </c>
      <c r="S33" s="122">
        <v>0</v>
      </c>
      <c r="T33" s="122">
        <v>0</v>
      </c>
      <c r="U33" s="122">
        <v>400</v>
      </c>
      <c r="V33" s="122"/>
      <c r="W33" s="122">
        <v>0</v>
      </c>
      <c r="X33" s="122">
        <v>0</v>
      </c>
      <c r="Y33" s="122">
        <v>0</v>
      </c>
      <c r="Z33" s="122">
        <v>0</v>
      </c>
      <c r="AA33" s="122"/>
      <c r="AB33" s="122">
        <f t="shared" si="6"/>
        <v>0</v>
      </c>
      <c r="AC33" s="122">
        <f t="shared" si="2"/>
        <v>0</v>
      </c>
      <c r="AD33" s="122">
        <v>0</v>
      </c>
      <c r="AE33" s="136">
        <v>45327</v>
      </c>
      <c r="AF33" s="122" t="s">
        <v>1246</v>
      </c>
      <c r="AG33" s="122">
        <v>0</v>
      </c>
      <c r="AH33" s="148"/>
      <c r="AI33" s="149"/>
      <c r="AJ33" s="150" t="s">
        <v>1277</v>
      </c>
      <c r="AK33" s="151">
        <f t="shared" si="3"/>
        <v>0</v>
      </c>
      <c r="AL33" s="151">
        <f t="shared" si="4"/>
        <v>0</v>
      </c>
      <c r="AM33" s="151">
        <f t="shared" si="0"/>
        <v>0</v>
      </c>
      <c r="AN33" s="151">
        <f t="shared" si="5"/>
        <v>0</v>
      </c>
      <c r="AO33" s="161"/>
      <c r="AP33" s="162" t="s">
        <v>1247</v>
      </c>
    </row>
    <row r="34" s="61" customFormat="1" ht="15" spans="1:42">
      <c r="A34" s="87" t="s">
        <v>69</v>
      </c>
      <c r="B34" s="88" t="s">
        <v>521</v>
      </c>
      <c r="C34" s="88" t="s">
        <v>486</v>
      </c>
      <c r="D34" s="89" t="s">
        <v>1236</v>
      </c>
      <c r="E34" s="89" t="s">
        <v>1252</v>
      </c>
      <c r="F34" s="90" t="s">
        <v>454</v>
      </c>
      <c r="G34" s="88" t="s">
        <v>1238</v>
      </c>
      <c r="H34" s="88" t="s">
        <v>1239</v>
      </c>
      <c r="I34" s="113">
        <v>45322</v>
      </c>
      <c r="J34" s="113">
        <v>45322</v>
      </c>
      <c r="K34" s="113">
        <v>45328</v>
      </c>
      <c r="L34" s="113">
        <v>45328</v>
      </c>
      <c r="M34" s="113">
        <v>45328</v>
      </c>
      <c r="N34" s="113">
        <v>45338</v>
      </c>
      <c r="O34" s="114"/>
      <c r="P34" s="88" t="s">
        <v>1245</v>
      </c>
      <c r="Q34" s="122">
        <v>10220</v>
      </c>
      <c r="R34" s="122">
        <v>2600</v>
      </c>
      <c r="S34" s="122">
        <v>0</v>
      </c>
      <c r="T34" s="122">
        <v>0</v>
      </c>
      <c r="U34" s="122">
        <v>0</v>
      </c>
      <c r="V34" s="122"/>
      <c r="W34" s="122">
        <v>9350</v>
      </c>
      <c r="X34" s="122">
        <v>0</v>
      </c>
      <c r="Y34" s="122">
        <v>0</v>
      </c>
      <c r="Z34" s="122">
        <v>0</v>
      </c>
      <c r="AA34" s="122"/>
      <c r="AB34" s="122">
        <f t="shared" si="6"/>
        <v>3470</v>
      </c>
      <c r="AC34" s="122">
        <f t="shared" si="2"/>
        <v>0</v>
      </c>
      <c r="AD34" s="122">
        <v>0</v>
      </c>
      <c r="AE34" s="136">
        <v>45328</v>
      </c>
      <c r="AF34" s="122" t="s">
        <v>1246</v>
      </c>
      <c r="AG34" s="122">
        <v>3470</v>
      </c>
      <c r="AH34" s="148">
        <v>45341</v>
      </c>
      <c r="AI34" s="149" t="s">
        <v>1278</v>
      </c>
      <c r="AJ34" s="150" t="s">
        <v>1243</v>
      </c>
      <c r="AK34" s="151">
        <f t="shared" si="3"/>
        <v>870</v>
      </c>
      <c r="AL34" s="151">
        <f t="shared" si="4"/>
        <v>2600</v>
      </c>
      <c r="AM34" s="151">
        <f t="shared" si="0"/>
        <v>3470</v>
      </c>
      <c r="AN34" s="151">
        <f t="shared" si="5"/>
        <v>3470</v>
      </c>
      <c r="AO34" s="161"/>
      <c r="AP34" s="162" t="s">
        <v>1254</v>
      </c>
    </row>
    <row r="35" s="61" customFormat="1" ht="15" spans="1:42">
      <c r="A35" s="87" t="s">
        <v>71</v>
      </c>
      <c r="B35" s="88" t="s">
        <v>516</v>
      </c>
      <c r="C35" s="88" t="s">
        <v>517</v>
      </c>
      <c r="D35" s="89" t="s">
        <v>1236</v>
      </c>
      <c r="E35" s="89" t="s">
        <v>1237</v>
      </c>
      <c r="F35" s="90" t="s">
        <v>454</v>
      </c>
      <c r="G35" s="88" t="s">
        <v>1238</v>
      </c>
      <c r="H35" s="88" t="s">
        <v>1239</v>
      </c>
      <c r="I35" s="113">
        <v>45323</v>
      </c>
      <c r="J35" s="113">
        <v>45323</v>
      </c>
      <c r="K35" s="113">
        <v>45328</v>
      </c>
      <c r="L35" s="113">
        <v>45328</v>
      </c>
      <c r="M35" s="113">
        <v>45328</v>
      </c>
      <c r="N35" s="113">
        <v>45329</v>
      </c>
      <c r="O35" s="114"/>
      <c r="P35" s="88" t="s">
        <v>1245</v>
      </c>
      <c r="Q35" s="122">
        <v>3465</v>
      </c>
      <c r="R35" s="122">
        <v>2600</v>
      </c>
      <c r="S35" s="122">
        <v>500</v>
      </c>
      <c r="T35" s="122">
        <v>0</v>
      </c>
      <c r="U35" s="122">
        <v>0</v>
      </c>
      <c r="V35" s="122"/>
      <c r="W35" s="122">
        <v>0</v>
      </c>
      <c r="X35" s="122">
        <v>0</v>
      </c>
      <c r="Y35" s="122">
        <v>0</v>
      </c>
      <c r="Z35" s="122">
        <v>0</v>
      </c>
      <c r="AA35" s="122"/>
      <c r="AB35" s="122">
        <f t="shared" si="6"/>
        <v>6565</v>
      </c>
      <c r="AC35" s="122">
        <f t="shared" si="2"/>
        <v>0</v>
      </c>
      <c r="AD35" s="122">
        <v>3282.5</v>
      </c>
      <c r="AE35" s="136">
        <v>45328</v>
      </c>
      <c r="AF35" s="122" t="s">
        <v>518</v>
      </c>
      <c r="AG35" s="122">
        <v>3282.5</v>
      </c>
      <c r="AH35" s="148">
        <v>45329</v>
      </c>
      <c r="AI35" s="149" t="s">
        <v>1279</v>
      </c>
      <c r="AJ35" s="150" t="s">
        <v>1243</v>
      </c>
      <c r="AK35" s="151">
        <f t="shared" si="3"/>
        <v>3465</v>
      </c>
      <c r="AL35" s="151">
        <f t="shared" si="4"/>
        <v>3100</v>
      </c>
      <c r="AM35" s="151">
        <f t="shared" si="0"/>
        <v>6565</v>
      </c>
      <c r="AN35" s="151">
        <f t="shared" si="5"/>
        <v>6565</v>
      </c>
      <c r="AO35" s="161"/>
      <c r="AP35" s="162" t="s">
        <v>1256</v>
      </c>
    </row>
    <row r="36" s="61" customFormat="1" ht="15" spans="1:42">
      <c r="A36" s="87" t="s">
        <v>73</v>
      </c>
      <c r="B36" s="88" t="s">
        <v>519</v>
      </c>
      <c r="C36" s="88" t="s">
        <v>520</v>
      </c>
      <c r="D36" s="89" t="s">
        <v>1236</v>
      </c>
      <c r="E36" s="89" t="s">
        <v>1237</v>
      </c>
      <c r="F36" s="90" t="s">
        <v>433</v>
      </c>
      <c r="G36" s="88" t="s">
        <v>1238</v>
      </c>
      <c r="H36" s="88" t="s">
        <v>1239</v>
      </c>
      <c r="I36" s="113">
        <v>45324</v>
      </c>
      <c r="J36" s="113">
        <v>45327</v>
      </c>
      <c r="K36" s="113">
        <v>45328</v>
      </c>
      <c r="L36" s="113">
        <v>45328</v>
      </c>
      <c r="M36" s="113">
        <v>45328</v>
      </c>
      <c r="N36" s="113">
        <v>45330</v>
      </c>
      <c r="O36" s="114">
        <v>45113</v>
      </c>
      <c r="P36" s="88" t="s">
        <v>1245</v>
      </c>
      <c r="Q36" s="122">
        <v>3300</v>
      </c>
      <c r="R36" s="122">
        <v>2600</v>
      </c>
      <c r="S36" s="122">
        <v>0</v>
      </c>
      <c r="T36" s="122">
        <v>0</v>
      </c>
      <c r="U36" s="122">
        <v>0</v>
      </c>
      <c r="V36" s="122"/>
      <c r="W36" s="122">
        <v>3300</v>
      </c>
      <c r="X36" s="122">
        <v>2600</v>
      </c>
      <c r="Y36" s="122">
        <v>0</v>
      </c>
      <c r="Z36" s="122">
        <v>0</v>
      </c>
      <c r="AA36" s="122"/>
      <c r="AB36" s="122">
        <f t="shared" si="6"/>
        <v>0</v>
      </c>
      <c r="AC36" s="122">
        <f t="shared" si="2"/>
        <v>0</v>
      </c>
      <c r="AD36" s="122">
        <v>0</v>
      </c>
      <c r="AE36" s="136">
        <v>45328</v>
      </c>
      <c r="AF36" s="122" t="s">
        <v>1246</v>
      </c>
      <c r="AG36" s="122">
        <v>0</v>
      </c>
      <c r="AH36" s="148"/>
      <c r="AI36" s="149"/>
      <c r="AJ36" s="150" t="s">
        <v>433</v>
      </c>
      <c r="AK36" s="151">
        <f t="shared" si="3"/>
        <v>0</v>
      </c>
      <c r="AL36" s="151">
        <f t="shared" si="4"/>
        <v>0</v>
      </c>
      <c r="AM36" s="151">
        <f t="shared" si="0"/>
        <v>0</v>
      </c>
      <c r="AN36" s="151">
        <f t="shared" si="5"/>
        <v>0</v>
      </c>
      <c r="AO36" s="161"/>
      <c r="AP36" s="162" t="s">
        <v>1247</v>
      </c>
    </row>
    <row r="37" s="61" customFormat="1" ht="15" spans="1:42">
      <c r="A37" s="87" t="s">
        <v>75</v>
      </c>
      <c r="B37" s="88" t="s">
        <v>415</v>
      </c>
      <c r="C37" s="88" t="s">
        <v>522</v>
      </c>
      <c r="D37" s="89" t="s">
        <v>1236</v>
      </c>
      <c r="E37" s="89" t="s">
        <v>523</v>
      </c>
      <c r="F37" s="90" t="s">
        <v>433</v>
      </c>
      <c r="G37" s="88" t="s">
        <v>1238</v>
      </c>
      <c r="H37" s="88" t="s">
        <v>1239</v>
      </c>
      <c r="I37" s="113">
        <v>45328</v>
      </c>
      <c r="J37" s="113">
        <v>45328</v>
      </c>
      <c r="K37" s="113">
        <v>45328</v>
      </c>
      <c r="L37" s="113">
        <v>45328</v>
      </c>
      <c r="M37" s="113">
        <v>45328</v>
      </c>
      <c r="N37" s="113">
        <v>45328</v>
      </c>
      <c r="O37" s="114"/>
      <c r="P37" s="88" t="s">
        <v>1268</v>
      </c>
      <c r="Q37" s="122">
        <v>6000</v>
      </c>
      <c r="R37" s="122">
        <v>500</v>
      </c>
      <c r="S37" s="122">
        <v>0</v>
      </c>
      <c r="T37" s="122">
        <v>0</v>
      </c>
      <c r="U37" s="122">
        <v>0</v>
      </c>
      <c r="V37" s="122"/>
      <c r="W37" s="122">
        <v>6000</v>
      </c>
      <c r="X37" s="122">
        <v>500</v>
      </c>
      <c r="Y37" s="122">
        <v>0</v>
      </c>
      <c r="Z37" s="122">
        <v>0</v>
      </c>
      <c r="AA37" s="122"/>
      <c r="AB37" s="122">
        <f t="shared" si="6"/>
        <v>0</v>
      </c>
      <c r="AC37" s="122">
        <f t="shared" si="2"/>
        <v>0</v>
      </c>
      <c r="AD37" s="122">
        <v>0</v>
      </c>
      <c r="AE37" s="136">
        <v>45328</v>
      </c>
      <c r="AF37" s="122" t="s">
        <v>1246</v>
      </c>
      <c r="AG37" s="122">
        <v>0</v>
      </c>
      <c r="AH37" s="148"/>
      <c r="AI37" s="149"/>
      <c r="AJ37" s="150" t="s">
        <v>523</v>
      </c>
      <c r="AK37" s="151">
        <f t="shared" si="3"/>
        <v>0</v>
      </c>
      <c r="AL37" s="151">
        <f t="shared" si="4"/>
        <v>0</v>
      </c>
      <c r="AM37" s="151">
        <f t="shared" si="0"/>
        <v>0</v>
      </c>
      <c r="AN37" s="151">
        <f t="shared" si="5"/>
        <v>0</v>
      </c>
      <c r="AO37" s="161"/>
      <c r="AP37" s="162" t="s">
        <v>1265</v>
      </c>
    </row>
    <row r="38" s="61" customFormat="1" ht="15" spans="1:42">
      <c r="A38" s="87" t="s">
        <v>76</v>
      </c>
      <c r="B38" s="88" t="s">
        <v>525</v>
      </c>
      <c r="C38" s="88" t="s">
        <v>510</v>
      </c>
      <c r="D38" s="89" t="s">
        <v>1236</v>
      </c>
      <c r="E38" s="89" t="s">
        <v>1237</v>
      </c>
      <c r="F38" s="90" t="s">
        <v>433</v>
      </c>
      <c r="G38" s="88" t="s">
        <v>1238</v>
      </c>
      <c r="H38" s="88" t="s">
        <v>1239</v>
      </c>
      <c r="I38" s="113">
        <v>45324</v>
      </c>
      <c r="J38" s="113">
        <v>45327</v>
      </c>
      <c r="K38" s="113">
        <v>45330</v>
      </c>
      <c r="L38" s="113">
        <v>45330</v>
      </c>
      <c r="M38" s="113">
        <v>45336</v>
      </c>
      <c r="N38" s="113">
        <v>45336</v>
      </c>
      <c r="O38" s="114">
        <v>45013</v>
      </c>
      <c r="P38" s="88" t="s">
        <v>1245</v>
      </c>
      <c r="Q38" s="122">
        <v>3300</v>
      </c>
      <c r="R38" s="122">
        <v>2600</v>
      </c>
      <c r="S38" s="122">
        <v>0</v>
      </c>
      <c r="T38" s="122">
        <v>0</v>
      </c>
      <c r="U38" s="122">
        <v>0</v>
      </c>
      <c r="V38" s="122"/>
      <c r="W38" s="122">
        <v>3300</v>
      </c>
      <c r="X38" s="122">
        <v>2600</v>
      </c>
      <c r="Y38" s="122">
        <v>0</v>
      </c>
      <c r="Z38" s="122">
        <v>0</v>
      </c>
      <c r="AA38" s="122"/>
      <c r="AB38" s="122">
        <f t="shared" si="6"/>
        <v>0</v>
      </c>
      <c r="AC38" s="122">
        <f t="shared" si="2"/>
        <v>0</v>
      </c>
      <c r="AD38" s="122">
        <v>0</v>
      </c>
      <c r="AE38" s="136">
        <v>45330</v>
      </c>
      <c r="AF38" s="122" t="s">
        <v>1246</v>
      </c>
      <c r="AG38" s="122">
        <v>0</v>
      </c>
      <c r="AH38" s="148"/>
      <c r="AI38" s="149"/>
      <c r="AJ38" s="150" t="s">
        <v>433</v>
      </c>
      <c r="AK38" s="151">
        <f t="shared" si="3"/>
        <v>0</v>
      </c>
      <c r="AL38" s="151">
        <f t="shared" si="4"/>
        <v>0</v>
      </c>
      <c r="AM38" s="151">
        <f t="shared" si="0"/>
        <v>0</v>
      </c>
      <c r="AN38" s="151">
        <f t="shared" si="5"/>
        <v>0</v>
      </c>
      <c r="AO38" s="161"/>
      <c r="AP38" s="162" t="s">
        <v>1247</v>
      </c>
    </row>
    <row r="39" s="61" customFormat="1" ht="15" spans="1:42">
      <c r="A39" s="87" t="s">
        <v>77</v>
      </c>
      <c r="B39" s="88" t="s">
        <v>527</v>
      </c>
      <c r="C39" s="88" t="s">
        <v>528</v>
      </c>
      <c r="D39" s="89" t="s">
        <v>1236</v>
      </c>
      <c r="E39" s="89" t="s">
        <v>1237</v>
      </c>
      <c r="F39" s="90" t="s">
        <v>454</v>
      </c>
      <c r="G39" s="88" t="s">
        <v>1238</v>
      </c>
      <c r="H39" s="88" t="s">
        <v>1239</v>
      </c>
      <c r="I39" s="113">
        <v>45322</v>
      </c>
      <c r="J39" s="113">
        <v>45322</v>
      </c>
      <c r="K39" s="113">
        <v>45334</v>
      </c>
      <c r="L39" s="113">
        <v>45334</v>
      </c>
      <c r="M39" s="113">
        <v>45334</v>
      </c>
      <c r="N39" s="113">
        <v>45335</v>
      </c>
      <c r="O39" s="114"/>
      <c r="P39" s="88" t="s">
        <v>1250</v>
      </c>
      <c r="Q39" s="122">
        <v>400</v>
      </c>
      <c r="R39" s="122">
        <v>800</v>
      </c>
      <c r="S39" s="122">
        <v>500</v>
      </c>
      <c r="T39" s="122">
        <v>0</v>
      </c>
      <c r="U39" s="122">
        <v>0</v>
      </c>
      <c r="V39" s="122">
        <v>30.36</v>
      </c>
      <c r="W39" s="122">
        <v>0</v>
      </c>
      <c r="X39" s="122">
        <v>0</v>
      </c>
      <c r="Y39" s="122">
        <v>0</v>
      </c>
      <c r="Z39" s="122">
        <v>0</v>
      </c>
      <c r="AA39" s="122"/>
      <c r="AB39" s="122">
        <f>SUM(Q39:T39)-(U39+W39+X39+Y39+Z39+V39)</f>
        <v>1669.64</v>
      </c>
      <c r="AC39" s="122">
        <f t="shared" si="2"/>
        <v>0</v>
      </c>
      <c r="AD39" s="122">
        <v>0</v>
      </c>
      <c r="AE39" s="136">
        <v>45334</v>
      </c>
      <c r="AF39" s="122" t="s">
        <v>1246</v>
      </c>
      <c r="AG39" s="122">
        <v>1669.64</v>
      </c>
      <c r="AH39" s="148">
        <v>45336</v>
      </c>
      <c r="AI39" s="149" t="s">
        <v>1280</v>
      </c>
      <c r="AJ39" s="150" t="s">
        <v>1243</v>
      </c>
      <c r="AK39" s="151">
        <f t="shared" si="3"/>
        <v>400</v>
      </c>
      <c r="AL39" s="151">
        <f t="shared" si="4"/>
        <v>1269.64</v>
      </c>
      <c r="AM39" s="151">
        <f t="shared" si="0"/>
        <v>1669.64</v>
      </c>
      <c r="AN39" s="151">
        <f t="shared" si="5"/>
        <v>1669.64</v>
      </c>
      <c r="AO39" s="161"/>
      <c r="AP39" s="162" t="s">
        <v>1256</v>
      </c>
    </row>
    <row r="40" s="61" customFormat="1" ht="15" spans="1:42">
      <c r="A40" s="87" t="s">
        <v>78</v>
      </c>
      <c r="B40" s="88" t="s">
        <v>529</v>
      </c>
      <c r="C40" s="88" t="s">
        <v>530</v>
      </c>
      <c r="D40" s="89" t="s">
        <v>1236</v>
      </c>
      <c r="E40" s="89" t="s">
        <v>1237</v>
      </c>
      <c r="F40" s="90" t="s">
        <v>454</v>
      </c>
      <c r="G40" s="88" t="s">
        <v>1238</v>
      </c>
      <c r="H40" s="88" t="s">
        <v>1239</v>
      </c>
      <c r="I40" s="113">
        <v>45328</v>
      </c>
      <c r="J40" s="113">
        <v>45328</v>
      </c>
      <c r="K40" s="113">
        <v>45334</v>
      </c>
      <c r="L40" s="113">
        <v>45334</v>
      </c>
      <c r="M40" s="113">
        <v>45334</v>
      </c>
      <c r="N40" s="113">
        <v>45335</v>
      </c>
      <c r="O40" s="114">
        <v>43796</v>
      </c>
      <c r="P40" s="88" t="s">
        <v>1245</v>
      </c>
      <c r="Q40" s="122">
        <v>0</v>
      </c>
      <c r="R40" s="122">
        <v>2300</v>
      </c>
      <c r="S40" s="122">
        <v>500</v>
      </c>
      <c r="T40" s="122">
        <v>0</v>
      </c>
      <c r="U40" s="122">
        <v>0</v>
      </c>
      <c r="V40" s="122">
        <v>196</v>
      </c>
      <c r="W40" s="122">
        <v>0</v>
      </c>
      <c r="X40" s="122">
        <v>0</v>
      </c>
      <c r="Y40" s="122">
        <v>0</v>
      </c>
      <c r="Z40" s="122">
        <v>0</v>
      </c>
      <c r="AA40" s="122"/>
      <c r="AB40" s="122">
        <f>SUM(Q40:T40)-(U40+W40+X40+Y40+Z40+V40)</f>
        <v>2604</v>
      </c>
      <c r="AC40" s="122">
        <f t="shared" si="2"/>
        <v>0</v>
      </c>
      <c r="AD40" s="122">
        <v>0</v>
      </c>
      <c r="AE40" s="136">
        <v>45334</v>
      </c>
      <c r="AF40" s="122" t="s">
        <v>1246</v>
      </c>
      <c r="AG40" s="122">
        <v>2604</v>
      </c>
      <c r="AH40" s="148">
        <v>45470</v>
      </c>
      <c r="AI40" s="149" t="s">
        <v>1281</v>
      </c>
      <c r="AJ40" s="150" t="s">
        <v>1243</v>
      </c>
      <c r="AK40" s="151">
        <f t="shared" si="3"/>
        <v>0</v>
      </c>
      <c r="AL40" s="151">
        <f t="shared" si="4"/>
        <v>2604</v>
      </c>
      <c r="AM40" s="151">
        <f t="shared" si="0"/>
        <v>2604</v>
      </c>
      <c r="AN40" s="151">
        <f t="shared" si="5"/>
        <v>2604</v>
      </c>
      <c r="AO40" s="161"/>
      <c r="AP40" s="162" t="s">
        <v>1244</v>
      </c>
    </row>
    <row r="41" s="61" customFormat="1" ht="15" spans="1:42">
      <c r="A41" s="87" t="s">
        <v>79</v>
      </c>
      <c r="B41" s="88" t="s">
        <v>531</v>
      </c>
      <c r="C41" s="88" t="s">
        <v>510</v>
      </c>
      <c r="D41" s="89" t="s">
        <v>1236</v>
      </c>
      <c r="E41" s="89" t="s">
        <v>1237</v>
      </c>
      <c r="F41" s="90" t="s">
        <v>433</v>
      </c>
      <c r="G41" s="88" t="s">
        <v>1238</v>
      </c>
      <c r="H41" s="88" t="s">
        <v>1239</v>
      </c>
      <c r="I41" s="113">
        <v>45329</v>
      </c>
      <c r="J41" s="113">
        <v>45329</v>
      </c>
      <c r="K41" s="113">
        <v>45334</v>
      </c>
      <c r="L41" s="113">
        <v>45334</v>
      </c>
      <c r="M41" s="113">
        <v>45334</v>
      </c>
      <c r="N41" s="113">
        <v>45338</v>
      </c>
      <c r="O41" s="114">
        <v>45036</v>
      </c>
      <c r="P41" s="88" t="s">
        <v>1245</v>
      </c>
      <c r="Q41" s="122">
        <v>3300</v>
      </c>
      <c r="R41" s="122">
        <v>2600</v>
      </c>
      <c r="S41" s="122">
        <v>0</v>
      </c>
      <c r="T41" s="122">
        <v>0</v>
      </c>
      <c r="U41" s="122">
        <v>0</v>
      </c>
      <c r="V41" s="122"/>
      <c r="W41" s="122">
        <v>3300</v>
      </c>
      <c r="X41" s="122">
        <v>2600</v>
      </c>
      <c r="Y41" s="122">
        <v>0</v>
      </c>
      <c r="Z41" s="122">
        <v>0</v>
      </c>
      <c r="AA41" s="122"/>
      <c r="AB41" s="122">
        <f>SUM(Q41:T41)-(U41+W41+X41+Y41+Z41)</f>
        <v>0</v>
      </c>
      <c r="AC41" s="122">
        <f t="shared" si="2"/>
        <v>0</v>
      </c>
      <c r="AD41" s="122">
        <v>0</v>
      </c>
      <c r="AE41" s="136">
        <v>45334</v>
      </c>
      <c r="AF41" s="122" t="s">
        <v>1246</v>
      </c>
      <c r="AG41" s="122">
        <v>0</v>
      </c>
      <c r="AH41" s="148"/>
      <c r="AI41" s="149"/>
      <c r="AJ41" s="150" t="s">
        <v>433</v>
      </c>
      <c r="AK41" s="151">
        <f t="shared" si="3"/>
        <v>0</v>
      </c>
      <c r="AL41" s="151">
        <f t="shared" si="4"/>
        <v>0</v>
      </c>
      <c r="AM41" s="151">
        <f t="shared" si="0"/>
        <v>0</v>
      </c>
      <c r="AN41" s="151">
        <f t="shared" si="5"/>
        <v>0</v>
      </c>
      <c r="AO41" s="161"/>
      <c r="AP41" s="162" t="s">
        <v>1247</v>
      </c>
    </row>
    <row r="42" s="61" customFormat="1" ht="15" spans="1:42">
      <c r="A42" s="87" t="s">
        <v>80</v>
      </c>
      <c r="B42" s="88" t="s">
        <v>535</v>
      </c>
      <c r="C42" s="88" t="s">
        <v>536</v>
      </c>
      <c r="D42" s="89" t="s">
        <v>1236</v>
      </c>
      <c r="E42" s="89" t="s">
        <v>1237</v>
      </c>
      <c r="F42" s="90" t="s">
        <v>454</v>
      </c>
      <c r="G42" s="88" t="s">
        <v>1238</v>
      </c>
      <c r="H42" s="88" t="s">
        <v>1239</v>
      </c>
      <c r="I42" s="113">
        <v>45328</v>
      </c>
      <c r="J42" s="113">
        <v>45328</v>
      </c>
      <c r="K42" s="113">
        <v>45335</v>
      </c>
      <c r="L42" s="113">
        <v>45335</v>
      </c>
      <c r="M42" s="113">
        <v>45335</v>
      </c>
      <c r="N42" s="113">
        <v>45336</v>
      </c>
      <c r="O42" s="114"/>
      <c r="P42" s="88" t="s">
        <v>1241</v>
      </c>
      <c r="Q42" s="122">
        <v>165</v>
      </c>
      <c r="R42" s="122">
        <v>1100</v>
      </c>
      <c r="S42" s="122">
        <v>500</v>
      </c>
      <c r="T42" s="122">
        <v>0</v>
      </c>
      <c r="U42" s="122">
        <v>0</v>
      </c>
      <c r="V42" s="122"/>
      <c r="W42" s="122">
        <v>0</v>
      </c>
      <c r="X42" s="122">
        <v>0</v>
      </c>
      <c r="Y42" s="122">
        <v>0</v>
      </c>
      <c r="Z42" s="122">
        <v>0</v>
      </c>
      <c r="AA42" s="122"/>
      <c r="AB42" s="122">
        <f>SUM(Q42:T42)-(U42+W42+X42+Y42+Z42)</f>
        <v>1765</v>
      </c>
      <c r="AC42" s="122">
        <f t="shared" si="2"/>
        <v>0</v>
      </c>
      <c r="AD42" s="122">
        <v>1000</v>
      </c>
      <c r="AE42" s="136">
        <v>45335</v>
      </c>
      <c r="AF42" s="122" t="s">
        <v>537</v>
      </c>
      <c r="AG42" s="122">
        <v>765</v>
      </c>
      <c r="AH42" s="148">
        <v>45336</v>
      </c>
      <c r="AI42" s="149" t="s">
        <v>1282</v>
      </c>
      <c r="AJ42" s="150" t="s">
        <v>1243</v>
      </c>
      <c r="AK42" s="151">
        <f t="shared" si="3"/>
        <v>165</v>
      </c>
      <c r="AL42" s="151">
        <f t="shared" si="4"/>
        <v>1600</v>
      </c>
      <c r="AM42" s="151">
        <f t="shared" si="0"/>
        <v>1765</v>
      </c>
      <c r="AN42" s="151">
        <f t="shared" si="5"/>
        <v>1765</v>
      </c>
      <c r="AO42" s="161"/>
      <c r="AP42" s="162" t="s">
        <v>1256</v>
      </c>
    </row>
    <row r="43" s="61" customFormat="1" ht="15" spans="1:42">
      <c r="A43" s="87" t="s">
        <v>81</v>
      </c>
      <c r="B43" s="88" t="s">
        <v>533</v>
      </c>
      <c r="C43" s="88" t="s">
        <v>520</v>
      </c>
      <c r="D43" s="89" t="s">
        <v>1236</v>
      </c>
      <c r="E43" s="89" t="s">
        <v>1237</v>
      </c>
      <c r="F43" s="90" t="s">
        <v>433</v>
      </c>
      <c r="G43" s="88" t="s">
        <v>1238</v>
      </c>
      <c r="H43" s="88" t="s">
        <v>1239</v>
      </c>
      <c r="I43" s="113">
        <v>45328</v>
      </c>
      <c r="J43" s="113">
        <v>45328</v>
      </c>
      <c r="K43" s="113">
        <v>45335</v>
      </c>
      <c r="L43" s="113">
        <v>45335</v>
      </c>
      <c r="M43" s="113">
        <v>45335</v>
      </c>
      <c r="N43" s="113">
        <v>45335</v>
      </c>
      <c r="O43" s="114">
        <v>45311</v>
      </c>
      <c r="P43" s="88" t="s">
        <v>1245</v>
      </c>
      <c r="Q43" s="122">
        <v>3300</v>
      </c>
      <c r="R43" s="122">
        <v>2300</v>
      </c>
      <c r="S43" s="122">
        <v>500</v>
      </c>
      <c r="T43" s="122">
        <v>0</v>
      </c>
      <c r="U43" s="122">
        <v>0</v>
      </c>
      <c r="V43" s="122"/>
      <c r="W43" s="122">
        <v>0</v>
      </c>
      <c r="X43" s="122">
        <v>0</v>
      </c>
      <c r="Y43" s="122">
        <v>0</v>
      </c>
      <c r="Z43" s="122">
        <v>0</v>
      </c>
      <c r="AA43" s="122"/>
      <c r="AB43" s="122">
        <f>SUM(Q43:T43)-(U43+W43+X43+Y43+Z43)</f>
        <v>6100</v>
      </c>
      <c r="AC43" s="122">
        <f t="shared" si="2"/>
        <v>0</v>
      </c>
      <c r="AD43" s="122">
        <v>3000</v>
      </c>
      <c r="AE43" s="136">
        <v>45335</v>
      </c>
      <c r="AF43" s="122" t="s">
        <v>534</v>
      </c>
      <c r="AG43" s="122">
        <v>3100</v>
      </c>
      <c r="AH43" s="148">
        <v>45335</v>
      </c>
      <c r="AI43" s="149" t="s">
        <v>1283</v>
      </c>
      <c r="AJ43" s="150" t="s">
        <v>1243</v>
      </c>
      <c r="AK43" s="151">
        <f t="shared" si="3"/>
        <v>3300</v>
      </c>
      <c r="AL43" s="151">
        <f t="shared" si="4"/>
        <v>2800</v>
      </c>
      <c r="AM43" s="151">
        <f t="shared" si="0"/>
        <v>6100</v>
      </c>
      <c r="AN43" s="151">
        <f t="shared" si="5"/>
        <v>6100</v>
      </c>
      <c r="AO43" s="161"/>
      <c r="AP43" s="162" t="s">
        <v>1256</v>
      </c>
    </row>
    <row r="44" s="61" customFormat="1" ht="15" spans="1:42">
      <c r="A44" s="87" t="s">
        <v>82</v>
      </c>
      <c r="B44" s="88" t="s">
        <v>539</v>
      </c>
      <c r="C44" s="88" t="s">
        <v>453</v>
      </c>
      <c r="D44" s="89" t="s">
        <v>1236</v>
      </c>
      <c r="E44" s="89" t="s">
        <v>1237</v>
      </c>
      <c r="F44" s="90" t="s">
        <v>433</v>
      </c>
      <c r="G44" s="88" t="s">
        <v>1238</v>
      </c>
      <c r="H44" s="88" t="s">
        <v>1239</v>
      </c>
      <c r="I44" s="113">
        <v>45294</v>
      </c>
      <c r="J44" s="113">
        <v>45295</v>
      </c>
      <c r="K44" s="113">
        <v>45336</v>
      </c>
      <c r="L44" s="113">
        <v>45336</v>
      </c>
      <c r="M44" s="113">
        <v>45336</v>
      </c>
      <c r="N44" s="113">
        <v>45338</v>
      </c>
      <c r="O44" s="114">
        <v>45180</v>
      </c>
      <c r="P44" s="88" t="s">
        <v>1250</v>
      </c>
      <c r="Q44" s="122">
        <v>3600</v>
      </c>
      <c r="R44" s="122">
        <v>800</v>
      </c>
      <c r="S44" s="122">
        <v>500</v>
      </c>
      <c r="T44" s="122">
        <v>0</v>
      </c>
      <c r="U44" s="122">
        <v>0</v>
      </c>
      <c r="V44" s="122">
        <v>490</v>
      </c>
      <c r="W44" s="122">
        <v>0</v>
      </c>
      <c r="X44" s="122">
        <v>0</v>
      </c>
      <c r="Y44" s="122">
        <v>0</v>
      </c>
      <c r="Z44" s="122">
        <v>0</v>
      </c>
      <c r="AA44" s="122"/>
      <c r="AB44" s="122">
        <f>SUM(Q44:T44)-(U44+W44+X44+Y44+Z44+V44)</f>
        <v>4410</v>
      </c>
      <c r="AC44" s="122">
        <f t="shared" si="2"/>
        <v>0</v>
      </c>
      <c r="AD44" s="122">
        <v>2205</v>
      </c>
      <c r="AE44" s="136">
        <v>45336</v>
      </c>
      <c r="AF44" s="122" t="s">
        <v>540</v>
      </c>
      <c r="AG44" s="122">
        <v>2205</v>
      </c>
      <c r="AH44" s="148">
        <v>45338</v>
      </c>
      <c r="AI44" s="149" t="s">
        <v>1284</v>
      </c>
      <c r="AJ44" s="150" t="s">
        <v>1243</v>
      </c>
      <c r="AK44" s="151">
        <f t="shared" si="3"/>
        <v>3600</v>
      </c>
      <c r="AL44" s="151">
        <f t="shared" si="4"/>
        <v>810</v>
      </c>
      <c r="AM44" s="151">
        <f t="shared" si="0"/>
        <v>4410</v>
      </c>
      <c r="AN44" s="151">
        <f t="shared" si="5"/>
        <v>4410</v>
      </c>
      <c r="AO44" s="161"/>
      <c r="AP44" s="162" t="s">
        <v>1256</v>
      </c>
    </row>
    <row r="45" s="61" customFormat="1" ht="15" spans="1:42">
      <c r="A45" s="87" t="s">
        <v>83</v>
      </c>
      <c r="B45" s="88" t="s">
        <v>542</v>
      </c>
      <c r="C45" s="88" t="s">
        <v>453</v>
      </c>
      <c r="D45" s="89" t="s">
        <v>1236</v>
      </c>
      <c r="E45" s="89" t="s">
        <v>1252</v>
      </c>
      <c r="F45" s="90" t="s">
        <v>454</v>
      </c>
      <c r="G45" s="88" t="s">
        <v>1238</v>
      </c>
      <c r="H45" s="88" t="s">
        <v>1239</v>
      </c>
      <c r="I45" s="113">
        <v>45323</v>
      </c>
      <c r="J45" s="113">
        <v>45323</v>
      </c>
      <c r="K45" s="113">
        <v>45336</v>
      </c>
      <c r="L45" s="113">
        <v>45336</v>
      </c>
      <c r="M45" s="113">
        <v>45336</v>
      </c>
      <c r="N45" s="113">
        <v>45342</v>
      </c>
      <c r="O45" s="114"/>
      <c r="P45" s="88" t="s">
        <v>1250</v>
      </c>
      <c r="Q45" s="122">
        <v>660</v>
      </c>
      <c r="R45" s="122">
        <v>800</v>
      </c>
      <c r="S45" s="122">
        <v>0</v>
      </c>
      <c r="T45" s="122">
        <v>0</v>
      </c>
      <c r="U45" s="122">
        <v>0</v>
      </c>
      <c r="V45" s="122">
        <v>26.07</v>
      </c>
      <c r="W45" s="122">
        <v>0</v>
      </c>
      <c r="X45" s="122">
        <v>0</v>
      </c>
      <c r="Y45" s="122">
        <v>0</v>
      </c>
      <c r="Z45" s="122">
        <v>0</v>
      </c>
      <c r="AA45" s="122"/>
      <c r="AB45" s="122">
        <f>SUM(Q45:T45)-(U45+W45+X45+Y45+Z45+V45)</f>
        <v>1433.93</v>
      </c>
      <c r="AC45" s="122">
        <v>0</v>
      </c>
      <c r="AD45" s="122">
        <v>1443.93</v>
      </c>
      <c r="AE45" s="136">
        <v>45336</v>
      </c>
      <c r="AF45" s="122" t="s">
        <v>543</v>
      </c>
      <c r="AG45" s="122">
        <v>0</v>
      </c>
      <c r="AH45" s="148"/>
      <c r="AI45" s="149"/>
      <c r="AJ45" s="150" t="s">
        <v>1243</v>
      </c>
      <c r="AK45" s="151">
        <f t="shared" si="3"/>
        <v>660</v>
      </c>
      <c r="AL45" s="151">
        <f t="shared" si="4"/>
        <v>773.93</v>
      </c>
      <c r="AM45" s="151">
        <f t="shared" si="0"/>
        <v>1433.93</v>
      </c>
      <c r="AN45" s="151">
        <f t="shared" si="5"/>
        <v>1443.93</v>
      </c>
      <c r="AO45" s="161"/>
      <c r="AP45" s="162" t="s">
        <v>1254</v>
      </c>
    </row>
    <row r="46" s="61" customFormat="1" ht="15" spans="1:42">
      <c r="A46" s="87" t="s">
        <v>84</v>
      </c>
      <c r="B46" s="88" t="s">
        <v>678</v>
      </c>
      <c r="C46" s="88" t="s">
        <v>541</v>
      </c>
      <c r="D46" s="89" t="s">
        <v>1236</v>
      </c>
      <c r="E46" s="89" t="s">
        <v>1252</v>
      </c>
      <c r="F46" s="90" t="s">
        <v>581</v>
      </c>
      <c r="G46" s="88" t="s">
        <v>1238</v>
      </c>
      <c r="H46" s="88" t="s">
        <v>1239</v>
      </c>
      <c r="I46" s="113">
        <v>45330</v>
      </c>
      <c r="J46" s="113">
        <v>45330</v>
      </c>
      <c r="K46" s="113">
        <v>45336</v>
      </c>
      <c r="L46" s="113">
        <v>45336</v>
      </c>
      <c r="M46" s="113">
        <v>45336</v>
      </c>
      <c r="N46" s="113">
        <v>45336</v>
      </c>
      <c r="O46" s="114"/>
      <c r="P46" s="88" t="s">
        <v>1250</v>
      </c>
      <c r="Q46" s="122">
        <v>600</v>
      </c>
      <c r="R46" s="122">
        <v>800</v>
      </c>
      <c r="S46" s="122">
        <v>0</v>
      </c>
      <c r="T46" s="122">
        <v>0</v>
      </c>
      <c r="U46" s="122">
        <v>0</v>
      </c>
      <c r="V46" s="122"/>
      <c r="W46" s="122">
        <v>600</v>
      </c>
      <c r="X46" s="122">
        <v>800</v>
      </c>
      <c r="Y46" s="122">
        <v>0</v>
      </c>
      <c r="Z46" s="122">
        <v>0</v>
      </c>
      <c r="AA46" s="122"/>
      <c r="AB46" s="122">
        <f t="shared" ref="AB46:AB56" si="7">SUM(Q46:T46)-(U46+W46+X46+Y46+Z46)</f>
        <v>0</v>
      </c>
      <c r="AC46" s="122">
        <f t="shared" ref="AC46:AC109" si="8">AB46-(AD46+AG46)</f>
        <v>0</v>
      </c>
      <c r="AD46" s="122">
        <v>0</v>
      </c>
      <c r="AE46" s="136">
        <v>45336</v>
      </c>
      <c r="AF46" s="122" t="s">
        <v>1246</v>
      </c>
      <c r="AG46" s="122">
        <v>0</v>
      </c>
      <c r="AH46" s="148"/>
      <c r="AI46" s="149"/>
      <c r="AJ46" s="150" t="s">
        <v>523</v>
      </c>
      <c r="AK46" s="151">
        <f t="shared" si="3"/>
        <v>0</v>
      </c>
      <c r="AL46" s="151">
        <f t="shared" si="4"/>
        <v>0</v>
      </c>
      <c r="AM46" s="151">
        <f t="shared" si="0"/>
        <v>0</v>
      </c>
      <c r="AN46" s="151">
        <f t="shared" si="5"/>
        <v>0</v>
      </c>
      <c r="AO46" s="161"/>
      <c r="AP46" s="162" t="s">
        <v>1265</v>
      </c>
    </row>
    <row r="47" s="61" customFormat="1" ht="15" spans="1:42">
      <c r="A47" s="87" t="s">
        <v>84</v>
      </c>
      <c r="B47" s="88" t="s">
        <v>415</v>
      </c>
      <c r="C47" s="88" t="s">
        <v>541</v>
      </c>
      <c r="D47" s="89" t="s">
        <v>1236</v>
      </c>
      <c r="E47" s="89" t="s">
        <v>523</v>
      </c>
      <c r="F47" s="90" t="s">
        <v>523</v>
      </c>
      <c r="G47" s="88" t="s">
        <v>1238</v>
      </c>
      <c r="H47" s="88" t="s">
        <v>1239</v>
      </c>
      <c r="I47" s="113">
        <v>45330</v>
      </c>
      <c r="J47" s="113">
        <v>45336</v>
      </c>
      <c r="K47" s="113">
        <v>45336</v>
      </c>
      <c r="L47" s="113">
        <v>45336</v>
      </c>
      <c r="M47" s="113">
        <v>45336</v>
      </c>
      <c r="N47" s="113">
        <v>45336</v>
      </c>
      <c r="O47" s="114"/>
      <c r="P47" s="88" t="s">
        <v>1250</v>
      </c>
      <c r="Q47" s="122">
        <v>600</v>
      </c>
      <c r="R47" s="122">
        <v>800</v>
      </c>
      <c r="S47" s="122">
        <v>0</v>
      </c>
      <c r="T47" s="122">
        <v>0</v>
      </c>
      <c r="U47" s="122">
        <v>0</v>
      </c>
      <c r="V47" s="122"/>
      <c r="W47" s="122">
        <v>600</v>
      </c>
      <c r="X47" s="122">
        <v>800</v>
      </c>
      <c r="Y47" s="122">
        <v>0</v>
      </c>
      <c r="Z47" s="122">
        <v>0</v>
      </c>
      <c r="AA47" s="122"/>
      <c r="AB47" s="122">
        <f t="shared" si="7"/>
        <v>0</v>
      </c>
      <c r="AC47" s="122">
        <f t="shared" si="8"/>
        <v>0</v>
      </c>
      <c r="AD47" s="122">
        <v>0</v>
      </c>
      <c r="AE47" s="136">
        <v>45336</v>
      </c>
      <c r="AF47" s="122" t="s">
        <v>1246</v>
      </c>
      <c r="AG47" s="122">
        <v>0</v>
      </c>
      <c r="AH47" s="148"/>
      <c r="AI47" s="149"/>
      <c r="AJ47" s="150" t="s">
        <v>523</v>
      </c>
      <c r="AK47" s="151">
        <f t="shared" si="3"/>
        <v>0</v>
      </c>
      <c r="AL47" s="151">
        <f t="shared" si="4"/>
        <v>0</v>
      </c>
      <c r="AM47" s="151">
        <f t="shared" si="0"/>
        <v>0</v>
      </c>
      <c r="AN47" s="151">
        <f t="shared" si="5"/>
        <v>0</v>
      </c>
      <c r="AO47" s="161"/>
      <c r="AP47" s="162" t="s">
        <v>1265</v>
      </c>
    </row>
    <row r="48" s="61" customFormat="1" ht="15" spans="1:42">
      <c r="A48" s="87" t="s">
        <v>85</v>
      </c>
      <c r="B48" s="88" t="s">
        <v>548</v>
      </c>
      <c r="C48" s="88" t="s">
        <v>460</v>
      </c>
      <c r="D48" s="89" t="s">
        <v>1236</v>
      </c>
      <c r="E48" s="89" t="s">
        <v>1237</v>
      </c>
      <c r="F48" s="90" t="s">
        <v>454</v>
      </c>
      <c r="G48" s="88" t="s">
        <v>1238</v>
      </c>
      <c r="H48" s="88" t="s">
        <v>1239</v>
      </c>
      <c r="I48" s="113">
        <v>45330</v>
      </c>
      <c r="J48" s="113">
        <v>45334</v>
      </c>
      <c r="K48" s="113">
        <v>45337</v>
      </c>
      <c r="L48" s="113">
        <v>45337</v>
      </c>
      <c r="M48" s="113">
        <v>45337</v>
      </c>
      <c r="N48" s="113">
        <v>45338</v>
      </c>
      <c r="O48" s="114"/>
      <c r="P48" s="88" t="s">
        <v>1245</v>
      </c>
      <c r="Q48" s="122">
        <v>3300</v>
      </c>
      <c r="R48" s="122">
        <v>2600</v>
      </c>
      <c r="S48" s="122">
        <v>500</v>
      </c>
      <c r="T48" s="122">
        <v>0</v>
      </c>
      <c r="U48" s="122">
        <v>0</v>
      </c>
      <c r="V48" s="122"/>
      <c r="W48" s="122">
        <v>0</v>
      </c>
      <c r="X48" s="122">
        <v>0</v>
      </c>
      <c r="Y48" s="122">
        <v>0</v>
      </c>
      <c r="Z48" s="122">
        <v>0</v>
      </c>
      <c r="AA48" s="122"/>
      <c r="AB48" s="122">
        <f t="shared" si="7"/>
        <v>6400</v>
      </c>
      <c r="AC48" s="122">
        <f t="shared" si="8"/>
        <v>0</v>
      </c>
      <c r="AD48" s="122">
        <v>3000</v>
      </c>
      <c r="AE48" s="136">
        <v>45337</v>
      </c>
      <c r="AF48" s="122" t="s">
        <v>549</v>
      </c>
      <c r="AG48" s="122">
        <v>3400</v>
      </c>
      <c r="AH48" s="148">
        <v>45338</v>
      </c>
      <c r="AI48" s="149" t="s">
        <v>1285</v>
      </c>
      <c r="AJ48" s="150" t="s">
        <v>1243</v>
      </c>
      <c r="AK48" s="151">
        <f t="shared" si="3"/>
        <v>3300</v>
      </c>
      <c r="AL48" s="151">
        <f t="shared" si="4"/>
        <v>3100</v>
      </c>
      <c r="AM48" s="151">
        <f t="shared" si="0"/>
        <v>6400</v>
      </c>
      <c r="AN48" s="151">
        <f t="shared" si="5"/>
        <v>6400</v>
      </c>
      <c r="AO48" s="161"/>
      <c r="AP48" s="162" t="s">
        <v>1256</v>
      </c>
    </row>
    <row r="49" s="61" customFormat="1" ht="15" spans="1:42">
      <c r="A49" s="91" t="s">
        <v>86</v>
      </c>
      <c r="B49" s="92" t="s">
        <v>415</v>
      </c>
      <c r="C49" s="92" t="s">
        <v>517</v>
      </c>
      <c r="D49" s="93" t="s">
        <v>1236</v>
      </c>
      <c r="E49" s="93" t="s">
        <v>523</v>
      </c>
      <c r="F49" s="94" t="s">
        <v>550</v>
      </c>
      <c r="G49" s="92" t="s">
        <v>1238</v>
      </c>
      <c r="H49" s="92" t="s">
        <v>1239</v>
      </c>
      <c r="I49" s="115">
        <v>45335</v>
      </c>
      <c r="J49" s="115">
        <v>45337</v>
      </c>
      <c r="K49" s="115">
        <v>45337</v>
      </c>
      <c r="L49" s="115">
        <v>45337</v>
      </c>
      <c r="M49" s="115">
        <v>45337</v>
      </c>
      <c r="N49" s="115">
        <v>45337</v>
      </c>
      <c r="O49" s="116"/>
      <c r="P49" s="92" t="s">
        <v>1286</v>
      </c>
      <c r="Q49" s="123">
        <v>26000</v>
      </c>
      <c r="R49" s="123">
        <v>0</v>
      </c>
      <c r="S49" s="123">
        <v>0</v>
      </c>
      <c r="T49" s="123">
        <v>0</v>
      </c>
      <c r="U49" s="123">
        <v>0</v>
      </c>
      <c r="V49" s="123"/>
      <c r="W49" s="123">
        <v>26000</v>
      </c>
      <c r="X49" s="123">
        <v>0</v>
      </c>
      <c r="Y49" s="123">
        <v>0</v>
      </c>
      <c r="Z49" s="123">
        <v>0</v>
      </c>
      <c r="AA49" s="123"/>
      <c r="AB49" s="123">
        <f t="shared" si="7"/>
        <v>0</v>
      </c>
      <c r="AC49" s="123">
        <f t="shared" si="8"/>
        <v>0</v>
      </c>
      <c r="AD49" s="123">
        <v>0</v>
      </c>
      <c r="AE49" s="138">
        <v>45337</v>
      </c>
      <c r="AF49" s="123" t="s">
        <v>1246</v>
      </c>
      <c r="AG49" s="123">
        <v>0</v>
      </c>
      <c r="AH49" s="152"/>
      <c r="AI49" s="153"/>
      <c r="AJ49" s="154" t="s">
        <v>550</v>
      </c>
      <c r="AK49" s="155">
        <f t="shared" si="3"/>
        <v>0</v>
      </c>
      <c r="AL49" s="155">
        <f t="shared" si="4"/>
        <v>0</v>
      </c>
      <c r="AM49" s="155">
        <f t="shared" si="0"/>
        <v>0</v>
      </c>
      <c r="AN49" s="155">
        <f t="shared" si="5"/>
        <v>0</v>
      </c>
      <c r="AO49" s="168"/>
      <c r="AP49" s="169" t="s">
        <v>1265</v>
      </c>
    </row>
    <row r="50" s="61" customFormat="1" ht="15" spans="1:42">
      <c r="A50" s="87" t="s">
        <v>87</v>
      </c>
      <c r="B50" s="88" t="s">
        <v>1287</v>
      </c>
      <c r="C50" s="88" t="s">
        <v>510</v>
      </c>
      <c r="D50" s="89" t="s">
        <v>1236</v>
      </c>
      <c r="E50" s="89" t="s">
        <v>1252</v>
      </c>
      <c r="F50" s="90" t="s">
        <v>550</v>
      </c>
      <c r="G50" s="88" t="s">
        <v>1238</v>
      </c>
      <c r="H50" s="88" t="s">
        <v>1239</v>
      </c>
      <c r="I50" s="113">
        <v>45329</v>
      </c>
      <c r="J50" s="113">
        <v>45330</v>
      </c>
      <c r="K50" s="113">
        <v>45341</v>
      </c>
      <c r="L50" s="113">
        <v>45341</v>
      </c>
      <c r="M50" s="113">
        <v>45341</v>
      </c>
      <c r="N50" s="113">
        <v>45341</v>
      </c>
      <c r="O50" s="114">
        <v>44655</v>
      </c>
      <c r="P50" s="88" t="s">
        <v>1245</v>
      </c>
      <c r="Q50" s="122">
        <v>0</v>
      </c>
      <c r="R50" s="122">
        <v>2600</v>
      </c>
      <c r="S50" s="122">
        <v>0</v>
      </c>
      <c r="T50" s="122">
        <v>0</v>
      </c>
      <c r="U50" s="122">
        <v>0</v>
      </c>
      <c r="V50" s="122"/>
      <c r="W50" s="122">
        <v>0</v>
      </c>
      <c r="X50" s="122">
        <v>0</v>
      </c>
      <c r="Y50" s="122">
        <v>0</v>
      </c>
      <c r="Z50" s="122">
        <v>0</v>
      </c>
      <c r="AA50" s="122"/>
      <c r="AB50" s="122">
        <f t="shared" si="7"/>
        <v>2600</v>
      </c>
      <c r="AC50" s="122">
        <f t="shared" si="8"/>
        <v>0</v>
      </c>
      <c r="AD50" s="122">
        <v>2600</v>
      </c>
      <c r="AE50" s="136">
        <v>45341</v>
      </c>
      <c r="AF50" s="122" t="s">
        <v>553</v>
      </c>
      <c r="AG50" s="122">
        <v>0</v>
      </c>
      <c r="AH50" s="148"/>
      <c r="AI50" s="149"/>
      <c r="AJ50" s="150" t="s">
        <v>1243</v>
      </c>
      <c r="AK50" s="151">
        <f t="shared" si="3"/>
        <v>0</v>
      </c>
      <c r="AL50" s="151">
        <f t="shared" si="4"/>
        <v>2600</v>
      </c>
      <c r="AM50" s="151">
        <f t="shared" si="0"/>
        <v>2600</v>
      </c>
      <c r="AN50" s="151">
        <f t="shared" si="5"/>
        <v>2600</v>
      </c>
      <c r="AO50" s="161"/>
      <c r="AP50" s="162" t="s">
        <v>1254</v>
      </c>
    </row>
    <row r="51" s="61" customFormat="1" ht="15" spans="1:42">
      <c r="A51" s="87" t="s">
        <v>88</v>
      </c>
      <c r="B51" s="88" t="s">
        <v>554</v>
      </c>
      <c r="C51" s="88" t="s">
        <v>555</v>
      </c>
      <c r="D51" s="89" t="s">
        <v>1236</v>
      </c>
      <c r="E51" s="89" t="s">
        <v>1237</v>
      </c>
      <c r="F51" s="90" t="s">
        <v>454</v>
      </c>
      <c r="G51" s="88" t="s">
        <v>1238</v>
      </c>
      <c r="H51" s="88" t="s">
        <v>1239</v>
      </c>
      <c r="I51" s="113">
        <v>45334</v>
      </c>
      <c r="J51" s="113">
        <v>45335</v>
      </c>
      <c r="K51" s="113">
        <v>45341</v>
      </c>
      <c r="L51" s="113">
        <v>45341</v>
      </c>
      <c r="M51" s="113">
        <v>45341</v>
      </c>
      <c r="N51" s="113">
        <v>45342</v>
      </c>
      <c r="O51" s="114"/>
      <c r="P51" s="88" t="s">
        <v>1245</v>
      </c>
      <c r="Q51" s="122">
        <v>3465</v>
      </c>
      <c r="R51" s="122">
        <v>2600</v>
      </c>
      <c r="S51" s="122">
        <v>500</v>
      </c>
      <c r="T51" s="122">
        <v>0</v>
      </c>
      <c r="U51" s="122">
        <v>0</v>
      </c>
      <c r="V51" s="122"/>
      <c r="W51" s="122">
        <v>0</v>
      </c>
      <c r="X51" s="122">
        <v>0</v>
      </c>
      <c r="Y51" s="122">
        <v>0</v>
      </c>
      <c r="Z51" s="122">
        <v>0</v>
      </c>
      <c r="AA51" s="122"/>
      <c r="AB51" s="122">
        <f t="shared" si="7"/>
        <v>6565</v>
      </c>
      <c r="AC51" s="122">
        <f t="shared" si="8"/>
        <v>0</v>
      </c>
      <c r="AD51" s="122">
        <v>6565</v>
      </c>
      <c r="AE51" s="136">
        <v>45341</v>
      </c>
      <c r="AF51" s="122" t="s">
        <v>556</v>
      </c>
      <c r="AG51" s="122">
        <v>0</v>
      </c>
      <c r="AH51" s="148"/>
      <c r="AI51" s="149"/>
      <c r="AJ51" s="150" t="s">
        <v>1243</v>
      </c>
      <c r="AK51" s="151">
        <f t="shared" si="3"/>
        <v>3465</v>
      </c>
      <c r="AL51" s="151">
        <f t="shared" si="4"/>
        <v>3100</v>
      </c>
      <c r="AM51" s="151">
        <f t="shared" si="0"/>
        <v>6565</v>
      </c>
      <c r="AN51" s="151">
        <f t="shared" si="5"/>
        <v>6565</v>
      </c>
      <c r="AO51" s="161"/>
      <c r="AP51" s="162" t="s">
        <v>1256</v>
      </c>
    </row>
    <row r="52" s="61" customFormat="1" ht="15" spans="1:42">
      <c r="A52" s="87" t="s">
        <v>89</v>
      </c>
      <c r="B52" s="88" t="s">
        <v>557</v>
      </c>
      <c r="C52" s="88" t="s">
        <v>536</v>
      </c>
      <c r="D52" s="89" t="s">
        <v>1236</v>
      </c>
      <c r="E52" s="89" t="s">
        <v>1237</v>
      </c>
      <c r="F52" s="90" t="s">
        <v>454</v>
      </c>
      <c r="G52" s="88" t="s">
        <v>1238</v>
      </c>
      <c r="H52" s="88" t="s">
        <v>1239</v>
      </c>
      <c r="I52" s="113">
        <v>45336</v>
      </c>
      <c r="J52" s="113">
        <v>45336</v>
      </c>
      <c r="K52" s="113">
        <v>45341</v>
      </c>
      <c r="L52" s="113">
        <v>45341</v>
      </c>
      <c r="M52" s="113">
        <v>45341</v>
      </c>
      <c r="N52" s="113">
        <v>45343</v>
      </c>
      <c r="O52" s="114"/>
      <c r="P52" s="88" t="s">
        <v>1245</v>
      </c>
      <c r="Q52" s="122">
        <v>3465</v>
      </c>
      <c r="R52" s="122">
        <v>2600</v>
      </c>
      <c r="S52" s="122">
        <v>500</v>
      </c>
      <c r="T52" s="122">
        <v>0</v>
      </c>
      <c r="U52" s="122">
        <v>0</v>
      </c>
      <c r="V52" s="122"/>
      <c r="W52" s="122">
        <v>0</v>
      </c>
      <c r="X52" s="122">
        <v>450</v>
      </c>
      <c r="Y52" s="122">
        <v>0</v>
      </c>
      <c r="Z52" s="122">
        <v>0</v>
      </c>
      <c r="AA52" s="122"/>
      <c r="AB52" s="122">
        <f t="shared" si="7"/>
        <v>6115</v>
      </c>
      <c r="AC52" s="122">
        <f t="shared" si="8"/>
        <v>0</v>
      </c>
      <c r="AD52" s="122">
        <v>3000</v>
      </c>
      <c r="AE52" s="136">
        <v>45341</v>
      </c>
      <c r="AF52" s="122" t="s">
        <v>558</v>
      </c>
      <c r="AG52" s="122">
        <v>3115</v>
      </c>
      <c r="AH52" s="148">
        <v>45344</v>
      </c>
      <c r="AI52" s="149" t="s">
        <v>1288</v>
      </c>
      <c r="AJ52" s="150" t="s">
        <v>1243</v>
      </c>
      <c r="AK52" s="151">
        <f t="shared" si="3"/>
        <v>3465</v>
      </c>
      <c r="AL52" s="151">
        <f t="shared" si="4"/>
        <v>2650</v>
      </c>
      <c r="AM52" s="151">
        <f t="shared" si="0"/>
        <v>6115</v>
      </c>
      <c r="AN52" s="151">
        <f t="shared" si="5"/>
        <v>6115</v>
      </c>
      <c r="AO52" s="161"/>
      <c r="AP52" s="162" t="s">
        <v>1256</v>
      </c>
    </row>
    <row r="53" s="61" customFormat="1" ht="15" spans="1:42">
      <c r="A53" s="87" t="s">
        <v>90</v>
      </c>
      <c r="B53" s="88" t="s">
        <v>560</v>
      </c>
      <c r="C53" s="88" t="s">
        <v>432</v>
      </c>
      <c r="D53" s="89" t="s">
        <v>1236</v>
      </c>
      <c r="E53" s="89" t="s">
        <v>1237</v>
      </c>
      <c r="F53" s="90" t="s">
        <v>454</v>
      </c>
      <c r="G53" s="88" t="s">
        <v>1238</v>
      </c>
      <c r="H53" s="88" t="s">
        <v>1239</v>
      </c>
      <c r="I53" s="113">
        <v>45336</v>
      </c>
      <c r="J53" s="113">
        <v>45336</v>
      </c>
      <c r="K53" s="113">
        <v>45343</v>
      </c>
      <c r="L53" s="113">
        <v>45343</v>
      </c>
      <c r="M53" s="113">
        <v>45343</v>
      </c>
      <c r="N53" s="113">
        <v>45344</v>
      </c>
      <c r="O53" s="114">
        <v>44674</v>
      </c>
      <c r="P53" s="88" t="s">
        <v>1245</v>
      </c>
      <c r="Q53" s="122">
        <v>3300</v>
      </c>
      <c r="R53" s="122">
        <v>2600</v>
      </c>
      <c r="S53" s="122">
        <v>500</v>
      </c>
      <c r="T53" s="122">
        <v>0</v>
      </c>
      <c r="U53" s="122">
        <v>0</v>
      </c>
      <c r="V53" s="122"/>
      <c r="W53" s="122">
        <v>0</v>
      </c>
      <c r="X53" s="122">
        <v>450</v>
      </c>
      <c r="Y53" s="122">
        <v>0</v>
      </c>
      <c r="Z53" s="122">
        <v>0</v>
      </c>
      <c r="AA53" s="122"/>
      <c r="AB53" s="122">
        <f t="shared" si="7"/>
        <v>5950</v>
      </c>
      <c r="AC53" s="122">
        <f t="shared" si="8"/>
        <v>0</v>
      </c>
      <c r="AD53" s="122">
        <v>3000</v>
      </c>
      <c r="AE53" s="136">
        <v>45343</v>
      </c>
      <c r="AF53" s="122" t="s">
        <v>561</v>
      </c>
      <c r="AG53" s="122">
        <v>2950</v>
      </c>
      <c r="AH53" s="148">
        <v>45344</v>
      </c>
      <c r="AI53" s="149" t="s">
        <v>1289</v>
      </c>
      <c r="AJ53" s="150" t="s">
        <v>1243</v>
      </c>
      <c r="AK53" s="151">
        <f t="shared" si="3"/>
        <v>3300</v>
      </c>
      <c r="AL53" s="151">
        <f t="shared" si="4"/>
        <v>2650</v>
      </c>
      <c r="AM53" s="151">
        <f t="shared" si="0"/>
        <v>5950</v>
      </c>
      <c r="AN53" s="151">
        <f t="shared" si="5"/>
        <v>5950</v>
      </c>
      <c r="AO53" s="161"/>
      <c r="AP53" s="162" t="s">
        <v>1256</v>
      </c>
    </row>
    <row r="54" s="61" customFormat="1" ht="15" spans="1:42">
      <c r="A54" s="87" t="s">
        <v>91</v>
      </c>
      <c r="B54" s="88" t="s">
        <v>562</v>
      </c>
      <c r="C54" s="88" t="s">
        <v>563</v>
      </c>
      <c r="D54" s="89" t="s">
        <v>1236</v>
      </c>
      <c r="E54" s="89" t="s">
        <v>1237</v>
      </c>
      <c r="F54" s="90" t="s">
        <v>433</v>
      </c>
      <c r="G54" s="88" t="s">
        <v>1238</v>
      </c>
      <c r="H54" s="88" t="s">
        <v>1239</v>
      </c>
      <c r="I54" s="113">
        <v>45339</v>
      </c>
      <c r="J54" s="113">
        <v>45341</v>
      </c>
      <c r="K54" s="113">
        <v>45343</v>
      </c>
      <c r="L54" s="113">
        <v>45343</v>
      </c>
      <c r="M54" s="113">
        <v>45343</v>
      </c>
      <c r="N54" s="113">
        <v>45344</v>
      </c>
      <c r="O54" s="114">
        <v>45120</v>
      </c>
      <c r="P54" s="88" t="s">
        <v>1245</v>
      </c>
      <c r="Q54" s="122">
        <v>4300</v>
      </c>
      <c r="R54" s="122">
        <v>2300</v>
      </c>
      <c r="S54" s="122">
        <v>0</v>
      </c>
      <c r="T54" s="122">
        <v>0</v>
      </c>
      <c r="U54" s="122">
        <v>0</v>
      </c>
      <c r="V54" s="122"/>
      <c r="W54" s="122">
        <v>4300</v>
      </c>
      <c r="X54" s="122">
        <v>2300</v>
      </c>
      <c r="Y54" s="122">
        <v>0</v>
      </c>
      <c r="Z54" s="122">
        <v>0</v>
      </c>
      <c r="AA54" s="122"/>
      <c r="AB54" s="122">
        <f t="shared" si="7"/>
        <v>0</v>
      </c>
      <c r="AC54" s="122">
        <f t="shared" si="8"/>
        <v>0</v>
      </c>
      <c r="AD54" s="122">
        <v>0</v>
      </c>
      <c r="AE54" s="136">
        <v>45343</v>
      </c>
      <c r="AF54" s="122" t="s">
        <v>1246</v>
      </c>
      <c r="AG54" s="122">
        <v>0</v>
      </c>
      <c r="AH54" s="148"/>
      <c r="AI54" s="149"/>
      <c r="AJ54" s="150" t="s">
        <v>433</v>
      </c>
      <c r="AK54" s="151">
        <f t="shared" si="3"/>
        <v>0</v>
      </c>
      <c r="AL54" s="151">
        <f t="shared" si="4"/>
        <v>0</v>
      </c>
      <c r="AM54" s="151">
        <f t="shared" si="0"/>
        <v>0</v>
      </c>
      <c r="AN54" s="151">
        <f t="shared" si="5"/>
        <v>0</v>
      </c>
      <c r="AO54" s="161"/>
      <c r="AP54" s="162" t="s">
        <v>1247</v>
      </c>
    </row>
    <row r="55" s="61" customFormat="1" ht="15" spans="1:42">
      <c r="A55" s="87" t="s">
        <v>92</v>
      </c>
      <c r="B55" s="88" t="s">
        <v>1290</v>
      </c>
      <c r="C55" s="88" t="s">
        <v>522</v>
      </c>
      <c r="D55" s="89" t="s">
        <v>1236</v>
      </c>
      <c r="E55" s="89" t="s">
        <v>523</v>
      </c>
      <c r="F55" s="90" t="s">
        <v>523</v>
      </c>
      <c r="G55" s="88" t="s">
        <v>1291</v>
      </c>
      <c r="H55" s="88" t="s">
        <v>1292</v>
      </c>
      <c r="I55" s="113">
        <v>45302</v>
      </c>
      <c r="J55" s="113">
        <v>45302</v>
      </c>
      <c r="K55" s="113">
        <v>45343</v>
      </c>
      <c r="L55" s="113">
        <v>45343</v>
      </c>
      <c r="M55" s="113">
        <v>45343</v>
      </c>
      <c r="N55" s="113">
        <v>45343</v>
      </c>
      <c r="O55" s="114"/>
      <c r="P55" s="88" t="s">
        <v>1266</v>
      </c>
      <c r="Q55" s="122">
        <v>0</v>
      </c>
      <c r="R55" s="122">
        <v>0</v>
      </c>
      <c r="S55" s="122">
        <v>0</v>
      </c>
      <c r="T55" s="122">
        <v>0</v>
      </c>
      <c r="U55" s="122">
        <v>0</v>
      </c>
      <c r="V55" s="122"/>
      <c r="W55" s="122">
        <v>0</v>
      </c>
      <c r="X55" s="122">
        <v>0</v>
      </c>
      <c r="Y55" s="122">
        <v>0</v>
      </c>
      <c r="Z55" s="122">
        <v>0</v>
      </c>
      <c r="AA55" s="122"/>
      <c r="AB55" s="122">
        <f t="shared" si="7"/>
        <v>0</v>
      </c>
      <c r="AC55" s="122">
        <f t="shared" si="8"/>
        <v>0</v>
      </c>
      <c r="AD55" s="122">
        <v>0</v>
      </c>
      <c r="AE55" s="136"/>
      <c r="AF55" s="122"/>
      <c r="AG55" s="122">
        <v>0</v>
      </c>
      <c r="AH55" s="148"/>
      <c r="AI55" s="149"/>
      <c r="AJ55" s="150" t="s">
        <v>523</v>
      </c>
      <c r="AK55" s="151">
        <f t="shared" si="3"/>
        <v>0</v>
      </c>
      <c r="AL55" s="151">
        <f t="shared" si="4"/>
        <v>0</v>
      </c>
      <c r="AM55" s="151">
        <f t="shared" si="0"/>
        <v>0</v>
      </c>
      <c r="AN55" s="151">
        <f t="shared" si="5"/>
        <v>0</v>
      </c>
      <c r="AO55" s="161"/>
      <c r="AP55" s="162" t="s">
        <v>1265</v>
      </c>
    </row>
    <row r="56" s="61" customFormat="1" ht="15" spans="1:42">
      <c r="A56" s="87" t="s">
        <v>93</v>
      </c>
      <c r="B56" s="88" t="s">
        <v>565</v>
      </c>
      <c r="C56" s="88" t="s">
        <v>449</v>
      </c>
      <c r="D56" s="89" t="s">
        <v>1293</v>
      </c>
      <c r="E56" s="89" t="s">
        <v>1252</v>
      </c>
      <c r="F56" s="90" t="s">
        <v>433</v>
      </c>
      <c r="G56" s="88" t="s">
        <v>1238</v>
      </c>
      <c r="H56" s="88" t="s">
        <v>1239</v>
      </c>
      <c r="I56" s="113">
        <v>45342</v>
      </c>
      <c r="J56" s="113">
        <v>45342</v>
      </c>
      <c r="K56" s="113">
        <v>45344</v>
      </c>
      <c r="L56" s="113">
        <v>45344</v>
      </c>
      <c r="M56" s="113">
        <v>45344</v>
      </c>
      <c r="N56" s="113">
        <v>45350</v>
      </c>
      <c r="O56" s="114">
        <v>45324</v>
      </c>
      <c r="P56" s="88" t="s">
        <v>1250</v>
      </c>
      <c r="Q56" s="122">
        <v>0</v>
      </c>
      <c r="R56" s="122">
        <v>800</v>
      </c>
      <c r="S56" s="122">
        <v>0</v>
      </c>
      <c r="T56" s="122">
        <v>0</v>
      </c>
      <c r="U56" s="122">
        <v>0</v>
      </c>
      <c r="V56" s="122"/>
      <c r="W56" s="122">
        <v>0</v>
      </c>
      <c r="X56" s="122">
        <v>800</v>
      </c>
      <c r="Y56" s="122">
        <v>0</v>
      </c>
      <c r="Z56" s="122">
        <v>0</v>
      </c>
      <c r="AA56" s="122"/>
      <c r="AB56" s="122">
        <f t="shared" si="7"/>
        <v>0</v>
      </c>
      <c r="AC56" s="122">
        <f t="shared" si="8"/>
        <v>0</v>
      </c>
      <c r="AD56" s="122">
        <v>0</v>
      </c>
      <c r="AE56" s="136">
        <v>45344</v>
      </c>
      <c r="AF56" s="122" t="s">
        <v>1246</v>
      </c>
      <c r="AG56" s="122">
        <v>0</v>
      </c>
      <c r="AH56" s="148"/>
      <c r="AI56" s="149"/>
      <c r="AJ56" s="150" t="s">
        <v>433</v>
      </c>
      <c r="AK56" s="151">
        <f t="shared" si="3"/>
        <v>0</v>
      </c>
      <c r="AL56" s="151">
        <f t="shared" si="4"/>
        <v>0</v>
      </c>
      <c r="AM56" s="151">
        <f t="shared" si="0"/>
        <v>0</v>
      </c>
      <c r="AN56" s="151">
        <f t="shared" si="5"/>
        <v>0</v>
      </c>
      <c r="AO56" s="161"/>
      <c r="AP56" s="162" t="s">
        <v>1265</v>
      </c>
    </row>
    <row r="57" s="61" customFormat="1" ht="15" spans="1:42">
      <c r="A57" s="87" t="s">
        <v>94</v>
      </c>
      <c r="B57" s="88" t="s">
        <v>567</v>
      </c>
      <c r="C57" s="88" t="s">
        <v>568</v>
      </c>
      <c r="D57" s="89" t="s">
        <v>1236</v>
      </c>
      <c r="E57" s="89" t="s">
        <v>1237</v>
      </c>
      <c r="F57" s="90" t="s">
        <v>454</v>
      </c>
      <c r="G57" s="88" t="s">
        <v>1238</v>
      </c>
      <c r="H57" s="88" t="s">
        <v>1239</v>
      </c>
      <c r="I57" s="113">
        <v>45299</v>
      </c>
      <c r="J57" s="113">
        <v>45300</v>
      </c>
      <c r="K57" s="113">
        <v>45345</v>
      </c>
      <c r="L57" s="113">
        <v>45345</v>
      </c>
      <c r="M57" s="113">
        <v>45345</v>
      </c>
      <c r="N57" s="113">
        <v>45346</v>
      </c>
      <c r="O57" s="114"/>
      <c r="P57" s="88" t="s">
        <v>1245</v>
      </c>
      <c r="Q57" s="122">
        <v>17500</v>
      </c>
      <c r="R57" s="122">
        <v>5000</v>
      </c>
      <c r="S57" s="122">
        <v>500</v>
      </c>
      <c r="T57" s="122">
        <v>0</v>
      </c>
      <c r="U57" s="122">
        <v>0</v>
      </c>
      <c r="V57" s="122">
        <v>410.71</v>
      </c>
      <c r="W57" s="122">
        <v>0</v>
      </c>
      <c r="X57" s="122">
        <v>0</v>
      </c>
      <c r="Y57" s="122">
        <v>0</v>
      </c>
      <c r="Z57" s="122">
        <v>0</v>
      </c>
      <c r="AA57" s="122"/>
      <c r="AB57" s="122">
        <f>SUM(Q57:T57)-(U57+W57+X57+Y57+Z57+V57)</f>
        <v>22589.29</v>
      </c>
      <c r="AC57" s="122">
        <f t="shared" si="8"/>
        <v>0</v>
      </c>
      <c r="AD57" s="122">
        <v>11500</v>
      </c>
      <c r="AE57" s="136">
        <v>45345</v>
      </c>
      <c r="AF57" s="122" t="s">
        <v>1294</v>
      </c>
      <c r="AG57" s="122">
        <v>11089.29</v>
      </c>
      <c r="AH57" s="148">
        <v>45426</v>
      </c>
      <c r="AI57" s="149" t="s">
        <v>1295</v>
      </c>
      <c r="AJ57" s="150" t="s">
        <v>1243</v>
      </c>
      <c r="AK57" s="151">
        <f t="shared" si="3"/>
        <v>17500</v>
      </c>
      <c r="AL57" s="151">
        <f t="shared" si="4"/>
        <v>5089.29</v>
      </c>
      <c r="AM57" s="151">
        <f t="shared" si="0"/>
        <v>22589.29</v>
      </c>
      <c r="AN57" s="151">
        <f t="shared" si="5"/>
        <v>22589.29</v>
      </c>
      <c r="AO57" s="161"/>
      <c r="AP57" s="162" t="s">
        <v>1244</v>
      </c>
    </row>
    <row r="58" s="61" customFormat="1" ht="15" spans="1:42">
      <c r="A58" s="87" t="s">
        <v>95</v>
      </c>
      <c r="B58" s="88" t="s">
        <v>574</v>
      </c>
      <c r="C58" s="88" t="s">
        <v>449</v>
      </c>
      <c r="D58" s="89" t="s">
        <v>1236</v>
      </c>
      <c r="E58" s="89" t="s">
        <v>1252</v>
      </c>
      <c r="F58" s="90" t="s">
        <v>550</v>
      </c>
      <c r="G58" s="88" t="s">
        <v>1238</v>
      </c>
      <c r="H58" s="88" t="s">
        <v>1239</v>
      </c>
      <c r="I58" s="113">
        <v>45343</v>
      </c>
      <c r="J58" s="113">
        <v>45343</v>
      </c>
      <c r="K58" s="113">
        <v>45345</v>
      </c>
      <c r="L58" s="113">
        <v>45348</v>
      </c>
      <c r="M58" s="113">
        <v>45348</v>
      </c>
      <c r="N58" s="113">
        <v>45352</v>
      </c>
      <c r="O58" s="114">
        <v>45160</v>
      </c>
      <c r="P58" s="88" t="s">
        <v>1250</v>
      </c>
      <c r="Q58" s="122">
        <v>0</v>
      </c>
      <c r="R58" s="122">
        <v>800</v>
      </c>
      <c r="S58" s="122">
        <v>0</v>
      </c>
      <c r="T58" s="122">
        <v>0</v>
      </c>
      <c r="U58" s="122">
        <v>0</v>
      </c>
      <c r="V58" s="122"/>
      <c r="W58" s="122">
        <v>0</v>
      </c>
      <c r="X58" s="122">
        <v>800</v>
      </c>
      <c r="Y58" s="122">
        <v>0</v>
      </c>
      <c r="Z58" s="122">
        <v>0</v>
      </c>
      <c r="AA58" s="122"/>
      <c r="AB58" s="122">
        <f>SUM(Q58:T58)-(U58+W58+X58+Y58+Z58)</f>
        <v>0</v>
      </c>
      <c r="AC58" s="122">
        <f t="shared" si="8"/>
        <v>0</v>
      </c>
      <c r="AD58" s="122">
        <v>0</v>
      </c>
      <c r="AE58" s="136">
        <v>45348</v>
      </c>
      <c r="AF58" s="122" t="s">
        <v>1246</v>
      </c>
      <c r="AG58" s="122">
        <v>0</v>
      </c>
      <c r="AH58" s="148"/>
      <c r="AI58" s="149"/>
      <c r="AJ58" s="150" t="s">
        <v>433</v>
      </c>
      <c r="AK58" s="151">
        <f t="shared" si="3"/>
        <v>0</v>
      </c>
      <c r="AL58" s="151">
        <f t="shared" si="4"/>
        <v>0</v>
      </c>
      <c r="AM58" s="151">
        <f t="shared" si="0"/>
        <v>0</v>
      </c>
      <c r="AN58" s="151">
        <f t="shared" si="5"/>
        <v>0</v>
      </c>
      <c r="AO58" s="161"/>
      <c r="AP58" s="162" t="s">
        <v>1265</v>
      </c>
    </row>
    <row r="59" s="61" customFormat="1" ht="15" spans="1:42">
      <c r="A59" s="87" t="s">
        <v>96</v>
      </c>
      <c r="B59" s="88" t="s">
        <v>571</v>
      </c>
      <c r="C59" s="88" t="s">
        <v>572</v>
      </c>
      <c r="D59" s="89" t="s">
        <v>1236</v>
      </c>
      <c r="E59" s="89" t="s">
        <v>1237</v>
      </c>
      <c r="F59" s="90" t="s">
        <v>433</v>
      </c>
      <c r="G59" s="88" t="s">
        <v>1238</v>
      </c>
      <c r="H59" s="88" t="s">
        <v>1239</v>
      </c>
      <c r="I59" s="113">
        <v>45343</v>
      </c>
      <c r="J59" s="113">
        <v>45343</v>
      </c>
      <c r="K59" s="113">
        <v>45345</v>
      </c>
      <c r="L59" s="113">
        <v>45348</v>
      </c>
      <c r="M59" s="113">
        <v>45348</v>
      </c>
      <c r="N59" s="113">
        <v>45349</v>
      </c>
      <c r="O59" s="114">
        <v>44964</v>
      </c>
      <c r="P59" s="88" t="s">
        <v>1245</v>
      </c>
      <c r="Q59" s="122">
        <v>5500</v>
      </c>
      <c r="R59" s="122">
        <v>2600</v>
      </c>
      <c r="S59" s="122">
        <v>0</v>
      </c>
      <c r="T59" s="122">
        <v>0</v>
      </c>
      <c r="U59" s="122">
        <v>0</v>
      </c>
      <c r="V59" s="122"/>
      <c r="W59" s="122">
        <v>5500</v>
      </c>
      <c r="X59" s="122">
        <v>2600</v>
      </c>
      <c r="Y59" s="122">
        <v>0</v>
      </c>
      <c r="Z59" s="122">
        <v>0</v>
      </c>
      <c r="AA59" s="122"/>
      <c r="AB59" s="122">
        <f>SUM(Q59:T59)-(U59+W59+X59+Y59+Z59)</f>
        <v>0</v>
      </c>
      <c r="AC59" s="122">
        <f t="shared" si="8"/>
        <v>0</v>
      </c>
      <c r="AD59" s="122">
        <v>0</v>
      </c>
      <c r="AE59" s="136">
        <v>45348</v>
      </c>
      <c r="AF59" s="122" t="s">
        <v>1246</v>
      </c>
      <c r="AG59" s="122">
        <v>0</v>
      </c>
      <c r="AH59" s="148"/>
      <c r="AI59" s="149"/>
      <c r="AJ59" s="150" t="s">
        <v>433</v>
      </c>
      <c r="AK59" s="151">
        <f t="shared" si="3"/>
        <v>0</v>
      </c>
      <c r="AL59" s="151">
        <f t="shared" si="4"/>
        <v>0</v>
      </c>
      <c r="AM59" s="151">
        <f t="shared" si="0"/>
        <v>0</v>
      </c>
      <c r="AN59" s="151">
        <f t="shared" si="5"/>
        <v>0</v>
      </c>
      <c r="AO59" s="161"/>
      <c r="AP59" s="162" t="s">
        <v>1247</v>
      </c>
    </row>
    <row r="60" s="61" customFormat="1" ht="15" spans="1:42">
      <c r="A60" s="87" t="s">
        <v>97</v>
      </c>
      <c r="B60" s="88" t="s">
        <v>573</v>
      </c>
      <c r="C60" s="88" t="s">
        <v>449</v>
      </c>
      <c r="D60" s="89" t="s">
        <v>1236</v>
      </c>
      <c r="E60" s="89" t="s">
        <v>1237</v>
      </c>
      <c r="F60" s="90" t="s">
        <v>433</v>
      </c>
      <c r="G60" s="88" t="s">
        <v>1238</v>
      </c>
      <c r="H60" s="88" t="s">
        <v>1239</v>
      </c>
      <c r="I60" s="113">
        <v>45344</v>
      </c>
      <c r="J60" s="113">
        <v>45345</v>
      </c>
      <c r="K60" s="113">
        <v>45345</v>
      </c>
      <c r="L60" s="113">
        <v>45348</v>
      </c>
      <c r="M60" s="113">
        <v>45348</v>
      </c>
      <c r="N60" s="113">
        <v>45349</v>
      </c>
      <c r="O60" s="114">
        <v>45253</v>
      </c>
      <c r="P60" s="88" t="s">
        <v>1250</v>
      </c>
      <c r="Q60" s="122">
        <v>0</v>
      </c>
      <c r="R60" s="122">
        <v>800</v>
      </c>
      <c r="S60" s="122">
        <v>0</v>
      </c>
      <c r="T60" s="122">
        <v>0</v>
      </c>
      <c r="U60" s="122">
        <v>0</v>
      </c>
      <c r="V60" s="122"/>
      <c r="W60" s="122">
        <v>0</v>
      </c>
      <c r="X60" s="122">
        <v>800</v>
      </c>
      <c r="Y60" s="122">
        <v>0</v>
      </c>
      <c r="Z60" s="122">
        <v>0</v>
      </c>
      <c r="AA60" s="122"/>
      <c r="AB60" s="122">
        <f>SUM(Q60:T60)-(U60+W60+X60+Y60+Z60)</f>
        <v>0</v>
      </c>
      <c r="AC60" s="122">
        <f t="shared" si="8"/>
        <v>0</v>
      </c>
      <c r="AD60" s="122">
        <v>0</v>
      </c>
      <c r="AE60" s="136">
        <v>45348</v>
      </c>
      <c r="AF60" s="122" t="s">
        <v>1246</v>
      </c>
      <c r="AG60" s="122">
        <v>0</v>
      </c>
      <c r="AH60" s="148"/>
      <c r="AI60" s="149"/>
      <c r="AJ60" s="150" t="s">
        <v>433</v>
      </c>
      <c r="AK60" s="151">
        <f t="shared" si="3"/>
        <v>0</v>
      </c>
      <c r="AL60" s="151">
        <f t="shared" si="4"/>
        <v>0</v>
      </c>
      <c r="AM60" s="151">
        <f t="shared" si="0"/>
        <v>0</v>
      </c>
      <c r="AN60" s="151">
        <f t="shared" si="5"/>
        <v>0</v>
      </c>
      <c r="AO60" s="161"/>
      <c r="AP60" s="162" t="s">
        <v>1247</v>
      </c>
    </row>
    <row r="61" s="61" customFormat="1" ht="15" spans="1:42">
      <c r="A61" s="87" t="s">
        <v>98</v>
      </c>
      <c r="B61" s="88" t="s">
        <v>582</v>
      </c>
      <c r="C61" s="88" t="s">
        <v>541</v>
      </c>
      <c r="D61" s="89" t="s">
        <v>1236</v>
      </c>
      <c r="E61" s="89" t="s">
        <v>1237</v>
      </c>
      <c r="F61" s="90" t="s">
        <v>433</v>
      </c>
      <c r="G61" s="88" t="s">
        <v>1238</v>
      </c>
      <c r="H61" s="88" t="s">
        <v>1239</v>
      </c>
      <c r="I61" s="113">
        <v>45335</v>
      </c>
      <c r="J61" s="113">
        <v>45336</v>
      </c>
      <c r="K61" s="113">
        <v>45349</v>
      </c>
      <c r="L61" s="113">
        <v>45349</v>
      </c>
      <c r="M61" s="113">
        <v>45349</v>
      </c>
      <c r="N61" s="113">
        <v>45350</v>
      </c>
      <c r="O61" s="114">
        <v>45222</v>
      </c>
      <c r="P61" s="88" t="s">
        <v>1250</v>
      </c>
      <c r="Q61" s="122">
        <v>600</v>
      </c>
      <c r="R61" s="122">
        <v>800</v>
      </c>
      <c r="S61" s="122">
        <v>0</v>
      </c>
      <c r="T61" s="122">
        <v>0</v>
      </c>
      <c r="U61" s="122">
        <v>0</v>
      </c>
      <c r="V61" s="122"/>
      <c r="W61" s="122">
        <v>600</v>
      </c>
      <c r="X61" s="122">
        <v>800</v>
      </c>
      <c r="Y61" s="122">
        <v>0</v>
      </c>
      <c r="Z61" s="122">
        <v>0</v>
      </c>
      <c r="AA61" s="122"/>
      <c r="AB61" s="122">
        <f>SUM(Q61:T61)-(U61+W61+X61+Y61+Z61)</f>
        <v>0</v>
      </c>
      <c r="AC61" s="122">
        <f t="shared" si="8"/>
        <v>0</v>
      </c>
      <c r="AD61" s="122">
        <v>0</v>
      </c>
      <c r="AE61" s="136">
        <v>45349</v>
      </c>
      <c r="AF61" s="122" t="s">
        <v>1246</v>
      </c>
      <c r="AG61" s="122">
        <v>0</v>
      </c>
      <c r="AH61" s="148"/>
      <c r="AI61" s="149"/>
      <c r="AJ61" s="150" t="s">
        <v>433</v>
      </c>
      <c r="AK61" s="151">
        <f t="shared" si="3"/>
        <v>0</v>
      </c>
      <c r="AL61" s="151">
        <f t="shared" si="4"/>
        <v>0</v>
      </c>
      <c r="AM61" s="151">
        <f t="shared" si="0"/>
        <v>0</v>
      </c>
      <c r="AN61" s="151">
        <f t="shared" si="5"/>
        <v>0</v>
      </c>
      <c r="AO61" s="161"/>
      <c r="AP61" s="162" t="s">
        <v>1247</v>
      </c>
    </row>
    <row r="62" s="61" customFormat="1" ht="15" spans="1:42">
      <c r="A62" s="87" t="s">
        <v>99</v>
      </c>
      <c r="B62" s="88" t="s">
        <v>579</v>
      </c>
      <c r="C62" s="88" t="s">
        <v>580</v>
      </c>
      <c r="D62" s="89" t="s">
        <v>1236</v>
      </c>
      <c r="E62" s="89" t="s">
        <v>1237</v>
      </c>
      <c r="F62" s="90" t="s">
        <v>581</v>
      </c>
      <c r="G62" s="88" t="s">
        <v>1238</v>
      </c>
      <c r="H62" s="88" t="s">
        <v>1239</v>
      </c>
      <c r="I62" s="113">
        <v>45342</v>
      </c>
      <c r="J62" s="113">
        <v>45343</v>
      </c>
      <c r="K62" s="113">
        <v>45349</v>
      </c>
      <c r="L62" s="113">
        <v>45349</v>
      </c>
      <c r="M62" s="113">
        <v>45349</v>
      </c>
      <c r="N62" s="113">
        <v>45351</v>
      </c>
      <c r="O62" s="114"/>
      <c r="P62" s="88" t="s">
        <v>1258</v>
      </c>
      <c r="Q62" s="122">
        <v>550</v>
      </c>
      <c r="R62" s="122">
        <v>1250</v>
      </c>
      <c r="S62" s="122">
        <v>500</v>
      </c>
      <c r="T62" s="122">
        <v>0</v>
      </c>
      <c r="U62" s="122">
        <v>0</v>
      </c>
      <c r="V62" s="122">
        <v>230</v>
      </c>
      <c r="W62" s="122">
        <v>0</v>
      </c>
      <c r="X62" s="122">
        <v>0</v>
      </c>
      <c r="Y62" s="122">
        <v>0</v>
      </c>
      <c r="Z62" s="122">
        <v>0</v>
      </c>
      <c r="AA62" s="122"/>
      <c r="AB62" s="122">
        <f>SUM(Q62:T62)-(U62+W62+X62+Y62+Z62+V62)</f>
        <v>2070</v>
      </c>
      <c r="AC62" s="122">
        <f t="shared" si="8"/>
        <v>0</v>
      </c>
      <c r="AD62" s="122">
        <v>0</v>
      </c>
      <c r="AE62" s="136">
        <v>45349</v>
      </c>
      <c r="AF62" s="122" t="s">
        <v>1246</v>
      </c>
      <c r="AG62" s="122">
        <v>2070</v>
      </c>
      <c r="AH62" s="148">
        <v>45365</v>
      </c>
      <c r="AI62" s="149" t="s">
        <v>1296</v>
      </c>
      <c r="AJ62" s="150" t="s">
        <v>1243</v>
      </c>
      <c r="AK62" s="151">
        <f t="shared" si="3"/>
        <v>550</v>
      </c>
      <c r="AL62" s="151">
        <f t="shared" si="4"/>
        <v>1520</v>
      </c>
      <c r="AM62" s="151">
        <f t="shared" si="0"/>
        <v>2070</v>
      </c>
      <c r="AN62" s="151">
        <f t="shared" si="5"/>
        <v>2070</v>
      </c>
      <c r="AO62" s="161"/>
      <c r="AP62" s="162" t="s">
        <v>1256</v>
      </c>
    </row>
    <row r="63" s="61" customFormat="1" ht="15" spans="1:42">
      <c r="A63" s="87" t="s">
        <v>100</v>
      </c>
      <c r="B63" s="88" t="s">
        <v>576</v>
      </c>
      <c r="C63" s="88" t="s">
        <v>517</v>
      </c>
      <c r="D63" s="89" t="s">
        <v>1236</v>
      </c>
      <c r="E63" s="89" t="s">
        <v>1237</v>
      </c>
      <c r="F63" s="90" t="s">
        <v>454</v>
      </c>
      <c r="G63" s="88" t="s">
        <v>1238</v>
      </c>
      <c r="H63" s="88" t="s">
        <v>1239</v>
      </c>
      <c r="I63" s="113">
        <v>45344</v>
      </c>
      <c r="J63" s="113">
        <v>45345</v>
      </c>
      <c r="K63" s="113">
        <v>45349</v>
      </c>
      <c r="L63" s="113">
        <v>45349</v>
      </c>
      <c r="M63" s="113">
        <v>45349</v>
      </c>
      <c r="N63" s="113">
        <v>45351</v>
      </c>
      <c r="O63" s="114"/>
      <c r="P63" s="88" t="s">
        <v>1245</v>
      </c>
      <c r="Q63" s="122">
        <v>3300</v>
      </c>
      <c r="R63" s="122">
        <v>2600</v>
      </c>
      <c r="S63" s="122">
        <v>500</v>
      </c>
      <c r="T63" s="122">
        <v>0</v>
      </c>
      <c r="U63" s="122">
        <v>0</v>
      </c>
      <c r="V63" s="122"/>
      <c r="W63" s="122">
        <v>0</v>
      </c>
      <c r="X63" s="122">
        <v>450</v>
      </c>
      <c r="Y63" s="122">
        <v>0</v>
      </c>
      <c r="Z63" s="122">
        <v>0</v>
      </c>
      <c r="AA63" s="122"/>
      <c r="AB63" s="122">
        <f t="shared" ref="AB63:AB68" si="9">SUM(Q63:T63)-(U63+W63+X63+Y63+Z63)</f>
        <v>5950</v>
      </c>
      <c r="AC63" s="122">
        <f t="shared" si="8"/>
        <v>0</v>
      </c>
      <c r="AD63" s="122">
        <v>2975</v>
      </c>
      <c r="AE63" s="136">
        <v>45349</v>
      </c>
      <c r="AF63" s="122" t="s">
        <v>577</v>
      </c>
      <c r="AG63" s="122">
        <v>2975</v>
      </c>
      <c r="AH63" s="148">
        <v>45351</v>
      </c>
      <c r="AI63" s="149" t="s">
        <v>1297</v>
      </c>
      <c r="AJ63" s="150" t="s">
        <v>1243</v>
      </c>
      <c r="AK63" s="151">
        <f t="shared" si="3"/>
        <v>3300</v>
      </c>
      <c r="AL63" s="151">
        <f t="shared" si="4"/>
        <v>2650</v>
      </c>
      <c r="AM63" s="151">
        <f t="shared" si="0"/>
        <v>5950</v>
      </c>
      <c r="AN63" s="151">
        <f t="shared" si="5"/>
        <v>5950</v>
      </c>
      <c r="AO63" s="161"/>
      <c r="AP63" s="162" t="s">
        <v>1256</v>
      </c>
    </row>
    <row r="64" s="61" customFormat="1" ht="15" spans="1:42">
      <c r="A64" s="87" t="s">
        <v>101</v>
      </c>
      <c r="B64" s="88" t="s">
        <v>584</v>
      </c>
      <c r="C64" s="88" t="s">
        <v>563</v>
      </c>
      <c r="D64" s="89" t="s">
        <v>1236</v>
      </c>
      <c r="E64" s="89" t="s">
        <v>1237</v>
      </c>
      <c r="F64" s="90" t="s">
        <v>433</v>
      </c>
      <c r="G64" s="88" t="s">
        <v>1238</v>
      </c>
      <c r="H64" s="88" t="s">
        <v>1239</v>
      </c>
      <c r="I64" s="113">
        <v>45345</v>
      </c>
      <c r="J64" s="113">
        <v>45345</v>
      </c>
      <c r="K64" s="113">
        <v>45349</v>
      </c>
      <c r="L64" s="113">
        <v>45349</v>
      </c>
      <c r="M64" s="113">
        <v>45349</v>
      </c>
      <c r="N64" s="113">
        <v>45350</v>
      </c>
      <c r="O64" s="114">
        <v>45139</v>
      </c>
      <c r="P64" s="88" t="s">
        <v>1245</v>
      </c>
      <c r="Q64" s="122">
        <v>10800</v>
      </c>
      <c r="R64" s="122">
        <v>2600</v>
      </c>
      <c r="S64" s="122">
        <v>0</v>
      </c>
      <c r="T64" s="122">
        <v>0</v>
      </c>
      <c r="U64" s="122">
        <v>0</v>
      </c>
      <c r="V64" s="122"/>
      <c r="W64" s="122">
        <v>10800</v>
      </c>
      <c r="X64" s="122">
        <v>2600</v>
      </c>
      <c r="Y64" s="122">
        <v>0</v>
      </c>
      <c r="Z64" s="122">
        <v>0</v>
      </c>
      <c r="AA64" s="122"/>
      <c r="AB64" s="122">
        <f t="shared" si="9"/>
        <v>0</v>
      </c>
      <c r="AC64" s="122">
        <f t="shared" si="8"/>
        <v>0</v>
      </c>
      <c r="AD64" s="122">
        <v>0</v>
      </c>
      <c r="AE64" s="136">
        <v>45349</v>
      </c>
      <c r="AF64" s="122" t="s">
        <v>1246</v>
      </c>
      <c r="AG64" s="122">
        <v>0</v>
      </c>
      <c r="AH64" s="148"/>
      <c r="AI64" s="149"/>
      <c r="AJ64" s="150" t="s">
        <v>433</v>
      </c>
      <c r="AK64" s="151">
        <f t="shared" si="3"/>
        <v>0</v>
      </c>
      <c r="AL64" s="151">
        <f t="shared" si="4"/>
        <v>0</v>
      </c>
      <c r="AM64" s="151">
        <f t="shared" si="0"/>
        <v>0</v>
      </c>
      <c r="AN64" s="151">
        <f t="shared" si="5"/>
        <v>0</v>
      </c>
      <c r="AO64" s="161"/>
      <c r="AP64" s="162" t="s">
        <v>1247</v>
      </c>
    </row>
    <row r="65" s="61" customFormat="1" ht="15" spans="1:42">
      <c r="A65" s="91" t="s">
        <v>583</v>
      </c>
      <c r="B65" s="92" t="s">
        <v>415</v>
      </c>
      <c r="C65" s="92" t="s">
        <v>517</v>
      </c>
      <c r="D65" s="93" t="s">
        <v>1236</v>
      </c>
      <c r="E65" s="93" t="s">
        <v>523</v>
      </c>
      <c r="F65" s="94" t="s">
        <v>550</v>
      </c>
      <c r="G65" s="92" t="s">
        <v>1291</v>
      </c>
      <c r="H65" s="92" t="s">
        <v>1292</v>
      </c>
      <c r="I65" s="115">
        <v>45343</v>
      </c>
      <c r="J65" s="115">
        <v>45349</v>
      </c>
      <c r="K65" s="115">
        <v>45349</v>
      </c>
      <c r="L65" s="115">
        <v>45349</v>
      </c>
      <c r="M65" s="115">
        <v>45349</v>
      </c>
      <c r="N65" s="115">
        <v>45349</v>
      </c>
      <c r="O65" s="116"/>
      <c r="P65" s="92" t="s">
        <v>1274</v>
      </c>
      <c r="Q65" s="123">
        <v>8415</v>
      </c>
      <c r="R65" s="123">
        <v>0</v>
      </c>
      <c r="S65" s="123">
        <v>0</v>
      </c>
      <c r="T65" s="123">
        <v>0</v>
      </c>
      <c r="U65" s="123">
        <v>0</v>
      </c>
      <c r="V65" s="123"/>
      <c r="W65" s="123">
        <v>8415</v>
      </c>
      <c r="X65" s="123">
        <v>0</v>
      </c>
      <c r="Y65" s="123">
        <v>0</v>
      </c>
      <c r="Z65" s="123">
        <v>0</v>
      </c>
      <c r="AA65" s="123"/>
      <c r="AB65" s="123">
        <f t="shared" si="9"/>
        <v>0</v>
      </c>
      <c r="AC65" s="123">
        <f t="shared" si="8"/>
        <v>0</v>
      </c>
      <c r="AD65" s="123">
        <v>0</v>
      </c>
      <c r="AE65" s="138">
        <v>45349</v>
      </c>
      <c r="AF65" s="123" t="s">
        <v>1246</v>
      </c>
      <c r="AG65" s="123">
        <v>0</v>
      </c>
      <c r="AH65" s="152"/>
      <c r="AI65" s="153"/>
      <c r="AJ65" s="154" t="s">
        <v>1274</v>
      </c>
      <c r="AK65" s="155">
        <f t="shared" si="3"/>
        <v>0</v>
      </c>
      <c r="AL65" s="155">
        <f t="shared" si="4"/>
        <v>0</v>
      </c>
      <c r="AM65" s="155">
        <f t="shared" si="0"/>
        <v>0</v>
      </c>
      <c r="AN65" s="155">
        <f t="shared" si="5"/>
        <v>0</v>
      </c>
      <c r="AO65" s="168"/>
      <c r="AP65" s="169" t="s">
        <v>1265</v>
      </c>
    </row>
    <row r="66" s="61" customFormat="1" ht="15" spans="1:42">
      <c r="A66" s="87" t="s">
        <v>102</v>
      </c>
      <c r="B66" s="88" t="s">
        <v>586</v>
      </c>
      <c r="C66" s="88" t="s">
        <v>563</v>
      </c>
      <c r="D66" s="89" t="s">
        <v>1236</v>
      </c>
      <c r="E66" s="89" t="s">
        <v>1237</v>
      </c>
      <c r="F66" s="90" t="s">
        <v>433</v>
      </c>
      <c r="G66" s="88" t="s">
        <v>1238</v>
      </c>
      <c r="H66" s="88" t="s">
        <v>1239</v>
      </c>
      <c r="I66" s="113">
        <v>45343</v>
      </c>
      <c r="J66" s="113">
        <v>45343</v>
      </c>
      <c r="K66" s="113">
        <v>45350</v>
      </c>
      <c r="L66" s="113">
        <v>45350</v>
      </c>
      <c r="M66" s="113">
        <v>45350</v>
      </c>
      <c r="N66" s="113">
        <v>45356</v>
      </c>
      <c r="O66" s="114">
        <v>45142</v>
      </c>
      <c r="P66" s="88" t="s">
        <v>1258</v>
      </c>
      <c r="Q66" s="122">
        <v>6930</v>
      </c>
      <c r="R66" s="122">
        <v>1350</v>
      </c>
      <c r="S66" s="122">
        <v>0</v>
      </c>
      <c r="T66" s="122">
        <v>0</v>
      </c>
      <c r="U66" s="122">
        <v>0</v>
      </c>
      <c r="V66" s="122"/>
      <c r="W66" s="122">
        <v>6930</v>
      </c>
      <c r="X66" s="122">
        <v>1350</v>
      </c>
      <c r="Y66" s="122">
        <v>0</v>
      </c>
      <c r="Z66" s="122">
        <v>0</v>
      </c>
      <c r="AA66" s="122"/>
      <c r="AB66" s="122">
        <f t="shared" si="9"/>
        <v>0</v>
      </c>
      <c r="AC66" s="122">
        <f t="shared" si="8"/>
        <v>0</v>
      </c>
      <c r="AD66" s="122">
        <v>0</v>
      </c>
      <c r="AE66" s="136">
        <v>45350</v>
      </c>
      <c r="AF66" s="122" t="s">
        <v>1246</v>
      </c>
      <c r="AG66" s="122">
        <v>0</v>
      </c>
      <c r="AH66" s="148"/>
      <c r="AI66" s="149"/>
      <c r="AJ66" s="150" t="s">
        <v>433</v>
      </c>
      <c r="AK66" s="151">
        <f t="shared" si="3"/>
        <v>0</v>
      </c>
      <c r="AL66" s="151">
        <f t="shared" si="4"/>
        <v>0</v>
      </c>
      <c r="AM66" s="151">
        <f t="shared" si="0"/>
        <v>0</v>
      </c>
      <c r="AN66" s="151">
        <f t="shared" si="5"/>
        <v>0</v>
      </c>
      <c r="AO66" s="161"/>
      <c r="AP66" s="162" t="s">
        <v>1247</v>
      </c>
    </row>
    <row r="67" s="61" customFormat="1" ht="15" spans="1:42">
      <c r="A67" s="87" t="s">
        <v>103</v>
      </c>
      <c r="B67" s="88" t="s">
        <v>587</v>
      </c>
      <c r="C67" s="88" t="s">
        <v>510</v>
      </c>
      <c r="D67" s="89" t="s">
        <v>1236</v>
      </c>
      <c r="E67" s="89" t="s">
        <v>1237</v>
      </c>
      <c r="F67" s="90" t="s">
        <v>433</v>
      </c>
      <c r="G67" s="88" t="s">
        <v>1238</v>
      </c>
      <c r="H67" s="88" t="s">
        <v>1239</v>
      </c>
      <c r="I67" s="113">
        <v>45345</v>
      </c>
      <c r="J67" s="113">
        <v>45345</v>
      </c>
      <c r="K67" s="113">
        <v>45350</v>
      </c>
      <c r="L67" s="113">
        <v>45350</v>
      </c>
      <c r="M67" s="113">
        <v>45350</v>
      </c>
      <c r="N67" s="113">
        <v>45352</v>
      </c>
      <c r="O67" s="114">
        <v>45036</v>
      </c>
      <c r="P67" s="88" t="s">
        <v>1245</v>
      </c>
      <c r="Q67" s="122">
        <v>3300</v>
      </c>
      <c r="R67" s="122">
        <v>2600</v>
      </c>
      <c r="S67" s="122">
        <v>0</v>
      </c>
      <c r="T67" s="122">
        <v>0</v>
      </c>
      <c r="U67" s="122">
        <v>0</v>
      </c>
      <c r="V67" s="122"/>
      <c r="W67" s="122">
        <v>3300</v>
      </c>
      <c r="X67" s="122">
        <v>2600</v>
      </c>
      <c r="Y67" s="122">
        <v>0</v>
      </c>
      <c r="Z67" s="122">
        <v>0</v>
      </c>
      <c r="AA67" s="122"/>
      <c r="AB67" s="122">
        <f t="shared" si="9"/>
        <v>0</v>
      </c>
      <c r="AC67" s="122">
        <f t="shared" si="8"/>
        <v>0</v>
      </c>
      <c r="AD67" s="122">
        <v>0</v>
      </c>
      <c r="AE67" s="136">
        <v>45350</v>
      </c>
      <c r="AF67" s="122" t="s">
        <v>1246</v>
      </c>
      <c r="AG67" s="122">
        <v>0</v>
      </c>
      <c r="AH67" s="148"/>
      <c r="AI67" s="149"/>
      <c r="AJ67" s="150" t="s">
        <v>433</v>
      </c>
      <c r="AK67" s="151">
        <f t="shared" si="3"/>
        <v>0</v>
      </c>
      <c r="AL67" s="151">
        <f t="shared" si="4"/>
        <v>0</v>
      </c>
      <c r="AM67" s="151">
        <f t="shared" si="0"/>
        <v>0</v>
      </c>
      <c r="AN67" s="151">
        <f t="shared" si="5"/>
        <v>0</v>
      </c>
      <c r="AO67" s="161"/>
      <c r="AP67" s="162" t="s">
        <v>1247</v>
      </c>
    </row>
    <row r="68" s="61" customFormat="1" ht="15" spans="1:42">
      <c r="A68" s="87" t="s">
        <v>104</v>
      </c>
      <c r="B68" s="88" t="s">
        <v>588</v>
      </c>
      <c r="C68" s="88" t="s">
        <v>449</v>
      </c>
      <c r="D68" s="89" t="s">
        <v>1236</v>
      </c>
      <c r="E68" s="89" t="s">
        <v>1252</v>
      </c>
      <c r="F68" s="90" t="s">
        <v>433</v>
      </c>
      <c r="G68" s="88" t="s">
        <v>1238</v>
      </c>
      <c r="H68" s="88" t="s">
        <v>1239</v>
      </c>
      <c r="I68" s="113">
        <v>45317</v>
      </c>
      <c r="J68" s="113">
        <v>45317</v>
      </c>
      <c r="K68" s="113">
        <v>45350</v>
      </c>
      <c r="L68" s="113">
        <v>45350</v>
      </c>
      <c r="M68" s="113">
        <v>45350</v>
      </c>
      <c r="N68" s="113">
        <v>45355</v>
      </c>
      <c r="O68" s="114">
        <v>45102</v>
      </c>
      <c r="P68" s="88" t="s">
        <v>1250</v>
      </c>
      <c r="Q68" s="122">
        <v>0</v>
      </c>
      <c r="R68" s="122">
        <v>800</v>
      </c>
      <c r="S68" s="122">
        <v>0</v>
      </c>
      <c r="T68" s="122">
        <v>0</v>
      </c>
      <c r="U68" s="122">
        <v>0</v>
      </c>
      <c r="V68" s="122"/>
      <c r="W68" s="122">
        <v>0</v>
      </c>
      <c r="X68" s="122">
        <v>800</v>
      </c>
      <c r="Y68" s="122">
        <v>0</v>
      </c>
      <c r="Z68" s="122">
        <v>0</v>
      </c>
      <c r="AA68" s="122"/>
      <c r="AB68" s="122">
        <f t="shared" si="9"/>
        <v>0</v>
      </c>
      <c r="AC68" s="122">
        <f t="shared" si="8"/>
        <v>0</v>
      </c>
      <c r="AD68" s="122">
        <v>0</v>
      </c>
      <c r="AE68" s="136">
        <v>45350</v>
      </c>
      <c r="AF68" s="122" t="s">
        <v>1246</v>
      </c>
      <c r="AG68" s="122">
        <v>0</v>
      </c>
      <c r="AH68" s="148"/>
      <c r="AI68" s="149"/>
      <c r="AJ68" s="150" t="s">
        <v>433</v>
      </c>
      <c r="AK68" s="151">
        <f t="shared" si="3"/>
        <v>0</v>
      </c>
      <c r="AL68" s="151">
        <f t="shared" si="4"/>
        <v>0</v>
      </c>
      <c r="AM68" s="151">
        <f t="shared" ref="AM68:AM131" si="10">SUM(AK68:AL68)</f>
        <v>0</v>
      </c>
      <c r="AN68" s="151">
        <f t="shared" si="5"/>
        <v>0</v>
      </c>
      <c r="AO68" s="161"/>
      <c r="AP68" s="162" t="s">
        <v>1265</v>
      </c>
    </row>
    <row r="69" s="61" customFormat="1" ht="15" spans="1:42">
      <c r="A69" s="87" t="s">
        <v>105</v>
      </c>
      <c r="B69" s="88" t="s">
        <v>592</v>
      </c>
      <c r="C69" s="88" t="s">
        <v>517</v>
      </c>
      <c r="D69" s="89" t="s">
        <v>1236</v>
      </c>
      <c r="E69" s="89" t="s">
        <v>1237</v>
      </c>
      <c r="F69" s="90" t="s">
        <v>454</v>
      </c>
      <c r="G69" s="88" t="s">
        <v>1238</v>
      </c>
      <c r="H69" s="88" t="s">
        <v>1239</v>
      </c>
      <c r="I69" s="113">
        <v>45348</v>
      </c>
      <c r="J69" s="113">
        <v>45348</v>
      </c>
      <c r="K69" s="113">
        <v>45351</v>
      </c>
      <c r="L69" s="113">
        <v>45351</v>
      </c>
      <c r="M69" s="113">
        <v>45351</v>
      </c>
      <c r="N69" s="113">
        <v>45355</v>
      </c>
      <c r="O69" s="114"/>
      <c r="P69" s="88" t="s">
        <v>1245</v>
      </c>
      <c r="Q69" s="122">
        <v>3300</v>
      </c>
      <c r="R69" s="122">
        <v>2600</v>
      </c>
      <c r="S69" s="122">
        <v>500</v>
      </c>
      <c r="T69" s="122">
        <v>0</v>
      </c>
      <c r="U69" s="122">
        <v>0</v>
      </c>
      <c r="V69" s="122">
        <v>385</v>
      </c>
      <c r="W69" s="122">
        <v>0</v>
      </c>
      <c r="X69" s="122">
        <v>900</v>
      </c>
      <c r="Y69" s="122">
        <v>0</v>
      </c>
      <c r="Z69" s="122">
        <v>0</v>
      </c>
      <c r="AA69" s="122"/>
      <c r="AB69" s="122">
        <f>SUM(Q69:T69)-(U69+W69+X69+Y69+Z69+V69)</f>
        <v>5115</v>
      </c>
      <c r="AC69" s="122">
        <f t="shared" si="8"/>
        <v>0</v>
      </c>
      <c r="AD69" s="122">
        <v>2115</v>
      </c>
      <c r="AE69" s="136">
        <v>45351</v>
      </c>
      <c r="AF69" s="122" t="s">
        <v>593</v>
      </c>
      <c r="AG69" s="122">
        <v>3000</v>
      </c>
      <c r="AH69" s="148">
        <v>45356</v>
      </c>
      <c r="AI69" s="149" t="s">
        <v>1298</v>
      </c>
      <c r="AJ69" s="150" t="s">
        <v>1243</v>
      </c>
      <c r="AK69" s="151">
        <f t="shared" ref="AK69:AK132" si="11">Q69-(U69+W69+Y69)</f>
        <v>3300</v>
      </c>
      <c r="AL69" s="151">
        <f t="shared" ref="AL69:AL132" si="12">SUM(R69:T69)-(X69+Z69+V69)</f>
        <v>1815</v>
      </c>
      <c r="AM69" s="151">
        <f t="shared" si="10"/>
        <v>5115</v>
      </c>
      <c r="AN69" s="151">
        <f t="shared" ref="AN69:AN132" si="13">AD69+AG69</f>
        <v>5115</v>
      </c>
      <c r="AO69" s="161"/>
      <c r="AP69" s="162" t="s">
        <v>1244</v>
      </c>
    </row>
    <row r="70" s="61" customFormat="1" ht="15" spans="1:42">
      <c r="A70" s="87" t="s">
        <v>106</v>
      </c>
      <c r="B70" s="88" t="s">
        <v>591</v>
      </c>
      <c r="C70" s="88" t="s">
        <v>510</v>
      </c>
      <c r="D70" s="89" t="s">
        <v>1236</v>
      </c>
      <c r="E70" s="89" t="s">
        <v>1237</v>
      </c>
      <c r="F70" s="90" t="s">
        <v>433</v>
      </c>
      <c r="G70" s="88" t="s">
        <v>1238</v>
      </c>
      <c r="H70" s="88" t="s">
        <v>1239</v>
      </c>
      <c r="I70" s="113">
        <v>45349</v>
      </c>
      <c r="J70" s="113">
        <v>45350</v>
      </c>
      <c r="K70" s="113">
        <v>45351</v>
      </c>
      <c r="L70" s="113">
        <v>45351</v>
      </c>
      <c r="M70" s="113">
        <v>45351</v>
      </c>
      <c r="N70" s="113">
        <v>45355</v>
      </c>
      <c r="O70" s="114">
        <v>45084</v>
      </c>
      <c r="P70" s="88" t="s">
        <v>1245</v>
      </c>
      <c r="Q70" s="122">
        <v>3300</v>
      </c>
      <c r="R70" s="122">
        <v>2600</v>
      </c>
      <c r="S70" s="122">
        <v>0</v>
      </c>
      <c r="T70" s="122">
        <v>0</v>
      </c>
      <c r="U70" s="122">
        <v>0</v>
      </c>
      <c r="V70" s="122"/>
      <c r="W70" s="122">
        <v>3300</v>
      </c>
      <c r="X70" s="122">
        <v>2600</v>
      </c>
      <c r="Y70" s="122">
        <v>0</v>
      </c>
      <c r="Z70" s="122">
        <v>0</v>
      </c>
      <c r="AA70" s="122"/>
      <c r="AB70" s="122">
        <f t="shared" ref="AB70:AB80" si="14">SUM(Q70:T70)-(U70+W70+X70+Y70+Z70)</f>
        <v>0</v>
      </c>
      <c r="AC70" s="122">
        <f t="shared" si="8"/>
        <v>0</v>
      </c>
      <c r="AD70" s="122">
        <v>0</v>
      </c>
      <c r="AE70" s="136">
        <v>45351</v>
      </c>
      <c r="AF70" s="122" t="s">
        <v>1246</v>
      </c>
      <c r="AG70" s="122">
        <v>0</v>
      </c>
      <c r="AH70" s="148"/>
      <c r="AI70" s="149"/>
      <c r="AJ70" s="150" t="s">
        <v>433</v>
      </c>
      <c r="AK70" s="151">
        <f t="shared" si="11"/>
        <v>0</v>
      </c>
      <c r="AL70" s="151">
        <f t="shared" si="12"/>
        <v>0</v>
      </c>
      <c r="AM70" s="151">
        <f t="shared" si="10"/>
        <v>0</v>
      </c>
      <c r="AN70" s="151">
        <f t="shared" si="13"/>
        <v>0</v>
      </c>
      <c r="AO70" s="161"/>
      <c r="AP70" s="162" t="s">
        <v>1247</v>
      </c>
    </row>
    <row r="71" s="61" customFormat="1" ht="15" spans="1:42">
      <c r="A71" s="87" t="s">
        <v>107</v>
      </c>
      <c r="B71" s="88" t="s">
        <v>415</v>
      </c>
      <c r="C71" s="88" t="s">
        <v>590</v>
      </c>
      <c r="D71" s="89" t="s">
        <v>1236</v>
      </c>
      <c r="E71" s="89" t="s">
        <v>523</v>
      </c>
      <c r="F71" s="90" t="s">
        <v>433</v>
      </c>
      <c r="G71" s="88" t="s">
        <v>1238</v>
      </c>
      <c r="H71" s="88" t="s">
        <v>1239</v>
      </c>
      <c r="I71" s="113">
        <v>45348</v>
      </c>
      <c r="J71" s="113">
        <v>45350</v>
      </c>
      <c r="K71" s="113">
        <v>45350</v>
      </c>
      <c r="L71" s="113">
        <v>45351</v>
      </c>
      <c r="M71" s="113">
        <v>45351</v>
      </c>
      <c r="N71" s="113">
        <v>45351</v>
      </c>
      <c r="O71" s="114">
        <v>43797</v>
      </c>
      <c r="P71" s="88" t="s">
        <v>1266</v>
      </c>
      <c r="Q71" s="122">
        <v>0</v>
      </c>
      <c r="R71" s="122">
        <v>0</v>
      </c>
      <c r="S71" s="122">
        <v>0</v>
      </c>
      <c r="T71" s="122">
        <v>0</v>
      </c>
      <c r="U71" s="122">
        <v>0</v>
      </c>
      <c r="V71" s="122"/>
      <c r="W71" s="122">
        <v>0</v>
      </c>
      <c r="X71" s="122">
        <v>0</v>
      </c>
      <c r="Y71" s="122">
        <v>0</v>
      </c>
      <c r="Z71" s="122">
        <v>0</v>
      </c>
      <c r="AA71" s="122"/>
      <c r="AB71" s="122">
        <f t="shared" si="14"/>
        <v>0</v>
      </c>
      <c r="AC71" s="122">
        <f t="shared" si="8"/>
        <v>0</v>
      </c>
      <c r="AD71" s="122">
        <v>0</v>
      </c>
      <c r="AE71" s="136">
        <v>45351</v>
      </c>
      <c r="AF71" s="122" t="s">
        <v>1246</v>
      </c>
      <c r="AG71" s="122">
        <v>0</v>
      </c>
      <c r="AH71" s="148"/>
      <c r="AI71" s="149"/>
      <c r="AJ71" s="150" t="s">
        <v>433</v>
      </c>
      <c r="AK71" s="151">
        <f t="shared" si="11"/>
        <v>0</v>
      </c>
      <c r="AL71" s="151">
        <f t="shared" si="12"/>
        <v>0</v>
      </c>
      <c r="AM71" s="151">
        <f t="shared" si="10"/>
        <v>0</v>
      </c>
      <c r="AN71" s="151">
        <f t="shared" si="13"/>
        <v>0</v>
      </c>
      <c r="AO71" s="161"/>
      <c r="AP71" s="162" t="s">
        <v>1265</v>
      </c>
    </row>
    <row r="72" s="61" customFormat="1" ht="15" spans="1:42">
      <c r="A72" s="87" t="s">
        <v>108</v>
      </c>
      <c r="B72" s="88" t="s">
        <v>415</v>
      </c>
      <c r="C72" s="88" t="s">
        <v>474</v>
      </c>
      <c r="D72" s="89" t="s">
        <v>1293</v>
      </c>
      <c r="E72" s="89" t="s">
        <v>1252</v>
      </c>
      <c r="F72" s="90" t="s">
        <v>433</v>
      </c>
      <c r="G72" s="88" t="s">
        <v>1238</v>
      </c>
      <c r="H72" s="88" t="s">
        <v>1239</v>
      </c>
      <c r="I72" s="113">
        <v>45350</v>
      </c>
      <c r="J72" s="113">
        <v>45350</v>
      </c>
      <c r="K72" s="113">
        <v>45351</v>
      </c>
      <c r="L72" s="113">
        <v>45351</v>
      </c>
      <c r="M72" s="113">
        <v>45351</v>
      </c>
      <c r="N72" s="113">
        <v>45351</v>
      </c>
      <c r="O72" s="114"/>
      <c r="P72" s="88" t="s">
        <v>1250</v>
      </c>
      <c r="Q72" s="122">
        <v>0</v>
      </c>
      <c r="R72" s="122">
        <v>800</v>
      </c>
      <c r="S72" s="122">
        <v>0</v>
      </c>
      <c r="T72" s="122">
        <v>0</v>
      </c>
      <c r="U72" s="122">
        <v>0</v>
      </c>
      <c r="V72" s="122"/>
      <c r="W72" s="122">
        <v>0</v>
      </c>
      <c r="X72" s="122">
        <v>800</v>
      </c>
      <c r="Y72" s="122">
        <v>0</v>
      </c>
      <c r="Z72" s="122">
        <v>0</v>
      </c>
      <c r="AA72" s="122"/>
      <c r="AB72" s="122">
        <f t="shared" si="14"/>
        <v>0</v>
      </c>
      <c r="AC72" s="122">
        <f t="shared" si="8"/>
        <v>0</v>
      </c>
      <c r="AD72" s="122">
        <v>0</v>
      </c>
      <c r="AE72" s="136">
        <v>45351</v>
      </c>
      <c r="AF72" s="122" t="s">
        <v>1246</v>
      </c>
      <c r="AG72" s="122">
        <v>0</v>
      </c>
      <c r="AH72" s="148"/>
      <c r="AI72" s="149"/>
      <c r="AJ72" s="150" t="s">
        <v>433</v>
      </c>
      <c r="AK72" s="151">
        <f t="shared" si="11"/>
        <v>0</v>
      </c>
      <c r="AL72" s="151">
        <f t="shared" si="12"/>
        <v>0</v>
      </c>
      <c r="AM72" s="151">
        <f t="shared" si="10"/>
        <v>0</v>
      </c>
      <c r="AN72" s="151">
        <f t="shared" si="13"/>
        <v>0</v>
      </c>
      <c r="AO72" s="161"/>
      <c r="AP72" s="162" t="s">
        <v>1265</v>
      </c>
    </row>
    <row r="73" s="61" customFormat="1" ht="15" spans="1:42">
      <c r="A73" s="87" t="s">
        <v>109</v>
      </c>
      <c r="B73" s="88" t="s">
        <v>595</v>
      </c>
      <c r="C73" s="88" t="s">
        <v>596</v>
      </c>
      <c r="D73" s="89" t="s">
        <v>1236</v>
      </c>
      <c r="E73" s="89" t="s">
        <v>1237</v>
      </c>
      <c r="F73" s="90" t="s">
        <v>454</v>
      </c>
      <c r="G73" s="88" t="s">
        <v>1238</v>
      </c>
      <c r="H73" s="88" t="s">
        <v>1239</v>
      </c>
      <c r="I73" s="113">
        <v>45346</v>
      </c>
      <c r="J73" s="113">
        <v>45348</v>
      </c>
      <c r="K73" s="113">
        <v>45352</v>
      </c>
      <c r="L73" s="113">
        <v>45352</v>
      </c>
      <c r="M73" s="113">
        <v>45352</v>
      </c>
      <c r="N73" s="113">
        <v>45355</v>
      </c>
      <c r="O73" s="114"/>
      <c r="P73" s="88" t="s">
        <v>1245</v>
      </c>
      <c r="Q73" s="122">
        <v>3500</v>
      </c>
      <c r="R73" s="122">
        <v>2600</v>
      </c>
      <c r="S73" s="122">
        <v>500</v>
      </c>
      <c r="T73" s="122">
        <v>0</v>
      </c>
      <c r="U73" s="122">
        <v>0</v>
      </c>
      <c r="V73" s="122"/>
      <c r="W73" s="122">
        <v>0</v>
      </c>
      <c r="X73" s="122">
        <v>450</v>
      </c>
      <c r="Y73" s="122">
        <v>0</v>
      </c>
      <c r="Z73" s="122">
        <v>0</v>
      </c>
      <c r="AA73" s="122"/>
      <c r="AB73" s="122">
        <f t="shared" si="14"/>
        <v>6150</v>
      </c>
      <c r="AC73" s="122">
        <f t="shared" si="8"/>
        <v>0</v>
      </c>
      <c r="AD73" s="122">
        <v>3150</v>
      </c>
      <c r="AE73" s="136">
        <v>45351</v>
      </c>
      <c r="AF73" s="122" t="s">
        <v>1299</v>
      </c>
      <c r="AG73" s="122">
        <v>3000</v>
      </c>
      <c r="AH73" s="148">
        <v>45356</v>
      </c>
      <c r="AI73" s="149" t="s">
        <v>1300</v>
      </c>
      <c r="AJ73" s="150" t="s">
        <v>1243</v>
      </c>
      <c r="AK73" s="151">
        <f t="shared" si="11"/>
        <v>3500</v>
      </c>
      <c r="AL73" s="151">
        <f t="shared" si="12"/>
        <v>2650</v>
      </c>
      <c r="AM73" s="151">
        <f t="shared" si="10"/>
        <v>6150</v>
      </c>
      <c r="AN73" s="151">
        <f t="shared" si="13"/>
        <v>6150</v>
      </c>
      <c r="AO73" s="161"/>
      <c r="AP73" s="162" t="s">
        <v>1256</v>
      </c>
    </row>
    <row r="74" s="61" customFormat="1" ht="15" spans="1:42">
      <c r="A74" s="87" t="s">
        <v>110</v>
      </c>
      <c r="B74" s="88" t="s">
        <v>598</v>
      </c>
      <c r="C74" s="88" t="s">
        <v>510</v>
      </c>
      <c r="D74" s="89" t="s">
        <v>1236</v>
      </c>
      <c r="E74" s="89" t="s">
        <v>1237</v>
      </c>
      <c r="F74" s="90" t="s">
        <v>433</v>
      </c>
      <c r="G74" s="88" t="s">
        <v>1238</v>
      </c>
      <c r="H74" s="88" t="s">
        <v>1239</v>
      </c>
      <c r="I74" s="113">
        <v>45356</v>
      </c>
      <c r="J74" s="113">
        <v>45356</v>
      </c>
      <c r="K74" s="113">
        <v>45357</v>
      </c>
      <c r="L74" s="113">
        <v>45357</v>
      </c>
      <c r="M74" s="113">
        <v>45357</v>
      </c>
      <c r="N74" s="113">
        <v>45359</v>
      </c>
      <c r="O74" s="114">
        <v>45011</v>
      </c>
      <c r="P74" s="88" t="s">
        <v>1245</v>
      </c>
      <c r="Q74" s="122">
        <v>3300</v>
      </c>
      <c r="R74" s="122">
        <v>2600</v>
      </c>
      <c r="S74" s="122">
        <v>0</v>
      </c>
      <c r="T74" s="122">
        <v>0</v>
      </c>
      <c r="U74" s="122">
        <v>0</v>
      </c>
      <c r="V74" s="122"/>
      <c r="W74" s="122">
        <v>3300</v>
      </c>
      <c r="X74" s="122">
        <v>2600</v>
      </c>
      <c r="Y74" s="122">
        <v>0</v>
      </c>
      <c r="Z74" s="122">
        <v>0</v>
      </c>
      <c r="AA74" s="122"/>
      <c r="AB74" s="122">
        <f t="shared" si="14"/>
        <v>0</v>
      </c>
      <c r="AC74" s="122">
        <f t="shared" si="8"/>
        <v>0</v>
      </c>
      <c r="AD74" s="122">
        <v>0</v>
      </c>
      <c r="AE74" s="136">
        <v>45357</v>
      </c>
      <c r="AF74" s="122" t="s">
        <v>1246</v>
      </c>
      <c r="AG74" s="122">
        <v>0</v>
      </c>
      <c r="AH74" s="148"/>
      <c r="AI74" s="149"/>
      <c r="AJ74" s="150" t="s">
        <v>433</v>
      </c>
      <c r="AK74" s="151">
        <f t="shared" si="11"/>
        <v>0</v>
      </c>
      <c r="AL74" s="151">
        <f t="shared" si="12"/>
        <v>0</v>
      </c>
      <c r="AM74" s="151">
        <f t="shared" si="10"/>
        <v>0</v>
      </c>
      <c r="AN74" s="151">
        <f t="shared" si="13"/>
        <v>0</v>
      </c>
      <c r="AO74" s="161"/>
      <c r="AP74" s="162" t="s">
        <v>1247</v>
      </c>
    </row>
    <row r="75" s="61" customFormat="1" ht="15" spans="1:42">
      <c r="A75" s="87" t="s">
        <v>111</v>
      </c>
      <c r="B75" s="88" t="s">
        <v>415</v>
      </c>
      <c r="C75" s="88" t="s">
        <v>517</v>
      </c>
      <c r="D75" s="89" t="s">
        <v>1236</v>
      </c>
      <c r="E75" s="89" t="s">
        <v>523</v>
      </c>
      <c r="F75" s="90" t="s">
        <v>550</v>
      </c>
      <c r="G75" s="88" t="s">
        <v>1238</v>
      </c>
      <c r="H75" s="88" t="s">
        <v>1239</v>
      </c>
      <c r="I75" s="113">
        <v>45352</v>
      </c>
      <c r="J75" s="113">
        <v>45357</v>
      </c>
      <c r="K75" s="113">
        <v>45357</v>
      </c>
      <c r="L75" s="113">
        <v>45357</v>
      </c>
      <c r="M75" s="113">
        <v>45357</v>
      </c>
      <c r="N75" s="113">
        <v>45357</v>
      </c>
      <c r="O75" s="114"/>
      <c r="P75" s="88" t="s">
        <v>1266</v>
      </c>
      <c r="Q75" s="122">
        <v>15350</v>
      </c>
      <c r="R75" s="122">
        <v>0</v>
      </c>
      <c r="S75" s="122">
        <v>0</v>
      </c>
      <c r="T75" s="122">
        <v>0</v>
      </c>
      <c r="U75" s="122">
        <v>0</v>
      </c>
      <c r="V75" s="122"/>
      <c r="W75" s="122">
        <v>15350</v>
      </c>
      <c r="X75" s="122">
        <v>0</v>
      </c>
      <c r="Y75" s="122">
        <v>0</v>
      </c>
      <c r="Z75" s="122">
        <v>0</v>
      </c>
      <c r="AA75" s="122"/>
      <c r="AB75" s="122">
        <f t="shared" si="14"/>
        <v>0</v>
      </c>
      <c r="AC75" s="122">
        <f t="shared" si="8"/>
        <v>0</v>
      </c>
      <c r="AD75" s="122">
        <v>0</v>
      </c>
      <c r="AE75" s="136">
        <v>45357</v>
      </c>
      <c r="AF75" s="122" t="s">
        <v>1246</v>
      </c>
      <c r="AG75" s="122">
        <v>0</v>
      </c>
      <c r="AH75" s="148"/>
      <c r="AI75" s="149"/>
      <c r="AJ75" s="150" t="s">
        <v>523</v>
      </c>
      <c r="AK75" s="151">
        <f t="shared" si="11"/>
        <v>0</v>
      </c>
      <c r="AL75" s="151">
        <f t="shared" si="12"/>
        <v>0</v>
      </c>
      <c r="AM75" s="151">
        <f t="shared" si="10"/>
        <v>0</v>
      </c>
      <c r="AN75" s="151">
        <f t="shared" si="13"/>
        <v>0</v>
      </c>
      <c r="AO75" s="161"/>
      <c r="AP75" s="162" t="s">
        <v>1265</v>
      </c>
    </row>
    <row r="76" s="61" customFormat="1" ht="15" spans="1:42">
      <c r="A76" s="87" t="s">
        <v>112</v>
      </c>
      <c r="B76" s="88" t="s">
        <v>600</v>
      </c>
      <c r="C76" s="88" t="s">
        <v>601</v>
      </c>
      <c r="D76" s="89" t="s">
        <v>1236</v>
      </c>
      <c r="E76" s="89" t="s">
        <v>1237</v>
      </c>
      <c r="F76" s="90" t="s">
        <v>454</v>
      </c>
      <c r="G76" s="88" t="s">
        <v>1238</v>
      </c>
      <c r="H76" s="88" t="s">
        <v>1239</v>
      </c>
      <c r="I76" s="113">
        <v>45351</v>
      </c>
      <c r="J76" s="113">
        <v>45352</v>
      </c>
      <c r="K76" s="113">
        <v>45359</v>
      </c>
      <c r="L76" s="113">
        <v>45359</v>
      </c>
      <c r="M76" s="113">
        <v>45359</v>
      </c>
      <c r="N76" s="113">
        <v>45360</v>
      </c>
      <c r="O76" s="114">
        <v>43630</v>
      </c>
      <c r="P76" s="88" t="s">
        <v>1266</v>
      </c>
      <c r="Q76" s="122">
        <v>0</v>
      </c>
      <c r="R76" s="122">
        <v>0</v>
      </c>
      <c r="S76" s="122">
        <v>0</v>
      </c>
      <c r="T76" s="122">
        <v>0</v>
      </c>
      <c r="U76" s="122">
        <v>0</v>
      </c>
      <c r="V76" s="122"/>
      <c r="W76" s="122">
        <v>0</v>
      </c>
      <c r="X76" s="122">
        <v>0</v>
      </c>
      <c r="Y76" s="122">
        <v>0</v>
      </c>
      <c r="Z76" s="122">
        <v>0</v>
      </c>
      <c r="AA76" s="122"/>
      <c r="AB76" s="122">
        <f t="shared" si="14"/>
        <v>0</v>
      </c>
      <c r="AC76" s="122">
        <f t="shared" si="8"/>
        <v>0</v>
      </c>
      <c r="AD76" s="122">
        <v>0</v>
      </c>
      <c r="AE76" s="136">
        <v>45359</v>
      </c>
      <c r="AF76" s="122" t="s">
        <v>1246</v>
      </c>
      <c r="AG76" s="122">
        <v>0</v>
      </c>
      <c r="AH76" s="148"/>
      <c r="AI76" s="149"/>
      <c r="AJ76" s="150" t="s">
        <v>1301</v>
      </c>
      <c r="AK76" s="151">
        <f t="shared" si="11"/>
        <v>0</v>
      </c>
      <c r="AL76" s="151">
        <f t="shared" si="12"/>
        <v>0</v>
      </c>
      <c r="AM76" s="151">
        <f t="shared" si="10"/>
        <v>0</v>
      </c>
      <c r="AN76" s="151">
        <f t="shared" si="13"/>
        <v>0</v>
      </c>
      <c r="AO76" s="161"/>
      <c r="AP76" s="162" t="s">
        <v>1247</v>
      </c>
    </row>
    <row r="77" s="61" customFormat="1" ht="15" spans="1:42">
      <c r="A77" s="87" t="s">
        <v>113</v>
      </c>
      <c r="B77" s="88" t="s">
        <v>603</v>
      </c>
      <c r="C77" s="88" t="s">
        <v>453</v>
      </c>
      <c r="D77" s="89" t="s">
        <v>1293</v>
      </c>
      <c r="E77" s="89" t="s">
        <v>1252</v>
      </c>
      <c r="F77" s="90" t="s">
        <v>454</v>
      </c>
      <c r="G77" s="88" t="s">
        <v>1238</v>
      </c>
      <c r="H77" s="88" t="s">
        <v>1239</v>
      </c>
      <c r="I77" s="113">
        <v>45352</v>
      </c>
      <c r="J77" s="113">
        <v>45352</v>
      </c>
      <c r="K77" s="113">
        <v>45359</v>
      </c>
      <c r="L77" s="113">
        <v>45359</v>
      </c>
      <c r="M77" s="113">
        <v>45359</v>
      </c>
      <c r="N77" s="113">
        <v>45363</v>
      </c>
      <c r="O77" s="114"/>
      <c r="P77" s="88" t="s">
        <v>1250</v>
      </c>
      <c r="Q77" s="122">
        <v>0</v>
      </c>
      <c r="R77" s="122">
        <v>800</v>
      </c>
      <c r="S77" s="122">
        <v>0</v>
      </c>
      <c r="T77" s="122">
        <v>0</v>
      </c>
      <c r="U77" s="122">
        <v>0</v>
      </c>
      <c r="V77" s="122"/>
      <c r="W77" s="122">
        <v>0</v>
      </c>
      <c r="X77" s="122">
        <v>0</v>
      </c>
      <c r="Y77" s="122">
        <v>0</v>
      </c>
      <c r="Z77" s="122">
        <v>0</v>
      </c>
      <c r="AA77" s="122"/>
      <c r="AB77" s="122">
        <f t="shared" si="14"/>
        <v>800</v>
      </c>
      <c r="AC77" s="122">
        <f t="shared" si="8"/>
        <v>0</v>
      </c>
      <c r="AD77" s="122">
        <v>800</v>
      </c>
      <c r="AE77" s="136">
        <v>45359</v>
      </c>
      <c r="AF77" s="122" t="s">
        <v>604</v>
      </c>
      <c r="AG77" s="122">
        <v>0</v>
      </c>
      <c r="AH77" s="148"/>
      <c r="AI77" s="149"/>
      <c r="AJ77" s="150" t="s">
        <v>1243</v>
      </c>
      <c r="AK77" s="151">
        <f t="shared" si="11"/>
        <v>0</v>
      </c>
      <c r="AL77" s="151">
        <f t="shared" si="12"/>
        <v>800</v>
      </c>
      <c r="AM77" s="151">
        <f t="shared" si="10"/>
        <v>800</v>
      </c>
      <c r="AN77" s="151">
        <f t="shared" si="13"/>
        <v>800</v>
      </c>
      <c r="AO77" s="161"/>
      <c r="AP77" s="162" t="s">
        <v>1254</v>
      </c>
    </row>
    <row r="78" s="61" customFormat="1" ht="15" spans="1:42">
      <c r="A78" s="87" t="s">
        <v>114</v>
      </c>
      <c r="B78" s="88" t="s">
        <v>603</v>
      </c>
      <c r="C78" s="88" t="s">
        <v>453</v>
      </c>
      <c r="D78" s="89" t="s">
        <v>1293</v>
      </c>
      <c r="E78" s="89" t="s">
        <v>1252</v>
      </c>
      <c r="F78" s="90" t="s">
        <v>454</v>
      </c>
      <c r="G78" s="88" t="s">
        <v>1238</v>
      </c>
      <c r="H78" s="88" t="s">
        <v>1239</v>
      </c>
      <c r="I78" s="113">
        <v>45352</v>
      </c>
      <c r="J78" s="113">
        <v>45352</v>
      </c>
      <c r="K78" s="113">
        <v>45359</v>
      </c>
      <c r="L78" s="113">
        <v>45359</v>
      </c>
      <c r="M78" s="113">
        <v>45359</v>
      </c>
      <c r="N78" s="113">
        <v>45363</v>
      </c>
      <c r="O78" s="114"/>
      <c r="P78" s="88" t="s">
        <v>1250</v>
      </c>
      <c r="Q78" s="122">
        <v>0</v>
      </c>
      <c r="R78" s="122">
        <v>800</v>
      </c>
      <c r="S78" s="122">
        <v>0</v>
      </c>
      <c r="T78" s="122">
        <v>0</v>
      </c>
      <c r="U78" s="122">
        <v>0</v>
      </c>
      <c r="V78" s="122"/>
      <c r="W78" s="122">
        <v>0</v>
      </c>
      <c r="X78" s="122">
        <v>0</v>
      </c>
      <c r="Y78" s="122">
        <v>0</v>
      </c>
      <c r="Z78" s="122">
        <v>0</v>
      </c>
      <c r="AA78" s="122"/>
      <c r="AB78" s="122">
        <f t="shared" si="14"/>
        <v>800</v>
      </c>
      <c r="AC78" s="122">
        <f t="shared" si="8"/>
        <v>0</v>
      </c>
      <c r="AD78" s="122">
        <v>800</v>
      </c>
      <c r="AE78" s="136">
        <v>45359</v>
      </c>
      <c r="AF78" s="122" t="s">
        <v>604</v>
      </c>
      <c r="AG78" s="122">
        <v>0</v>
      </c>
      <c r="AH78" s="148"/>
      <c r="AI78" s="149"/>
      <c r="AJ78" s="150" t="s">
        <v>1243</v>
      </c>
      <c r="AK78" s="151">
        <f t="shared" si="11"/>
        <v>0</v>
      </c>
      <c r="AL78" s="151">
        <f t="shared" si="12"/>
        <v>800</v>
      </c>
      <c r="AM78" s="151">
        <f t="shared" si="10"/>
        <v>800</v>
      </c>
      <c r="AN78" s="151">
        <f t="shared" si="13"/>
        <v>800</v>
      </c>
      <c r="AO78" s="161"/>
      <c r="AP78" s="162" t="s">
        <v>1254</v>
      </c>
    </row>
    <row r="79" s="61" customFormat="1" ht="15" spans="1:42">
      <c r="A79" s="87" t="s">
        <v>115</v>
      </c>
      <c r="B79" s="88" t="s">
        <v>605</v>
      </c>
      <c r="C79" s="88" t="s">
        <v>606</v>
      </c>
      <c r="D79" s="89" t="s">
        <v>1236</v>
      </c>
      <c r="E79" s="89" t="s">
        <v>1237</v>
      </c>
      <c r="F79" s="90" t="s">
        <v>454</v>
      </c>
      <c r="G79" s="88" t="s">
        <v>1238</v>
      </c>
      <c r="H79" s="88" t="s">
        <v>1239</v>
      </c>
      <c r="I79" s="113">
        <v>45357</v>
      </c>
      <c r="J79" s="113">
        <v>45357</v>
      </c>
      <c r="K79" s="113">
        <v>45359</v>
      </c>
      <c r="L79" s="113">
        <v>45359</v>
      </c>
      <c r="M79" s="113">
        <v>45359</v>
      </c>
      <c r="N79" s="113">
        <v>45360</v>
      </c>
      <c r="O79" s="114"/>
      <c r="P79" s="88" t="s">
        <v>1241</v>
      </c>
      <c r="Q79" s="122">
        <v>440</v>
      </c>
      <c r="R79" s="122">
        <v>3000</v>
      </c>
      <c r="S79" s="122">
        <v>500</v>
      </c>
      <c r="T79" s="122">
        <v>0</v>
      </c>
      <c r="U79" s="122">
        <v>0</v>
      </c>
      <c r="V79" s="122"/>
      <c r="W79" s="122">
        <v>0</v>
      </c>
      <c r="X79" s="122">
        <v>0</v>
      </c>
      <c r="Y79" s="122">
        <v>0</v>
      </c>
      <c r="Z79" s="122">
        <v>0</v>
      </c>
      <c r="AA79" s="122"/>
      <c r="AB79" s="122">
        <f t="shared" si="14"/>
        <v>3940</v>
      </c>
      <c r="AC79" s="122">
        <f t="shared" si="8"/>
        <v>0</v>
      </c>
      <c r="AD79" s="122">
        <v>1970</v>
      </c>
      <c r="AE79" s="136">
        <v>45359</v>
      </c>
      <c r="AF79" s="122" t="s">
        <v>607</v>
      </c>
      <c r="AG79" s="122">
        <v>1970</v>
      </c>
      <c r="AH79" s="148">
        <v>45399</v>
      </c>
      <c r="AI79" s="149" t="s">
        <v>1302</v>
      </c>
      <c r="AJ79" s="150" t="s">
        <v>1243</v>
      </c>
      <c r="AK79" s="151">
        <f t="shared" si="11"/>
        <v>440</v>
      </c>
      <c r="AL79" s="151">
        <f t="shared" si="12"/>
        <v>3500</v>
      </c>
      <c r="AM79" s="151">
        <f t="shared" si="10"/>
        <v>3940</v>
      </c>
      <c r="AN79" s="151">
        <f t="shared" si="13"/>
        <v>3940</v>
      </c>
      <c r="AO79" s="161"/>
      <c r="AP79" s="162" t="s">
        <v>1244</v>
      </c>
    </row>
    <row r="80" s="61" customFormat="1" ht="15" spans="1:42">
      <c r="A80" s="87" t="s">
        <v>116</v>
      </c>
      <c r="B80" s="88" t="s">
        <v>608</v>
      </c>
      <c r="C80" s="88" t="s">
        <v>510</v>
      </c>
      <c r="D80" s="89" t="s">
        <v>1236</v>
      </c>
      <c r="E80" s="89" t="s">
        <v>1237</v>
      </c>
      <c r="F80" s="90" t="s">
        <v>433</v>
      </c>
      <c r="G80" s="88" t="s">
        <v>1238</v>
      </c>
      <c r="H80" s="88" t="s">
        <v>1239</v>
      </c>
      <c r="I80" s="113">
        <v>45357</v>
      </c>
      <c r="J80" s="113">
        <v>45359</v>
      </c>
      <c r="K80" s="113">
        <v>45359</v>
      </c>
      <c r="L80" s="113">
        <v>45359</v>
      </c>
      <c r="M80" s="113">
        <v>45359</v>
      </c>
      <c r="N80" s="113">
        <v>45364</v>
      </c>
      <c r="O80" s="114">
        <v>45146</v>
      </c>
      <c r="P80" s="88" t="s">
        <v>1245</v>
      </c>
      <c r="Q80" s="122">
        <v>3300</v>
      </c>
      <c r="R80" s="122">
        <v>2600</v>
      </c>
      <c r="S80" s="122">
        <v>0</v>
      </c>
      <c r="T80" s="122">
        <v>0</v>
      </c>
      <c r="U80" s="122">
        <v>0</v>
      </c>
      <c r="V80" s="122"/>
      <c r="W80" s="122">
        <v>3300</v>
      </c>
      <c r="X80" s="122">
        <v>2600</v>
      </c>
      <c r="Y80" s="122">
        <v>0</v>
      </c>
      <c r="Z80" s="122">
        <v>0</v>
      </c>
      <c r="AA80" s="122"/>
      <c r="AB80" s="122">
        <f t="shared" si="14"/>
        <v>0</v>
      </c>
      <c r="AC80" s="122">
        <f t="shared" si="8"/>
        <v>0</v>
      </c>
      <c r="AD80" s="122">
        <v>0</v>
      </c>
      <c r="AE80" s="136">
        <v>45359</v>
      </c>
      <c r="AF80" s="122" t="s">
        <v>1246</v>
      </c>
      <c r="AG80" s="122">
        <v>0</v>
      </c>
      <c r="AH80" s="148"/>
      <c r="AI80" s="149"/>
      <c r="AJ80" s="150" t="s">
        <v>433</v>
      </c>
      <c r="AK80" s="151">
        <f t="shared" si="11"/>
        <v>0</v>
      </c>
      <c r="AL80" s="151">
        <f t="shared" si="12"/>
        <v>0</v>
      </c>
      <c r="AM80" s="151">
        <f t="shared" si="10"/>
        <v>0</v>
      </c>
      <c r="AN80" s="151">
        <f t="shared" si="13"/>
        <v>0</v>
      </c>
      <c r="AO80" s="161"/>
      <c r="AP80" s="162" t="s">
        <v>1247</v>
      </c>
    </row>
    <row r="81" s="61" customFormat="1" ht="15" spans="1:42">
      <c r="A81" s="87" t="s">
        <v>117</v>
      </c>
      <c r="B81" s="88" t="s">
        <v>600</v>
      </c>
      <c r="C81" s="88" t="s">
        <v>601</v>
      </c>
      <c r="D81" s="89" t="s">
        <v>1236</v>
      </c>
      <c r="E81" s="89" t="s">
        <v>1237</v>
      </c>
      <c r="F81" s="90" t="s">
        <v>550</v>
      </c>
      <c r="G81" s="88" t="s">
        <v>1238</v>
      </c>
      <c r="H81" s="88" t="s">
        <v>1239</v>
      </c>
      <c r="I81" s="113">
        <v>45357</v>
      </c>
      <c r="J81" s="113">
        <v>45359</v>
      </c>
      <c r="K81" s="113">
        <v>45359</v>
      </c>
      <c r="L81" s="113">
        <v>45359</v>
      </c>
      <c r="M81" s="113">
        <v>45359</v>
      </c>
      <c r="N81" s="113">
        <v>45360</v>
      </c>
      <c r="O81" s="114">
        <v>43630</v>
      </c>
      <c r="P81" s="88" t="s">
        <v>1245</v>
      </c>
      <c r="Q81" s="122">
        <v>15050</v>
      </c>
      <c r="R81" s="122">
        <v>4250</v>
      </c>
      <c r="S81" s="122">
        <v>500</v>
      </c>
      <c r="T81" s="122">
        <v>0</v>
      </c>
      <c r="U81" s="122">
        <v>200</v>
      </c>
      <c r="V81" s="122">
        <v>332.5</v>
      </c>
      <c r="W81" s="122">
        <v>14850</v>
      </c>
      <c r="X81" s="122">
        <v>1800</v>
      </c>
      <c r="Y81" s="122">
        <v>0</v>
      </c>
      <c r="Z81" s="122">
        <v>0</v>
      </c>
      <c r="AA81" s="122"/>
      <c r="AB81" s="122">
        <f>SUM(Q81:T81)-(U81+W81+X81+Y81+Z81+V81)</f>
        <v>2617.5</v>
      </c>
      <c r="AC81" s="122">
        <f t="shared" si="8"/>
        <v>0</v>
      </c>
      <c r="AD81" s="122">
        <v>1300</v>
      </c>
      <c r="AE81" s="136">
        <v>45359</v>
      </c>
      <c r="AF81" s="122" t="s">
        <v>602</v>
      </c>
      <c r="AG81" s="122">
        <v>1317.5</v>
      </c>
      <c r="AH81" s="148">
        <v>45360</v>
      </c>
      <c r="AI81" s="149" t="s">
        <v>1303</v>
      </c>
      <c r="AJ81" s="150" t="s">
        <v>1243</v>
      </c>
      <c r="AK81" s="151">
        <f t="shared" si="11"/>
        <v>0</v>
      </c>
      <c r="AL81" s="151">
        <f t="shared" si="12"/>
        <v>2617.5</v>
      </c>
      <c r="AM81" s="151">
        <f t="shared" si="10"/>
        <v>2617.5</v>
      </c>
      <c r="AN81" s="151">
        <f t="shared" si="13"/>
        <v>2617.5</v>
      </c>
      <c r="AO81" s="161"/>
      <c r="AP81" s="162" t="s">
        <v>1256</v>
      </c>
    </row>
    <row r="82" s="61" customFormat="1" ht="15" spans="1:42">
      <c r="A82" s="87" t="s">
        <v>118</v>
      </c>
      <c r="B82" s="88" t="s">
        <v>610</v>
      </c>
      <c r="C82" s="88" t="s">
        <v>611</v>
      </c>
      <c r="D82" s="89" t="s">
        <v>1236</v>
      </c>
      <c r="E82" s="89" t="s">
        <v>1237</v>
      </c>
      <c r="F82" s="90" t="s">
        <v>454</v>
      </c>
      <c r="G82" s="88" t="s">
        <v>1238</v>
      </c>
      <c r="H82" s="88" t="s">
        <v>1239</v>
      </c>
      <c r="I82" s="113">
        <v>45355</v>
      </c>
      <c r="J82" s="113">
        <v>45355</v>
      </c>
      <c r="K82" s="113">
        <v>45363</v>
      </c>
      <c r="L82" s="113">
        <v>45363</v>
      </c>
      <c r="M82" s="113">
        <v>45363</v>
      </c>
      <c r="N82" s="113">
        <v>45364</v>
      </c>
      <c r="O82" s="114"/>
      <c r="P82" s="88" t="s">
        <v>1245</v>
      </c>
      <c r="Q82" s="122">
        <v>13970</v>
      </c>
      <c r="R82" s="122">
        <v>4250</v>
      </c>
      <c r="S82" s="122">
        <v>500</v>
      </c>
      <c r="T82" s="122">
        <v>0</v>
      </c>
      <c r="U82" s="122">
        <v>0</v>
      </c>
      <c r="V82" s="122">
        <v>175</v>
      </c>
      <c r="W82" s="122">
        <v>1000</v>
      </c>
      <c r="X82" s="122">
        <v>0</v>
      </c>
      <c r="Y82" s="122">
        <v>0</v>
      </c>
      <c r="Z82" s="122">
        <v>0</v>
      </c>
      <c r="AA82" s="122"/>
      <c r="AB82" s="122">
        <f>SUM(Q82:T82)-(U82+W82+X82+Y82+Z82+V82)</f>
        <v>17545</v>
      </c>
      <c r="AC82" s="122">
        <f t="shared" si="8"/>
        <v>0</v>
      </c>
      <c r="AD82" s="122">
        <v>10000</v>
      </c>
      <c r="AE82" s="136">
        <v>45363</v>
      </c>
      <c r="AF82" s="122" t="s">
        <v>612</v>
      </c>
      <c r="AG82" s="122">
        <v>7545</v>
      </c>
      <c r="AH82" s="148">
        <v>45419</v>
      </c>
      <c r="AI82" s="149" t="s">
        <v>1304</v>
      </c>
      <c r="AJ82" s="150" t="s">
        <v>1243</v>
      </c>
      <c r="AK82" s="151">
        <f t="shared" si="11"/>
        <v>12970</v>
      </c>
      <c r="AL82" s="151">
        <f t="shared" si="12"/>
        <v>4575</v>
      </c>
      <c r="AM82" s="151">
        <f t="shared" si="10"/>
        <v>17545</v>
      </c>
      <c r="AN82" s="151">
        <f t="shared" si="13"/>
        <v>17545</v>
      </c>
      <c r="AO82" s="161"/>
      <c r="AP82" s="162" t="s">
        <v>1244</v>
      </c>
    </row>
    <row r="83" s="61" customFormat="1" ht="15" spans="1:42">
      <c r="A83" s="87" t="s">
        <v>119</v>
      </c>
      <c r="B83" s="88" t="s">
        <v>613</v>
      </c>
      <c r="C83" s="88" t="s">
        <v>453</v>
      </c>
      <c r="D83" s="89" t="s">
        <v>1236</v>
      </c>
      <c r="E83" s="89" t="s">
        <v>1252</v>
      </c>
      <c r="F83" s="90" t="s">
        <v>454</v>
      </c>
      <c r="G83" s="88" t="s">
        <v>1238</v>
      </c>
      <c r="H83" s="88" t="s">
        <v>1239</v>
      </c>
      <c r="I83" s="113">
        <v>45358</v>
      </c>
      <c r="J83" s="113">
        <v>45359</v>
      </c>
      <c r="K83" s="113">
        <v>45363</v>
      </c>
      <c r="L83" s="113">
        <v>45363</v>
      </c>
      <c r="M83" s="113">
        <v>45363</v>
      </c>
      <c r="N83" s="113">
        <v>45363</v>
      </c>
      <c r="O83" s="114"/>
      <c r="P83" s="88" t="s">
        <v>1258</v>
      </c>
      <c r="Q83" s="122">
        <v>0</v>
      </c>
      <c r="R83" s="122">
        <v>500</v>
      </c>
      <c r="S83" s="122">
        <v>0</v>
      </c>
      <c r="T83" s="122">
        <v>0</v>
      </c>
      <c r="U83" s="122">
        <v>0</v>
      </c>
      <c r="V83" s="122"/>
      <c r="W83" s="122">
        <v>0</v>
      </c>
      <c r="X83" s="122">
        <v>0</v>
      </c>
      <c r="Y83" s="122">
        <v>0</v>
      </c>
      <c r="Z83" s="122">
        <v>0</v>
      </c>
      <c r="AA83" s="122"/>
      <c r="AB83" s="122">
        <f t="shared" ref="AB83:AB89" si="15">SUM(Q83:T83)-(U83+W83+X83+Y83+Z83)</f>
        <v>500</v>
      </c>
      <c r="AC83" s="122">
        <f t="shared" si="8"/>
        <v>0</v>
      </c>
      <c r="AD83" s="122">
        <v>0</v>
      </c>
      <c r="AE83" s="136">
        <v>45363</v>
      </c>
      <c r="AF83" s="122" t="s">
        <v>1246</v>
      </c>
      <c r="AG83" s="122">
        <v>500</v>
      </c>
      <c r="AH83" s="148">
        <v>45363</v>
      </c>
      <c r="AI83" s="149" t="s">
        <v>1305</v>
      </c>
      <c r="AJ83" s="150" t="s">
        <v>1243</v>
      </c>
      <c r="AK83" s="151">
        <f t="shared" si="11"/>
        <v>0</v>
      </c>
      <c r="AL83" s="151">
        <f t="shared" si="12"/>
        <v>500</v>
      </c>
      <c r="AM83" s="151">
        <f t="shared" si="10"/>
        <v>500</v>
      </c>
      <c r="AN83" s="151">
        <f t="shared" si="13"/>
        <v>500</v>
      </c>
      <c r="AO83" s="161"/>
      <c r="AP83" s="162" t="s">
        <v>1254</v>
      </c>
    </row>
    <row r="84" s="61" customFormat="1" ht="15" spans="1:42">
      <c r="A84" s="87" t="s">
        <v>120</v>
      </c>
      <c r="B84" s="88" t="s">
        <v>616</v>
      </c>
      <c r="C84" s="88" t="s">
        <v>432</v>
      </c>
      <c r="D84" s="89" t="s">
        <v>1236</v>
      </c>
      <c r="E84" s="89" t="s">
        <v>1237</v>
      </c>
      <c r="F84" s="90" t="s">
        <v>454</v>
      </c>
      <c r="G84" s="88" t="s">
        <v>1238</v>
      </c>
      <c r="H84" s="88" t="s">
        <v>1239</v>
      </c>
      <c r="I84" s="113">
        <v>45357</v>
      </c>
      <c r="J84" s="113">
        <v>45357</v>
      </c>
      <c r="K84" s="113">
        <v>45364</v>
      </c>
      <c r="L84" s="113">
        <v>45364</v>
      </c>
      <c r="M84" s="113">
        <v>45364</v>
      </c>
      <c r="N84" s="113">
        <v>45365</v>
      </c>
      <c r="O84" s="114">
        <v>44493</v>
      </c>
      <c r="P84" s="88" t="s">
        <v>1245</v>
      </c>
      <c r="Q84" s="122">
        <v>3300</v>
      </c>
      <c r="R84" s="122">
        <v>2600</v>
      </c>
      <c r="S84" s="122">
        <v>500</v>
      </c>
      <c r="T84" s="122">
        <v>0</v>
      </c>
      <c r="U84" s="122">
        <v>0</v>
      </c>
      <c r="V84" s="122"/>
      <c r="W84" s="122">
        <v>0</v>
      </c>
      <c r="X84" s="122">
        <v>0</v>
      </c>
      <c r="Y84" s="122">
        <v>0</v>
      </c>
      <c r="Z84" s="122">
        <v>0</v>
      </c>
      <c r="AA84" s="122"/>
      <c r="AB84" s="122">
        <f t="shared" si="15"/>
        <v>6400</v>
      </c>
      <c r="AC84" s="122">
        <f t="shared" si="8"/>
        <v>0</v>
      </c>
      <c r="AD84" s="122">
        <v>3200</v>
      </c>
      <c r="AE84" s="136">
        <v>45364</v>
      </c>
      <c r="AF84" s="122" t="s">
        <v>617</v>
      </c>
      <c r="AG84" s="122">
        <v>3200</v>
      </c>
      <c r="AH84" s="148">
        <v>45366</v>
      </c>
      <c r="AI84" s="149" t="s">
        <v>1306</v>
      </c>
      <c r="AJ84" s="150" t="s">
        <v>1243</v>
      </c>
      <c r="AK84" s="151">
        <f t="shared" si="11"/>
        <v>3300</v>
      </c>
      <c r="AL84" s="151">
        <f t="shared" si="12"/>
        <v>3100</v>
      </c>
      <c r="AM84" s="151">
        <f t="shared" si="10"/>
        <v>6400</v>
      </c>
      <c r="AN84" s="151">
        <f t="shared" si="13"/>
        <v>6400</v>
      </c>
      <c r="AO84" s="161"/>
      <c r="AP84" s="162" t="s">
        <v>1256</v>
      </c>
    </row>
    <row r="85" s="61" customFormat="1" ht="15" spans="1:42">
      <c r="A85" s="87" t="s">
        <v>121</v>
      </c>
      <c r="B85" s="88" t="s">
        <v>615</v>
      </c>
      <c r="C85" s="88" t="s">
        <v>510</v>
      </c>
      <c r="D85" s="89" t="s">
        <v>1236</v>
      </c>
      <c r="E85" s="89" t="s">
        <v>1237</v>
      </c>
      <c r="F85" s="90" t="s">
        <v>433</v>
      </c>
      <c r="G85" s="88" t="s">
        <v>1238</v>
      </c>
      <c r="H85" s="88" t="s">
        <v>1239</v>
      </c>
      <c r="I85" s="113">
        <v>45360</v>
      </c>
      <c r="J85" s="113">
        <v>45362</v>
      </c>
      <c r="K85" s="113">
        <v>45364</v>
      </c>
      <c r="L85" s="113">
        <v>45364</v>
      </c>
      <c r="M85" s="113">
        <v>45364</v>
      </c>
      <c r="N85" s="113">
        <v>45365</v>
      </c>
      <c r="O85" s="114">
        <v>45296</v>
      </c>
      <c r="P85" s="88" t="s">
        <v>1245</v>
      </c>
      <c r="Q85" s="122">
        <v>3300</v>
      </c>
      <c r="R85" s="122">
        <v>2600</v>
      </c>
      <c r="S85" s="122">
        <v>0</v>
      </c>
      <c r="T85" s="122">
        <v>0</v>
      </c>
      <c r="U85" s="122">
        <v>0</v>
      </c>
      <c r="V85" s="122"/>
      <c r="W85" s="122">
        <v>3300</v>
      </c>
      <c r="X85" s="122">
        <v>2600</v>
      </c>
      <c r="Y85" s="122">
        <v>0</v>
      </c>
      <c r="Z85" s="122">
        <v>0</v>
      </c>
      <c r="AA85" s="122"/>
      <c r="AB85" s="122">
        <f t="shared" si="15"/>
        <v>0</v>
      </c>
      <c r="AC85" s="122">
        <f t="shared" si="8"/>
        <v>0</v>
      </c>
      <c r="AD85" s="122">
        <v>0</v>
      </c>
      <c r="AE85" s="136">
        <v>45364</v>
      </c>
      <c r="AF85" s="122" t="s">
        <v>1246</v>
      </c>
      <c r="AG85" s="122">
        <v>0</v>
      </c>
      <c r="AH85" s="148"/>
      <c r="AI85" s="149"/>
      <c r="AJ85" s="150" t="s">
        <v>433</v>
      </c>
      <c r="AK85" s="151">
        <f t="shared" si="11"/>
        <v>0</v>
      </c>
      <c r="AL85" s="151">
        <f t="shared" si="12"/>
        <v>0</v>
      </c>
      <c r="AM85" s="151">
        <f t="shared" si="10"/>
        <v>0</v>
      </c>
      <c r="AN85" s="151">
        <f t="shared" si="13"/>
        <v>0</v>
      </c>
      <c r="AO85" s="161"/>
      <c r="AP85" s="162" t="s">
        <v>1247</v>
      </c>
    </row>
    <row r="86" s="61" customFormat="1" ht="15" spans="1:42">
      <c r="A86" s="87" t="s">
        <v>122</v>
      </c>
      <c r="B86" s="88" t="s">
        <v>620</v>
      </c>
      <c r="C86" s="88" t="s">
        <v>555</v>
      </c>
      <c r="D86" s="89" t="s">
        <v>1236</v>
      </c>
      <c r="E86" s="89" t="s">
        <v>1237</v>
      </c>
      <c r="F86" s="90" t="s">
        <v>454</v>
      </c>
      <c r="G86" s="88" t="s">
        <v>1238</v>
      </c>
      <c r="H86" s="88" t="s">
        <v>1239</v>
      </c>
      <c r="I86" s="113">
        <v>45358</v>
      </c>
      <c r="J86" s="113">
        <v>45359</v>
      </c>
      <c r="K86" s="113">
        <v>45365</v>
      </c>
      <c r="L86" s="113">
        <v>45365</v>
      </c>
      <c r="M86" s="113">
        <v>45365</v>
      </c>
      <c r="N86" s="113">
        <v>45377</v>
      </c>
      <c r="O86" s="114"/>
      <c r="P86" s="88" t="s">
        <v>1271</v>
      </c>
      <c r="Q86" s="122">
        <v>0</v>
      </c>
      <c r="R86" s="122">
        <v>450</v>
      </c>
      <c r="S86" s="122">
        <v>0</v>
      </c>
      <c r="T86" s="122">
        <v>0</v>
      </c>
      <c r="U86" s="122">
        <v>0</v>
      </c>
      <c r="V86" s="122"/>
      <c r="W86" s="122">
        <v>0</v>
      </c>
      <c r="X86" s="122">
        <v>450</v>
      </c>
      <c r="Y86" s="122">
        <v>0</v>
      </c>
      <c r="Z86" s="122">
        <v>0</v>
      </c>
      <c r="AA86" s="122"/>
      <c r="AB86" s="122">
        <f t="shared" si="15"/>
        <v>0</v>
      </c>
      <c r="AC86" s="122">
        <f t="shared" si="8"/>
        <v>0</v>
      </c>
      <c r="AD86" s="122">
        <v>0</v>
      </c>
      <c r="AE86" s="136">
        <v>45365</v>
      </c>
      <c r="AF86" s="122" t="s">
        <v>1246</v>
      </c>
      <c r="AG86" s="122">
        <v>0</v>
      </c>
      <c r="AH86" s="148"/>
      <c r="AI86" s="149"/>
      <c r="AJ86" s="150" t="s">
        <v>433</v>
      </c>
      <c r="AK86" s="151">
        <f t="shared" si="11"/>
        <v>0</v>
      </c>
      <c r="AL86" s="151">
        <f t="shared" si="12"/>
        <v>0</v>
      </c>
      <c r="AM86" s="151">
        <f t="shared" si="10"/>
        <v>0</v>
      </c>
      <c r="AN86" s="151">
        <f t="shared" si="13"/>
        <v>0</v>
      </c>
      <c r="AO86" s="161"/>
      <c r="AP86" s="162" t="s">
        <v>1247</v>
      </c>
    </row>
    <row r="87" s="61" customFormat="1" ht="15" spans="1:42">
      <c r="A87" s="87" t="s">
        <v>123</v>
      </c>
      <c r="B87" s="88" t="s">
        <v>619</v>
      </c>
      <c r="C87" s="88" t="s">
        <v>541</v>
      </c>
      <c r="D87" s="89" t="s">
        <v>1236</v>
      </c>
      <c r="E87" s="89" t="s">
        <v>1237</v>
      </c>
      <c r="F87" s="90" t="s">
        <v>433</v>
      </c>
      <c r="G87" s="88" t="s">
        <v>1238</v>
      </c>
      <c r="H87" s="88" t="s">
        <v>1239</v>
      </c>
      <c r="I87" s="113">
        <v>45359</v>
      </c>
      <c r="J87" s="113">
        <v>45362</v>
      </c>
      <c r="K87" s="113">
        <v>45365</v>
      </c>
      <c r="L87" s="113">
        <v>45365</v>
      </c>
      <c r="M87" s="113">
        <v>45365</v>
      </c>
      <c r="N87" s="113">
        <v>45365</v>
      </c>
      <c r="O87" s="114">
        <v>45325</v>
      </c>
      <c r="P87" s="88" t="s">
        <v>1266</v>
      </c>
      <c r="Q87" s="122">
        <v>0</v>
      </c>
      <c r="R87" s="122">
        <v>0</v>
      </c>
      <c r="S87" s="122">
        <v>0</v>
      </c>
      <c r="T87" s="122">
        <v>0</v>
      </c>
      <c r="U87" s="122">
        <v>0</v>
      </c>
      <c r="V87" s="122"/>
      <c r="W87" s="122">
        <v>0</v>
      </c>
      <c r="X87" s="122">
        <v>0</v>
      </c>
      <c r="Y87" s="122">
        <v>0</v>
      </c>
      <c r="Z87" s="122">
        <v>0</v>
      </c>
      <c r="AA87" s="122"/>
      <c r="AB87" s="122">
        <f t="shared" si="15"/>
        <v>0</v>
      </c>
      <c r="AC87" s="122">
        <f t="shared" si="8"/>
        <v>0</v>
      </c>
      <c r="AD87" s="122">
        <v>0</v>
      </c>
      <c r="AE87" s="136">
        <v>45365</v>
      </c>
      <c r="AF87" s="122" t="s">
        <v>1246</v>
      </c>
      <c r="AG87" s="122">
        <v>0</v>
      </c>
      <c r="AH87" s="148"/>
      <c r="AI87" s="149"/>
      <c r="AJ87" s="150" t="s">
        <v>433</v>
      </c>
      <c r="AK87" s="151">
        <f t="shared" si="11"/>
        <v>0</v>
      </c>
      <c r="AL87" s="151">
        <f t="shared" si="12"/>
        <v>0</v>
      </c>
      <c r="AM87" s="151">
        <f t="shared" si="10"/>
        <v>0</v>
      </c>
      <c r="AN87" s="151">
        <f t="shared" si="13"/>
        <v>0</v>
      </c>
      <c r="AO87" s="161"/>
      <c r="AP87" s="162" t="s">
        <v>1247</v>
      </c>
    </row>
    <row r="88" s="61" customFormat="1" ht="15" spans="1:42">
      <c r="A88" s="87" t="s">
        <v>124</v>
      </c>
      <c r="B88" s="88" t="s">
        <v>622</v>
      </c>
      <c r="C88" s="88" t="s">
        <v>517</v>
      </c>
      <c r="D88" s="89" t="s">
        <v>1236</v>
      </c>
      <c r="E88" s="89" t="s">
        <v>1237</v>
      </c>
      <c r="F88" s="90" t="s">
        <v>454</v>
      </c>
      <c r="G88" s="88" t="s">
        <v>1238</v>
      </c>
      <c r="H88" s="88" t="s">
        <v>1239</v>
      </c>
      <c r="I88" s="113">
        <v>45359</v>
      </c>
      <c r="J88" s="113">
        <v>45359</v>
      </c>
      <c r="K88" s="113">
        <v>45366</v>
      </c>
      <c r="L88" s="113">
        <v>45366</v>
      </c>
      <c r="M88" s="113">
        <v>45366</v>
      </c>
      <c r="N88" s="113">
        <v>45369</v>
      </c>
      <c r="O88" s="114"/>
      <c r="P88" s="88" t="s">
        <v>1245</v>
      </c>
      <c r="Q88" s="122">
        <v>2915</v>
      </c>
      <c r="R88" s="122">
        <v>2600</v>
      </c>
      <c r="S88" s="122">
        <v>500</v>
      </c>
      <c r="T88" s="122">
        <v>0</v>
      </c>
      <c r="U88" s="122">
        <v>0</v>
      </c>
      <c r="V88" s="122"/>
      <c r="W88" s="122">
        <v>0</v>
      </c>
      <c r="X88" s="122">
        <v>0</v>
      </c>
      <c r="Y88" s="122">
        <v>0</v>
      </c>
      <c r="Z88" s="122">
        <v>0</v>
      </c>
      <c r="AA88" s="122"/>
      <c r="AB88" s="122">
        <f t="shared" si="15"/>
        <v>6015</v>
      </c>
      <c r="AC88" s="122">
        <f t="shared" si="8"/>
        <v>0</v>
      </c>
      <c r="AD88" s="122">
        <v>3015</v>
      </c>
      <c r="AE88" s="136">
        <v>45366</v>
      </c>
      <c r="AF88" s="122" t="s">
        <v>623</v>
      </c>
      <c r="AG88" s="122">
        <v>3000</v>
      </c>
      <c r="AH88" s="148">
        <v>45370</v>
      </c>
      <c r="AI88" s="149" t="s">
        <v>1307</v>
      </c>
      <c r="AJ88" s="150" t="s">
        <v>1243</v>
      </c>
      <c r="AK88" s="151">
        <f t="shared" si="11"/>
        <v>2915</v>
      </c>
      <c r="AL88" s="151">
        <f t="shared" si="12"/>
        <v>3100</v>
      </c>
      <c r="AM88" s="151">
        <f t="shared" si="10"/>
        <v>6015</v>
      </c>
      <c r="AN88" s="151">
        <f t="shared" si="13"/>
        <v>6015</v>
      </c>
      <c r="AO88" s="161"/>
      <c r="AP88" s="162" t="s">
        <v>1256</v>
      </c>
    </row>
    <row r="89" s="61" customFormat="1" ht="15" spans="1:42">
      <c r="A89" s="87" t="s">
        <v>125</v>
      </c>
      <c r="B89" s="88" t="s">
        <v>624</v>
      </c>
      <c r="C89" s="88" t="s">
        <v>541</v>
      </c>
      <c r="D89" s="89" t="s">
        <v>1293</v>
      </c>
      <c r="E89" s="89" t="s">
        <v>1252</v>
      </c>
      <c r="F89" s="90" t="s">
        <v>433</v>
      </c>
      <c r="G89" s="88" t="s">
        <v>1238</v>
      </c>
      <c r="H89" s="88" t="s">
        <v>1239</v>
      </c>
      <c r="I89" s="113">
        <v>45362</v>
      </c>
      <c r="J89" s="113">
        <v>45362</v>
      </c>
      <c r="K89" s="113">
        <v>45366</v>
      </c>
      <c r="L89" s="113">
        <v>45366</v>
      </c>
      <c r="M89" s="113">
        <v>45366</v>
      </c>
      <c r="N89" s="113">
        <v>45369</v>
      </c>
      <c r="O89" s="114">
        <v>45261</v>
      </c>
      <c r="P89" s="88" t="s">
        <v>1250</v>
      </c>
      <c r="Q89" s="122">
        <v>1200</v>
      </c>
      <c r="R89" s="122">
        <v>800</v>
      </c>
      <c r="S89" s="122">
        <v>0</v>
      </c>
      <c r="T89" s="122">
        <v>0</v>
      </c>
      <c r="U89" s="122">
        <v>0</v>
      </c>
      <c r="V89" s="122"/>
      <c r="W89" s="122">
        <v>1200</v>
      </c>
      <c r="X89" s="122">
        <v>800</v>
      </c>
      <c r="Y89" s="122">
        <v>0</v>
      </c>
      <c r="Z89" s="122">
        <v>0</v>
      </c>
      <c r="AA89" s="122"/>
      <c r="AB89" s="122">
        <f t="shared" si="15"/>
        <v>0</v>
      </c>
      <c r="AC89" s="122">
        <f t="shared" si="8"/>
        <v>0</v>
      </c>
      <c r="AD89" s="122">
        <v>0</v>
      </c>
      <c r="AE89" s="136">
        <v>45366</v>
      </c>
      <c r="AF89" s="122" t="s">
        <v>1246</v>
      </c>
      <c r="AG89" s="122">
        <v>0</v>
      </c>
      <c r="AH89" s="148"/>
      <c r="AI89" s="149"/>
      <c r="AJ89" s="150" t="s">
        <v>433</v>
      </c>
      <c r="AK89" s="151">
        <f t="shared" si="11"/>
        <v>0</v>
      </c>
      <c r="AL89" s="151">
        <f t="shared" si="12"/>
        <v>0</v>
      </c>
      <c r="AM89" s="151">
        <f t="shared" si="10"/>
        <v>0</v>
      </c>
      <c r="AN89" s="151">
        <f t="shared" si="13"/>
        <v>0</v>
      </c>
      <c r="AO89" s="161"/>
      <c r="AP89" s="162" t="s">
        <v>1265</v>
      </c>
    </row>
    <row r="90" s="61" customFormat="1" ht="15" spans="1:42">
      <c r="A90" s="87" t="s">
        <v>126</v>
      </c>
      <c r="B90" s="88" t="s">
        <v>625</v>
      </c>
      <c r="C90" s="88" t="s">
        <v>626</v>
      </c>
      <c r="D90" s="89" t="s">
        <v>1236</v>
      </c>
      <c r="E90" s="89" t="s">
        <v>1237</v>
      </c>
      <c r="F90" s="90" t="s">
        <v>454</v>
      </c>
      <c r="G90" s="88" t="s">
        <v>1238</v>
      </c>
      <c r="H90" s="88" t="s">
        <v>1239</v>
      </c>
      <c r="I90" s="113">
        <v>45362</v>
      </c>
      <c r="J90" s="113">
        <v>45362</v>
      </c>
      <c r="K90" s="113">
        <v>45366</v>
      </c>
      <c r="L90" s="113">
        <v>45366</v>
      </c>
      <c r="M90" s="113">
        <v>45366</v>
      </c>
      <c r="N90" s="113">
        <v>45370</v>
      </c>
      <c r="O90" s="114"/>
      <c r="P90" s="88" t="s">
        <v>1258</v>
      </c>
      <c r="Q90" s="122">
        <v>1310</v>
      </c>
      <c r="R90" s="122">
        <v>1350</v>
      </c>
      <c r="S90" s="122">
        <v>500</v>
      </c>
      <c r="T90" s="122">
        <v>0</v>
      </c>
      <c r="U90" s="122">
        <v>0</v>
      </c>
      <c r="V90" s="122">
        <v>221.2</v>
      </c>
      <c r="W90" s="122">
        <v>0</v>
      </c>
      <c r="X90" s="122">
        <v>0</v>
      </c>
      <c r="Y90" s="122">
        <v>0</v>
      </c>
      <c r="Z90" s="122">
        <v>0</v>
      </c>
      <c r="AA90" s="122"/>
      <c r="AB90" s="122">
        <f>SUM(Q90:T90)-(U90+W90+X90+Y90+Z90+V90)</f>
        <v>2938.8</v>
      </c>
      <c r="AC90" s="122">
        <f t="shared" si="8"/>
        <v>0</v>
      </c>
      <c r="AD90" s="122">
        <v>0</v>
      </c>
      <c r="AE90" s="136">
        <v>45366</v>
      </c>
      <c r="AF90" s="122" t="s">
        <v>1246</v>
      </c>
      <c r="AG90" s="122">
        <v>2938.8</v>
      </c>
      <c r="AH90" s="148">
        <v>45488</v>
      </c>
      <c r="AI90" s="149" t="s">
        <v>1308</v>
      </c>
      <c r="AJ90" s="150" t="s">
        <v>1243</v>
      </c>
      <c r="AK90" s="151">
        <f t="shared" si="11"/>
        <v>1310</v>
      </c>
      <c r="AL90" s="151">
        <f t="shared" si="12"/>
        <v>1628.8</v>
      </c>
      <c r="AM90" s="151">
        <f t="shared" si="10"/>
        <v>2938.8</v>
      </c>
      <c r="AN90" s="151">
        <f t="shared" si="13"/>
        <v>2938.8</v>
      </c>
      <c r="AO90" s="161"/>
      <c r="AP90" s="162" t="s">
        <v>1244</v>
      </c>
    </row>
    <row r="91" s="61" customFormat="1" ht="15" spans="1:42">
      <c r="A91" s="87" t="s">
        <v>127</v>
      </c>
      <c r="B91" s="88" t="s">
        <v>619</v>
      </c>
      <c r="C91" s="88" t="s">
        <v>541</v>
      </c>
      <c r="D91" s="89" t="s">
        <v>1293</v>
      </c>
      <c r="E91" s="89" t="s">
        <v>1237</v>
      </c>
      <c r="F91" s="90" t="s">
        <v>433</v>
      </c>
      <c r="G91" s="88" t="s">
        <v>1238</v>
      </c>
      <c r="H91" s="88" t="s">
        <v>1239</v>
      </c>
      <c r="I91" s="113">
        <v>45364</v>
      </c>
      <c r="J91" s="113">
        <v>45365</v>
      </c>
      <c r="K91" s="113">
        <v>45366</v>
      </c>
      <c r="L91" s="113">
        <v>45366</v>
      </c>
      <c r="M91" s="113">
        <v>45366</v>
      </c>
      <c r="N91" s="113">
        <v>45371</v>
      </c>
      <c r="O91" s="114">
        <v>45325</v>
      </c>
      <c r="P91" s="88" t="s">
        <v>1250</v>
      </c>
      <c r="Q91" s="122">
        <v>1200</v>
      </c>
      <c r="R91" s="122">
        <v>800</v>
      </c>
      <c r="S91" s="122">
        <v>0</v>
      </c>
      <c r="T91" s="122">
        <v>0</v>
      </c>
      <c r="U91" s="122">
        <v>0</v>
      </c>
      <c r="V91" s="122"/>
      <c r="W91" s="122">
        <v>1200</v>
      </c>
      <c r="X91" s="122">
        <v>800</v>
      </c>
      <c r="Y91" s="122">
        <v>0</v>
      </c>
      <c r="Z91" s="122">
        <v>0</v>
      </c>
      <c r="AA91" s="122"/>
      <c r="AB91" s="122">
        <f t="shared" ref="AB91:AB104" si="16">SUM(Q91:T91)-(U91+W91+X91+Y91+Z91)</f>
        <v>0</v>
      </c>
      <c r="AC91" s="122">
        <f t="shared" si="8"/>
        <v>0</v>
      </c>
      <c r="AD91" s="122">
        <v>0</v>
      </c>
      <c r="AE91" s="136">
        <v>45366</v>
      </c>
      <c r="AF91" s="122" t="s">
        <v>1246</v>
      </c>
      <c r="AG91" s="122">
        <v>0</v>
      </c>
      <c r="AH91" s="148"/>
      <c r="AI91" s="149"/>
      <c r="AJ91" s="150" t="s">
        <v>433</v>
      </c>
      <c r="AK91" s="151">
        <f t="shared" si="11"/>
        <v>0</v>
      </c>
      <c r="AL91" s="151">
        <f t="shared" si="12"/>
        <v>0</v>
      </c>
      <c r="AM91" s="151">
        <f t="shared" si="10"/>
        <v>0</v>
      </c>
      <c r="AN91" s="151">
        <f t="shared" si="13"/>
        <v>0</v>
      </c>
      <c r="AO91" s="161"/>
      <c r="AP91" s="162" t="s">
        <v>1247</v>
      </c>
    </row>
    <row r="92" s="61" customFormat="1" ht="15" spans="1:42">
      <c r="A92" s="87" t="s">
        <v>128</v>
      </c>
      <c r="B92" s="88" t="s">
        <v>628</v>
      </c>
      <c r="C92" s="88" t="s">
        <v>629</v>
      </c>
      <c r="D92" s="89" t="s">
        <v>1236</v>
      </c>
      <c r="E92" s="89" t="s">
        <v>1237</v>
      </c>
      <c r="F92" s="90" t="s">
        <v>454</v>
      </c>
      <c r="G92" s="88" t="s">
        <v>1238</v>
      </c>
      <c r="H92" s="88" t="s">
        <v>1239</v>
      </c>
      <c r="I92" s="113">
        <v>45358</v>
      </c>
      <c r="J92" s="113">
        <v>45359</v>
      </c>
      <c r="K92" s="113">
        <v>45370</v>
      </c>
      <c r="L92" s="113">
        <v>45370</v>
      </c>
      <c r="M92" s="113">
        <v>45370</v>
      </c>
      <c r="N92" s="113">
        <v>45371</v>
      </c>
      <c r="O92" s="114"/>
      <c r="P92" s="88" t="s">
        <v>1245</v>
      </c>
      <c r="Q92" s="122">
        <v>5170</v>
      </c>
      <c r="R92" s="122">
        <v>2600</v>
      </c>
      <c r="S92" s="122">
        <v>500</v>
      </c>
      <c r="T92" s="122">
        <v>0</v>
      </c>
      <c r="U92" s="122">
        <v>0</v>
      </c>
      <c r="V92" s="122"/>
      <c r="W92" s="122">
        <v>0</v>
      </c>
      <c r="X92" s="122">
        <v>450</v>
      </c>
      <c r="Y92" s="122">
        <v>1034</v>
      </c>
      <c r="Z92" s="122">
        <v>265</v>
      </c>
      <c r="AA92" s="122"/>
      <c r="AB92" s="122">
        <f t="shared" si="16"/>
        <v>6521</v>
      </c>
      <c r="AC92" s="122">
        <f t="shared" si="8"/>
        <v>0</v>
      </c>
      <c r="AD92" s="122">
        <v>0</v>
      </c>
      <c r="AE92" s="136">
        <v>45370</v>
      </c>
      <c r="AF92" s="122" t="s">
        <v>1246</v>
      </c>
      <c r="AG92" s="122">
        <v>6521</v>
      </c>
      <c r="AH92" s="148">
        <v>45442</v>
      </c>
      <c r="AI92" s="149" t="s">
        <v>1309</v>
      </c>
      <c r="AJ92" s="150" t="s">
        <v>1243</v>
      </c>
      <c r="AK92" s="151">
        <f t="shared" si="11"/>
        <v>4136</v>
      </c>
      <c r="AL92" s="151">
        <f t="shared" si="12"/>
        <v>2385</v>
      </c>
      <c r="AM92" s="151">
        <f t="shared" si="10"/>
        <v>6521</v>
      </c>
      <c r="AN92" s="151">
        <f t="shared" si="13"/>
        <v>6521</v>
      </c>
      <c r="AO92" s="161"/>
      <c r="AP92" s="162" t="s">
        <v>1244</v>
      </c>
    </row>
    <row r="93" s="61" customFormat="1" ht="15" spans="1:42">
      <c r="A93" s="87" t="s">
        <v>129</v>
      </c>
      <c r="B93" s="88" t="s">
        <v>630</v>
      </c>
      <c r="C93" s="88" t="s">
        <v>510</v>
      </c>
      <c r="D93" s="89" t="s">
        <v>1236</v>
      </c>
      <c r="E93" s="89" t="s">
        <v>1237</v>
      </c>
      <c r="F93" s="90" t="s">
        <v>454</v>
      </c>
      <c r="G93" s="88" t="s">
        <v>1238</v>
      </c>
      <c r="H93" s="88" t="s">
        <v>1239</v>
      </c>
      <c r="I93" s="113">
        <v>45364</v>
      </c>
      <c r="J93" s="113">
        <v>45365</v>
      </c>
      <c r="K93" s="113">
        <v>45370</v>
      </c>
      <c r="L93" s="113">
        <v>45370</v>
      </c>
      <c r="M93" s="113">
        <v>45370</v>
      </c>
      <c r="N93" s="113">
        <v>45371</v>
      </c>
      <c r="O93" s="114">
        <v>44697</v>
      </c>
      <c r="P93" s="88" t="s">
        <v>1245</v>
      </c>
      <c r="Q93" s="122">
        <v>3300</v>
      </c>
      <c r="R93" s="122">
        <v>2600</v>
      </c>
      <c r="S93" s="122">
        <v>500</v>
      </c>
      <c r="T93" s="122">
        <v>0</v>
      </c>
      <c r="U93" s="122">
        <v>0</v>
      </c>
      <c r="V93" s="122"/>
      <c r="W93" s="122">
        <v>0</v>
      </c>
      <c r="X93" s="122">
        <v>450</v>
      </c>
      <c r="Y93" s="122">
        <v>0</v>
      </c>
      <c r="Z93" s="122">
        <v>0</v>
      </c>
      <c r="AA93" s="122"/>
      <c r="AB93" s="122">
        <f t="shared" si="16"/>
        <v>5950</v>
      </c>
      <c r="AC93" s="122">
        <f t="shared" si="8"/>
        <v>0</v>
      </c>
      <c r="AD93" s="122">
        <v>3000</v>
      </c>
      <c r="AE93" s="136">
        <v>45370</v>
      </c>
      <c r="AF93" s="122" t="s">
        <v>631</v>
      </c>
      <c r="AG93" s="122">
        <v>2950</v>
      </c>
      <c r="AH93" s="148">
        <v>45371</v>
      </c>
      <c r="AI93" s="149" t="s">
        <v>1310</v>
      </c>
      <c r="AJ93" s="150" t="s">
        <v>1243</v>
      </c>
      <c r="AK93" s="151">
        <f t="shared" si="11"/>
        <v>3300</v>
      </c>
      <c r="AL93" s="151">
        <f t="shared" si="12"/>
        <v>2650</v>
      </c>
      <c r="AM93" s="151">
        <f t="shared" si="10"/>
        <v>5950</v>
      </c>
      <c r="AN93" s="151">
        <f t="shared" si="13"/>
        <v>5950</v>
      </c>
      <c r="AO93" s="161"/>
      <c r="AP93" s="162" t="s">
        <v>1256</v>
      </c>
    </row>
    <row r="94" s="61" customFormat="1" ht="15" spans="1:42">
      <c r="A94" s="87" t="s">
        <v>130</v>
      </c>
      <c r="B94" s="88" t="s">
        <v>634</v>
      </c>
      <c r="C94" s="88" t="s">
        <v>536</v>
      </c>
      <c r="D94" s="89" t="s">
        <v>1236</v>
      </c>
      <c r="E94" s="89" t="s">
        <v>1237</v>
      </c>
      <c r="F94" s="90" t="s">
        <v>454</v>
      </c>
      <c r="G94" s="88" t="s">
        <v>1238</v>
      </c>
      <c r="H94" s="88" t="s">
        <v>1239</v>
      </c>
      <c r="I94" s="113">
        <v>45364</v>
      </c>
      <c r="J94" s="113">
        <v>45365</v>
      </c>
      <c r="K94" s="113">
        <v>45370</v>
      </c>
      <c r="L94" s="113">
        <v>45370</v>
      </c>
      <c r="M94" s="113">
        <v>45370</v>
      </c>
      <c r="N94" s="113">
        <v>45372</v>
      </c>
      <c r="O94" s="114"/>
      <c r="P94" s="88" t="s">
        <v>1245</v>
      </c>
      <c r="Q94" s="122">
        <v>3465</v>
      </c>
      <c r="R94" s="122">
        <v>2600</v>
      </c>
      <c r="S94" s="122">
        <v>500</v>
      </c>
      <c r="T94" s="122">
        <v>0</v>
      </c>
      <c r="U94" s="122">
        <v>0</v>
      </c>
      <c r="V94" s="122"/>
      <c r="W94" s="122">
        <v>0</v>
      </c>
      <c r="X94" s="122">
        <v>0</v>
      </c>
      <c r="Y94" s="122">
        <v>0</v>
      </c>
      <c r="Z94" s="122">
        <v>0</v>
      </c>
      <c r="AA94" s="122"/>
      <c r="AB94" s="122">
        <f t="shared" si="16"/>
        <v>6565</v>
      </c>
      <c r="AC94" s="122">
        <f t="shared" si="8"/>
        <v>0</v>
      </c>
      <c r="AD94" s="122">
        <v>3000</v>
      </c>
      <c r="AE94" s="136">
        <v>45370</v>
      </c>
      <c r="AF94" s="122" t="s">
        <v>635</v>
      </c>
      <c r="AG94" s="122">
        <v>3565</v>
      </c>
      <c r="AH94" s="148">
        <v>45373</v>
      </c>
      <c r="AI94" s="149" t="s">
        <v>1311</v>
      </c>
      <c r="AJ94" s="150" t="s">
        <v>1243</v>
      </c>
      <c r="AK94" s="151">
        <f t="shared" si="11"/>
        <v>3465</v>
      </c>
      <c r="AL94" s="151">
        <f t="shared" si="12"/>
        <v>3100</v>
      </c>
      <c r="AM94" s="151">
        <f t="shared" si="10"/>
        <v>6565</v>
      </c>
      <c r="AN94" s="151">
        <f t="shared" si="13"/>
        <v>6565</v>
      </c>
      <c r="AO94" s="161"/>
      <c r="AP94" s="162" t="s">
        <v>1256</v>
      </c>
    </row>
    <row r="95" s="61" customFormat="1" ht="15" spans="1:42">
      <c r="A95" s="87" t="s">
        <v>131</v>
      </c>
      <c r="B95" s="88" t="s">
        <v>632</v>
      </c>
      <c r="C95" s="88" t="s">
        <v>460</v>
      </c>
      <c r="D95" s="89" t="s">
        <v>1236</v>
      </c>
      <c r="E95" s="89" t="s">
        <v>1237</v>
      </c>
      <c r="F95" s="90" t="s">
        <v>454</v>
      </c>
      <c r="G95" s="88" t="s">
        <v>1238</v>
      </c>
      <c r="H95" s="88" t="s">
        <v>1239</v>
      </c>
      <c r="I95" s="113">
        <v>45365</v>
      </c>
      <c r="J95" s="113">
        <v>45365</v>
      </c>
      <c r="K95" s="113">
        <v>45370</v>
      </c>
      <c r="L95" s="113">
        <v>45370</v>
      </c>
      <c r="M95" s="113">
        <v>45370</v>
      </c>
      <c r="N95" s="113">
        <v>45374</v>
      </c>
      <c r="O95" s="114">
        <v>44335</v>
      </c>
      <c r="P95" s="88" t="s">
        <v>1245</v>
      </c>
      <c r="Q95" s="122">
        <v>3300</v>
      </c>
      <c r="R95" s="122">
        <v>2600</v>
      </c>
      <c r="S95" s="122">
        <v>500</v>
      </c>
      <c r="T95" s="122">
        <v>0</v>
      </c>
      <c r="U95" s="122">
        <v>0</v>
      </c>
      <c r="V95" s="122"/>
      <c r="W95" s="122">
        <v>0</v>
      </c>
      <c r="X95" s="122">
        <v>0</v>
      </c>
      <c r="Y95" s="122">
        <v>0</v>
      </c>
      <c r="Z95" s="122">
        <v>0</v>
      </c>
      <c r="AA95" s="122"/>
      <c r="AB95" s="122">
        <f t="shared" si="16"/>
        <v>6400</v>
      </c>
      <c r="AC95" s="122">
        <f t="shared" si="8"/>
        <v>0</v>
      </c>
      <c r="AD95" s="122">
        <v>3200</v>
      </c>
      <c r="AE95" s="136">
        <v>45370</v>
      </c>
      <c r="AF95" s="122" t="s">
        <v>633</v>
      </c>
      <c r="AG95" s="122">
        <v>3200</v>
      </c>
      <c r="AH95" s="148">
        <v>45374</v>
      </c>
      <c r="AI95" s="149" t="s">
        <v>1312</v>
      </c>
      <c r="AJ95" s="150" t="s">
        <v>1243</v>
      </c>
      <c r="AK95" s="151">
        <f t="shared" si="11"/>
        <v>3300</v>
      </c>
      <c r="AL95" s="151">
        <f t="shared" si="12"/>
        <v>3100</v>
      </c>
      <c r="AM95" s="151">
        <f t="shared" si="10"/>
        <v>6400</v>
      </c>
      <c r="AN95" s="151">
        <f t="shared" si="13"/>
        <v>6400</v>
      </c>
      <c r="AO95" s="161"/>
      <c r="AP95" s="162" t="s">
        <v>1256</v>
      </c>
    </row>
    <row r="96" s="61" customFormat="1" ht="15" spans="1:42">
      <c r="A96" s="87" t="s">
        <v>132</v>
      </c>
      <c r="B96" s="88" t="s">
        <v>636</v>
      </c>
      <c r="C96" s="88" t="s">
        <v>541</v>
      </c>
      <c r="D96" s="89" t="s">
        <v>1236</v>
      </c>
      <c r="E96" s="89" t="s">
        <v>1237</v>
      </c>
      <c r="F96" s="90" t="s">
        <v>433</v>
      </c>
      <c r="G96" s="88" t="s">
        <v>1238</v>
      </c>
      <c r="H96" s="88" t="s">
        <v>1239</v>
      </c>
      <c r="I96" s="113">
        <v>45366</v>
      </c>
      <c r="J96" s="113">
        <v>45366</v>
      </c>
      <c r="K96" s="113">
        <v>45370</v>
      </c>
      <c r="L96" s="113">
        <v>45370</v>
      </c>
      <c r="M96" s="113">
        <v>45370</v>
      </c>
      <c r="N96" s="113">
        <v>45370</v>
      </c>
      <c r="O96" s="114">
        <v>45314</v>
      </c>
      <c r="P96" s="88" t="s">
        <v>1266</v>
      </c>
      <c r="Q96" s="122">
        <v>0</v>
      </c>
      <c r="R96" s="122">
        <v>0</v>
      </c>
      <c r="S96" s="122">
        <v>0</v>
      </c>
      <c r="T96" s="122">
        <v>0</v>
      </c>
      <c r="U96" s="122">
        <v>0</v>
      </c>
      <c r="V96" s="122"/>
      <c r="W96" s="122">
        <v>0</v>
      </c>
      <c r="X96" s="122">
        <v>0</v>
      </c>
      <c r="Y96" s="122">
        <v>0</v>
      </c>
      <c r="Z96" s="122">
        <v>0</v>
      </c>
      <c r="AA96" s="122"/>
      <c r="AB96" s="122">
        <f t="shared" si="16"/>
        <v>0</v>
      </c>
      <c r="AC96" s="122">
        <f t="shared" si="8"/>
        <v>0</v>
      </c>
      <c r="AD96" s="122">
        <v>0</v>
      </c>
      <c r="AE96" s="136">
        <v>45370</v>
      </c>
      <c r="AF96" s="122" t="s">
        <v>1246</v>
      </c>
      <c r="AG96" s="122">
        <v>0</v>
      </c>
      <c r="AH96" s="148"/>
      <c r="AI96" s="149"/>
      <c r="AJ96" s="150" t="s">
        <v>1301</v>
      </c>
      <c r="AK96" s="151">
        <f t="shared" si="11"/>
        <v>0</v>
      </c>
      <c r="AL96" s="151">
        <f t="shared" si="12"/>
        <v>0</v>
      </c>
      <c r="AM96" s="151">
        <f t="shared" si="10"/>
        <v>0</v>
      </c>
      <c r="AN96" s="151">
        <f t="shared" si="13"/>
        <v>0</v>
      </c>
      <c r="AO96" s="161"/>
      <c r="AP96" s="162" t="s">
        <v>1247</v>
      </c>
    </row>
    <row r="97" s="61" customFormat="1" ht="15" spans="1:42">
      <c r="A97" s="91" t="s">
        <v>133</v>
      </c>
      <c r="B97" s="92" t="s">
        <v>415</v>
      </c>
      <c r="C97" s="92" t="s">
        <v>517</v>
      </c>
      <c r="D97" s="93" t="s">
        <v>1236</v>
      </c>
      <c r="E97" s="93" t="s">
        <v>523</v>
      </c>
      <c r="F97" s="94" t="s">
        <v>550</v>
      </c>
      <c r="G97" s="92" t="s">
        <v>1238</v>
      </c>
      <c r="H97" s="92" t="s">
        <v>1239</v>
      </c>
      <c r="I97" s="115">
        <v>45366</v>
      </c>
      <c r="J97" s="115">
        <v>45370</v>
      </c>
      <c r="K97" s="115">
        <v>45370</v>
      </c>
      <c r="L97" s="115">
        <v>45370</v>
      </c>
      <c r="M97" s="115">
        <v>45370</v>
      </c>
      <c r="N97" s="115">
        <v>45370</v>
      </c>
      <c r="O97" s="116"/>
      <c r="P97" s="92" t="s">
        <v>1286</v>
      </c>
      <c r="Q97" s="123">
        <v>12500</v>
      </c>
      <c r="R97" s="123">
        <v>0</v>
      </c>
      <c r="S97" s="123">
        <v>0</v>
      </c>
      <c r="T97" s="123">
        <v>0</v>
      </c>
      <c r="U97" s="123">
        <v>0</v>
      </c>
      <c r="V97" s="123"/>
      <c r="W97" s="123">
        <v>12500</v>
      </c>
      <c r="X97" s="123">
        <v>0</v>
      </c>
      <c r="Y97" s="123">
        <v>0</v>
      </c>
      <c r="Z97" s="123">
        <v>0</v>
      </c>
      <c r="AA97" s="123"/>
      <c r="AB97" s="123">
        <f t="shared" si="16"/>
        <v>0</v>
      </c>
      <c r="AC97" s="123">
        <f t="shared" si="8"/>
        <v>0</v>
      </c>
      <c r="AD97" s="123">
        <v>0</v>
      </c>
      <c r="AE97" s="138">
        <v>45370</v>
      </c>
      <c r="AF97" s="123" t="s">
        <v>1246</v>
      </c>
      <c r="AG97" s="123">
        <v>0</v>
      </c>
      <c r="AH97" s="152"/>
      <c r="AI97" s="153"/>
      <c r="AJ97" s="154" t="s">
        <v>1313</v>
      </c>
      <c r="AK97" s="155">
        <f t="shared" si="11"/>
        <v>0</v>
      </c>
      <c r="AL97" s="155">
        <f t="shared" si="12"/>
        <v>0</v>
      </c>
      <c r="AM97" s="155">
        <f t="shared" si="10"/>
        <v>0</v>
      </c>
      <c r="AN97" s="155">
        <f t="shared" si="13"/>
        <v>0</v>
      </c>
      <c r="AO97" s="168"/>
      <c r="AP97" s="169" t="s">
        <v>1265</v>
      </c>
    </row>
    <row r="98" s="61" customFormat="1" ht="15" spans="1:42">
      <c r="A98" s="87" t="s">
        <v>134</v>
      </c>
      <c r="B98" s="88" t="s">
        <v>636</v>
      </c>
      <c r="C98" s="88" t="s">
        <v>541</v>
      </c>
      <c r="D98" s="89" t="s">
        <v>1293</v>
      </c>
      <c r="E98" s="89" t="s">
        <v>1237</v>
      </c>
      <c r="F98" s="90" t="s">
        <v>433</v>
      </c>
      <c r="G98" s="88" t="s">
        <v>1238</v>
      </c>
      <c r="H98" s="88" t="s">
        <v>1239</v>
      </c>
      <c r="I98" s="113">
        <v>45369</v>
      </c>
      <c r="J98" s="113">
        <v>45370</v>
      </c>
      <c r="K98" s="113">
        <v>45371</v>
      </c>
      <c r="L98" s="113">
        <v>45371</v>
      </c>
      <c r="M98" s="113">
        <v>45371</v>
      </c>
      <c r="N98" s="113">
        <v>45374</v>
      </c>
      <c r="O98" s="114">
        <v>45314</v>
      </c>
      <c r="P98" s="88" t="s">
        <v>1250</v>
      </c>
      <c r="Q98" s="122">
        <v>700</v>
      </c>
      <c r="R98" s="122">
        <v>800</v>
      </c>
      <c r="S98" s="122">
        <v>0</v>
      </c>
      <c r="T98" s="122">
        <v>0</v>
      </c>
      <c r="U98" s="122">
        <v>0</v>
      </c>
      <c r="V98" s="122"/>
      <c r="W98" s="122">
        <v>700</v>
      </c>
      <c r="X98" s="122">
        <v>800</v>
      </c>
      <c r="Y98" s="122">
        <v>0</v>
      </c>
      <c r="Z98" s="122">
        <v>0</v>
      </c>
      <c r="AA98" s="122"/>
      <c r="AB98" s="122">
        <f t="shared" si="16"/>
        <v>0</v>
      </c>
      <c r="AC98" s="122">
        <f t="shared" si="8"/>
        <v>0</v>
      </c>
      <c r="AD98" s="122">
        <v>0</v>
      </c>
      <c r="AE98" s="136">
        <v>45371</v>
      </c>
      <c r="AF98" s="122" t="s">
        <v>1246</v>
      </c>
      <c r="AG98" s="122">
        <v>0</v>
      </c>
      <c r="AH98" s="148"/>
      <c r="AI98" s="149"/>
      <c r="AJ98" s="150" t="s">
        <v>433</v>
      </c>
      <c r="AK98" s="151">
        <f t="shared" si="11"/>
        <v>0</v>
      </c>
      <c r="AL98" s="151">
        <f t="shared" si="12"/>
        <v>0</v>
      </c>
      <c r="AM98" s="151">
        <f t="shared" si="10"/>
        <v>0</v>
      </c>
      <c r="AN98" s="151">
        <f t="shared" si="13"/>
        <v>0</v>
      </c>
      <c r="AO98" s="161"/>
      <c r="AP98" s="162" t="s">
        <v>1247</v>
      </c>
    </row>
    <row r="99" s="61" customFormat="1" ht="15" spans="1:42">
      <c r="A99" s="87" t="s">
        <v>644</v>
      </c>
      <c r="B99" s="88" t="s">
        <v>645</v>
      </c>
      <c r="C99" s="88" t="s">
        <v>536</v>
      </c>
      <c r="D99" s="89" t="s">
        <v>1236</v>
      </c>
      <c r="E99" s="89" t="s">
        <v>1237</v>
      </c>
      <c r="F99" s="90" t="s">
        <v>454</v>
      </c>
      <c r="G99" s="88" t="s">
        <v>1238</v>
      </c>
      <c r="H99" s="88" t="s">
        <v>1239</v>
      </c>
      <c r="I99" s="113">
        <v>45365</v>
      </c>
      <c r="J99" s="113">
        <v>45365</v>
      </c>
      <c r="K99" s="113">
        <v>45372</v>
      </c>
      <c r="L99" s="113">
        <v>45372</v>
      </c>
      <c r="M99" s="113">
        <v>45372</v>
      </c>
      <c r="N99" s="113">
        <v>45374</v>
      </c>
      <c r="O99" s="114"/>
      <c r="P99" s="88" t="s">
        <v>1245</v>
      </c>
      <c r="Q99" s="122">
        <v>3300</v>
      </c>
      <c r="R99" s="122">
        <v>2600</v>
      </c>
      <c r="S99" s="122">
        <v>500</v>
      </c>
      <c r="T99" s="122">
        <v>0</v>
      </c>
      <c r="U99" s="122">
        <v>0</v>
      </c>
      <c r="V99" s="122"/>
      <c r="W99" s="122">
        <v>0</v>
      </c>
      <c r="X99" s="122">
        <v>0</v>
      </c>
      <c r="Y99" s="122">
        <v>0</v>
      </c>
      <c r="Z99" s="122">
        <v>0</v>
      </c>
      <c r="AA99" s="122"/>
      <c r="AB99" s="122">
        <f t="shared" si="16"/>
        <v>6400</v>
      </c>
      <c r="AC99" s="122">
        <f t="shared" si="8"/>
        <v>0</v>
      </c>
      <c r="AD99" s="122">
        <v>3200</v>
      </c>
      <c r="AE99" s="136">
        <v>45372</v>
      </c>
      <c r="AF99" s="122" t="s">
        <v>646</v>
      </c>
      <c r="AG99" s="122">
        <v>3200</v>
      </c>
      <c r="AH99" s="148">
        <v>45374</v>
      </c>
      <c r="AI99" s="149" t="s">
        <v>1314</v>
      </c>
      <c r="AJ99" s="150" t="s">
        <v>1243</v>
      </c>
      <c r="AK99" s="151">
        <f t="shared" si="11"/>
        <v>3300</v>
      </c>
      <c r="AL99" s="151">
        <f t="shared" si="12"/>
        <v>3100</v>
      </c>
      <c r="AM99" s="151">
        <f t="shared" si="10"/>
        <v>6400</v>
      </c>
      <c r="AN99" s="151">
        <f t="shared" si="13"/>
        <v>6400</v>
      </c>
      <c r="AO99" s="161"/>
      <c r="AP99" s="162" t="s">
        <v>1256</v>
      </c>
    </row>
    <row r="100" s="61" customFormat="1" ht="15" spans="1:42">
      <c r="A100" s="87" t="s">
        <v>135</v>
      </c>
      <c r="B100" s="88" t="s">
        <v>639</v>
      </c>
      <c r="C100" s="88" t="s">
        <v>640</v>
      </c>
      <c r="D100" s="89" t="s">
        <v>1293</v>
      </c>
      <c r="E100" s="89" t="s">
        <v>1252</v>
      </c>
      <c r="F100" s="90" t="s">
        <v>454</v>
      </c>
      <c r="G100" s="88" t="s">
        <v>1238</v>
      </c>
      <c r="H100" s="88" t="s">
        <v>1239</v>
      </c>
      <c r="I100" s="113">
        <v>45369</v>
      </c>
      <c r="J100" s="113">
        <v>45370</v>
      </c>
      <c r="K100" s="113">
        <v>45372</v>
      </c>
      <c r="L100" s="113">
        <v>45372</v>
      </c>
      <c r="M100" s="113">
        <v>45372</v>
      </c>
      <c r="N100" s="113">
        <v>45373</v>
      </c>
      <c r="O100" s="114"/>
      <c r="P100" s="88" t="s">
        <v>1250</v>
      </c>
      <c r="Q100" s="122">
        <v>0</v>
      </c>
      <c r="R100" s="122">
        <v>1000</v>
      </c>
      <c r="S100" s="122">
        <v>0</v>
      </c>
      <c r="T100" s="122">
        <v>0</v>
      </c>
      <c r="U100" s="122">
        <v>0</v>
      </c>
      <c r="V100" s="122"/>
      <c r="W100" s="122">
        <v>0</v>
      </c>
      <c r="X100" s="122">
        <v>0</v>
      </c>
      <c r="Y100" s="122">
        <v>0</v>
      </c>
      <c r="Z100" s="122">
        <v>0</v>
      </c>
      <c r="AA100" s="122"/>
      <c r="AB100" s="122">
        <f t="shared" si="16"/>
        <v>1000</v>
      </c>
      <c r="AC100" s="122">
        <f t="shared" si="8"/>
        <v>0</v>
      </c>
      <c r="AD100" s="122">
        <v>1000</v>
      </c>
      <c r="AE100" s="136">
        <v>45372</v>
      </c>
      <c r="AF100" s="122" t="s">
        <v>641</v>
      </c>
      <c r="AG100" s="122">
        <v>0</v>
      </c>
      <c r="AH100" s="148"/>
      <c r="AI100" s="149"/>
      <c r="AJ100" s="150" t="s">
        <v>1243</v>
      </c>
      <c r="AK100" s="151">
        <f t="shared" si="11"/>
        <v>0</v>
      </c>
      <c r="AL100" s="151">
        <f t="shared" si="12"/>
        <v>1000</v>
      </c>
      <c r="AM100" s="151">
        <f t="shared" si="10"/>
        <v>1000</v>
      </c>
      <c r="AN100" s="151">
        <f t="shared" si="13"/>
        <v>1000</v>
      </c>
      <c r="AO100" s="161"/>
      <c r="AP100" s="162" t="s">
        <v>1254</v>
      </c>
    </row>
    <row r="101" s="61" customFormat="1" ht="15" spans="1:42">
      <c r="A101" s="87" t="s">
        <v>136</v>
      </c>
      <c r="B101" s="88" t="s">
        <v>639</v>
      </c>
      <c r="C101" s="88" t="s">
        <v>642</v>
      </c>
      <c r="D101" s="89" t="s">
        <v>1293</v>
      </c>
      <c r="E101" s="89" t="s">
        <v>1252</v>
      </c>
      <c r="F101" s="90" t="s">
        <v>454</v>
      </c>
      <c r="G101" s="88" t="s">
        <v>1238</v>
      </c>
      <c r="H101" s="88" t="s">
        <v>1239</v>
      </c>
      <c r="I101" s="113">
        <v>45369</v>
      </c>
      <c r="J101" s="113">
        <v>45370</v>
      </c>
      <c r="K101" s="113">
        <v>45372</v>
      </c>
      <c r="L101" s="113">
        <v>45372</v>
      </c>
      <c r="M101" s="113">
        <v>45372</v>
      </c>
      <c r="N101" s="113">
        <v>45373</v>
      </c>
      <c r="O101" s="114"/>
      <c r="P101" s="88" t="s">
        <v>1250</v>
      </c>
      <c r="Q101" s="122">
        <v>0</v>
      </c>
      <c r="R101" s="122">
        <v>1000</v>
      </c>
      <c r="S101" s="122">
        <v>0</v>
      </c>
      <c r="T101" s="122">
        <v>0</v>
      </c>
      <c r="U101" s="122">
        <v>0</v>
      </c>
      <c r="V101" s="122"/>
      <c r="W101" s="122">
        <v>0</v>
      </c>
      <c r="X101" s="122">
        <v>0</v>
      </c>
      <c r="Y101" s="122">
        <v>0</v>
      </c>
      <c r="Z101" s="122">
        <v>0</v>
      </c>
      <c r="AA101" s="122"/>
      <c r="AB101" s="122">
        <f t="shared" si="16"/>
        <v>1000</v>
      </c>
      <c r="AC101" s="122">
        <f t="shared" si="8"/>
        <v>0</v>
      </c>
      <c r="AD101" s="122">
        <v>1000</v>
      </c>
      <c r="AE101" s="136">
        <v>45372</v>
      </c>
      <c r="AF101" s="122" t="s">
        <v>641</v>
      </c>
      <c r="AG101" s="122">
        <v>0</v>
      </c>
      <c r="AH101" s="148"/>
      <c r="AI101" s="149"/>
      <c r="AJ101" s="150" t="s">
        <v>1243</v>
      </c>
      <c r="AK101" s="151">
        <f t="shared" si="11"/>
        <v>0</v>
      </c>
      <c r="AL101" s="151">
        <f t="shared" si="12"/>
        <v>1000</v>
      </c>
      <c r="AM101" s="151">
        <f t="shared" si="10"/>
        <v>1000</v>
      </c>
      <c r="AN101" s="151">
        <f t="shared" si="13"/>
        <v>1000</v>
      </c>
      <c r="AO101" s="161"/>
      <c r="AP101" s="162" t="s">
        <v>1254</v>
      </c>
    </row>
    <row r="102" s="61" customFormat="1" ht="15" spans="1:42">
      <c r="A102" s="87" t="s">
        <v>137</v>
      </c>
      <c r="B102" s="88" t="s">
        <v>643</v>
      </c>
      <c r="C102" s="88" t="s">
        <v>449</v>
      </c>
      <c r="D102" s="89" t="s">
        <v>1293</v>
      </c>
      <c r="E102" s="89" t="s">
        <v>1252</v>
      </c>
      <c r="F102" s="90" t="s">
        <v>433</v>
      </c>
      <c r="G102" s="88" t="s">
        <v>1238</v>
      </c>
      <c r="H102" s="88" t="s">
        <v>1239</v>
      </c>
      <c r="I102" s="113">
        <v>45369</v>
      </c>
      <c r="J102" s="113">
        <v>45370</v>
      </c>
      <c r="K102" s="113">
        <v>45372</v>
      </c>
      <c r="L102" s="113">
        <v>45372</v>
      </c>
      <c r="M102" s="113">
        <v>45372</v>
      </c>
      <c r="N102" s="113">
        <v>45372</v>
      </c>
      <c r="O102" s="114">
        <v>45267</v>
      </c>
      <c r="P102" s="88" t="s">
        <v>1250</v>
      </c>
      <c r="Q102" s="122">
        <v>300</v>
      </c>
      <c r="R102" s="122">
        <v>800</v>
      </c>
      <c r="S102" s="122">
        <v>0</v>
      </c>
      <c r="T102" s="122">
        <v>0</v>
      </c>
      <c r="U102" s="122">
        <v>0</v>
      </c>
      <c r="V102" s="122"/>
      <c r="W102" s="122">
        <v>300</v>
      </c>
      <c r="X102" s="122">
        <v>800</v>
      </c>
      <c r="Y102" s="122">
        <v>0</v>
      </c>
      <c r="Z102" s="122">
        <v>0</v>
      </c>
      <c r="AA102" s="122"/>
      <c r="AB102" s="122">
        <f t="shared" si="16"/>
        <v>0</v>
      </c>
      <c r="AC102" s="122">
        <f t="shared" si="8"/>
        <v>0</v>
      </c>
      <c r="AD102" s="122">
        <v>0</v>
      </c>
      <c r="AE102" s="136">
        <v>45372</v>
      </c>
      <c r="AF102" s="122" t="s">
        <v>1246</v>
      </c>
      <c r="AG102" s="122">
        <v>0</v>
      </c>
      <c r="AH102" s="148"/>
      <c r="AI102" s="149"/>
      <c r="AJ102" s="150" t="s">
        <v>433</v>
      </c>
      <c r="AK102" s="151">
        <f t="shared" si="11"/>
        <v>0</v>
      </c>
      <c r="AL102" s="151">
        <f t="shared" si="12"/>
        <v>0</v>
      </c>
      <c r="AM102" s="151">
        <f t="shared" si="10"/>
        <v>0</v>
      </c>
      <c r="AN102" s="151">
        <f t="shared" si="13"/>
        <v>0</v>
      </c>
      <c r="AO102" s="161"/>
      <c r="AP102" s="162" t="s">
        <v>1265</v>
      </c>
    </row>
    <row r="103" s="61" customFormat="1" ht="15" spans="1:42">
      <c r="A103" s="87" t="s">
        <v>138</v>
      </c>
      <c r="B103" s="88" t="s">
        <v>648</v>
      </c>
      <c r="C103" s="88" t="s">
        <v>649</v>
      </c>
      <c r="D103" s="89" t="s">
        <v>1236</v>
      </c>
      <c r="E103" s="89" t="s">
        <v>1237</v>
      </c>
      <c r="F103" s="90" t="s">
        <v>454</v>
      </c>
      <c r="G103" s="88" t="s">
        <v>1238</v>
      </c>
      <c r="H103" s="88" t="s">
        <v>1239</v>
      </c>
      <c r="I103" s="113">
        <v>45366</v>
      </c>
      <c r="J103" s="113">
        <v>45370</v>
      </c>
      <c r="K103" s="113">
        <v>45373</v>
      </c>
      <c r="L103" s="113">
        <v>45373</v>
      </c>
      <c r="M103" s="113">
        <v>45373</v>
      </c>
      <c r="N103" s="113">
        <v>45378</v>
      </c>
      <c r="O103" s="114">
        <v>43488</v>
      </c>
      <c r="P103" s="88" t="s">
        <v>1245</v>
      </c>
      <c r="Q103" s="122">
        <v>9470</v>
      </c>
      <c r="R103" s="122">
        <v>4250</v>
      </c>
      <c r="S103" s="122">
        <v>500</v>
      </c>
      <c r="T103" s="122">
        <v>0</v>
      </c>
      <c r="U103" s="122">
        <v>2100</v>
      </c>
      <c r="V103" s="122"/>
      <c r="W103" s="122">
        <v>0</v>
      </c>
      <c r="X103" s="122">
        <v>0</v>
      </c>
      <c r="Y103" s="122">
        <v>0</v>
      </c>
      <c r="Z103" s="122">
        <v>0</v>
      </c>
      <c r="AA103" s="122"/>
      <c r="AB103" s="122">
        <f t="shared" si="16"/>
        <v>12120</v>
      </c>
      <c r="AC103" s="122">
        <f t="shared" si="8"/>
        <v>0</v>
      </c>
      <c r="AD103" s="122">
        <v>6120</v>
      </c>
      <c r="AE103" s="136">
        <v>45373</v>
      </c>
      <c r="AF103" s="122" t="s">
        <v>650</v>
      </c>
      <c r="AG103" s="122">
        <v>6000</v>
      </c>
      <c r="AH103" s="148">
        <v>45378</v>
      </c>
      <c r="AI103" s="149" t="s">
        <v>1315</v>
      </c>
      <c r="AJ103" s="150" t="s">
        <v>1316</v>
      </c>
      <c r="AK103" s="151">
        <f t="shared" si="11"/>
        <v>7370</v>
      </c>
      <c r="AL103" s="151">
        <f t="shared" si="12"/>
        <v>4750</v>
      </c>
      <c r="AM103" s="151">
        <f t="shared" si="10"/>
        <v>12120</v>
      </c>
      <c r="AN103" s="151">
        <f t="shared" si="13"/>
        <v>12120</v>
      </c>
      <c r="AO103" s="161"/>
      <c r="AP103" s="162" t="s">
        <v>1256</v>
      </c>
    </row>
    <row r="104" s="61" customFormat="1" ht="15" spans="1:42">
      <c r="A104" s="87" t="s">
        <v>652</v>
      </c>
      <c r="B104" s="88" t="s">
        <v>653</v>
      </c>
      <c r="C104" s="88" t="s">
        <v>510</v>
      </c>
      <c r="D104" s="89" t="s">
        <v>1236</v>
      </c>
      <c r="E104" s="89" t="s">
        <v>1237</v>
      </c>
      <c r="F104" s="90" t="s">
        <v>581</v>
      </c>
      <c r="G104" s="88" t="s">
        <v>1238</v>
      </c>
      <c r="H104" s="88" t="s">
        <v>1239</v>
      </c>
      <c r="I104" s="113">
        <v>45366</v>
      </c>
      <c r="J104" s="113">
        <v>45366</v>
      </c>
      <c r="K104" s="113">
        <v>45373</v>
      </c>
      <c r="L104" s="113">
        <v>45376</v>
      </c>
      <c r="M104" s="113">
        <v>45376</v>
      </c>
      <c r="N104" s="113"/>
      <c r="O104" s="114">
        <v>44784</v>
      </c>
      <c r="P104" s="88" t="s">
        <v>1245</v>
      </c>
      <c r="Q104" s="122">
        <v>3300</v>
      </c>
      <c r="R104" s="122">
        <v>2600</v>
      </c>
      <c r="S104" s="122">
        <v>500</v>
      </c>
      <c r="T104" s="122">
        <v>0</v>
      </c>
      <c r="U104" s="122">
        <v>0</v>
      </c>
      <c r="V104" s="122"/>
      <c r="W104" s="122">
        <v>3300</v>
      </c>
      <c r="X104" s="122">
        <v>1100</v>
      </c>
      <c r="Y104" s="122">
        <v>0</v>
      </c>
      <c r="Z104" s="122">
        <v>0</v>
      </c>
      <c r="AA104" s="122"/>
      <c r="AB104" s="122">
        <f t="shared" si="16"/>
        <v>2000</v>
      </c>
      <c r="AC104" s="122">
        <f t="shared" si="8"/>
        <v>0</v>
      </c>
      <c r="AD104" s="122">
        <v>1700</v>
      </c>
      <c r="AE104" s="136">
        <v>45376</v>
      </c>
      <c r="AF104" s="122" t="s">
        <v>1317</v>
      </c>
      <c r="AG104" s="122">
        <v>300</v>
      </c>
      <c r="AH104" s="148">
        <v>45378</v>
      </c>
      <c r="AI104" s="149" t="s">
        <v>1318</v>
      </c>
      <c r="AJ104" s="150" t="s">
        <v>1243</v>
      </c>
      <c r="AK104" s="151">
        <f t="shared" si="11"/>
        <v>0</v>
      </c>
      <c r="AL104" s="151">
        <f t="shared" si="12"/>
        <v>2000</v>
      </c>
      <c r="AM104" s="151">
        <f t="shared" si="10"/>
        <v>2000</v>
      </c>
      <c r="AN104" s="151">
        <f t="shared" si="13"/>
        <v>2000</v>
      </c>
      <c r="AO104" s="161"/>
      <c r="AP104" s="162" t="s">
        <v>1256</v>
      </c>
    </row>
    <row r="105" s="61" customFormat="1" ht="15" spans="1:42">
      <c r="A105" s="87" t="s">
        <v>139</v>
      </c>
      <c r="B105" s="88" t="s">
        <v>654</v>
      </c>
      <c r="C105" s="88" t="s">
        <v>655</v>
      </c>
      <c r="D105" s="89" t="s">
        <v>1293</v>
      </c>
      <c r="E105" s="89" t="s">
        <v>1252</v>
      </c>
      <c r="F105" s="90" t="s">
        <v>433</v>
      </c>
      <c r="G105" s="88" t="s">
        <v>1238</v>
      </c>
      <c r="H105" s="88" t="s">
        <v>1239</v>
      </c>
      <c r="I105" s="113">
        <v>45369</v>
      </c>
      <c r="J105" s="113">
        <v>45370</v>
      </c>
      <c r="K105" s="113">
        <v>45376</v>
      </c>
      <c r="L105" s="113">
        <v>45376</v>
      </c>
      <c r="M105" s="113">
        <v>45376</v>
      </c>
      <c r="N105" s="113">
        <v>45377</v>
      </c>
      <c r="O105" s="114"/>
      <c r="P105" s="88" t="s">
        <v>1250</v>
      </c>
      <c r="Q105" s="122">
        <v>3600</v>
      </c>
      <c r="R105" s="122">
        <v>800</v>
      </c>
      <c r="S105" s="122">
        <v>0</v>
      </c>
      <c r="T105" s="122">
        <v>0</v>
      </c>
      <c r="U105" s="122">
        <v>0</v>
      </c>
      <c r="V105" s="122">
        <v>440</v>
      </c>
      <c r="W105" s="122">
        <v>0</v>
      </c>
      <c r="X105" s="122">
        <v>0</v>
      </c>
      <c r="Y105" s="122">
        <v>0</v>
      </c>
      <c r="Z105" s="122">
        <v>0</v>
      </c>
      <c r="AA105" s="122"/>
      <c r="AB105" s="122">
        <f>SUM(Q105:T105)-(U105+W105+X105+Y105+Z105+V105)</f>
        <v>3960</v>
      </c>
      <c r="AC105" s="122">
        <f t="shared" si="8"/>
        <v>0</v>
      </c>
      <c r="AD105" s="122">
        <v>1980</v>
      </c>
      <c r="AE105" s="136">
        <v>45376</v>
      </c>
      <c r="AF105" s="122" t="s">
        <v>656</v>
      </c>
      <c r="AG105" s="122">
        <v>1980</v>
      </c>
      <c r="AH105" s="148">
        <v>45383</v>
      </c>
      <c r="AI105" s="149"/>
      <c r="AJ105" s="150" t="s">
        <v>1243</v>
      </c>
      <c r="AK105" s="151">
        <f t="shared" si="11"/>
        <v>3600</v>
      </c>
      <c r="AL105" s="151">
        <f t="shared" si="12"/>
        <v>360</v>
      </c>
      <c r="AM105" s="151">
        <f t="shared" si="10"/>
        <v>3960</v>
      </c>
      <c r="AN105" s="151">
        <f t="shared" si="13"/>
        <v>3960</v>
      </c>
      <c r="AO105" s="161"/>
      <c r="AP105" s="162" t="s">
        <v>1254</v>
      </c>
    </row>
    <row r="106" s="61" customFormat="1" ht="15" spans="1:42">
      <c r="A106" s="87" t="s">
        <v>140</v>
      </c>
      <c r="B106" s="88" t="s">
        <v>657</v>
      </c>
      <c r="C106" s="88" t="s">
        <v>658</v>
      </c>
      <c r="D106" s="89" t="s">
        <v>1236</v>
      </c>
      <c r="E106" s="89" t="s">
        <v>523</v>
      </c>
      <c r="F106" s="90" t="s">
        <v>581</v>
      </c>
      <c r="G106" s="88" t="s">
        <v>1238</v>
      </c>
      <c r="H106" s="88" t="s">
        <v>1292</v>
      </c>
      <c r="I106" s="113">
        <v>45376</v>
      </c>
      <c r="J106" s="113">
        <v>45376</v>
      </c>
      <c r="K106" s="113">
        <v>45376</v>
      </c>
      <c r="L106" s="113">
        <v>45376</v>
      </c>
      <c r="M106" s="113">
        <v>45376</v>
      </c>
      <c r="N106" s="113">
        <v>45376</v>
      </c>
      <c r="O106" s="114"/>
      <c r="P106" s="88" t="s">
        <v>1319</v>
      </c>
      <c r="Q106" s="122">
        <v>0</v>
      </c>
      <c r="R106" s="122">
        <v>0</v>
      </c>
      <c r="S106" s="122">
        <v>0</v>
      </c>
      <c r="T106" s="122">
        <v>0</v>
      </c>
      <c r="U106" s="122">
        <v>0</v>
      </c>
      <c r="V106" s="122"/>
      <c r="W106" s="122">
        <v>0</v>
      </c>
      <c r="X106" s="122">
        <v>0</v>
      </c>
      <c r="Y106" s="122">
        <v>0</v>
      </c>
      <c r="Z106" s="122">
        <v>0</v>
      </c>
      <c r="AA106" s="122"/>
      <c r="AB106" s="122">
        <f>SUM(Q106:T106)-(U106+W106+X106+Y106+Z106)</f>
        <v>0</v>
      </c>
      <c r="AC106" s="122">
        <f t="shared" si="8"/>
        <v>0</v>
      </c>
      <c r="AD106" s="122">
        <v>0</v>
      </c>
      <c r="AE106" s="136">
        <v>45376</v>
      </c>
      <c r="AF106" s="122" t="s">
        <v>1246</v>
      </c>
      <c r="AG106" s="122">
        <v>0</v>
      </c>
      <c r="AH106" s="148"/>
      <c r="AI106" s="149"/>
      <c r="AJ106" s="150" t="s">
        <v>1320</v>
      </c>
      <c r="AK106" s="151">
        <f t="shared" si="11"/>
        <v>0</v>
      </c>
      <c r="AL106" s="151">
        <f t="shared" si="12"/>
        <v>0</v>
      </c>
      <c r="AM106" s="151">
        <f t="shared" si="10"/>
        <v>0</v>
      </c>
      <c r="AN106" s="151">
        <f t="shared" si="13"/>
        <v>0</v>
      </c>
      <c r="AO106" s="161"/>
      <c r="AP106" s="162" t="s">
        <v>1265</v>
      </c>
    </row>
    <row r="107" s="61" customFormat="1" ht="15" spans="1:42">
      <c r="A107" s="87" t="s">
        <v>141</v>
      </c>
      <c r="B107" s="88" t="s">
        <v>625</v>
      </c>
      <c r="C107" s="88" t="s">
        <v>626</v>
      </c>
      <c r="D107" s="89" t="s">
        <v>1236</v>
      </c>
      <c r="E107" s="89" t="s">
        <v>1237</v>
      </c>
      <c r="F107" s="90" t="s">
        <v>454</v>
      </c>
      <c r="G107" s="88" t="s">
        <v>1238</v>
      </c>
      <c r="H107" s="88" t="s">
        <v>1239</v>
      </c>
      <c r="I107" s="113">
        <v>45365</v>
      </c>
      <c r="J107" s="113">
        <v>45365</v>
      </c>
      <c r="K107" s="113">
        <v>45378</v>
      </c>
      <c r="L107" s="113">
        <v>45378</v>
      </c>
      <c r="M107" s="113">
        <v>45378</v>
      </c>
      <c r="N107" s="113">
        <v>45383</v>
      </c>
      <c r="O107" s="114"/>
      <c r="P107" s="88" t="s">
        <v>1245</v>
      </c>
      <c r="Q107" s="122">
        <v>220</v>
      </c>
      <c r="R107" s="122">
        <v>2600</v>
      </c>
      <c r="S107" s="122">
        <v>500</v>
      </c>
      <c r="T107" s="122">
        <v>0</v>
      </c>
      <c r="U107" s="122">
        <v>0</v>
      </c>
      <c r="V107" s="122">
        <v>232.4</v>
      </c>
      <c r="W107" s="122">
        <v>0</v>
      </c>
      <c r="X107" s="122">
        <v>0</v>
      </c>
      <c r="Y107" s="122">
        <v>0</v>
      </c>
      <c r="Z107" s="122">
        <v>0</v>
      </c>
      <c r="AA107" s="122"/>
      <c r="AB107" s="122">
        <f>SUM(Q107:T107)-(U107+W107+X107+Y107+Z107+V107)</f>
        <v>3087.6</v>
      </c>
      <c r="AC107" s="122">
        <f t="shared" si="8"/>
        <v>0</v>
      </c>
      <c r="AD107" s="122">
        <v>0</v>
      </c>
      <c r="AE107" s="136">
        <v>45378</v>
      </c>
      <c r="AF107" s="122" t="s">
        <v>1246</v>
      </c>
      <c r="AG107" s="122">
        <v>3087.6</v>
      </c>
      <c r="AH107" s="148">
        <v>45488</v>
      </c>
      <c r="AI107" s="149" t="s">
        <v>1308</v>
      </c>
      <c r="AJ107" s="150" t="s">
        <v>1243</v>
      </c>
      <c r="AK107" s="151">
        <f t="shared" si="11"/>
        <v>220</v>
      </c>
      <c r="AL107" s="151">
        <f t="shared" si="12"/>
        <v>2867.6</v>
      </c>
      <c r="AM107" s="151">
        <f t="shared" si="10"/>
        <v>3087.6</v>
      </c>
      <c r="AN107" s="151">
        <f t="shared" si="13"/>
        <v>3087.6</v>
      </c>
      <c r="AO107" s="161"/>
      <c r="AP107" s="162" t="s">
        <v>1244</v>
      </c>
    </row>
    <row r="108" s="61" customFormat="1" ht="15" spans="1:42">
      <c r="A108" s="87" t="s">
        <v>142</v>
      </c>
      <c r="B108" s="88" t="s">
        <v>625</v>
      </c>
      <c r="C108" s="88" t="s">
        <v>660</v>
      </c>
      <c r="D108" s="89" t="s">
        <v>1236</v>
      </c>
      <c r="E108" s="89" t="s">
        <v>1237</v>
      </c>
      <c r="F108" s="90" t="s">
        <v>454</v>
      </c>
      <c r="G108" s="88" t="s">
        <v>1238</v>
      </c>
      <c r="H108" s="88" t="s">
        <v>1239</v>
      </c>
      <c r="I108" s="113">
        <v>45365</v>
      </c>
      <c r="J108" s="113">
        <v>45365</v>
      </c>
      <c r="K108" s="113">
        <v>45378</v>
      </c>
      <c r="L108" s="113">
        <v>45378</v>
      </c>
      <c r="M108" s="113">
        <v>45378</v>
      </c>
      <c r="N108" s="113">
        <v>45383</v>
      </c>
      <c r="O108" s="114"/>
      <c r="P108" s="88" t="s">
        <v>1245</v>
      </c>
      <c r="Q108" s="122">
        <v>4015</v>
      </c>
      <c r="R108" s="122">
        <v>2600</v>
      </c>
      <c r="S108" s="122">
        <v>500</v>
      </c>
      <c r="T108" s="122">
        <v>0</v>
      </c>
      <c r="U108" s="122">
        <v>0</v>
      </c>
      <c r="V108" s="122">
        <v>498.05</v>
      </c>
      <c r="W108" s="122">
        <v>0</v>
      </c>
      <c r="X108" s="122">
        <v>0</v>
      </c>
      <c r="Y108" s="122">
        <v>0</v>
      </c>
      <c r="Z108" s="122">
        <v>0</v>
      </c>
      <c r="AA108" s="122"/>
      <c r="AB108" s="122">
        <f>SUM(Q108:T108)-(U108+W108+X108+Y108+Z108+V108)</f>
        <v>6616.95</v>
      </c>
      <c r="AC108" s="122">
        <f t="shared" si="8"/>
        <v>0</v>
      </c>
      <c r="AD108" s="122">
        <v>0</v>
      </c>
      <c r="AE108" s="136">
        <v>45378</v>
      </c>
      <c r="AF108" s="122" t="s">
        <v>1246</v>
      </c>
      <c r="AG108" s="122">
        <v>6616.95</v>
      </c>
      <c r="AH108" s="148">
        <v>45488</v>
      </c>
      <c r="AI108" s="149" t="s">
        <v>1308</v>
      </c>
      <c r="AJ108" s="150" t="s">
        <v>1243</v>
      </c>
      <c r="AK108" s="151">
        <f t="shared" si="11"/>
        <v>4015</v>
      </c>
      <c r="AL108" s="151">
        <f t="shared" si="12"/>
        <v>2601.95</v>
      </c>
      <c r="AM108" s="151">
        <f t="shared" si="10"/>
        <v>6616.95</v>
      </c>
      <c r="AN108" s="151">
        <f t="shared" si="13"/>
        <v>6616.95</v>
      </c>
      <c r="AO108" s="161"/>
      <c r="AP108" s="162" t="s">
        <v>1244</v>
      </c>
    </row>
    <row r="109" s="61" customFormat="1" ht="15" spans="1:42">
      <c r="A109" s="87" t="s">
        <v>143</v>
      </c>
      <c r="B109" s="88" t="s">
        <v>661</v>
      </c>
      <c r="C109" s="88" t="s">
        <v>541</v>
      </c>
      <c r="D109" s="89" t="s">
        <v>1293</v>
      </c>
      <c r="E109" s="89" t="s">
        <v>1237</v>
      </c>
      <c r="F109" s="90" t="s">
        <v>433</v>
      </c>
      <c r="G109" s="88" t="s">
        <v>1238</v>
      </c>
      <c r="H109" s="88" t="s">
        <v>1239</v>
      </c>
      <c r="I109" s="113">
        <v>45370</v>
      </c>
      <c r="J109" s="113">
        <v>45371</v>
      </c>
      <c r="K109" s="113">
        <v>45378</v>
      </c>
      <c r="L109" s="113">
        <v>45378</v>
      </c>
      <c r="M109" s="113">
        <v>45378</v>
      </c>
      <c r="N109" s="113">
        <v>45383</v>
      </c>
      <c r="O109" s="114">
        <v>45353</v>
      </c>
      <c r="P109" s="88" t="s">
        <v>1250</v>
      </c>
      <c r="Q109" s="122">
        <v>0</v>
      </c>
      <c r="R109" s="122">
        <v>800</v>
      </c>
      <c r="S109" s="122">
        <v>0</v>
      </c>
      <c r="T109" s="122">
        <v>0</v>
      </c>
      <c r="U109" s="122">
        <v>0</v>
      </c>
      <c r="V109" s="122"/>
      <c r="W109" s="122">
        <v>0</v>
      </c>
      <c r="X109" s="122">
        <v>800</v>
      </c>
      <c r="Y109" s="122">
        <v>0</v>
      </c>
      <c r="Z109" s="122">
        <v>0</v>
      </c>
      <c r="AA109" s="122"/>
      <c r="AB109" s="122">
        <f t="shared" ref="AB109:AB122" si="17">SUM(Q109:T109)-(U109+W109+X109+Y109+Z109)</f>
        <v>0</v>
      </c>
      <c r="AC109" s="122">
        <f t="shared" si="8"/>
        <v>0</v>
      </c>
      <c r="AD109" s="122">
        <v>0</v>
      </c>
      <c r="AE109" s="136">
        <v>45378</v>
      </c>
      <c r="AF109" s="122" t="s">
        <v>1246</v>
      </c>
      <c r="AG109" s="122">
        <v>0</v>
      </c>
      <c r="AH109" s="148"/>
      <c r="AI109" s="149"/>
      <c r="AJ109" s="150" t="s">
        <v>433</v>
      </c>
      <c r="AK109" s="151">
        <f t="shared" si="11"/>
        <v>0</v>
      </c>
      <c r="AL109" s="151">
        <f t="shared" si="12"/>
        <v>0</v>
      </c>
      <c r="AM109" s="151">
        <f t="shared" si="10"/>
        <v>0</v>
      </c>
      <c r="AN109" s="151">
        <f t="shared" si="13"/>
        <v>0</v>
      </c>
      <c r="AO109" s="161"/>
      <c r="AP109" s="162" t="s">
        <v>1247</v>
      </c>
    </row>
    <row r="110" s="61" customFormat="1" ht="15" spans="1:42">
      <c r="A110" s="87" t="s">
        <v>144</v>
      </c>
      <c r="B110" s="88" t="s">
        <v>465</v>
      </c>
      <c r="C110" s="88" t="s">
        <v>466</v>
      </c>
      <c r="D110" s="89" t="s">
        <v>1236</v>
      </c>
      <c r="E110" s="89" t="s">
        <v>1237</v>
      </c>
      <c r="F110" s="90" t="s">
        <v>581</v>
      </c>
      <c r="G110" s="88" t="s">
        <v>1238</v>
      </c>
      <c r="H110" s="88" t="s">
        <v>1239</v>
      </c>
      <c r="I110" s="113">
        <v>45383</v>
      </c>
      <c r="J110" s="113">
        <v>45383</v>
      </c>
      <c r="K110" s="113">
        <v>45386</v>
      </c>
      <c r="L110" s="113">
        <v>45386</v>
      </c>
      <c r="M110" s="113">
        <v>45386</v>
      </c>
      <c r="N110" s="113">
        <v>45387</v>
      </c>
      <c r="O110" s="114"/>
      <c r="P110" s="88" t="s">
        <v>1321</v>
      </c>
      <c r="Q110" s="122">
        <v>0</v>
      </c>
      <c r="R110" s="122">
        <v>1800</v>
      </c>
      <c r="S110" s="122">
        <v>0</v>
      </c>
      <c r="T110" s="122">
        <v>0</v>
      </c>
      <c r="U110" s="122">
        <v>0</v>
      </c>
      <c r="V110" s="122"/>
      <c r="W110" s="122">
        <v>0</v>
      </c>
      <c r="X110" s="122">
        <v>1800</v>
      </c>
      <c r="Y110" s="122">
        <v>0</v>
      </c>
      <c r="Z110" s="122">
        <v>0</v>
      </c>
      <c r="AA110" s="122"/>
      <c r="AB110" s="122">
        <f t="shared" si="17"/>
        <v>0</v>
      </c>
      <c r="AC110" s="122">
        <f t="shared" ref="AC110:AC173" si="18">AB110-(AD110+AG110)</f>
        <v>0</v>
      </c>
      <c r="AD110" s="122">
        <v>0</v>
      </c>
      <c r="AE110" s="136">
        <v>45386</v>
      </c>
      <c r="AF110" s="122" t="s">
        <v>1246</v>
      </c>
      <c r="AG110" s="122">
        <v>0</v>
      </c>
      <c r="AH110" s="148"/>
      <c r="AI110" s="149"/>
      <c r="AJ110" s="150" t="s">
        <v>581</v>
      </c>
      <c r="AK110" s="151">
        <f t="shared" si="11"/>
        <v>0</v>
      </c>
      <c r="AL110" s="151">
        <f t="shared" si="12"/>
        <v>0</v>
      </c>
      <c r="AM110" s="151">
        <f t="shared" si="10"/>
        <v>0</v>
      </c>
      <c r="AN110" s="151">
        <f t="shared" si="13"/>
        <v>0</v>
      </c>
      <c r="AO110" s="161"/>
      <c r="AP110" s="162" t="s">
        <v>1247</v>
      </c>
    </row>
    <row r="111" s="61" customFormat="1" ht="15" spans="1:42">
      <c r="A111" s="87" t="s">
        <v>145</v>
      </c>
      <c r="B111" s="88" t="s">
        <v>663</v>
      </c>
      <c r="C111" s="88" t="s">
        <v>510</v>
      </c>
      <c r="D111" s="89" t="s">
        <v>1236</v>
      </c>
      <c r="E111" s="89" t="s">
        <v>1237</v>
      </c>
      <c r="F111" s="90" t="s">
        <v>433</v>
      </c>
      <c r="G111" s="88" t="s">
        <v>1238</v>
      </c>
      <c r="H111" s="88" t="s">
        <v>1239</v>
      </c>
      <c r="I111" s="113">
        <v>45384</v>
      </c>
      <c r="J111" s="113">
        <v>45384</v>
      </c>
      <c r="K111" s="113">
        <v>45386</v>
      </c>
      <c r="L111" s="113">
        <v>45386</v>
      </c>
      <c r="M111" s="113">
        <v>45386</v>
      </c>
      <c r="N111" s="113">
        <v>45388</v>
      </c>
      <c r="O111" s="114">
        <v>45332</v>
      </c>
      <c r="P111" s="88" t="s">
        <v>1322</v>
      </c>
      <c r="Q111" s="122">
        <v>0</v>
      </c>
      <c r="R111" s="122">
        <v>1250</v>
      </c>
      <c r="S111" s="122">
        <v>0</v>
      </c>
      <c r="T111" s="122">
        <v>0</v>
      </c>
      <c r="U111" s="122">
        <v>0</v>
      </c>
      <c r="V111" s="122"/>
      <c r="W111" s="122">
        <v>0</v>
      </c>
      <c r="X111" s="122">
        <v>1250</v>
      </c>
      <c r="Y111" s="122">
        <v>0</v>
      </c>
      <c r="Z111" s="122">
        <v>0</v>
      </c>
      <c r="AA111" s="122"/>
      <c r="AB111" s="122">
        <f t="shared" si="17"/>
        <v>0</v>
      </c>
      <c r="AC111" s="122">
        <f t="shared" si="18"/>
        <v>0</v>
      </c>
      <c r="AD111" s="122">
        <v>0</v>
      </c>
      <c r="AE111" s="136">
        <v>45386</v>
      </c>
      <c r="AF111" s="122" t="s">
        <v>1246</v>
      </c>
      <c r="AG111" s="122">
        <v>0</v>
      </c>
      <c r="AH111" s="148"/>
      <c r="AI111" s="149"/>
      <c r="AJ111" s="150" t="s">
        <v>433</v>
      </c>
      <c r="AK111" s="151">
        <f t="shared" si="11"/>
        <v>0</v>
      </c>
      <c r="AL111" s="151">
        <f t="shared" si="12"/>
        <v>0</v>
      </c>
      <c r="AM111" s="151">
        <f t="shared" si="10"/>
        <v>0</v>
      </c>
      <c r="AN111" s="151">
        <f t="shared" si="13"/>
        <v>0</v>
      </c>
      <c r="AO111" s="161"/>
      <c r="AP111" s="162" t="s">
        <v>1247</v>
      </c>
    </row>
    <row r="112" s="61" customFormat="1" ht="15" spans="1:42">
      <c r="A112" s="87" t="s">
        <v>146</v>
      </c>
      <c r="B112" s="88" t="s">
        <v>666</v>
      </c>
      <c r="C112" s="88" t="s">
        <v>555</v>
      </c>
      <c r="D112" s="89" t="s">
        <v>1236</v>
      </c>
      <c r="E112" s="89" t="s">
        <v>1252</v>
      </c>
      <c r="F112" s="90" t="s">
        <v>454</v>
      </c>
      <c r="G112" s="88" t="s">
        <v>1238</v>
      </c>
      <c r="H112" s="88" t="s">
        <v>1239</v>
      </c>
      <c r="I112" s="113">
        <v>45378</v>
      </c>
      <c r="J112" s="113">
        <v>45378</v>
      </c>
      <c r="K112" s="113">
        <v>45387</v>
      </c>
      <c r="L112" s="113">
        <v>45387</v>
      </c>
      <c r="M112" s="113">
        <v>45387</v>
      </c>
      <c r="N112" s="113">
        <v>45390</v>
      </c>
      <c r="O112" s="114"/>
      <c r="P112" s="88" t="s">
        <v>1323</v>
      </c>
      <c r="Q112" s="122">
        <v>3960</v>
      </c>
      <c r="R112" s="122">
        <v>2600</v>
      </c>
      <c r="S112" s="122">
        <v>0</v>
      </c>
      <c r="T112" s="122">
        <v>0</v>
      </c>
      <c r="U112" s="122">
        <v>0</v>
      </c>
      <c r="V112" s="122"/>
      <c r="W112" s="122">
        <v>0</v>
      </c>
      <c r="X112" s="122">
        <v>0</v>
      </c>
      <c r="Y112" s="122">
        <v>0</v>
      </c>
      <c r="Z112" s="122">
        <v>0</v>
      </c>
      <c r="AA112" s="122"/>
      <c r="AB112" s="122">
        <f t="shared" si="17"/>
        <v>6560</v>
      </c>
      <c r="AC112" s="122">
        <f t="shared" si="18"/>
        <v>0</v>
      </c>
      <c r="AD112" s="122">
        <v>3280</v>
      </c>
      <c r="AE112" s="136">
        <v>45387</v>
      </c>
      <c r="AF112" s="122" t="s">
        <v>1324</v>
      </c>
      <c r="AG112" s="122">
        <v>3280</v>
      </c>
      <c r="AH112" s="148">
        <v>45390</v>
      </c>
      <c r="AI112" s="149" t="s">
        <v>1325</v>
      </c>
      <c r="AJ112" s="150" t="s">
        <v>1243</v>
      </c>
      <c r="AK112" s="151">
        <f t="shared" si="11"/>
        <v>3960</v>
      </c>
      <c r="AL112" s="151">
        <f t="shared" si="12"/>
        <v>2600</v>
      </c>
      <c r="AM112" s="151">
        <f t="shared" si="10"/>
        <v>6560</v>
      </c>
      <c r="AN112" s="151">
        <f t="shared" si="13"/>
        <v>6560</v>
      </c>
      <c r="AO112" s="161"/>
      <c r="AP112" s="162" t="s">
        <v>1265</v>
      </c>
    </row>
    <row r="113" s="61" customFormat="1" ht="15" spans="1:42">
      <c r="A113" s="87" t="s">
        <v>147</v>
      </c>
      <c r="B113" s="88" t="s">
        <v>668</v>
      </c>
      <c r="C113" s="88" t="s">
        <v>510</v>
      </c>
      <c r="D113" s="89" t="s">
        <v>1236</v>
      </c>
      <c r="E113" s="89" t="s">
        <v>1237</v>
      </c>
      <c r="F113" s="90" t="s">
        <v>433</v>
      </c>
      <c r="G113" s="88" t="s">
        <v>1238</v>
      </c>
      <c r="H113" s="88" t="s">
        <v>1239</v>
      </c>
      <c r="I113" s="113">
        <v>45383</v>
      </c>
      <c r="J113" s="113">
        <v>45383</v>
      </c>
      <c r="K113" s="113">
        <v>45387</v>
      </c>
      <c r="L113" s="113">
        <v>45387</v>
      </c>
      <c r="M113" s="113">
        <v>45387</v>
      </c>
      <c r="N113" s="113">
        <v>45393</v>
      </c>
      <c r="O113" s="114">
        <v>45367</v>
      </c>
      <c r="P113" s="88" t="s">
        <v>1271</v>
      </c>
      <c r="Q113" s="122">
        <v>0</v>
      </c>
      <c r="R113" s="122">
        <v>0</v>
      </c>
      <c r="S113" s="122">
        <v>0</v>
      </c>
      <c r="T113" s="122">
        <v>0</v>
      </c>
      <c r="U113" s="122">
        <v>0</v>
      </c>
      <c r="V113" s="122"/>
      <c r="W113" s="122">
        <v>0</v>
      </c>
      <c r="X113" s="122">
        <v>0</v>
      </c>
      <c r="Y113" s="122">
        <v>0</v>
      </c>
      <c r="Z113" s="122">
        <v>0</v>
      </c>
      <c r="AA113" s="122"/>
      <c r="AB113" s="122">
        <f t="shared" si="17"/>
        <v>0</v>
      </c>
      <c r="AC113" s="122">
        <f t="shared" si="18"/>
        <v>0</v>
      </c>
      <c r="AD113" s="122">
        <v>0</v>
      </c>
      <c r="AE113" s="136"/>
      <c r="AF113" s="122"/>
      <c r="AG113" s="122">
        <v>0</v>
      </c>
      <c r="AH113" s="148"/>
      <c r="AI113" s="149"/>
      <c r="AJ113" s="150" t="s">
        <v>433</v>
      </c>
      <c r="AK113" s="151">
        <f t="shared" si="11"/>
        <v>0</v>
      </c>
      <c r="AL113" s="151">
        <f t="shared" si="12"/>
        <v>0</v>
      </c>
      <c r="AM113" s="151">
        <f t="shared" si="10"/>
        <v>0</v>
      </c>
      <c r="AN113" s="151">
        <f t="shared" si="13"/>
        <v>0</v>
      </c>
      <c r="AO113" s="161"/>
      <c r="AP113" s="162" t="s">
        <v>1247</v>
      </c>
    </row>
    <row r="114" s="61" customFormat="1" ht="15" spans="1:42">
      <c r="A114" s="87" t="s">
        <v>148</v>
      </c>
      <c r="B114" s="88" t="s">
        <v>415</v>
      </c>
      <c r="C114" s="88" t="s">
        <v>522</v>
      </c>
      <c r="D114" s="89" t="s">
        <v>1236</v>
      </c>
      <c r="E114" s="89" t="s">
        <v>523</v>
      </c>
      <c r="F114" s="90" t="s">
        <v>550</v>
      </c>
      <c r="G114" s="88" t="s">
        <v>1238</v>
      </c>
      <c r="H114" s="88" t="s">
        <v>1292</v>
      </c>
      <c r="I114" s="113">
        <v>45717</v>
      </c>
      <c r="J114" s="113">
        <v>45385</v>
      </c>
      <c r="K114" s="113">
        <v>45385</v>
      </c>
      <c r="L114" s="113">
        <v>45387</v>
      </c>
      <c r="M114" s="113">
        <v>45387</v>
      </c>
      <c r="N114" s="113">
        <v>45387</v>
      </c>
      <c r="O114" s="114"/>
      <c r="P114" s="88" t="s">
        <v>1266</v>
      </c>
      <c r="Q114" s="122">
        <v>0</v>
      </c>
      <c r="R114" s="122">
        <v>0</v>
      </c>
      <c r="S114" s="122">
        <v>0</v>
      </c>
      <c r="T114" s="122">
        <v>0</v>
      </c>
      <c r="U114" s="122">
        <v>0</v>
      </c>
      <c r="V114" s="122"/>
      <c r="W114" s="122">
        <v>0</v>
      </c>
      <c r="X114" s="122">
        <v>0</v>
      </c>
      <c r="Y114" s="122">
        <v>0</v>
      </c>
      <c r="Z114" s="122">
        <v>0</v>
      </c>
      <c r="AA114" s="122"/>
      <c r="AB114" s="122">
        <f t="shared" si="17"/>
        <v>0</v>
      </c>
      <c r="AC114" s="122">
        <f t="shared" si="18"/>
        <v>0</v>
      </c>
      <c r="AD114" s="122">
        <v>0</v>
      </c>
      <c r="AE114" s="136"/>
      <c r="AF114" s="122"/>
      <c r="AG114" s="122">
        <v>0</v>
      </c>
      <c r="AH114" s="148"/>
      <c r="AI114" s="149"/>
      <c r="AJ114" s="150" t="s">
        <v>523</v>
      </c>
      <c r="AK114" s="151">
        <f t="shared" si="11"/>
        <v>0</v>
      </c>
      <c r="AL114" s="151">
        <f t="shared" si="12"/>
        <v>0</v>
      </c>
      <c r="AM114" s="151">
        <f t="shared" si="10"/>
        <v>0</v>
      </c>
      <c r="AN114" s="151">
        <f t="shared" si="13"/>
        <v>0</v>
      </c>
      <c r="AO114" s="161"/>
      <c r="AP114" s="162" t="s">
        <v>1265</v>
      </c>
    </row>
    <row r="115" s="61" customFormat="1" ht="15" spans="1:42">
      <c r="A115" s="87" t="s">
        <v>149</v>
      </c>
      <c r="B115" s="88" t="s">
        <v>1141</v>
      </c>
      <c r="C115" s="88" t="s">
        <v>522</v>
      </c>
      <c r="D115" s="89" t="s">
        <v>1236</v>
      </c>
      <c r="E115" s="89" t="s">
        <v>523</v>
      </c>
      <c r="F115" s="90" t="s">
        <v>581</v>
      </c>
      <c r="G115" s="88" t="s">
        <v>1238</v>
      </c>
      <c r="H115" s="88" t="s">
        <v>1292</v>
      </c>
      <c r="I115" s="113">
        <v>45384</v>
      </c>
      <c r="J115" s="113">
        <v>45385</v>
      </c>
      <c r="K115" s="113">
        <v>45385</v>
      </c>
      <c r="L115" s="113">
        <v>45387</v>
      </c>
      <c r="M115" s="113">
        <v>45387</v>
      </c>
      <c r="N115" s="113">
        <v>45387</v>
      </c>
      <c r="O115" s="114"/>
      <c r="P115" s="88" t="s">
        <v>1326</v>
      </c>
      <c r="Q115" s="122">
        <v>0</v>
      </c>
      <c r="R115" s="122">
        <v>0</v>
      </c>
      <c r="S115" s="122">
        <v>0</v>
      </c>
      <c r="T115" s="122">
        <v>0</v>
      </c>
      <c r="U115" s="122">
        <v>0</v>
      </c>
      <c r="V115" s="122"/>
      <c r="W115" s="122">
        <v>0</v>
      </c>
      <c r="X115" s="122">
        <v>0</v>
      </c>
      <c r="Y115" s="122">
        <v>0</v>
      </c>
      <c r="Z115" s="122">
        <v>0</v>
      </c>
      <c r="AA115" s="122"/>
      <c r="AB115" s="122">
        <f t="shared" si="17"/>
        <v>0</v>
      </c>
      <c r="AC115" s="122">
        <f t="shared" si="18"/>
        <v>0</v>
      </c>
      <c r="AD115" s="122">
        <v>0</v>
      </c>
      <c r="AE115" s="136"/>
      <c r="AF115" s="122"/>
      <c r="AG115" s="122">
        <v>0</v>
      </c>
      <c r="AH115" s="148"/>
      <c r="AI115" s="149"/>
      <c r="AJ115" s="150" t="s">
        <v>523</v>
      </c>
      <c r="AK115" s="151">
        <f t="shared" si="11"/>
        <v>0</v>
      </c>
      <c r="AL115" s="151">
        <f t="shared" si="12"/>
        <v>0</v>
      </c>
      <c r="AM115" s="151">
        <f t="shared" si="10"/>
        <v>0</v>
      </c>
      <c r="AN115" s="151">
        <f t="shared" si="13"/>
        <v>0</v>
      </c>
      <c r="AO115" s="161"/>
      <c r="AP115" s="162" t="s">
        <v>1265</v>
      </c>
    </row>
    <row r="116" s="61" customFormat="1" ht="15" spans="1:42">
      <c r="A116" s="87" t="s">
        <v>150</v>
      </c>
      <c r="B116" s="88" t="s">
        <v>673</v>
      </c>
      <c r="C116" s="88" t="s">
        <v>520</v>
      </c>
      <c r="D116" s="89" t="s">
        <v>1236</v>
      </c>
      <c r="E116" s="89" t="s">
        <v>1237</v>
      </c>
      <c r="F116" s="90" t="s">
        <v>454</v>
      </c>
      <c r="G116" s="88" t="s">
        <v>1238</v>
      </c>
      <c r="H116" s="88" t="s">
        <v>1239</v>
      </c>
      <c r="I116" s="113">
        <v>45384</v>
      </c>
      <c r="J116" s="113">
        <v>45385</v>
      </c>
      <c r="K116" s="113">
        <v>45390</v>
      </c>
      <c r="L116" s="113">
        <v>45390</v>
      </c>
      <c r="M116" s="113">
        <v>45390</v>
      </c>
      <c r="N116" s="113">
        <v>45394</v>
      </c>
      <c r="O116" s="114"/>
      <c r="P116" s="88" t="s">
        <v>1323</v>
      </c>
      <c r="Q116" s="122">
        <v>3300</v>
      </c>
      <c r="R116" s="122">
        <v>2600</v>
      </c>
      <c r="S116" s="122">
        <v>500</v>
      </c>
      <c r="T116" s="122">
        <v>0</v>
      </c>
      <c r="U116" s="122">
        <v>0</v>
      </c>
      <c r="V116" s="122"/>
      <c r="W116" s="122">
        <v>0</v>
      </c>
      <c r="X116" s="122">
        <v>450</v>
      </c>
      <c r="Y116" s="122">
        <v>0</v>
      </c>
      <c r="Z116" s="122">
        <v>0</v>
      </c>
      <c r="AA116" s="122"/>
      <c r="AB116" s="122">
        <f t="shared" si="17"/>
        <v>5950</v>
      </c>
      <c r="AC116" s="122">
        <f t="shared" si="18"/>
        <v>0</v>
      </c>
      <c r="AD116" s="122">
        <v>2975</v>
      </c>
      <c r="AE116" s="136">
        <v>45387</v>
      </c>
      <c r="AF116" s="122" t="s">
        <v>1327</v>
      </c>
      <c r="AG116" s="122">
        <v>2975</v>
      </c>
      <c r="AH116" s="148">
        <v>45394</v>
      </c>
      <c r="AI116" s="149" t="s">
        <v>1328</v>
      </c>
      <c r="AJ116" s="150" t="s">
        <v>1243</v>
      </c>
      <c r="AK116" s="151">
        <f t="shared" si="11"/>
        <v>3300</v>
      </c>
      <c r="AL116" s="151">
        <f t="shared" si="12"/>
        <v>2650</v>
      </c>
      <c r="AM116" s="151">
        <f t="shared" si="10"/>
        <v>5950</v>
      </c>
      <c r="AN116" s="151">
        <f t="shared" si="13"/>
        <v>5950</v>
      </c>
      <c r="AO116" s="161"/>
      <c r="AP116" s="162" t="s">
        <v>1256</v>
      </c>
    </row>
    <row r="117" s="61" customFormat="1" ht="15" spans="1:42">
      <c r="A117" s="87" t="s">
        <v>151</v>
      </c>
      <c r="B117" s="88" t="s">
        <v>671</v>
      </c>
      <c r="C117" s="88" t="s">
        <v>536</v>
      </c>
      <c r="D117" s="89" t="s">
        <v>1236</v>
      </c>
      <c r="E117" s="89" t="s">
        <v>1237</v>
      </c>
      <c r="F117" s="90" t="s">
        <v>454</v>
      </c>
      <c r="G117" s="88" t="s">
        <v>1238</v>
      </c>
      <c r="H117" s="88" t="s">
        <v>1239</v>
      </c>
      <c r="I117" s="113">
        <v>45385</v>
      </c>
      <c r="J117" s="113">
        <v>45385</v>
      </c>
      <c r="K117" s="113">
        <v>45390</v>
      </c>
      <c r="L117" s="113">
        <v>45390</v>
      </c>
      <c r="M117" s="113">
        <v>45390</v>
      </c>
      <c r="N117" s="113">
        <v>45399</v>
      </c>
      <c r="O117" s="114"/>
      <c r="P117" s="88" t="s">
        <v>1322</v>
      </c>
      <c r="Q117" s="122">
        <v>650</v>
      </c>
      <c r="R117" s="122">
        <v>1250</v>
      </c>
      <c r="S117" s="122">
        <v>500</v>
      </c>
      <c r="T117" s="122">
        <v>0</v>
      </c>
      <c r="U117" s="122">
        <v>0</v>
      </c>
      <c r="V117" s="122"/>
      <c r="W117" s="122">
        <v>0</v>
      </c>
      <c r="X117" s="122">
        <v>450</v>
      </c>
      <c r="Y117" s="122">
        <v>0</v>
      </c>
      <c r="Z117" s="122">
        <v>0</v>
      </c>
      <c r="AA117" s="122"/>
      <c r="AB117" s="122">
        <f t="shared" si="17"/>
        <v>1950</v>
      </c>
      <c r="AC117" s="122">
        <f t="shared" si="18"/>
        <v>0</v>
      </c>
      <c r="AD117" s="122">
        <v>1000</v>
      </c>
      <c r="AE117" s="136">
        <v>45387</v>
      </c>
      <c r="AF117" s="122" t="s">
        <v>1329</v>
      </c>
      <c r="AG117" s="122">
        <v>950</v>
      </c>
      <c r="AH117" s="148">
        <v>45399</v>
      </c>
      <c r="AI117" s="149" t="s">
        <v>1330</v>
      </c>
      <c r="AJ117" s="150" t="s">
        <v>1243</v>
      </c>
      <c r="AK117" s="151">
        <f t="shared" si="11"/>
        <v>650</v>
      </c>
      <c r="AL117" s="151">
        <f t="shared" si="12"/>
        <v>1300</v>
      </c>
      <c r="AM117" s="151">
        <f t="shared" si="10"/>
        <v>1950</v>
      </c>
      <c r="AN117" s="151">
        <f t="shared" si="13"/>
        <v>1950</v>
      </c>
      <c r="AO117" s="161"/>
      <c r="AP117" s="162" t="s">
        <v>1256</v>
      </c>
    </row>
    <row r="118" s="61" customFormat="1" ht="15" spans="1:42">
      <c r="A118" s="87" t="s">
        <v>152</v>
      </c>
      <c r="B118" s="88" t="s">
        <v>676</v>
      </c>
      <c r="C118" s="88" t="s">
        <v>541</v>
      </c>
      <c r="D118" s="89" t="s">
        <v>1293</v>
      </c>
      <c r="E118" s="89" t="s">
        <v>1237</v>
      </c>
      <c r="F118" s="90" t="s">
        <v>433</v>
      </c>
      <c r="G118" s="88" t="s">
        <v>1238</v>
      </c>
      <c r="H118" s="88" t="s">
        <v>1239</v>
      </c>
      <c r="I118" s="113">
        <v>45387</v>
      </c>
      <c r="J118" s="113">
        <v>45390</v>
      </c>
      <c r="K118" s="113">
        <v>45393</v>
      </c>
      <c r="L118" s="113">
        <v>45393</v>
      </c>
      <c r="M118" s="113">
        <v>45393</v>
      </c>
      <c r="N118" s="113">
        <v>45397</v>
      </c>
      <c r="O118" s="114">
        <v>45372</v>
      </c>
      <c r="P118" s="88" t="s">
        <v>1331</v>
      </c>
      <c r="Q118" s="122">
        <v>0</v>
      </c>
      <c r="R118" s="122">
        <v>0</v>
      </c>
      <c r="S118" s="122">
        <v>0</v>
      </c>
      <c r="T118" s="122">
        <v>0</v>
      </c>
      <c r="U118" s="122">
        <v>0</v>
      </c>
      <c r="V118" s="122"/>
      <c r="W118" s="122">
        <v>0</v>
      </c>
      <c r="X118" s="122">
        <v>0</v>
      </c>
      <c r="Y118" s="122">
        <v>0</v>
      </c>
      <c r="Z118" s="122">
        <v>0</v>
      </c>
      <c r="AA118" s="122"/>
      <c r="AB118" s="122">
        <f t="shared" si="17"/>
        <v>0</v>
      </c>
      <c r="AC118" s="122">
        <f t="shared" si="18"/>
        <v>0</v>
      </c>
      <c r="AD118" s="122">
        <v>0</v>
      </c>
      <c r="AE118" s="136"/>
      <c r="AF118" s="122"/>
      <c r="AG118" s="122">
        <v>0</v>
      </c>
      <c r="AH118" s="148"/>
      <c r="AI118" s="149"/>
      <c r="AJ118" s="150" t="s">
        <v>433</v>
      </c>
      <c r="AK118" s="151">
        <f t="shared" si="11"/>
        <v>0</v>
      </c>
      <c r="AL118" s="151">
        <f t="shared" si="12"/>
        <v>0</v>
      </c>
      <c r="AM118" s="151">
        <f t="shared" si="10"/>
        <v>0</v>
      </c>
      <c r="AN118" s="151">
        <f t="shared" si="13"/>
        <v>0</v>
      </c>
      <c r="AO118" s="161"/>
      <c r="AP118" s="162" t="s">
        <v>1247</v>
      </c>
    </row>
    <row r="119" s="61" customFormat="1" ht="15" spans="1:42">
      <c r="A119" s="87" t="s">
        <v>153</v>
      </c>
      <c r="B119" s="88" t="s">
        <v>678</v>
      </c>
      <c r="C119" s="88" t="s">
        <v>541</v>
      </c>
      <c r="D119" s="89" t="s">
        <v>1293</v>
      </c>
      <c r="E119" s="89" t="s">
        <v>523</v>
      </c>
      <c r="F119" s="90" t="s">
        <v>581</v>
      </c>
      <c r="G119" s="88" t="s">
        <v>1238</v>
      </c>
      <c r="H119" s="88" t="s">
        <v>1292</v>
      </c>
      <c r="I119" s="113">
        <v>45393</v>
      </c>
      <c r="J119" s="113">
        <v>45394</v>
      </c>
      <c r="K119" s="113">
        <v>45394</v>
      </c>
      <c r="L119" s="113">
        <v>45394</v>
      </c>
      <c r="M119" s="113">
        <v>45394</v>
      </c>
      <c r="N119" s="113">
        <v>45394</v>
      </c>
      <c r="O119" s="114"/>
      <c r="P119" s="88" t="s">
        <v>1332</v>
      </c>
      <c r="Q119" s="122">
        <v>0</v>
      </c>
      <c r="R119" s="122">
        <v>0</v>
      </c>
      <c r="S119" s="122">
        <v>0</v>
      </c>
      <c r="T119" s="122">
        <v>0</v>
      </c>
      <c r="U119" s="122">
        <v>0</v>
      </c>
      <c r="V119" s="122"/>
      <c r="W119" s="122">
        <v>0</v>
      </c>
      <c r="X119" s="122">
        <v>0</v>
      </c>
      <c r="Y119" s="122">
        <v>0</v>
      </c>
      <c r="Z119" s="122">
        <v>0</v>
      </c>
      <c r="AA119" s="122"/>
      <c r="AB119" s="122">
        <f t="shared" si="17"/>
        <v>0</v>
      </c>
      <c r="AC119" s="122">
        <f t="shared" si="18"/>
        <v>0</v>
      </c>
      <c r="AD119" s="122">
        <v>0</v>
      </c>
      <c r="AE119" s="136"/>
      <c r="AF119" s="122"/>
      <c r="AG119" s="122">
        <v>0</v>
      </c>
      <c r="AH119" s="148"/>
      <c r="AI119" s="149"/>
      <c r="AJ119" s="150" t="s">
        <v>523</v>
      </c>
      <c r="AK119" s="151">
        <f t="shared" si="11"/>
        <v>0</v>
      </c>
      <c r="AL119" s="151">
        <f t="shared" si="12"/>
        <v>0</v>
      </c>
      <c r="AM119" s="151">
        <f t="shared" si="10"/>
        <v>0</v>
      </c>
      <c r="AN119" s="151">
        <f t="shared" si="13"/>
        <v>0</v>
      </c>
      <c r="AO119" s="161"/>
      <c r="AP119" s="162" t="s">
        <v>1265</v>
      </c>
    </row>
    <row r="120" s="61" customFormat="1" ht="15" spans="1:42">
      <c r="A120" s="87" t="s">
        <v>154</v>
      </c>
      <c r="B120" s="88" t="s">
        <v>680</v>
      </c>
      <c r="C120" s="88" t="s">
        <v>536</v>
      </c>
      <c r="D120" s="89" t="s">
        <v>1236</v>
      </c>
      <c r="E120" s="89" t="s">
        <v>1237</v>
      </c>
      <c r="F120" s="90" t="s">
        <v>454</v>
      </c>
      <c r="G120" s="88" t="s">
        <v>1238</v>
      </c>
      <c r="H120" s="88" t="s">
        <v>1239</v>
      </c>
      <c r="I120" s="113">
        <v>45387</v>
      </c>
      <c r="J120" s="113">
        <v>45390</v>
      </c>
      <c r="K120" s="113">
        <v>45398</v>
      </c>
      <c r="L120" s="113">
        <v>45398</v>
      </c>
      <c r="M120" s="113">
        <v>45398</v>
      </c>
      <c r="N120" s="113">
        <v>45401</v>
      </c>
      <c r="O120" s="114"/>
      <c r="P120" s="88" t="s">
        <v>1323</v>
      </c>
      <c r="Q120" s="122">
        <v>3300</v>
      </c>
      <c r="R120" s="122">
        <v>2600</v>
      </c>
      <c r="S120" s="122">
        <v>500</v>
      </c>
      <c r="T120" s="122">
        <v>0</v>
      </c>
      <c r="U120" s="122">
        <v>0</v>
      </c>
      <c r="V120" s="122"/>
      <c r="W120" s="122">
        <v>0</v>
      </c>
      <c r="X120" s="122">
        <v>0</v>
      </c>
      <c r="Y120" s="122">
        <v>0</v>
      </c>
      <c r="Z120" s="122">
        <v>0</v>
      </c>
      <c r="AA120" s="122"/>
      <c r="AB120" s="122">
        <f t="shared" si="17"/>
        <v>6400</v>
      </c>
      <c r="AC120" s="122">
        <f t="shared" si="18"/>
        <v>0</v>
      </c>
      <c r="AD120" s="122">
        <v>3200</v>
      </c>
      <c r="AE120" s="136">
        <v>45398</v>
      </c>
      <c r="AF120" s="122" t="s">
        <v>681</v>
      </c>
      <c r="AG120" s="122">
        <v>3200</v>
      </c>
      <c r="AH120" s="148">
        <v>45401</v>
      </c>
      <c r="AI120" s="149" t="s">
        <v>1333</v>
      </c>
      <c r="AJ120" s="150" t="s">
        <v>1243</v>
      </c>
      <c r="AK120" s="151">
        <f t="shared" si="11"/>
        <v>3300</v>
      </c>
      <c r="AL120" s="151">
        <f t="shared" si="12"/>
        <v>3100</v>
      </c>
      <c r="AM120" s="151">
        <f t="shared" si="10"/>
        <v>6400</v>
      </c>
      <c r="AN120" s="151">
        <f t="shared" si="13"/>
        <v>6400</v>
      </c>
      <c r="AO120" s="161"/>
      <c r="AP120" s="162" t="s">
        <v>1256</v>
      </c>
    </row>
    <row r="121" s="61" customFormat="1" ht="15" spans="1:42">
      <c r="A121" s="87" t="s">
        <v>155</v>
      </c>
      <c r="B121" s="88" t="s">
        <v>682</v>
      </c>
      <c r="C121" s="88" t="s">
        <v>510</v>
      </c>
      <c r="D121" s="89" t="s">
        <v>1236</v>
      </c>
      <c r="E121" s="89" t="s">
        <v>1237</v>
      </c>
      <c r="F121" s="90" t="s">
        <v>454</v>
      </c>
      <c r="G121" s="88" t="s">
        <v>1238</v>
      </c>
      <c r="H121" s="88" t="s">
        <v>1239</v>
      </c>
      <c r="I121" s="113">
        <v>45508</v>
      </c>
      <c r="J121" s="113">
        <v>45390</v>
      </c>
      <c r="K121" s="113">
        <v>45398</v>
      </c>
      <c r="L121" s="113">
        <v>45398</v>
      </c>
      <c r="M121" s="113">
        <v>45398</v>
      </c>
      <c r="N121" s="113">
        <v>45400</v>
      </c>
      <c r="O121" s="114"/>
      <c r="P121" s="88" t="s">
        <v>1245</v>
      </c>
      <c r="Q121" s="122">
        <v>0</v>
      </c>
      <c r="R121" s="122">
        <v>2300</v>
      </c>
      <c r="S121" s="122">
        <v>500</v>
      </c>
      <c r="T121" s="122">
        <v>0</v>
      </c>
      <c r="U121" s="122">
        <v>0</v>
      </c>
      <c r="V121" s="122"/>
      <c r="W121" s="122">
        <v>0</v>
      </c>
      <c r="X121" s="122">
        <v>450</v>
      </c>
      <c r="Y121" s="122">
        <v>0</v>
      </c>
      <c r="Z121" s="122">
        <v>0</v>
      </c>
      <c r="AA121" s="122"/>
      <c r="AB121" s="122">
        <f t="shared" si="17"/>
        <v>2350</v>
      </c>
      <c r="AC121" s="122">
        <f t="shared" si="18"/>
        <v>0</v>
      </c>
      <c r="AD121" s="122">
        <v>1175</v>
      </c>
      <c r="AE121" s="136">
        <v>45398</v>
      </c>
      <c r="AF121" s="122" t="s">
        <v>683</v>
      </c>
      <c r="AG121" s="122">
        <v>1175</v>
      </c>
      <c r="AH121" s="148">
        <v>45400</v>
      </c>
      <c r="AI121" s="149" t="s">
        <v>1334</v>
      </c>
      <c r="AJ121" s="150" t="s">
        <v>1243</v>
      </c>
      <c r="AK121" s="151">
        <f t="shared" si="11"/>
        <v>0</v>
      </c>
      <c r="AL121" s="151">
        <f t="shared" si="12"/>
        <v>2350</v>
      </c>
      <c r="AM121" s="151">
        <f t="shared" si="10"/>
        <v>2350</v>
      </c>
      <c r="AN121" s="151">
        <f t="shared" si="13"/>
        <v>2350</v>
      </c>
      <c r="AO121" s="161"/>
      <c r="AP121" s="162" t="s">
        <v>1256</v>
      </c>
    </row>
    <row r="122" s="61" customFormat="1" ht="15" spans="1:42">
      <c r="A122" s="87" t="s">
        <v>156</v>
      </c>
      <c r="B122" s="88" t="s">
        <v>685</v>
      </c>
      <c r="C122" s="88" t="s">
        <v>510</v>
      </c>
      <c r="D122" s="89" t="s">
        <v>1236</v>
      </c>
      <c r="E122" s="89" t="s">
        <v>523</v>
      </c>
      <c r="F122" s="90" t="s">
        <v>523</v>
      </c>
      <c r="G122" s="88" t="s">
        <v>1238</v>
      </c>
      <c r="H122" s="88" t="s">
        <v>1239</v>
      </c>
      <c r="I122" s="113">
        <v>45384</v>
      </c>
      <c r="J122" s="113">
        <v>45384</v>
      </c>
      <c r="K122" s="113">
        <v>45399</v>
      </c>
      <c r="L122" s="113">
        <v>45399</v>
      </c>
      <c r="M122" s="113">
        <v>45399</v>
      </c>
      <c r="N122" s="113">
        <v>45399</v>
      </c>
      <c r="O122" s="114">
        <v>45069</v>
      </c>
      <c r="P122" s="88" t="s">
        <v>1245</v>
      </c>
      <c r="Q122" s="122">
        <v>0</v>
      </c>
      <c r="R122" s="122">
        <v>0</v>
      </c>
      <c r="S122" s="122">
        <v>0</v>
      </c>
      <c r="T122" s="122">
        <v>0</v>
      </c>
      <c r="U122" s="122">
        <v>0</v>
      </c>
      <c r="V122" s="122"/>
      <c r="W122" s="122">
        <v>0</v>
      </c>
      <c r="X122" s="122">
        <v>0</v>
      </c>
      <c r="Y122" s="122">
        <v>0</v>
      </c>
      <c r="Z122" s="122">
        <v>0</v>
      </c>
      <c r="AA122" s="122"/>
      <c r="AB122" s="122">
        <f t="shared" si="17"/>
        <v>0</v>
      </c>
      <c r="AC122" s="122">
        <f t="shared" si="18"/>
        <v>0</v>
      </c>
      <c r="AD122" s="122">
        <v>0</v>
      </c>
      <c r="AE122" s="136"/>
      <c r="AF122" s="122"/>
      <c r="AG122" s="122">
        <v>0</v>
      </c>
      <c r="AH122" s="148"/>
      <c r="AI122" s="149"/>
      <c r="AJ122" s="150" t="s">
        <v>523</v>
      </c>
      <c r="AK122" s="151">
        <f t="shared" si="11"/>
        <v>0</v>
      </c>
      <c r="AL122" s="151">
        <f t="shared" si="12"/>
        <v>0</v>
      </c>
      <c r="AM122" s="151">
        <f t="shared" si="10"/>
        <v>0</v>
      </c>
      <c r="AN122" s="151">
        <f t="shared" si="13"/>
        <v>0</v>
      </c>
      <c r="AO122" s="161"/>
      <c r="AP122" s="162" t="s">
        <v>1265</v>
      </c>
    </row>
    <row r="123" s="61" customFormat="1" ht="15" spans="1:42">
      <c r="A123" s="87" t="s">
        <v>157</v>
      </c>
      <c r="B123" s="88" t="s">
        <v>687</v>
      </c>
      <c r="C123" s="88" t="s">
        <v>629</v>
      </c>
      <c r="D123" s="89" t="s">
        <v>1236</v>
      </c>
      <c r="E123" s="89" t="s">
        <v>1237</v>
      </c>
      <c r="F123" s="90" t="s">
        <v>581</v>
      </c>
      <c r="G123" s="88" t="s">
        <v>1238</v>
      </c>
      <c r="H123" s="88" t="s">
        <v>1239</v>
      </c>
      <c r="I123" s="113">
        <v>45395</v>
      </c>
      <c r="J123" s="113">
        <v>45398</v>
      </c>
      <c r="K123" s="113">
        <v>45400</v>
      </c>
      <c r="L123" s="113">
        <v>45400</v>
      </c>
      <c r="M123" s="113">
        <v>45401</v>
      </c>
      <c r="N123" s="113">
        <v>45404</v>
      </c>
      <c r="O123" s="114">
        <v>42864</v>
      </c>
      <c r="P123" s="88" t="s">
        <v>1335</v>
      </c>
      <c r="Q123" s="122">
        <v>5500</v>
      </c>
      <c r="R123" s="122">
        <v>2600</v>
      </c>
      <c r="S123" s="122">
        <v>500</v>
      </c>
      <c r="T123" s="122">
        <v>0</v>
      </c>
      <c r="U123" s="122">
        <v>0</v>
      </c>
      <c r="V123" s="122">
        <v>570.5</v>
      </c>
      <c r="W123" s="122">
        <v>0</v>
      </c>
      <c r="X123" s="122">
        <v>450</v>
      </c>
      <c r="Y123" s="122">
        <v>0</v>
      </c>
      <c r="Z123" s="122">
        <v>0</v>
      </c>
      <c r="AA123" s="122"/>
      <c r="AB123" s="122">
        <f>SUM(Q123:T123)-(U123+W123+X123+Y123+Z123+V123)</f>
        <v>7579.5</v>
      </c>
      <c r="AC123" s="122">
        <f t="shared" si="18"/>
        <v>0</v>
      </c>
      <c r="AD123" s="122">
        <v>0</v>
      </c>
      <c r="AE123" s="136"/>
      <c r="AF123" s="122"/>
      <c r="AG123" s="122">
        <v>7579.5</v>
      </c>
      <c r="AH123" s="148">
        <v>45404</v>
      </c>
      <c r="AI123" s="149" t="s">
        <v>1336</v>
      </c>
      <c r="AJ123" s="150" t="s">
        <v>1243</v>
      </c>
      <c r="AK123" s="151">
        <f t="shared" si="11"/>
        <v>5500</v>
      </c>
      <c r="AL123" s="151">
        <f t="shared" si="12"/>
        <v>2079.5</v>
      </c>
      <c r="AM123" s="151">
        <f t="shared" si="10"/>
        <v>7579.5</v>
      </c>
      <c r="AN123" s="151">
        <f t="shared" si="13"/>
        <v>7579.5</v>
      </c>
      <c r="AO123" s="161"/>
      <c r="AP123" s="162" t="s">
        <v>1256</v>
      </c>
    </row>
    <row r="124" s="61" customFormat="1" ht="15" spans="1:42">
      <c r="A124" s="87" t="s">
        <v>158</v>
      </c>
      <c r="B124" s="88" t="s">
        <v>625</v>
      </c>
      <c r="C124" s="88" t="s">
        <v>530</v>
      </c>
      <c r="D124" s="89" t="s">
        <v>1236</v>
      </c>
      <c r="E124" s="89" t="s">
        <v>1237</v>
      </c>
      <c r="F124" s="90" t="s">
        <v>454</v>
      </c>
      <c r="G124" s="88" t="s">
        <v>1238</v>
      </c>
      <c r="H124" s="88" t="s">
        <v>1239</v>
      </c>
      <c r="I124" s="113">
        <v>45393</v>
      </c>
      <c r="J124" s="113">
        <v>45394</v>
      </c>
      <c r="K124" s="113">
        <v>45401</v>
      </c>
      <c r="L124" s="113">
        <v>45401</v>
      </c>
      <c r="M124" s="113">
        <v>45401</v>
      </c>
      <c r="N124" s="113">
        <v>45405</v>
      </c>
      <c r="O124" s="114"/>
      <c r="P124" s="88" t="s">
        <v>1337</v>
      </c>
      <c r="Q124" s="122">
        <v>0</v>
      </c>
      <c r="R124" s="122">
        <v>450</v>
      </c>
      <c r="S124" s="122">
        <v>500</v>
      </c>
      <c r="T124" s="122">
        <v>0</v>
      </c>
      <c r="U124" s="122">
        <v>0</v>
      </c>
      <c r="V124" s="122"/>
      <c r="W124" s="122">
        <v>0</v>
      </c>
      <c r="X124" s="122">
        <v>950</v>
      </c>
      <c r="Y124" s="122">
        <v>0</v>
      </c>
      <c r="Z124" s="122">
        <v>0</v>
      </c>
      <c r="AA124" s="122"/>
      <c r="AB124" s="122">
        <f t="shared" ref="AB124:AB156" si="19">SUM(Q124:T124)-(U124+W124+X124+Y124+Z124)</f>
        <v>0</v>
      </c>
      <c r="AC124" s="122">
        <f t="shared" si="18"/>
        <v>0</v>
      </c>
      <c r="AD124" s="122">
        <v>0</v>
      </c>
      <c r="AE124" s="136"/>
      <c r="AF124" s="122"/>
      <c r="AG124" s="122">
        <v>0</v>
      </c>
      <c r="AH124" s="148"/>
      <c r="AI124" s="149"/>
      <c r="AJ124" s="150" t="s">
        <v>689</v>
      </c>
      <c r="AK124" s="151">
        <f t="shared" si="11"/>
        <v>0</v>
      </c>
      <c r="AL124" s="151">
        <f t="shared" si="12"/>
        <v>0</v>
      </c>
      <c r="AM124" s="151">
        <f t="shared" si="10"/>
        <v>0</v>
      </c>
      <c r="AN124" s="151">
        <f t="shared" si="13"/>
        <v>0</v>
      </c>
      <c r="AO124" s="161"/>
      <c r="AP124" s="162" t="s">
        <v>1247</v>
      </c>
    </row>
    <row r="125" s="61" customFormat="1" ht="15" spans="1:42">
      <c r="A125" s="87" t="s">
        <v>159</v>
      </c>
      <c r="B125" s="88" t="s">
        <v>690</v>
      </c>
      <c r="C125" s="88" t="s">
        <v>432</v>
      </c>
      <c r="D125" s="89" t="s">
        <v>1236</v>
      </c>
      <c r="E125" s="89" t="s">
        <v>1237</v>
      </c>
      <c r="F125" s="90" t="s">
        <v>433</v>
      </c>
      <c r="G125" s="88" t="s">
        <v>1238</v>
      </c>
      <c r="H125" s="88" t="s">
        <v>1239</v>
      </c>
      <c r="I125" s="113">
        <v>45397</v>
      </c>
      <c r="J125" s="113">
        <v>45398</v>
      </c>
      <c r="K125" s="113">
        <v>45401</v>
      </c>
      <c r="L125" s="113">
        <v>45401</v>
      </c>
      <c r="M125" s="113">
        <v>45401</v>
      </c>
      <c r="N125" s="113">
        <v>45402</v>
      </c>
      <c r="O125" s="114">
        <v>45278</v>
      </c>
      <c r="P125" s="88" t="s">
        <v>1338</v>
      </c>
      <c r="Q125" s="122">
        <v>0</v>
      </c>
      <c r="R125" s="122">
        <v>0</v>
      </c>
      <c r="S125" s="122">
        <v>0</v>
      </c>
      <c r="T125" s="122">
        <v>0</v>
      </c>
      <c r="U125" s="122">
        <v>0</v>
      </c>
      <c r="V125" s="122"/>
      <c r="W125" s="122">
        <v>0</v>
      </c>
      <c r="X125" s="122">
        <v>0</v>
      </c>
      <c r="Y125" s="122">
        <v>0</v>
      </c>
      <c r="Z125" s="122">
        <v>0</v>
      </c>
      <c r="AA125" s="122"/>
      <c r="AB125" s="122">
        <f t="shared" si="19"/>
        <v>0</v>
      </c>
      <c r="AC125" s="122">
        <f t="shared" si="18"/>
        <v>0</v>
      </c>
      <c r="AD125" s="122">
        <v>0</v>
      </c>
      <c r="AE125" s="136"/>
      <c r="AF125" s="122"/>
      <c r="AG125" s="122">
        <v>0</v>
      </c>
      <c r="AH125" s="148"/>
      <c r="AI125" s="149"/>
      <c r="AJ125" s="150" t="s">
        <v>433</v>
      </c>
      <c r="AK125" s="151">
        <f t="shared" si="11"/>
        <v>0</v>
      </c>
      <c r="AL125" s="151">
        <f t="shared" si="12"/>
        <v>0</v>
      </c>
      <c r="AM125" s="151">
        <f t="shared" si="10"/>
        <v>0</v>
      </c>
      <c r="AN125" s="151">
        <f t="shared" si="13"/>
        <v>0</v>
      </c>
      <c r="AO125" s="161"/>
      <c r="AP125" s="162" t="s">
        <v>1247</v>
      </c>
    </row>
    <row r="126" s="61" customFormat="1" ht="15" spans="1:42">
      <c r="A126" s="87" t="s">
        <v>160</v>
      </c>
      <c r="B126" s="88" t="s">
        <v>693</v>
      </c>
      <c r="C126" s="88" t="s">
        <v>694</v>
      </c>
      <c r="D126" s="89" t="s">
        <v>1236</v>
      </c>
      <c r="E126" s="89" t="s">
        <v>1237</v>
      </c>
      <c r="F126" s="90" t="s">
        <v>454</v>
      </c>
      <c r="G126" s="88" t="s">
        <v>1238</v>
      </c>
      <c r="H126" s="88" t="s">
        <v>1239</v>
      </c>
      <c r="I126" s="113">
        <v>45398</v>
      </c>
      <c r="J126" s="113">
        <v>45398</v>
      </c>
      <c r="K126" s="113">
        <v>45401</v>
      </c>
      <c r="L126" s="113">
        <v>45404</v>
      </c>
      <c r="M126" s="113">
        <v>45404</v>
      </c>
      <c r="N126" s="113">
        <v>45406</v>
      </c>
      <c r="O126" s="114">
        <v>43561</v>
      </c>
      <c r="P126" s="88" t="s">
        <v>1339</v>
      </c>
      <c r="Q126" s="122">
        <v>3300</v>
      </c>
      <c r="R126" s="122">
        <v>2300</v>
      </c>
      <c r="S126" s="122">
        <v>500</v>
      </c>
      <c r="T126" s="122">
        <v>0</v>
      </c>
      <c r="U126" s="122">
        <v>0</v>
      </c>
      <c r="V126" s="122"/>
      <c r="W126" s="122">
        <v>0</v>
      </c>
      <c r="X126" s="122">
        <v>0</v>
      </c>
      <c r="Y126" s="122">
        <v>0</v>
      </c>
      <c r="Z126" s="122">
        <v>0</v>
      </c>
      <c r="AA126" s="122"/>
      <c r="AB126" s="122">
        <f t="shared" si="19"/>
        <v>6100</v>
      </c>
      <c r="AC126" s="122">
        <f t="shared" si="18"/>
        <v>0</v>
      </c>
      <c r="AD126" s="122">
        <v>3100</v>
      </c>
      <c r="AE126" s="136">
        <v>45404</v>
      </c>
      <c r="AF126" s="122" t="s">
        <v>695</v>
      </c>
      <c r="AG126" s="122">
        <v>3000</v>
      </c>
      <c r="AH126" s="148">
        <v>45406</v>
      </c>
      <c r="AI126" s="149" t="s">
        <v>1340</v>
      </c>
      <c r="AJ126" s="150" t="s">
        <v>1243</v>
      </c>
      <c r="AK126" s="151">
        <f t="shared" si="11"/>
        <v>3300</v>
      </c>
      <c r="AL126" s="151">
        <f t="shared" si="12"/>
        <v>2800</v>
      </c>
      <c r="AM126" s="151">
        <f t="shared" si="10"/>
        <v>6100</v>
      </c>
      <c r="AN126" s="151">
        <f t="shared" si="13"/>
        <v>6100</v>
      </c>
      <c r="AO126" s="161"/>
      <c r="AP126" s="162" t="s">
        <v>1256</v>
      </c>
    </row>
    <row r="127" s="61" customFormat="1" ht="15" spans="1:42">
      <c r="A127" s="91" t="s">
        <v>161</v>
      </c>
      <c r="B127" s="92" t="s">
        <v>415</v>
      </c>
      <c r="C127" s="92" t="s">
        <v>517</v>
      </c>
      <c r="D127" s="93" t="s">
        <v>1236</v>
      </c>
      <c r="E127" s="93" t="s">
        <v>1252</v>
      </c>
      <c r="F127" s="94" t="s">
        <v>523</v>
      </c>
      <c r="G127" s="92" t="s">
        <v>1238</v>
      </c>
      <c r="H127" s="92" t="s">
        <v>1292</v>
      </c>
      <c r="I127" s="115">
        <v>45394</v>
      </c>
      <c r="J127" s="115">
        <v>45404</v>
      </c>
      <c r="K127" s="115">
        <v>45404</v>
      </c>
      <c r="L127" s="115">
        <v>45404</v>
      </c>
      <c r="M127" s="115">
        <v>45404</v>
      </c>
      <c r="N127" s="115">
        <v>45404</v>
      </c>
      <c r="O127" s="116"/>
      <c r="P127" s="92" t="s">
        <v>1266</v>
      </c>
      <c r="Q127" s="123">
        <v>7400</v>
      </c>
      <c r="R127" s="123">
        <v>0</v>
      </c>
      <c r="S127" s="123">
        <v>0</v>
      </c>
      <c r="T127" s="123">
        <v>0</v>
      </c>
      <c r="U127" s="123">
        <v>0</v>
      </c>
      <c r="V127" s="123"/>
      <c r="W127" s="123">
        <v>7400</v>
      </c>
      <c r="X127" s="123">
        <v>0</v>
      </c>
      <c r="Y127" s="123">
        <v>0</v>
      </c>
      <c r="Z127" s="123">
        <v>0</v>
      </c>
      <c r="AA127" s="123"/>
      <c r="AB127" s="123">
        <f t="shared" si="19"/>
        <v>0</v>
      </c>
      <c r="AC127" s="123">
        <f t="shared" si="18"/>
        <v>0</v>
      </c>
      <c r="AD127" s="123">
        <v>0</v>
      </c>
      <c r="AE127" s="138"/>
      <c r="AF127" s="123"/>
      <c r="AG127" s="123">
        <v>0</v>
      </c>
      <c r="AH127" s="152"/>
      <c r="AI127" s="153"/>
      <c r="AJ127" s="154" t="s">
        <v>1274</v>
      </c>
      <c r="AK127" s="155">
        <f t="shared" si="11"/>
        <v>0</v>
      </c>
      <c r="AL127" s="155">
        <f t="shared" si="12"/>
        <v>0</v>
      </c>
      <c r="AM127" s="155">
        <f t="shared" si="10"/>
        <v>0</v>
      </c>
      <c r="AN127" s="155">
        <f t="shared" si="13"/>
        <v>0</v>
      </c>
      <c r="AO127" s="168"/>
      <c r="AP127" s="169" t="s">
        <v>1265</v>
      </c>
    </row>
    <row r="128" s="61" customFormat="1" ht="15" spans="1:42">
      <c r="A128" s="87" t="s">
        <v>162</v>
      </c>
      <c r="B128" s="88" t="s">
        <v>700</v>
      </c>
      <c r="C128" s="88" t="s">
        <v>701</v>
      </c>
      <c r="D128" s="89" t="s">
        <v>1236</v>
      </c>
      <c r="E128" s="89" t="s">
        <v>1237</v>
      </c>
      <c r="F128" s="90" t="s">
        <v>581</v>
      </c>
      <c r="G128" s="88" t="s">
        <v>1238</v>
      </c>
      <c r="H128" s="88" t="s">
        <v>1239</v>
      </c>
      <c r="I128" s="113">
        <v>45395</v>
      </c>
      <c r="J128" s="113">
        <v>45398</v>
      </c>
      <c r="K128" s="113">
        <v>45406</v>
      </c>
      <c r="L128" s="113">
        <v>45406</v>
      </c>
      <c r="M128" s="113">
        <v>45406</v>
      </c>
      <c r="N128" s="113">
        <v>45406</v>
      </c>
      <c r="O128" s="114">
        <v>43713</v>
      </c>
      <c r="P128" s="88" t="s">
        <v>1341</v>
      </c>
      <c r="Q128" s="122">
        <v>0</v>
      </c>
      <c r="R128" s="122">
        <v>4250</v>
      </c>
      <c r="S128" s="122">
        <v>0</v>
      </c>
      <c r="T128" s="122">
        <v>0</v>
      </c>
      <c r="U128" s="122">
        <v>0</v>
      </c>
      <c r="V128" s="122"/>
      <c r="W128" s="122">
        <v>0</v>
      </c>
      <c r="X128" s="122">
        <v>4250</v>
      </c>
      <c r="Y128" s="122">
        <v>0</v>
      </c>
      <c r="Z128" s="122">
        <v>0</v>
      </c>
      <c r="AA128" s="122"/>
      <c r="AB128" s="122">
        <f t="shared" si="19"/>
        <v>0</v>
      </c>
      <c r="AC128" s="122">
        <f t="shared" si="18"/>
        <v>0</v>
      </c>
      <c r="AD128" s="122">
        <v>0</v>
      </c>
      <c r="AE128" s="136"/>
      <c r="AF128" s="122"/>
      <c r="AG128" s="122">
        <v>0</v>
      </c>
      <c r="AH128" s="148"/>
      <c r="AI128" s="149"/>
      <c r="AJ128" s="150" t="s">
        <v>581</v>
      </c>
      <c r="AK128" s="151">
        <f t="shared" si="11"/>
        <v>0</v>
      </c>
      <c r="AL128" s="151">
        <f t="shared" si="12"/>
        <v>0</v>
      </c>
      <c r="AM128" s="151">
        <f t="shared" si="10"/>
        <v>0</v>
      </c>
      <c r="AN128" s="151">
        <f t="shared" si="13"/>
        <v>0</v>
      </c>
      <c r="AO128" s="161"/>
      <c r="AP128" s="162" t="s">
        <v>1256</v>
      </c>
    </row>
    <row r="129" s="61" customFormat="1" ht="15" spans="1:42">
      <c r="A129" s="87" t="s">
        <v>163</v>
      </c>
      <c r="B129" s="88" t="s">
        <v>697</v>
      </c>
      <c r="C129" s="88" t="s">
        <v>541</v>
      </c>
      <c r="D129" s="89" t="s">
        <v>1293</v>
      </c>
      <c r="E129" s="89" t="s">
        <v>1237</v>
      </c>
      <c r="F129" s="90" t="s">
        <v>433</v>
      </c>
      <c r="G129" s="88" t="s">
        <v>1238</v>
      </c>
      <c r="H129" s="88" t="s">
        <v>1239</v>
      </c>
      <c r="I129" s="113">
        <v>45396</v>
      </c>
      <c r="J129" s="113">
        <v>45400</v>
      </c>
      <c r="K129" s="113">
        <v>45405</v>
      </c>
      <c r="L129" s="113">
        <v>45406</v>
      </c>
      <c r="M129" s="113">
        <v>45406</v>
      </c>
      <c r="N129" s="113">
        <v>45411</v>
      </c>
      <c r="O129" s="114">
        <v>45374</v>
      </c>
      <c r="P129" s="88" t="s">
        <v>1266</v>
      </c>
      <c r="Q129" s="122">
        <v>0</v>
      </c>
      <c r="R129" s="122">
        <v>0</v>
      </c>
      <c r="S129" s="122">
        <v>0</v>
      </c>
      <c r="T129" s="122">
        <v>0</v>
      </c>
      <c r="U129" s="122">
        <v>0</v>
      </c>
      <c r="V129" s="122"/>
      <c r="W129" s="122">
        <v>0</v>
      </c>
      <c r="X129" s="122">
        <v>0</v>
      </c>
      <c r="Y129" s="122">
        <v>0</v>
      </c>
      <c r="Z129" s="122">
        <v>0</v>
      </c>
      <c r="AA129" s="122"/>
      <c r="AB129" s="122">
        <f t="shared" si="19"/>
        <v>0</v>
      </c>
      <c r="AC129" s="122">
        <f t="shared" si="18"/>
        <v>0</v>
      </c>
      <c r="AD129" s="122">
        <v>0</v>
      </c>
      <c r="AE129" s="136"/>
      <c r="AF129" s="122"/>
      <c r="AG129" s="122">
        <v>0</v>
      </c>
      <c r="AH129" s="148"/>
      <c r="AI129" s="149"/>
      <c r="AJ129" s="150" t="s">
        <v>433</v>
      </c>
      <c r="AK129" s="151">
        <f t="shared" si="11"/>
        <v>0</v>
      </c>
      <c r="AL129" s="151">
        <f t="shared" si="12"/>
        <v>0</v>
      </c>
      <c r="AM129" s="151">
        <f t="shared" si="10"/>
        <v>0</v>
      </c>
      <c r="AN129" s="151">
        <f t="shared" si="13"/>
        <v>0</v>
      </c>
      <c r="AO129" s="161"/>
      <c r="AP129" s="162" t="s">
        <v>1247</v>
      </c>
    </row>
    <row r="130" s="61" customFormat="1" ht="15" spans="1:42">
      <c r="A130" s="87" t="s">
        <v>164</v>
      </c>
      <c r="B130" s="88" t="s">
        <v>700</v>
      </c>
      <c r="C130" s="88" t="s">
        <v>701</v>
      </c>
      <c r="D130" s="89" t="s">
        <v>1236</v>
      </c>
      <c r="E130" s="89" t="s">
        <v>1237</v>
      </c>
      <c r="F130" s="90" t="s">
        <v>454</v>
      </c>
      <c r="G130" s="88" t="s">
        <v>1238</v>
      </c>
      <c r="H130" s="88" t="s">
        <v>1239</v>
      </c>
      <c r="I130" s="113">
        <v>45400</v>
      </c>
      <c r="J130" s="113">
        <v>45400</v>
      </c>
      <c r="K130" s="113">
        <v>45406</v>
      </c>
      <c r="L130" s="113">
        <v>45406</v>
      </c>
      <c r="M130" s="113">
        <v>45406</v>
      </c>
      <c r="N130" s="113">
        <v>45407</v>
      </c>
      <c r="O130" s="114">
        <v>43713</v>
      </c>
      <c r="P130" s="88" t="s">
        <v>1323</v>
      </c>
      <c r="Q130" s="122">
        <v>11000</v>
      </c>
      <c r="R130" s="122">
        <v>4250</v>
      </c>
      <c r="S130" s="122">
        <v>500</v>
      </c>
      <c r="T130" s="122">
        <v>0</v>
      </c>
      <c r="U130" s="122">
        <v>0</v>
      </c>
      <c r="V130" s="122">
        <v>332.5</v>
      </c>
      <c r="W130" s="122">
        <v>11000</v>
      </c>
      <c r="X130" s="122">
        <v>0</v>
      </c>
      <c r="Y130" s="122">
        <v>0</v>
      </c>
      <c r="Z130" s="122">
        <v>332.5</v>
      </c>
      <c r="AA130" s="122"/>
      <c r="AB130" s="122">
        <f t="shared" si="19"/>
        <v>4417.5</v>
      </c>
      <c r="AC130" s="122">
        <f t="shared" si="18"/>
        <v>0</v>
      </c>
      <c r="AD130" s="122">
        <v>4417.5</v>
      </c>
      <c r="AE130" s="136">
        <v>45407</v>
      </c>
      <c r="AF130" s="122" t="s">
        <v>1342</v>
      </c>
      <c r="AG130" s="122">
        <v>0</v>
      </c>
      <c r="AH130" s="148"/>
      <c r="AI130" s="149"/>
      <c r="AJ130" s="150" t="s">
        <v>1243</v>
      </c>
      <c r="AK130" s="151">
        <f t="shared" si="11"/>
        <v>0</v>
      </c>
      <c r="AL130" s="151">
        <f t="shared" si="12"/>
        <v>4085</v>
      </c>
      <c r="AM130" s="151">
        <f t="shared" si="10"/>
        <v>4085</v>
      </c>
      <c r="AN130" s="151">
        <f t="shared" si="13"/>
        <v>4417.5</v>
      </c>
      <c r="AO130" s="161"/>
      <c r="AP130" s="162" t="s">
        <v>1256</v>
      </c>
    </row>
    <row r="131" s="61" customFormat="1" ht="15" spans="1:42">
      <c r="A131" s="87" t="s">
        <v>165</v>
      </c>
      <c r="B131" s="88" t="s">
        <v>535</v>
      </c>
      <c r="C131" s="88" t="s">
        <v>536</v>
      </c>
      <c r="D131" s="89" t="s">
        <v>1236</v>
      </c>
      <c r="E131" s="89" t="s">
        <v>1237</v>
      </c>
      <c r="F131" s="90" t="s">
        <v>581</v>
      </c>
      <c r="G131" s="88" t="s">
        <v>1238</v>
      </c>
      <c r="H131" s="88" t="s">
        <v>1239</v>
      </c>
      <c r="I131" s="113">
        <v>45401</v>
      </c>
      <c r="J131" s="113">
        <v>45404</v>
      </c>
      <c r="K131" s="113">
        <v>45406</v>
      </c>
      <c r="L131" s="113">
        <v>45406</v>
      </c>
      <c r="M131" s="113">
        <v>45406</v>
      </c>
      <c r="N131" s="113">
        <v>45411</v>
      </c>
      <c r="O131" s="114"/>
      <c r="P131" s="88" t="s">
        <v>1337</v>
      </c>
      <c r="Q131" s="122">
        <v>0</v>
      </c>
      <c r="R131" s="122">
        <v>450</v>
      </c>
      <c r="S131" s="122">
        <v>500</v>
      </c>
      <c r="T131" s="122">
        <v>0</v>
      </c>
      <c r="U131" s="122">
        <v>0</v>
      </c>
      <c r="V131" s="122"/>
      <c r="W131" s="122">
        <v>0</v>
      </c>
      <c r="X131" s="122">
        <v>450</v>
      </c>
      <c r="Y131" s="122">
        <v>0</v>
      </c>
      <c r="Z131" s="122">
        <v>0</v>
      </c>
      <c r="AA131" s="122"/>
      <c r="AB131" s="122">
        <f t="shared" si="19"/>
        <v>500</v>
      </c>
      <c r="AC131" s="122">
        <f t="shared" si="18"/>
        <v>0</v>
      </c>
      <c r="AD131" s="122">
        <v>0</v>
      </c>
      <c r="AE131" s="136"/>
      <c r="AF131" s="122"/>
      <c r="AG131" s="122">
        <v>500</v>
      </c>
      <c r="AH131" s="148">
        <v>45411</v>
      </c>
      <c r="AI131" s="149" t="s">
        <v>1343</v>
      </c>
      <c r="AJ131" s="150" t="s">
        <v>1243</v>
      </c>
      <c r="AK131" s="151">
        <f t="shared" si="11"/>
        <v>0</v>
      </c>
      <c r="AL131" s="151">
        <f t="shared" si="12"/>
        <v>500</v>
      </c>
      <c r="AM131" s="151">
        <f t="shared" si="10"/>
        <v>500</v>
      </c>
      <c r="AN131" s="151">
        <f t="shared" si="13"/>
        <v>500</v>
      </c>
      <c r="AO131" s="161"/>
      <c r="AP131" s="162" t="s">
        <v>1256</v>
      </c>
    </row>
    <row r="132" s="61" customFormat="1" ht="15" spans="1:42">
      <c r="A132" s="87" t="s">
        <v>166</v>
      </c>
      <c r="B132" s="88" t="s">
        <v>697</v>
      </c>
      <c r="C132" s="88" t="s">
        <v>541</v>
      </c>
      <c r="D132" s="89" t="s">
        <v>1293</v>
      </c>
      <c r="E132" s="89" t="s">
        <v>1237</v>
      </c>
      <c r="F132" s="90" t="s">
        <v>433</v>
      </c>
      <c r="G132" s="88" t="s">
        <v>1238</v>
      </c>
      <c r="H132" s="88" t="s">
        <v>1239</v>
      </c>
      <c r="I132" s="113">
        <v>45404</v>
      </c>
      <c r="J132" s="113">
        <v>45404</v>
      </c>
      <c r="K132" s="113">
        <v>45406</v>
      </c>
      <c r="L132" s="113">
        <v>45406</v>
      </c>
      <c r="M132" s="113">
        <v>45406</v>
      </c>
      <c r="N132" s="113">
        <v>45411</v>
      </c>
      <c r="O132" s="114">
        <v>45374</v>
      </c>
      <c r="P132" s="88" t="s">
        <v>1344</v>
      </c>
      <c r="Q132" s="122">
        <v>3700</v>
      </c>
      <c r="R132" s="122">
        <v>800</v>
      </c>
      <c r="S132" s="122">
        <v>0</v>
      </c>
      <c r="T132" s="122">
        <v>0</v>
      </c>
      <c r="U132" s="122">
        <v>0</v>
      </c>
      <c r="V132" s="122"/>
      <c r="W132" s="122">
        <v>3700</v>
      </c>
      <c r="X132" s="122">
        <v>800</v>
      </c>
      <c r="Y132" s="122">
        <v>0</v>
      </c>
      <c r="Z132" s="122">
        <v>0</v>
      </c>
      <c r="AA132" s="122"/>
      <c r="AB132" s="122">
        <f t="shared" si="19"/>
        <v>0</v>
      </c>
      <c r="AC132" s="122">
        <f t="shared" si="18"/>
        <v>0</v>
      </c>
      <c r="AD132" s="122">
        <v>0</v>
      </c>
      <c r="AE132" s="136"/>
      <c r="AF132" s="122"/>
      <c r="AG132" s="122">
        <v>0</v>
      </c>
      <c r="AH132" s="148"/>
      <c r="AI132" s="149"/>
      <c r="AJ132" s="150" t="s">
        <v>433</v>
      </c>
      <c r="AK132" s="151">
        <f t="shared" si="11"/>
        <v>0</v>
      </c>
      <c r="AL132" s="151">
        <f t="shared" si="12"/>
        <v>0</v>
      </c>
      <c r="AM132" s="151">
        <f t="shared" ref="AM132:AM195" si="20">SUM(AK132:AL132)</f>
        <v>0</v>
      </c>
      <c r="AN132" s="151">
        <f t="shared" si="13"/>
        <v>0</v>
      </c>
      <c r="AO132" s="161"/>
      <c r="AP132" s="162" t="s">
        <v>1247</v>
      </c>
    </row>
    <row r="133" s="61" customFormat="1" ht="15" spans="1:42">
      <c r="A133" s="87" t="s">
        <v>167</v>
      </c>
      <c r="B133" s="88" t="s">
        <v>698</v>
      </c>
      <c r="C133" s="88" t="s">
        <v>449</v>
      </c>
      <c r="D133" s="89" t="s">
        <v>1293</v>
      </c>
      <c r="E133" s="89" t="s">
        <v>1252</v>
      </c>
      <c r="F133" s="90" t="s">
        <v>433</v>
      </c>
      <c r="G133" s="88" t="s">
        <v>1238</v>
      </c>
      <c r="H133" s="88" t="s">
        <v>1239</v>
      </c>
      <c r="I133" s="113">
        <v>45401</v>
      </c>
      <c r="J133" s="113">
        <v>45404</v>
      </c>
      <c r="K133" s="113">
        <v>45405</v>
      </c>
      <c r="L133" s="113">
        <v>45406</v>
      </c>
      <c r="M133" s="113">
        <v>45406</v>
      </c>
      <c r="N133" s="113">
        <v>45407</v>
      </c>
      <c r="O133" s="114">
        <v>45385</v>
      </c>
      <c r="P133" s="88" t="s">
        <v>1345</v>
      </c>
      <c r="Q133" s="122">
        <v>0</v>
      </c>
      <c r="R133" s="122">
        <v>800</v>
      </c>
      <c r="S133" s="122">
        <v>0</v>
      </c>
      <c r="T133" s="122">
        <v>0</v>
      </c>
      <c r="U133" s="122">
        <v>0</v>
      </c>
      <c r="V133" s="122"/>
      <c r="W133" s="122">
        <v>0</v>
      </c>
      <c r="X133" s="122">
        <v>800</v>
      </c>
      <c r="Y133" s="122">
        <v>0</v>
      </c>
      <c r="Z133" s="122">
        <v>0</v>
      </c>
      <c r="AA133" s="122"/>
      <c r="AB133" s="122">
        <f t="shared" si="19"/>
        <v>0</v>
      </c>
      <c r="AC133" s="122">
        <f t="shared" si="18"/>
        <v>0</v>
      </c>
      <c r="AD133" s="122">
        <v>0</v>
      </c>
      <c r="AE133" s="136"/>
      <c r="AF133" s="122"/>
      <c r="AG133" s="122">
        <v>0</v>
      </c>
      <c r="AH133" s="148"/>
      <c r="AI133" s="149"/>
      <c r="AJ133" s="150" t="s">
        <v>433</v>
      </c>
      <c r="AK133" s="151">
        <f t="shared" ref="AK133:AK196" si="21">Q133-(U133+W133+Y133)</f>
        <v>0</v>
      </c>
      <c r="AL133" s="151">
        <f t="shared" ref="AL133:AL196" si="22">SUM(R133:T133)-(X133+Z133+V133)</f>
        <v>0</v>
      </c>
      <c r="AM133" s="151">
        <f t="shared" si="20"/>
        <v>0</v>
      </c>
      <c r="AN133" s="151">
        <f t="shared" ref="AN133:AN196" si="23">AD133+AG133</f>
        <v>0</v>
      </c>
      <c r="AO133" s="161"/>
      <c r="AP133" s="162" t="s">
        <v>1265</v>
      </c>
    </row>
    <row r="134" s="61" customFormat="1" ht="15" spans="1:42">
      <c r="A134" s="87" t="s">
        <v>168</v>
      </c>
      <c r="B134" s="88" t="s">
        <v>699</v>
      </c>
      <c r="C134" s="88" t="s">
        <v>449</v>
      </c>
      <c r="D134" s="89" t="s">
        <v>1293</v>
      </c>
      <c r="E134" s="89" t="s">
        <v>1252</v>
      </c>
      <c r="F134" s="90" t="s">
        <v>433</v>
      </c>
      <c r="G134" s="88" t="s">
        <v>1238</v>
      </c>
      <c r="H134" s="88" t="s">
        <v>1239</v>
      </c>
      <c r="I134" s="113">
        <v>45401</v>
      </c>
      <c r="J134" s="113">
        <v>45404</v>
      </c>
      <c r="K134" s="113">
        <v>45406</v>
      </c>
      <c r="L134" s="113">
        <v>45406</v>
      </c>
      <c r="M134" s="113">
        <v>45406</v>
      </c>
      <c r="N134" s="113">
        <v>45406</v>
      </c>
      <c r="O134" s="114">
        <v>45283</v>
      </c>
      <c r="P134" s="88" t="s">
        <v>1266</v>
      </c>
      <c r="Q134" s="122">
        <v>0</v>
      </c>
      <c r="R134" s="122">
        <v>0</v>
      </c>
      <c r="S134" s="122">
        <v>0</v>
      </c>
      <c r="T134" s="122">
        <v>0</v>
      </c>
      <c r="U134" s="122">
        <v>0</v>
      </c>
      <c r="V134" s="122"/>
      <c r="W134" s="122">
        <v>0</v>
      </c>
      <c r="X134" s="122">
        <v>0</v>
      </c>
      <c r="Y134" s="122">
        <v>0</v>
      </c>
      <c r="Z134" s="122">
        <v>0</v>
      </c>
      <c r="AA134" s="122"/>
      <c r="AB134" s="122">
        <f t="shared" si="19"/>
        <v>0</v>
      </c>
      <c r="AC134" s="122">
        <f t="shared" si="18"/>
        <v>0</v>
      </c>
      <c r="AD134" s="122">
        <v>0</v>
      </c>
      <c r="AE134" s="136"/>
      <c r="AF134" s="122"/>
      <c r="AG134" s="122">
        <v>0</v>
      </c>
      <c r="AH134" s="148"/>
      <c r="AI134" s="149"/>
      <c r="AJ134" s="150" t="s">
        <v>433</v>
      </c>
      <c r="AK134" s="151">
        <f t="shared" si="21"/>
        <v>0</v>
      </c>
      <c r="AL134" s="151">
        <f t="shared" si="22"/>
        <v>0</v>
      </c>
      <c r="AM134" s="151">
        <f t="shared" si="20"/>
        <v>0</v>
      </c>
      <c r="AN134" s="151">
        <f t="shared" si="23"/>
        <v>0</v>
      </c>
      <c r="AO134" s="161"/>
      <c r="AP134" s="162" t="s">
        <v>1265</v>
      </c>
    </row>
    <row r="135" s="61" customFormat="1" ht="15" spans="1:42">
      <c r="A135" s="87" t="s">
        <v>169</v>
      </c>
      <c r="B135" s="88" t="s">
        <v>703</v>
      </c>
      <c r="C135" s="88" t="s">
        <v>510</v>
      </c>
      <c r="D135" s="89" t="s">
        <v>1236</v>
      </c>
      <c r="E135" s="89" t="s">
        <v>1237</v>
      </c>
      <c r="F135" s="90" t="s">
        <v>433</v>
      </c>
      <c r="G135" s="88" t="s">
        <v>1238</v>
      </c>
      <c r="H135" s="88" t="s">
        <v>1239</v>
      </c>
      <c r="I135" s="113">
        <v>45404</v>
      </c>
      <c r="J135" s="113">
        <v>45405</v>
      </c>
      <c r="K135" s="113">
        <v>45407</v>
      </c>
      <c r="L135" s="113">
        <v>45407</v>
      </c>
      <c r="M135" s="113">
        <v>45407</v>
      </c>
      <c r="N135" s="113">
        <v>45412</v>
      </c>
      <c r="O135" s="114">
        <v>45337</v>
      </c>
      <c r="P135" s="88" t="s">
        <v>1323</v>
      </c>
      <c r="Q135" s="122">
        <v>3300</v>
      </c>
      <c r="R135" s="122">
        <v>2600</v>
      </c>
      <c r="S135" s="122">
        <v>0</v>
      </c>
      <c r="T135" s="122">
        <v>0</v>
      </c>
      <c r="U135" s="122">
        <v>0</v>
      </c>
      <c r="V135" s="122"/>
      <c r="W135" s="122">
        <v>3300</v>
      </c>
      <c r="X135" s="122">
        <v>2600</v>
      </c>
      <c r="Y135" s="122">
        <v>0</v>
      </c>
      <c r="Z135" s="122">
        <v>0</v>
      </c>
      <c r="AA135" s="122"/>
      <c r="AB135" s="122">
        <f t="shared" si="19"/>
        <v>0</v>
      </c>
      <c r="AC135" s="122">
        <f t="shared" si="18"/>
        <v>0</v>
      </c>
      <c r="AD135" s="122">
        <v>0</v>
      </c>
      <c r="AE135" s="136"/>
      <c r="AF135" s="122"/>
      <c r="AG135" s="122">
        <v>0</v>
      </c>
      <c r="AH135" s="148"/>
      <c r="AI135" s="149"/>
      <c r="AJ135" s="150" t="s">
        <v>433</v>
      </c>
      <c r="AK135" s="151">
        <f t="shared" si="21"/>
        <v>0</v>
      </c>
      <c r="AL135" s="151">
        <f t="shared" si="22"/>
        <v>0</v>
      </c>
      <c r="AM135" s="151">
        <f t="shared" si="20"/>
        <v>0</v>
      </c>
      <c r="AN135" s="151">
        <f t="shared" si="23"/>
        <v>0</v>
      </c>
      <c r="AO135" s="161"/>
      <c r="AP135" s="162" t="s">
        <v>1247</v>
      </c>
    </row>
    <row r="136" s="61" customFormat="1" ht="15" spans="1:42">
      <c r="A136" s="87" t="s">
        <v>170</v>
      </c>
      <c r="B136" s="88" t="s">
        <v>699</v>
      </c>
      <c r="C136" s="88" t="s">
        <v>449</v>
      </c>
      <c r="D136" s="89" t="s">
        <v>1293</v>
      </c>
      <c r="E136" s="89" t="s">
        <v>1252</v>
      </c>
      <c r="F136" s="90" t="s">
        <v>433</v>
      </c>
      <c r="G136" s="88" t="s">
        <v>1238</v>
      </c>
      <c r="H136" s="88" t="s">
        <v>1346</v>
      </c>
      <c r="I136" s="113">
        <v>45406</v>
      </c>
      <c r="J136" s="113">
        <v>45407</v>
      </c>
      <c r="K136" s="113">
        <v>45407</v>
      </c>
      <c r="L136" s="113">
        <v>45407</v>
      </c>
      <c r="M136" s="113">
        <v>45407</v>
      </c>
      <c r="N136" s="113">
        <v>45408</v>
      </c>
      <c r="O136" s="114">
        <v>45283</v>
      </c>
      <c r="P136" s="88" t="s">
        <v>1326</v>
      </c>
      <c r="Q136" s="122">
        <v>900</v>
      </c>
      <c r="R136" s="122">
        <v>800</v>
      </c>
      <c r="S136" s="122">
        <v>0</v>
      </c>
      <c r="T136" s="122">
        <v>0</v>
      </c>
      <c r="U136" s="122">
        <v>0</v>
      </c>
      <c r="V136" s="122"/>
      <c r="W136" s="122">
        <v>900</v>
      </c>
      <c r="X136" s="122">
        <v>800</v>
      </c>
      <c r="Y136" s="122">
        <v>0</v>
      </c>
      <c r="Z136" s="122">
        <v>0</v>
      </c>
      <c r="AA136" s="122"/>
      <c r="AB136" s="122">
        <f t="shared" si="19"/>
        <v>0</v>
      </c>
      <c r="AC136" s="122">
        <f t="shared" si="18"/>
        <v>0</v>
      </c>
      <c r="AD136" s="122">
        <v>0</v>
      </c>
      <c r="AE136" s="136"/>
      <c r="AF136" s="122"/>
      <c r="AG136" s="122">
        <v>0</v>
      </c>
      <c r="AH136" s="148"/>
      <c r="AI136" s="149"/>
      <c r="AJ136" s="150" t="s">
        <v>433</v>
      </c>
      <c r="AK136" s="151">
        <f t="shared" si="21"/>
        <v>0</v>
      </c>
      <c r="AL136" s="151">
        <f t="shared" si="22"/>
        <v>0</v>
      </c>
      <c r="AM136" s="151">
        <f t="shared" si="20"/>
        <v>0</v>
      </c>
      <c r="AN136" s="151">
        <f t="shared" si="23"/>
        <v>0</v>
      </c>
      <c r="AO136" s="161"/>
      <c r="AP136" s="162" t="s">
        <v>1265</v>
      </c>
    </row>
    <row r="137" s="61" customFormat="1" ht="15" spans="1:42">
      <c r="A137" s="87" t="s">
        <v>171</v>
      </c>
      <c r="B137" s="88" t="s">
        <v>706</v>
      </c>
      <c r="C137" s="88" t="s">
        <v>489</v>
      </c>
      <c r="D137" s="89" t="s">
        <v>1236</v>
      </c>
      <c r="E137" s="89" t="s">
        <v>1237</v>
      </c>
      <c r="F137" s="90" t="s">
        <v>454</v>
      </c>
      <c r="G137" s="88" t="s">
        <v>1238</v>
      </c>
      <c r="H137" s="88" t="s">
        <v>1239</v>
      </c>
      <c r="I137" s="113">
        <v>45401</v>
      </c>
      <c r="J137" s="113">
        <v>45401</v>
      </c>
      <c r="K137" s="113">
        <v>45408</v>
      </c>
      <c r="L137" s="113">
        <v>45408</v>
      </c>
      <c r="M137" s="113">
        <v>45408</v>
      </c>
      <c r="N137" s="113">
        <v>45411</v>
      </c>
      <c r="O137" s="114"/>
      <c r="P137" s="88" t="s">
        <v>1323</v>
      </c>
      <c r="Q137" s="122">
        <v>2640</v>
      </c>
      <c r="R137" s="122">
        <v>2790</v>
      </c>
      <c r="S137" s="122">
        <v>0</v>
      </c>
      <c r="T137" s="122">
        <v>0</v>
      </c>
      <c r="U137" s="122">
        <v>0</v>
      </c>
      <c r="V137" s="122"/>
      <c r="W137" s="122">
        <v>0</v>
      </c>
      <c r="X137" s="122">
        <v>0</v>
      </c>
      <c r="Y137" s="122">
        <v>0</v>
      </c>
      <c r="Z137" s="122">
        <v>0</v>
      </c>
      <c r="AA137" s="122"/>
      <c r="AB137" s="122">
        <f t="shared" si="19"/>
        <v>5430</v>
      </c>
      <c r="AC137" s="122">
        <f t="shared" si="18"/>
        <v>0</v>
      </c>
      <c r="AD137" s="122">
        <v>0</v>
      </c>
      <c r="AE137" s="136"/>
      <c r="AF137" s="122"/>
      <c r="AG137" s="122">
        <v>5430</v>
      </c>
      <c r="AH137" s="148">
        <v>45420</v>
      </c>
      <c r="AI137" s="149" t="s">
        <v>1347</v>
      </c>
      <c r="AJ137" s="150" t="s">
        <v>1243</v>
      </c>
      <c r="AK137" s="151">
        <f t="shared" si="21"/>
        <v>2640</v>
      </c>
      <c r="AL137" s="151">
        <f t="shared" si="22"/>
        <v>2790</v>
      </c>
      <c r="AM137" s="151">
        <f t="shared" si="20"/>
        <v>5430</v>
      </c>
      <c r="AN137" s="151">
        <f t="shared" si="23"/>
        <v>5430</v>
      </c>
      <c r="AO137" s="161"/>
      <c r="AP137" s="162" t="s">
        <v>1244</v>
      </c>
    </row>
    <row r="138" s="61" customFormat="1" ht="15" spans="1:42">
      <c r="A138" s="87" t="s">
        <v>172</v>
      </c>
      <c r="B138" s="88" t="s">
        <v>707</v>
      </c>
      <c r="C138" s="88" t="s">
        <v>449</v>
      </c>
      <c r="D138" s="89" t="s">
        <v>1293</v>
      </c>
      <c r="E138" s="89" t="s">
        <v>1252</v>
      </c>
      <c r="F138" s="90" t="s">
        <v>433</v>
      </c>
      <c r="G138" s="88" t="s">
        <v>1238</v>
      </c>
      <c r="H138" s="88" t="s">
        <v>1239</v>
      </c>
      <c r="I138" s="113">
        <v>45404</v>
      </c>
      <c r="J138" s="113">
        <v>45405</v>
      </c>
      <c r="K138" s="113">
        <v>45408</v>
      </c>
      <c r="L138" s="113">
        <v>45408</v>
      </c>
      <c r="M138" s="113">
        <v>45408</v>
      </c>
      <c r="N138" s="113">
        <v>45408</v>
      </c>
      <c r="O138" s="114">
        <v>45345</v>
      </c>
      <c r="P138" s="88" t="s">
        <v>1326</v>
      </c>
      <c r="Q138" s="122">
        <v>600</v>
      </c>
      <c r="R138" s="122">
        <v>800</v>
      </c>
      <c r="S138" s="122">
        <v>0</v>
      </c>
      <c r="T138" s="122">
        <v>0</v>
      </c>
      <c r="U138" s="122">
        <v>0</v>
      </c>
      <c r="V138" s="122"/>
      <c r="W138" s="122">
        <v>600</v>
      </c>
      <c r="X138" s="122">
        <v>800</v>
      </c>
      <c r="Y138" s="122">
        <v>0</v>
      </c>
      <c r="Z138" s="122">
        <v>0</v>
      </c>
      <c r="AA138" s="122"/>
      <c r="AB138" s="122">
        <f t="shared" si="19"/>
        <v>0</v>
      </c>
      <c r="AC138" s="122">
        <f t="shared" si="18"/>
        <v>0</v>
      </c>
      <c r="AD138" s="122">
        <v>0</v>
      </c>
      <c r="AE138" s="136"/>
      <c r="AF138" s="122"/>
      <c r="AG138" s="122">
        <v>0</v>
      </c>
      <c r="AH138" s="148"/>
      <c r="AI138" s="149"/>
      <c r="AJ138" s="150" t="s">
        <v>433</v>
      </c>
      <c r="AK138" s="151">
        <f t="shared" si="21"/>
        <v>0</v>
      </c>
      <c r="AL138" s="151">
        <f t="shared" si="22"/>
        <v>0</v>
      </c>
      <c r="AM138" s="151">
        <f t="shared" si="20"/>
        <v>0</v>
      </c>
      <c r="AN138" s="151">
        <f t="shared" si="23"/>
        <v>0</v>
      </c>
      <c r="AO138" s="161"/>
      <c r="AP138" s="162" t="s">
        <v>1265</v>
      </c>
    </row>
    <row r="139" s="61" customFormat="1" ht="15" spans="1:42">
      <c r="A139" s="87" t="s">
        <v>173</v>
      </c>
      <c r="B139" s="88" t="s">
        <v>710</v>
      </c>
      <c r="C139" s="88" t="s">
        <v>711</v>
      </c>
      <c r="D139" s="89" t="s">
        <v>1236</v>
      </c>
      <c r="E139" s="89" t="s">
        <v>1237</v>
      </c>
      <c r="F139" s="90" t="s">
        <v>454</v>
      </c>
      <c r="G139" s="88" t="s">
        <v>1238</v>
      </c>
      <c r="H139" s="88" t="s">
        <v>1239</v>
      </c>
      <c r="I139" s="113">
        <v>45400</v>
      </c>
      <c r="J139" s="113">
        <v>45400</v>
      </c>
      <c r="K139" s="113">
        <v>45411</v>
      </c>
      <c r="L139" s="113">
        <v>45411</v>
      </c>
      <c r="M139" s="113">
        <v>45411</v>
      </c>
      <c r="N139" s="113">
        <v>45425</v>
      </c>
      <c r="O139" s="114">
        <v>45425</v>
      </c>
      <c r="P139" s="88" t="s">
        <v>1323</v>
      </c>
      <c r="Q139" s="122">
        <v>4645</v>
      </c>
      <c r="R139" s="122">
        <v>2600</v>
      </c>
      <c r="S139" s="122">
        <v>500</v>
      </c>
      <c r="T139" s="122">
        <v>0</v>
      </c>
      <c r="U139" s="122">
        <v>0</v>
      </c>
      <c r="V139" s="122"/>
      <c r="W139" s="122">
        <v>0</v>
      </c>
      <c r="X139" s="122">
        <v>0</v>
      </c>
      <c r="Y139" s="122">
        <v>929</v>
      </c>
      <c r="Z139" s="122">
        <v>260</v>
      </c>
      <c r="AA139" s="122"/>
      <c r="AB139" s="122">
        <f t="shared" si="19"/>
        <v>6556</v>
      </c>
      <c r="AC139" s="122">
        <f t="shared" si="18"/>
        <v>0</v>
      </c>
      <c r="AD139" s="122">
        <v>0</v>
      </c>
      <c r="AE139" s="136"/>
      <c r="AF139" s="122"/>
      <c r="AG139" s="122">
        <v>6556</v>
      </c>
      <c r="AH139" s="148">
        <v>45477</v>
      </c>
      <c r="AI139" s="149" t="s">
        <v>1348</v>
      </c>
      <c r="AJ139" s="150" t="s">
        <v>1243</v>
      </c>
      <c r="AK139" s="151">
        <f t="shared" si="21"/>
        <v>3716</v>
      </c>
      <c r="AL139" s="151">
        <f t="shared" si="22"/>
        <v>2840</v>
      </c>
      <c r="AM139" s="151">
        <f t="shared" si="20"/>
        <v>6556</v>
      </c>
      <c r="AN139" s="151">
        <f t="shared" si="23"/>
        <v>6556</v>
      </c>
      <c r="AO139" s="161"/>
      <c r="AP139" s="162" t="s">
        <v>1244</v>
      </c>
    </row>
    <row r="140" s="61" customFormat="1" ht="15" spans="1:42">
      <c r="A140" s="87" t="s">
        <v>174</v>
      </c>
      <c r="B140" s="88" t="s">
        <v>712</v>
      </c>
      <c r="C140" s="88" t="s">
        <v>590</v>
      </c>
      <c r="D140" s="89" t="s">
        <v>1293</v>
      </c>
      <c r="E140" s="89" t="s">
        <v>1237</v>
      </c>
      <c r="F140" s="90" t="s">
        <v>433</v>
      </c>
      <c r="G140" s="88" t="s">
        <v>1238</v>
      </c>
      <c r="H140" s="88" t="s">
        <v>1239</v>
      </c>
      <c r="I140" s="113">
        <v>45405</v>
      </c>
      <c r="J140" s="113">
        <v>45406</v>
      </c>
      <c r="K140" s="113">
        <v>45411</v>
      </c>
      <c r="L140" s="113">
        <v>45411</v>
      </c>
      <c r="M140" s="113">
        <v>45411</v>
      </c>
      <c r="N140" s="113">
        <v>45414</v>
      </c>
      <c r="O140" s="114">
        <v>45031</v>
      </c>
      <c r="P140" s="88" t="s">
        <v>1326</v>
      </c>
      <c r="Q140" s="122">
        <v>0</v>
      </c>
      <c r="R140" s="122">
        <v>800</v>
      </c>
      <c r="S140" s="122">
        <v>0</v>
      </c>
      <c r="T140" s="122">
        <v>0</v>
      </c>
      <c r="U140" s="122">
        <v>0</v>
      </c>
      <c r="V140" s="122"/>
      <c r="W140" s="122">
        <v>0</v>
      </c>
      <c r="X140" s="122">
        <v>800</v>
      </c>
      <c r="Y140" s="122">
        <v>0</v>
      </c>
      <c r="Z140" s="122">
        <v>0</v>
      </c>
      <c r="AA140" s="122"/>
      <c r="AB140" s="122">
        <f t="shared" si="19"/>
        <v>0</v>
      </c>
      <c r="AC140" s="122">
        <f t="shared" si="18"/>
        <v>0</v>
      </c>
      <c r="AD140" s="122">
        <v>0</v>
      </c>
      <c r="AE140" s="136"/>
      <c r="AF140" s="122"/>
      <c r="AG140" s="122">
        <v>0</v>
      </c>
      <c r="AH140" s="148"/>
      <c r="AI140" s="149"/>
      <c r="AJ140" s="150" t="s">
        <v>433</v>
      </c>
      <c r="AK140" s="151">
        <f t="shared" si="21"/>
        <v>0</v>
      </c>
      <c r="AL140" s="151">
        <f t="shared" si="22"/>
        <v>0</v>
      </c>
      <c r="AM140" s="151">
        <f t="shared" si="20"/>
        <v>0</v>
      </c>
      <c r="AN140" s="151">
        <f t="shared" si="23"/>
        <v>0</v>
      </c>
      <c r="AO140" s="161"/>
      <c r="AP140" s="162" t="s">
        <v>1247</v>
      </c>
    </row>
    <row r="141" s="61" customFormat="1" ht="15" spans="1:42">
      <c r="A141" s="87" t="s">
        <v>175</v>
      </c>
      <c r="B141" s="88" t="s">
        <v>709</v>
      </c>
      <c r="C141" s="88" t="s">
        <v>541</v>
      </c>
      <c r="D141" s="89" t="s">
        <v>1236</v>
      </c>
      <c r="E141" s="89" t="s">
        <v>1252</v>
      </c>
      <c r="F141" s="90" t="s">
        <v>433</v>
      </c>
      <c r="G141" s="88" t="s">
        <v>1238</v>
      </c>
      <c r="H141" s="88" t="s">
        <v>1239</v>
      </c>
      <c r="I141" s="113">
        <v>45407</v>
      </c>
      <c r="J141" s="113">
        <v>45407</v>
      </c>
      <c r="K141" s="113">
        <v>45411</v>
      </c>
      <c r="L141" s="113">
        <v>45411</v>
      </c>
      <c r="M141" s="113">
        <v>45411</v>
      </c>
      <c r="N141" s="113">
        <v>45414</v>
      </c>
      <c r="O141" s="114">
        <v>45396</v>
      </c>
      <c r="P141" s="88" t="s">
        <v>1326</v>
      </c>
      <c r="Q141" s="122">
        <v>1200</v>
      </c>
      <c r="R141" s="122">
        <v>800</v>
      </c>
      <c r="S141" s="122">
        <v>0</v>
      </c>
      <c r="T141" s="122">
        <v>0</v>
      </c>
      <c r="U141" s="122">
        <v>0</v>
      </c>
      <c r="V141" s="122"/>
      <c r="W141" s="122">
        <v>1200</v>
      </c>
      <c r="X141" s="122">
        <v>800</v>
      </c>
      <c r="Y141" s="122">
        <v>0</v>
      </c>
      <c r="Z141" s="122">
        <v>0</v>
      </c>
      <c r="AA141" s="122"/>
      <c r="AB141" s="122">
        <f t="shared" si="19"/>
        <v>0</v>
      </c>
      <c r="AC141" s="122">
        <f t="shared" si="18"/>
        <v>0</v>
      </c>
      <c r="AD141" s="122">
        <v>0</v>
      </c>
      <c r="AE141" s="136"/>
      <c r="AF141" s="122"/>
      <c r="AG141" s="122">
        <v>0</v>
      </c>
      <c r="AH141" s="148"/>
      <c r="AI141" s="149"/>
      <c r="AJ141" s="150" t="s">
        <v>433</v>
      </c>
      <c r="AK141" s="151">
        <f t="shared" si="21"/>
        <v>0</v>
      </c>
      <c r="AL141" s="151">
        <f t="shared" si="22"/>
        <v>0</v>
      </c>
      <c r="AM141" s="151">
        <f t="shared" si="20"/>
        <v>0</v>
      </c>
      <c r="AN141" s="151">
        <f t="shared" si="23"/>
        <v>0</v>
      </c>
      <c r="AO141" s="161"/>
      <c r="AP141" s="162" t="s">
        <v>1265</v>
      </c>
    </row>
    <row r="142" s="61" customFormat="1" ht="15" spans="1:42">
      <c r="A142" s="87" t="s">
        <v>176</v>
      </c>
      <c r="B142" s="88" t="s">
        <v>715</v>
      </c>
      <c r="C142" s="88" t="s">
        <v>716</v>
      </c>
      <c r="D142" s="89" t="s">
        <v>1236</v>
      </c>
      <c r="E142" s="89" t="s">
        <v>1237</v>
      </c>
      <c r="F142" s="90" t="s">
        <v>454</v>
      </c>
      <c r="G142" s="88" t="s">
        <v>1238</v>
      </c>
      <c r="H142" s="88" t="s">
        <v>1239</v>
      </c>
      <c r="I142" s="113">
        <v>45388</v>
      </c>
      <c r="J142" s="113">
        <v>45390</v>
      </c>
      <c r="K142" s="113">
        <v>45412</v>
      </c>
      <c r="L142" s="113">
        <v>45414</v>
      </c>
      <c r="M142" s="113">
        <v>45415</v>
      </c>
      <c r="N142" s="113">
        <v>45420</v>
      </c>
      <c r="O142" s="114"/>
      <c r="P142" s="88" t="s">
        <v>1323</v>
      </c>
      <c r="Q142" s="122">
        <v>12170</v>
      </c>
      <c r="R142" s="122">
        <v>4250</v>
      </c>
      <c r="S142" s="122">
        <v>500</v>
      </c>
      <c r="T142" s="122">
        <v>0</v>
      </c>
      <c r="U142" s="122">
        <v>0</v>
      </c>
      <c r="V142" s="122"/>
      <c r="W142" s="122">
        <v>7700</v>
      </c>
      <c r="X142" s="122">
        <v>0</v>
      </c>
      <c r="Y142" s="122">
        <v>0</v>
      </c>
      <c r="Z142" s="122">
        <v>0</v>
      </c>
      <c r="AA142" s="122"/>
      <c r="AB142" s="122">
        <f t="shared" si="19"/>
        <v>9220</v>
      </c>
      <c r="AC142" s="122">
        <f t="shared" si="18"/>
        <v>0</v>
      </c>
      <c r="AD142" s="122">
        <v>9220</v>
      </c>
      <c r="AE142" s="136">
        <v>45441</v>
      </c>
      <c r="AF142" s="122" t="s">
        <v>1349</v>
      </c>
      <c r="AG142" s="122">
        <v>0</v>
      </c>
      <c r="AH142" s="148"/>
      <c r="AI142" s="149"/>
      <c r="AJ142" s="150" t="s">
        <v>1243</v>
      </c>
      <c r="AK142" s="151">
        <f t="shared" si="21"/>
        <v>4470</v>
      </c>
      <c r="AL142" s="151">
        <f t="shared" si="22"/>
        <v>4750</v>
      </c>
      <c r="AM142" s="151">
        <f t="shared" si="20"/>
        <v>9220</v>
      </c>
      <c r="AN142" s="151">
        <f t="shared" si="23"/>
        <v>9220</v>
      </c>
      <c r="AO142" s="161"/>
      <c r="AP142" s="162" t="s">
        <v>1247</v>
      </c>
    </row>
    <row r="143" s="61" customFormat="1" ht="15" spans="1:42">
      <c r="A143" s="87" t="s">
        <v>177</v>
      </c>
      <c r="B143" s="88" t="s">
        <v>718</v>
      </c>
      <c r="C143" s="88" t="s">
        <v>447</v>
      </c>
      <c r="D143" s="89" t="s">
        <v>1293</v>
      </c>
      <c r="E143" s="89" t="s">
        <v>1237</v>
      </c>
      <c r="F143" s="90" t="s">
        <v>433</v>
      </c>
      <c r="G143" s="88" t="s">
        <v>1238</v>
      </c>
      <c r="H143" s="88" t="s">
        <v>1239</v>
      </c>
      <c r="I143" s="113">
        <v>45406</v>
      </c>
      <c r="J143" s="113">
        <v>45407</v>
      </c>
      <c r="K143" s="113">
        <v>45412</v>
      </c>
      <c r="L143" s="113">
        <v>45414</v>
      </c>
      <c r="M143" s="113">
        <v>45415</v>
      </c>
      <c r="N143" s="113">
        <v>45416</v>
      </c>
      <c r="O143" s="114">
        <v>45377</v>
      </c>
      <c r="P143" s="88" t="s">
        <v>1271</v>
      </c>
      <c r="Q143" s="122">
        <v>0</v>
      </c>
      <c r="R143" s="122">
        <v>450</v>
      </c>
      <c r="S143" s="122">
        <v>0</v>
      </c>
      <c r="T143" s="122">
        <v>0</v>
      </c>
      <c r="U143" s="122">
        <v>0</v>
      </c>
      <c r="V143" s="122"/>
      <c r="W143" s="122">
        <v>0</v>
      </c>
      <c r="X143" s="122">
        <v>450</v>
      </c>
      <c r="Y143" s="122">
        <v>0</v>
      </c>
      <c r="Z143" s="122">
        <v>0</v>
      </c>
      <c r="AA143" s="122"/>
      <c r="AB143" s="122">
        <f t="shared" si="19"/>
        <v>0</v>
      </c>
      <c r="AC143" s="122">
        <f t="shared" si="18"/>
        <v>0</v>
      </c>
      <c r="AD143" s="122">
        <v>0</v>
      </c>
      <c r="AE143" s="136"/>
      <c r="AF143" s="122"/>
      <c r="AG143" s="122">
        <v>0</v>
      </c>
      <c r="AH143" s="148"/>
      <c r="AI143" s="149"/>
      <c r="AJ143" s="150" t="s">
        <v>433</v>
      </c>
      <c r="AK143" s="151">
        <f t="shared" si="21"/>
        <v>0</v>
      </c>
      <c r="AL143" s="151">
        <f t="shared" si="22"/>
        <v>0</v>
      </c>
      <c r="AM143" s="151">
        <f t="shared" si="20"/>
        <v>0</v>
      </c>
      <c r="AN143" s="151">
        <f t="shared" si="23"/>
        <v>0</v>
      </c>
      <c r="AO143" s="161"/>
      <c r="AP143" s="162" t="s">
        <v>1247</v>
      </c>
    </row>
    <row r="144" s="61" customFormat="1" ht="15" spans="1:42">
      <c r="A144" s="87" t="s">
        <v>178</v>
      </c>
      <c r="B144" s="88" t="s">
        <v>719</v>
      </c>
      <c r="C144" s="88" t="s">
        <v>720</v>
      </c>
      <c r="D144" s="89" t="s">
        <v>1293</v>
      </c>
      <c r="E144" s="89" t="s">
        <v>1237</v>
      </c>
      <c r="F144" s="90" t="s">
        <v>433</v>
      </c>
      <c r="G144" s="88" t="s">
        <v>1238</v>
      </c>
      <c r="H144" s="88" t="s">
        <v>1239</v>
      </c>
      <c r="I144" s="113">
        <v>45409</v>
      </c>
      <c r="J144" s="113">
        <v>45411</v>
      </c>
      <c r="K144" s="113">
        <v>45414</v>
      </c>
      <c r="L144" s="113">
        <v>45414</v>
      </c>
      <c r="M144" s="113">
        <v>45415</v>
      </c>
      <c r="N144" s="113">
        <v>45416</v>
      </c>
      <c r="O144" s="114">
        <v>45389</v>
      </c>
      <c r="P144" s="88" t="s">
        <v>1326</v>
      </c>
      <c r="Q144" s="122">
        <v>3000</v>
      </c>
      <c r="R144" s="122">
        <v>800</v>
      </c>
      <c r="S144" s="122">
        <v>0</v>
      </c>
      <c r="T144" s="122">
        <v>0</v>
      </c>
      <c r="U144" s="122">
        <v>0</v>
      </c>
      <c r="V144" s="122"/>
      <c r="W144" s="122">
        <v>3000</v>
      </c>
      <c r="X144" s="122">
        <v>800</v>
      </c>
      <c r="Y144" s="122">
        <v>0</v>
      </c>
      <c r="Z144" s="122">
        <v>0</v>
      </c>
      <c r="AA144" s="122"/>
      <c r="AB144" s="122">
        <f t="shared" si="19"/>
        <v>0</v>
      </c>
      <c r="AC144" s="122">
        <f t="shared" si="18"/>
        <v>0</v>
      </c>
      <c r="AD144" s="122">
        <v>0</v>
      </c>
      <c r="AE144" s="136"/>
      <c r="AF144" s="122"/>
      <c r="AG144" s="122">
        <v>0</v>
      </c>
      <c r="AH144" s="148"/>
      <c r="AI144" s="149"/>
      <c r="AJ144" s="150" t="s">
        <v>433</v>
      </c>
      <c r="AK144" s="151">
        <f t="shared" si="21"/>
        <v>0</v>
      </c>
      <c r="AL144" s="151">
        <f t="shared" si="22"/>
        <v>0</v>
      </c>
      <c r="AM144" s="151">
        <f t="shared" si="20"/>
        <v>0</v>
      </c>
      <c r="AN144" s="151">
        <f t="shared" si="23"/>
        <v>0</v>
      </c>
      <c r="AO144" s="161"/>
      <c r="AP144" s="162" t="s">
        <v>1247</v>
      </c>
    </row>
    <row r="145" s="61" customFormat="1" ht="15" spans="1:42">
      <c r="A145" s="87" t="s">
        <v>179</v>
      </c>
      <c r="B145" s="88" t="s">
        <v>717</v>
      </c>
      <c r="C145" s="88" t="s">
        <v>449</v>
      </c>
      <c r="D145" s="89" t="s">
        <v>1293</v>
      </c>
      <c r="E145" s="89" t="s">
        <v>1237</v>
      </c>
      <c r="F145" s="90" t="s">
        <v>433</v>
      </c>
      <c r="G145" s="88" t="s">
        <v>1238</v>
      </c>
      <c r="H145" s="88" t="s">
        <v>1239</v>
      </c>
      <c r="I145" s="113">
        <v>45411</v>
      </c>
      <c r="J145" s="113">
        <v>45411</v>
      </c>
      <c r="K145" s="113">
        <v>45412</v>
      </c>
      <c r="L145" s="113">
        <v>45414</v>
      </c>
      <c r="M145" s="113">
        <v>45415</v>
      </c>
      <c r="N145" s="113">
        <v>45416</v>
      </c>
      <c r="O145" s="114">
        <v>45156</v>
      </c>
      <c r="P145" s="88" t="s">
        <v>1264</v>
      </c>
      <c r="Q145" s="122">
        <v>300</v>
      </c>
      <c r="R145" s="122">
        <v>800</v>
      </c>
      <c r="S145" s="122">
        <v>0</v>
      </c>
      <c r="T145" s="122">
        <v>0</v>
      </c>
      <c r="U145" s="122">
        <v>0</v>
      </c>
      <c r="V145" s="122"/>
      <c r="W145" s="122">
        <v>300</v>
      </c>
      <c r="X145" s="122">
        <v>800</v>
      </c>
      <c r="Y145" s="122">
        <v>0</v>
      </c>
      <c r="Z145" s="122">
        <v>0</v>
      </c>
      <c r="AA145" s="122"/>
      <c r="AB145" s="122">
        <f t="shared" si="19"/>
        <v>0</v>
      </c>
      <c r="AC145" s="122">
        <f t="shared" si="18"/>
        <v>0</v>
      </c>
      <c r="AD145" s="122">
        <v>0</v>
      </c>
      <c r="AE145" s="136"/>
      <c r="AF145" s="122"/>
      <c r="AG145" s="122">
        <v>0</v>
      </c>
      <c r="AH145" s="148"/>
      <c r="AI145" s="149"/>
      <c r="AJ145" s="150" t="s">
        <v>433</v>
      </c>
      <c r="AK145" s="151">
        <f t="shared" si="21"/>
        <v>0</v>
      </c>
      <c r="AL145" s="151">
        <f t="shared" si="22"/>
        <v>0</v>
      </c>
      <c r="AM145" s="151">
        <f t="shared" si="20"/>
        <v>0</v>
      </c>
      <c r="AN145" s="151">
        <f t="shared" si="23"/>
        <v>0</v>
      </c>
      <c r="AO145" s="161"/>
      <c r="AP145" s="162" t="s">
        <v>1247</v>
      </c>
    </row>
    <row r="146" s="61" customFormat="1" ht="15" spans="1:42">
      <c r="A146" s="87" t="s">
        <v>180</v>
      </c>
      <c r="B146" s="88" t="s">
        <v>714</v>
      </c>
      <c r="C146" s="88" t="s">
        <v>541</v>
      </c>
      <c r="D146" s="89" t="s">
        <v>1293</v>
      </c>
      <c r="E146" s="89" t="s">
        <v>1252</v>
      </c>
      <c r="F146" s="90" t="s">
        <v>433</v>
      </c>
      <c r="G146" s="88" t="s">
        <v>1238</v>
      </c>
      <c r="H146" s="88" t="s">
        <v>1239</v>
      </c>
      <c r="I146" s="113">
        <v>45411</v>
      </c>
      <c r="J146" s="113">
        <v>45411</v>
      </c>
      <c r="K146" s="113">
        <v>45412</v>
      </c>
      <c r="L146" s="113">
        <v>45414</v>
      </c>
      <c r="M146" s="113">
        <v>45414</v>
      </c>
      <c r="N146" s="113">
        <v>45414</v>
      </c>
      <c r="O146" s="114">
        <v>45328</v>
      </c>
      <c r="P146" s="88" t="s">
        <v>1350</v>
      </c>
      <c r="Q146" s="122">
        <v>0</v>
      </c>
      <c r="R146" s="122">
        <v>800</v>
      </c>
      <c r="S146" s="122">
        <v>0</v>
      </c>
      <c r="T146" s="122">
        <v>0</v>
      </c>
      <c r="U146" s="122">
        <v>0</v>
      </c>
      <c r="V146" s="122"/>
      <c r="W146" s="122">
        <v>0</v>
      </c>
      <c r="X146" s="122">
        <v>800</v>
      </c>
      <c r="Y146" s="122">
        <v>0</v>
      </c>
      <c r="Z146" s="122">
        <v>0</v>
      </c>
      <c r="AA146" s="122"/>
      <c r="AB146" s="122">
        <f t="shared" si="19"/>
        <v>0</v>
      </c>
      <c r="AC146" s="122">
        <f t="shared" si="18"/>
        <v>0</v>
      </c>
      <c r="AD146" s="122">
        <v>0</v>
      </c>
      <c r="AE146" s="136"/>
      <c r="AF146" s="122"/>
      <c r="AG146" s="122">
        <v>0</v>
      </c>
      <c r="AH146" s="148"/>
      <c r="AI146" s="149"/>
      <c r="AJ146" s="150" t="s">
        <v>433</v>
      </c>
      <c r="AK146" s="151">
        <f t="shared" si="21"/>
        <v>0</v>
      </c>
      <c r="AL146" s="151">
        <f t="shared" si="22"/>
        <v>0</v>
      </c>
      <c r="AM146" s="151">
        <f t="shared" si="20"/>
        <v>0</v>
      </c>
      <c r="AN146" s="151">
        <f t="shared" si="23"/>
        <v>0</v>
      </c>
      <c r="AO146" s="161"/>
      <c r="AP146" s="162" t="s">
        <v>1265</v>
      </c>
    </row>
    <row r="147" s="61" customFormat="1" ht="15" spans="1:42">
      <c r="A147" s="87" t="s">
        <v>181</v>
      </c>
      <c r="B147" s="88" t="s">
        <v>721</v>
      </c>
      <c r="C147" s="88" t="s">
        <v>474</v>
      </c>
      <c r="D147" s="89" t="s">
        <v>1293</v>
      </c>
      <c r="E147" s="89" t="s">
        <v>1252</v>
      </c>
      <c r="F147" s="90" t="s">
        <v>433</v>
      </c>
      <c r="G147" s="88" t="s">
        <v>1238</v>
      </c>
      <c r="H147" s="88" t="s">
        <v>1239</v>
      </c>
      <c r="I147" s="113">
        <v>45412</v>
      </c>
      <c r="J147" s="113">
        <v>45412</v>
      </c>
      <c r="K147" s="113">
        <v>45414</v>
      </c>
      <c r="L147" s="113">
        <v>45414</v>
      </c>
      <c r="M147" s="113">
        <v>45415</v>
      </c>
      <c r="N147" s="113">
        <v>45420</v>
      </c>
      <c r="O147" s="114"/>
      <c r="P147" s="88" t="s">
        <v>1326</v>
      </c>
      <c r="Q147" s="122">
        <v>600</v>
      </c>
      <c r="R147" s="122">
        <v>800</v>
      </c>
      <c r="S147" s="122">
        <v>0</v>
      </c>
      <c r="T147" s="122">
        <v>0</v>
      </c>
      <c r="U147" s="122">
        <v>0</v>
      </c>
      <c r="V147" s="122"/>
      <c r="W147" s="122">
        <v>600</v>
      </c>
      <c r="X147" s="122">
        <v>800</v>
      </c>
      <c r="Y147" s="122">
        <v>0</v>
      </c>
      <c r="Z147" s="122">
        <v>0</v>
      </c>
      <c r="AA147" s="122"/>
      <c r="AB147" s="122">
        <f t="shared" si="19"/>
        <v>0</v>
      </c>
      <c r="AC147" s="122">
        <f t="shared" si="18"/>
        <v>0</v>
      </c>
      <c r="AD147" s="122">
        <v>0</v>
      </c>
      <c r="AE147" s="136"/>
      <c r="AF147" s="122"/>
      <c r="AG147" s="122">
        <v>0</v>
      </c>
      <c r="AH147" s="148"/>
      <c r="AI147" s="149"/>
      <c r="AJ147" s="150" t="s">
        <v>433</v>
      </c>
      <c r="AK147" s="151">
        <f t="shared" si="21"/>
        <v>0</v>
      </c>
      <c r="AL147" s="151">
        <f t="shared" si="22"/>
        <v>0</v>
      </c>
      <c r="AM147" s="151">
        <f t="shared" si="20"/>
        <v>0</v>
      </c>
      <c r="AN147" s="151">
        <f t="shared" si="23"/>
        <v>0</v>
      </c>
      <c r="AO147" s="161"/>
      <c r="AP147" s="162" t="s">
        <v>1265</v>
      </c>
    </row>
    <row r="148" s="61" customFormat="1" ht="15" spans="1:42">
      <c r="A148" s="91" t="s">
        <v>182</v>
      </c>
      <c r="B148" s="92" t="s">
        <v>415</v>
      </c>
      <c r="C148" s="92" t="s">
        <v>517</v>
      </c>
      <c r="D148" s="93" t="s">
        <v>1236</v>
      </c>
      <c r="E148" s="93" t="s">
        <v>523</v>
      </c>
      <c r="F148" s="94" t="s">
        <v>550</v>
      </c>
      <c r="G148" s="92" t="s">
        <v>1291</v>
      </c>
      <c r="H148" s="92" t="s">
        <v>1292</v>
      </c>
      <c r="I148" s="115">
        <v>45414</v>
      </c>
      <c r="J148" s="115">
        <v>45414</v>
      </c>
      <c r="K148" s="115">
        <v>45414</v>
      </c>
      <c r="L148" s="115">
        <v>45414</v>
      </c>
      <c r="M148" s="115">
        <v>45414</v>
      </c>
      <c r="N148" s="115">
        <v>45414</v>
      </c>
      <c r="O148" s="116"/>
      <c r="P148" s="92" t="s">
        <v>1286</v>
      </c>
      <c r="Q148" s="123">
        <v>26200</v>
      </c>
      <c r="R148" s="123">
        <v>0</v>
      </c>
      <c r="S148" s="123">
        <v>0</v>
      </c>
      <c r="T148" s="123">
        <v>0</v>
      </c>
      <c r="U148" s="123">
        <v>0</v>
      </c>
      <c r="V148" s="123"/>
      <c r="W148" s="123">
        <v>26200</v>
      </c>
      <c r="X148" s="123">
        <v>0</v>
      </c>
      <c r="Y148" s="123">
        <v>0</v>
      </c>
      <c r="Z148" s="123">
        <v>0</v>
      </c>
      <c r="AA148" s="123"/>
      <c r="AB148" s="123">
        <f t="shared" si="19"/>
        <v>0</v>
      </c>
      <c r="AC148" s="123">
        <f t="shared" si="18"/>
        <v>0</v>
      </c>
      <c r="AD148" s="123">
        <v>0</v>
      </c>
      <c r="AE148" s="138"/>
      <c r="AF148" s="123"/>
      <c r="AG148" s="123">
        <v>0</v>
      </c>
      <c r="AH148" s="152"/>
      <c r="AI148" s="153"/>
      <c r="AJ148" s="154" t="s">
        <v>1313</v>
      </c>
      <c r="AK148" s="155">
        <f t="shared" si="21"/>
        <v>0</v>
      </c>
      <c r="AL148" s="155">
        <f t="shared" si="22"/>
        <v>0</v>
      </c>
      <c r="AM148" s="155">
        <f t="shared" si="20"/>
        <v>0</v>
      </c>
      <c r="AN148" s="155">
        <f t="shared" si="23"/>
        <v>0</v>
      </c>
      <c r="AO148" s="168"/>
      <c r="AP148" s="169" t="s">
        <v>1265</v>
      </c>
    </row>
    <row r="149" s="61" customFormat="1" ht="15" spans="1:42">
      <c r="A149" s="87" t="s">
        <v>183</v>
      </c>
      <c r="B149" s="88" t="s">
        <v>724</v>
      </c>
      <c r="C149" s="88" t="s">
        <v>563</v>
      </c>
      <c r="D149" s="89" t="s">
        <v>1236</v>
      </c>
      <c r="E149" s="89" t="s">
        <v>1252</v>
      </c>
      <c r="F149" s="90" t="s">
        <v>454</v>
      </c>
      <c r="G149" s="88" t="s">
        <v>1238</v>
      </c>
      <c r="H149" s="88" t="s">
        <v>1239</v>
      </c>
      <c r="I149" s="113">
        <v>45411</v>
      </c>
      <c r="J149" s="113">
        <v>45411</v>
      </c>
      <c r="K149" s="113">
        <v>45419</v>
      </c>
      <c r="L149" s="113">
        <v>45419</v>
      </c>
      <c r="M149" s="113">
        <v>45419</v>
      </c>
      <c r="N149" s="113">
        <v>45437</v>
      </c>
      <c r="O149" s="114"/>
      <c r="P149" s="88" t="s">
        <v>1268</v>
      </c>
      <c r="Q149" s="122">
        <v>0</v>
      </c>
      <c r="R149" s="122">
        <v>900</v>
      </c>
      <c r="S149" s="122">
        <v>0</v>
      </c>
      <c r="T149" s="122">
        <v>0</v>
      </c>
      <c r="U149" s="122">
        <v>0</v>
      </c>
      <c r="V149" s="122"/>
      <c r="W149" s="122">
        <v>0</v>
      </c>
      <c r="X149" s="122">
        <v>0</v>
      </c>
      <c r="Y149" s="122">
        <v>0</v>
      </c>
      <c r="Z149" s="122">
        <v>0</v>
      </c>
      <c r="AA149" s="122"/>
      <c r="AB149" s="122">
        <f t="shared" si="19"/>
        <v>900</v>
      </c>
      <c r="AC149" s="122">
        <f t="shared" si="18"/>
        <v>0</v>
      </c>
      <c r="AD149" s="122">
        <v>900</v>
      </c>
      <c r="AE149" s="136">
        <v>45419</v>
      </c>
      <c r="AF149" s="122" t="s">
        <v>1351</v>
      </c>
      <c r="AG149" s="122">
        <v>0</v>
      </c>
      <c r="AH149" s="148"/>
      <c r="AI149" s="149"/>
      <c r="AJ149" s="150" t="s">
        <v>1243</v>
      </c>
      <c r="AK149" s="151">
        <f t="shared" si="21"/>
        <v>0</v>
      </c>
      <c r="AL149" s="151">
        <f t="shared" si="22"/>
        <v>900</v>
      </c>
      <c r="AM149" s="151">
        <f t="shared" si="20"/>
        <v>900</v>
      </c>
      <c r="AN149" s="151">
        <f t="shared" si="23"/>
        <v>900</v>
      </c>
      <c r="AO149" s="161"/>
      <c r="AP149" s="162" t="s">
        <v>1254</v>
      </c>
    </row>
    <row r="150" s="61" customFormat="1" ht="15" spans="1:42">
      <c r="A150" s="87" t="s">
        <v>184</v>
      </c>
      <c r="B150" s="88" t="s">
        <v>1030</v>
      </c>
      <c r="C150" s="88" t="s">
        <v>496</v>
      </c>
      <c r="D150" s="89" t="s">
        <v>1236</v>
      </c>
      <c r="E150" s="89" t="s">
        <v>1252</v>
      </c>
      <c r="F150" s="90" t="s">
        <v>454</v>
      </c>
      <c r="G150" s="88" t="s">
        <v>1238</v>
      </c>
      <c r="H150" s="88" t="s">
        <v>1239</v>
      </c>
      <c r="I150" s="113">
        <v>45411</v>
      </c>
      <c r="J150" s="113">
        <v>45411</v>
      </c>
      <c r="K150" s="113">
        <v>45419</v>
      </c>
      <c r="L150" s="113">
        <v>45419</v>
      </c>
      <c r="M150" s="113">
        <v>45419</v>
      </c>
      <c r="N150" s="113">
        <v>45428</v>
      </c>
      <c r="O150" s="114"/>
      <c r="P150" s="88" t="s">
        <v>1258</v>
      </c>
      <c r="Q150" s="122">
        <v>0</v>
      </c>
      <c r="R150" s="122">
        <v>800</v>
      </c>
      <c r="S150" s="122">
        <v>0</v>
      </c>
      <c r="T150" s="122">
        <v>0</v>
      </c>
      <c r="U150" s="122">
        <v>0</v>
      </c>
      <c r="V150" s="122"/>
      <c r="W150" s="122">
        <v>0</v>
      </c>
      <c r="X150" s="122">
        <v>0</v>
      </c>
      <c r="Y150" s="122">
        <v>0</v>
      </c>
      <c r="Z150" s="122">
        <v>0</v>
      </c>
      <c r="AA150" s="122"/>
      <c r="AB150" s="122">
        <f t="shared" si="19"/>
        <v>800</v>
      </c>
      <c r="AC150" s="122">
        <f t="shared" si="18"/>
        <v>0</v>
      </c>
      <c r="AD150" s="122">
        <v>800</v>
      </c>
      <c r="AE150" s="136">
        <v>45428</v>
      </c>
      <c r="AF150" s="122" t="s">
        <v>1352</v>
      </c>
      <c r="AG150" s="122">
        <v>0</v>
      </c>
      <c r="AH150" s="148"/>
      <c r="AI150" s="149"/>
      <c r="AJ150" s="150" t="s">
        <v>1243</v>
      </c>
      <c r="AK150" s="151">
        <f t="shared" si="21"/>
        <v>0</v>
      </c>
      <c r="AL150" s="151">
        <f t="shared" si="22"/>
        <v>800</v>
      </c>
      <c r="AM150" s="151">
        <f t="shared" si="20"/>
        <v>800</v>
      </c>
      <c r="AN150" s="151">
        <f t="shared" si="23"/>
        <v>800</v>
      </c>
      <c r="AO150" s="161"/>
      <c r="AP150" s="162" t="s">
        <v>1265</v>
      </c>
    </row>
    <row r="151" s="61" customFormat="1" ht="15" spans="1:42">
      <c r="A151" s="87" t="s">
        <v>185</v>
      </c>
      <c r="B151" s="88" t="s">
        <v>723</v>
      </c>
      <c r="C151" s="88" t="s">
        <v>510</v>
      </c>
      <c r="D151" s="89" t="s">
        <v>1236</v>
      </c>
      <c r="E151" s="89" t="s">
        <v>1237</v>
      </c>
      <c r="F151" s="90" t="s">
        <v>433</v>
      </c>
      <c r="G151" s="88" t="s">
        <v>1238</v>
      </c>
      <c r="H151" s="88" t="s">
        <v>1239</v>
      </c>
      <c r="I151" s="113">
        <v>45412</v>
      </c>
      <c r="J151" s="113">
        <v>45414</v>
      </c>
      <c r="K151" s="113">
        <v>45419</v>
      </c>
      <c r="L151" s="113">
        <v>45419</v>
      </c>
      <c r="M151" s="113">
        <v>45419</v>
      </c>
      <c r="N151" s="113">
        <v>45421</v>
      </c>
      <c r="O151" s="114">
        <v>45042</v>
      </c>
      <c r="P151" s="88" t="s">
        <v>1245</v>
      </c>
      <c r="Q151" s="122">
        <v>0</v>
      </c>
      <c r="R151" s="122">
        <v>2300</v>
      </c>
      <c r="S151" s="122">
        <v>0</v>
      </c>
      <c r="T151" s="122">
        <v>0</v>
      </c>
      <c r="U151" s="122">
        <v>0</v>
      </c>
      <c r="V151" s="122"/>
      <c r="W151" s="122">
        <v>0</v>
      </c>
      <c r="X151" s="122">
        <v>2300</v>
      </c>
      <c r="Y151" s="122">
        <v>0</v>
      </c>
      <c r="Z151" s="122">
        <v>0</v>
      </c>
      <c r="AA151" s="122"/>
      <c r="AB151" s="122">
        <f t="shared" si="19"/>
        <v>0</v>
      </c>
      <c r="AC151" s="122">
        <f t="shared" si="18"/>
        <v>0</v>
      </c>
      <c r="AD151" s="122">
        <v>0</v>
      </c>
      <c r="AE151" s="136"/>
      <c r="AF151" s="122"/>
      <c r="AG151" s="122">
        <v>0</v>
      </c>
      <c r="AH151" s="148"/>
      <c r="AI151" s="149"/>
      <c r="AJ151" s="150" t="s">
        <v>433</v>
      </c>
      <c r="AK151" s="151">
        <f t="shared" si="21"/>
        <v>0</v>
      </c>
      <c r="AL151" s="151">
        <f t="shared" si="22"/>
        <v>0</v>
      </c>
      <c r="AM151" s="151">
        <f t="shared" si="20"/>
        <v>0</v>
      </c>
      <c r="AN151" s="151">
        <f t="shared" si="23"/>
        <v>0</v>
      </c>
      <c r="AO151" s="161"/>
      <c r="AP151" s="162" t="s">
        <v>1247</v>
      </c>
    </row>
    <row r="152" s="61" customFormat="1" ht="15" spans="1:42">
      <c r="A152" s="87" t="s">
        <v>186</v>
      </c>
      <c r="B152" s="88" t="s">
        <v>727</v>
      </c>
      <c r="C152" s="88" t="s">
        <v>486</v>
      </c>
      <c r="D152" s="89" t="s">
        <v>1236</v>
      </c>
      <c r="E152" s="89" t="s">
        <v>1252</v>
      </c>
      <c r="F152" s="90" t="s">
        <v>454</v>
      </c>
      <c r="G152" s="88" t="s">
        <v>1238</v>
      </c>
      <c r="H152" s="88" t="s">
        <v>1239</v>
      </c>
      <c r="I152" s="113">
        <v>45411</v>
      </c>
      <c r="J152" s="113">
        <v>45412</v>
      </c>
      <c r="K152" s="113">
        <v>45420</v>
      </c>
      <c r="L152" s="113">
        <v>45420</v>
      </c>
      <c r="M152" s="113">
        <v>45420</v>
      </c>
      <c r="N152" s="113">
        <v>45421</v>
      </c>
      <c r="O152" s="114"/>
      <c r="P152" s="88" t="s">
        <v>1335</v>
      </c>
      <c r="Q152" s="122">
        <v>220</v>
      </c>
      <c r="R152" s="122">
        <v>2300</v>
      </c>
      <c r="S152" s="122">
        <v>0</v>
      </c>
      <c r="T152" s="122">
        <v>0</v>
      </c>
      <c r="U152" s="122">
        <v>0</v>
      </c>
      <c r="V152" s="122"/>
      <c r="W152" s="122">
        <v>0</v>
      </c>
      <c r="X152" s="122">
        <v>0</v>
      </c>
      <c r="Y152" s="122">
        <v>0</v>
      </c>
      <c r="Z152" s="122">
        <v>0</v>
      </c>
      <c r="AA152" s="122"/>
      <c r="AB152" s="122">
        <f t="shared" si="19"/>
        <v>2520</v>
      </c>
      <c r="AC152" s="122">
        <f t="shared" si="18"/>
        <v>0</v>
      </c>
      <c r="AD152" s="122">
        <v>2300</v>
      </c>
      <c r="AE152" s="136">
        <v>45420</v>
      </c>
      <c r="AF152" s="122" t="s">
        <v>728</v>
      </c>
      <c r="AG152" s="122">
        <v>220</v>
      </c>
      <c r="AH152" s="148">
        <v>45421</v>
      </c>
      <c r="AI152" s="149" t="s">
        <v>1353</v>
      </c>
      <c r="AJ152" s="150" t="s">
        <v>1243</v>
      </c>
      <c r="AK152" s="151">
        <f t="shared" si="21"/>
        <v>220</v>
      </c>
      <c r="AL152" s="151">
        <f t="shared" si="22"/>
        <v>2300</v>
      </c>
      <c r="AM152" s="151">
        <f t="shared" si="20"/>
        <v>2520</v>
      </c>
      <c r="AN152" s="151">
        <f t="shared" si="23"/>
        <v>2520</v>
      </c>
      <c r="AO152" s="161"/>
      <c r="AP152" s="162" t="s">
        <v>1254</v>
      </c>
    </row>
    <row r="153" s="61" customFormat="1" ht="15" spans="1:42">
      <c r="A153" s="87" t="s">
        <v>187</v>
      </c>
      <c r="B153" s="88" t="s">
        <v>730</v>
      </c>
      <c r="C153" s="88" t="s">
        <v>536</v>
      </c>
      <c r="D153" s="89" t="s">
        <v>1236</v>
      </c>
      <c r="E153" s="89" t="s">
        <v>1237</v>
      </c>
      <c r="F153" s="90" t="s">
        <v>454</v>
      </c>
      <c r="G153" s="88" t="s">
        <v>1238</v>
      </c>
      <c r="H153" s="88" t="s">
        <v>1239</v>
      </c>
      <c r="I153" s="113">
        <v>45414</v>
      </c>
      <c r="J153" s="113">
        <v>45414</v>
      </c>
      <c r="K153" s="113">
        <v>45421</v>
      </c>
      <c r="L153" s="113">
        <v>45421</v>
      </c>
      <c r="M153" s="113">
        <v>45421</v>
      </c>
      <c r="N153" s="113">
        <v>45426</v>
      </c>
      <c r="O153" s="114"/>
      <c r="P153" s="88" t="s">
        <v>1339</v>
      </c>
      <c r="Q153" s="122">
        <v>3300</v>
      </c>
      <c r="R153" s="122">
        <v>2300</v>
      </c>
      <c r="S153" s="122">
        <v>500</v>
      </c>
      <c r="T153" s="122">
        <v>0</v>
      </c>
      <c r="U153" s="122">
        <v>0</v>
      </c>
      <c r="V153" s="122"/>
      <c r="W153" s="122">
        <v>0</v>
      </c>
      <c r="X153" s="122">
        <v>0</v>
      </c>
      <c r="Y153" s="122">
        <v>0</v>
      </c>
      <c r="Z153" s="122">
        <v>0</v>
      </c>
      <c r="AA153" s="122"/>
      <c r="AB153" s="122">
        <f t="shared" si="19"/>
        <v>6100</v>
      </c>
      <c r="AC153" s="122">
        <f t="shared" si="18"/>
        <v>0</v>
      </c>
      <c r="AD153" s="122">
        <v>6100</v>
      </c>
      <c r="AE153" s="136">
        <v>45421</v>
      </c>
      <c r="AF153" s="122" t="s">
        <v>731</v>
      </c>
      <c r="AG153" s="122">
        <v>0</v>
      </c>
      <c r="AH153" s="148"/>
      <c r="AI153" s="149"/>
      <c r="AJ153" s="150" t="s">
        <v>1243</v>
      </c>
      <c r="AK153" s="151">
        <f t="shared" si="21"/>
        <v>3300</v>
      </c>
      <c r="AL153" s="151">
        <f t="shared" si="22"/>
        <v>2800</v>
      </c>
      <c r="AM153" s="151">
        <f t="shared" si="20"/>
        <v>6100</v>
      </c>
      <c r="AN153" s="151">
        <f t="shared" si="23"/>
        <v>6100</v>
      </c>
      <c r="AO153" s="161"/>
      <c r="AP153" s="162" t="s">
        <v>1247</v>
      </c>
    </row>
    <row r="154" s="61" customFormat="1" ht="15" spans="1:42">
      <c r="A154" s="87" t="s">
        <v>188</v>
      </c>
      <c r="B154" s="88" t="s">
        <v>1354</v>
      </c>
      <c r="C154" s="88" t="s">
        <v>541</v>
      </c>
      <c r="D154" s="89" t="s">
        <v>1293</v>
      </c>
      <c r="E154" s="89" t="s">
        <v>1237</v>
      </c>
      <c r="F154" s="90" t="s">
        <v>433</v>
      </c>
      <c r="G154" s="88" t="s">
        <v>1238</v>
      </c>
      <c r="H154" s="88" t="s">
        <v>1239</v>
      </c>
      <c r="I154" s="113">
        <v>45418</v>
      </c>
      <c r="J154" s="113">
        <v>45419</v>
      </c>
      <c r="K154" s="113">
        <v>45422</v>
      </c>
      <c r="L154" s="113">
        <v>45422</v>
      </c>
      <c r="M154" s="113">
        <v>45422</v>
      </c>
      <c r="N154" s="113">
        <v>45429</v>
      </c>
      <c r="O154" s="113">
        <v>45325</v>
      </c>
      <c r="P154" s="88" t="s">
        <v>1355</v>
      </c>
      <c r="Q154" s="122">
        <v>600</v>
      </c>
      <c r="R154" s="122">
        <v>800</v>
      </c>
      <c r="S154" s="122">
        <v>0</v>
      </c>
      <c r="T154" s="122">
        <v>0</v>
      </c>
      <c r="U154" s="122">
        <v>0</v>
      </c>
      <c r="V154" s="122"/>
      <c r="W154" s="122">
        <v>600</v>
      </c>
      <c r="X154" s="122">
        <v>800</v>
      </c>
      <c r="Y154" s="122">
        <v>0</v>
      </c>
      <c r="Z154" s="122">
        <v>0</v>
      </c>
      <c r="AA154" s="122"/>
      <c r="AB154" s="122">
        <f t="shared" si="19"/>
        <v>0</v>
      </c>
      <c r="AC154" s="122">
        <f t="shared" si="18"/>
        <v>0</v>
      </c>
      <c r="AD154" s="122">
        <v>0</v>
      </c>
      <c r="AE154" s="136"/>
      <c r="AF154" s="122"/>
      <c r="AG154" s="122">
        <v>0</v>
      </c>
      <c r="AH154" s="148"/>
      <c r="AI154" s="149"/>
      <c r="AJ154" s="150" t="s">
        <v>433</v>
      </c>
      <c r="AK154" s="151">
        <f t="shared" si="21"/>
        <v>0</v>
      </c>
      <c r="AL154" s="151">
        <f t="shared" si="22"/>
        <v>0</v>
      </c>
      <c r="AM154" s="151">
        <f t="shared" si="20"/>
        <v>0</v>
      </c>
      <c r="AN154" s="151">
        <f t="shared" si="23"/>
        <v>0</v>
      </c>
      <c r="AO154" s="161"/>
      <c r="AP154" s="162" t="s">
        <v>1247</v>
      </c>
    </row>
    <row r="155" s="61" customFormat="1" ht="15" spans="1:42">
      <c r="A155" s="87" t="s">
        <v>189</v>
      </c>
      <c r="B155" s="88" t="s">
        <v>678</v>
      </c>
      <c r="C155" s="88" t="s">
        <v>522</v>
      </c>
      <c r="D155" s="89" t="s">
        <v>1293</v>
      </c>
      <c r="E155" s="89" t="s">
        <v>523</v>
      </c>
      <c r="F155" s="90" t="s">
        <v>581</v>
      </c>
      <c r="G155" s="88" t="s">
        <v>1238</v>
      </c>
      <c r="H155" s="88" t="s">
        <v>1292</v>
      </c>
      <c r="I155" s="113">
        <v>45420</v>
      </c>
      <c r="J155" s="113">
        <v>45422</v>
      </c>
      <c r="K155" s="113">
        <v>45422</v>
      </c>
      <c r="L155" s="113">
        <v>45422</v>
      </c>
      <c r="M155" s="113">
        <v>45422</v>
      </c>
      <c r="N155" s="113">
        <v>45422</v>
      </c>
      <c r="O155" s="113"/>
      <c r="P155" s="88" t="s">
        <v>1356</v>
      </c>
      <c r="Q155" s="122">
        <v>0</v>
      </c>
      <c r="R155" s="122">
        <v>800</v>
      </c>
      <c r="S155" s="122">
        <v>0</v>
      </c>
      <c r="T155" s="122">
        <v>0</v>
      </c>
      <c r="U155" s="122">
        <v>0</v>
      </c>
      <c r="V155" s="122"/>
      <c r="W155" s="122">
        <v>0</v>
      </c>
      <c r="X155" s="122">
        <v>800</v>
      </c>
      <c r="Y155" s="122">
        <v>0</v>
      </c>
      <c r="Z155" s="122">
        <v>0</v>
      </c>
      <c r="AA155" s="122"/>
      <c r="AB155" s="122">
        <f t="shared" si="19"/>
        <v>0</v>
      </c>
      <c r="AC155" s="122">
        <f t="shared" si="18"/>
        <v>0</v>
      </c>
      <c r="AD155" s="122">
        <v>0</v>
      </c>
      <c r="AE155" s="136"/>
      <c r="AF155" s="122"/>
      <c r="AG155" s="122">
        <v>0</v>
      </c>
      <c r="AH155" s="148"/>
      <c r="AI155" s="149"/>
      <c r="AJ155" s="150" t="s">
        <v>523</v>
      </c>
      <c r="AK155" s="151">
        <f t="shared" si="21"/>
        <v>0</v>
      </c>
      <c r="AL155" s="151">
        <f t="shared" si="22"/>
        <v>0</v>
      </c>
      <c r="AM155" s="151">
        <f t="shared" si="20"/>
        <v>0</v>
      </c>
      <c r="AN155" s="151">
        <f t="shared" si="23"/>
        <v>0</v>
      </c>
      <c r="AO155" s="161"/>
      <c r="AP155" s="162" t="s">
        <v>1265</v>
      </c>
    </row>
    <row r="156" s="61" customFormat="1" ht="15" spans="1:42">
      <c r="A156" s="87" t="s">
        <v>190</v>
      </c>
      <c r="B156" s="88" t="s">
        <v>415</v>
      </c>
      <c r="C156" s="88" t="s">
        <v>541</v>
      </c>
      <c r="D156" s="89" t="s">
        <v>1236</v>
      </c>
      <c r="E156" s="89" t="s">
        <v>1252</v>
      </c>
      <c r="F156" s="90" t="s">
        <v>433</v>
      </c>
      <c r="G156" s="88" t="s">
        <v>1238</v>
      </c>
      <c r="H156" s="88" t="s">
        <v>1292</v>
      </c>
      <c r="I156" s="113">
        <v>45420</v>
      </c>
      <c r="J156" s="113">
        <v>45422</v>
      </c>
      <c r="K156" s="113">
        <v>45422</v>
      </c>
      <c r="L156" s="113">
        <v>45422</v>
      </c>
      <c r="M156" s="113">
        <v>45422</v>
      </c>
      <c r="N156" s="113">
        <v>45422</v>
      </c>
      <c r="O156" s="113"/>
      <c r="P156" s="88" t="s">
        <v>1250</v>
      </c>
      <c r="Q156" s="122">
        <v>1500</v>
      </c>
      <c r="R156" s="122">
        <v>800</v>
      </c>
      <c r="S156" s="122">
        <v>0</v>
      </c>
      <c r="T156" s="122">
        <v>0</v>
      </c>
      <c r="U156" s="122">
        <v>0</v>
      </c>
      <c r="V156" s="122"/>
      <c r="W156" s="122">
        <v>1500</v>
      </c>
      <c r="X156" s="122">
        <v>800</v>
      </c>
      <c r="Y156" s="122">
        <v>0</v>
      </c>
      <c r="Z156" s="122">
        <v>0</v>
      </c>
      <c r="AA156" s="122"/>
      <c r="AB156" s="122">
        <f t="shared" si="19"/>
        <v>0</v>
      </c>
      <c r="AC156" s="122">
        <f t="shared" si="18"/>
        <v>0</v>
      </c>
      <c r="AD156" s="122">
        <v>0</v>
      </c>
      <c r="AE156" s="136"/>
      <c r="AF156" s="122"/>
      <c r="AG156" s="122">
        <v>0</v>
      </c>
      <c r="AH156" s="148"/>
      <c r="AI156" s="149"/>
      <c r="AJ156" s="150" t="s">
        <v>523</v>
      </c>
      <c r="AK156" s="151">
        <f t="shared" si="21"/>
        <v>0</v>
      </c>
      <c r="AL156" s="151">
        <f t="shared" si="22"/>
        <v>0</v>
      </c>
      <c r="AM156" s="151">
        <f t="shared" si="20"/>
        <v>0</v>
      </c>
      <c r="AN156" s="151">
        <f t="shared" si="23"/>
        <v>0</v>
      </c>
      <c r="AO156" s="161"/>
      <c r="AP156" s="162" t="s">
        <v>1265</v>
      </c>
    </row>
    <row r="157" s="61" customFormat="1" ht="15" spans="1:42">
      <c r="A157" s="87" t="s">
        <v>191</v>
      </c>
      <c r="B157" s="88" t="s">
        <v>625</v>
      </c>
      <c r="C157" s="88" t="s">
        <v>626</v>
      </c>
      <c r="D157" s="89" t="s">
        <v>1236</v>
      </c>
      <c r="E157" s="89" t="s">
        <v>1237</v>
      </c>
      <c r="F157" s="90" t="s">
        <v>581</v>
      </c>
      <c r="G157" s="88" t="s">
        <v>1238</v>
      </c>
      <c r="H157" s="88" t="s">
        <v>1239</v>
      </c>
      <c r="I157" s="113">
        <v>45412</v>
      </c>
      <c r="J157" s="113">
        <v>45412</v>
      </c>
      <c r="K157" s="113">
        <v>45426</v>
      </c>
      <c r="L157" s="113">
        <v>45426</v>
      </c>
      <c r="M157" s="113">
        <v>45426</v>
      </c>
      <c r="N157" s="113">
        <v>45428</v>
      </c>
      <c r="O157" s="114"/>
      <c r="P157" s="88" t="s">
        <v>1335</v>
      </c>
      <c r="Q157" s="122">
        <v>9350</v>
      </c>
      <c r="R157" s="122">
        <v>2300</v>
      </c>
      <c r="S157" s="122">
        <v>0</v>
      </c>
      <c r="T157" s="122">
        <v>0</v>
      </c>
      <c r="U157" s="122">
        <v>0</v>
      </c>
      <c r="V157" s="122">
        <v>935</v>
      </c>
      <c r="W157" s="122">
        <v>0</v>
      </c>
      <c r="X157" s="122">
        <v>2300</v>
      </c>
      <c r="Y157" s="122">
        <v>0</v>
      </c>
      <c r="Z157" s="122">
        <v>0</v>
      </c>
      <c r="AA157" s="122"/>
      <c r="AB157" s="122">
        <f>SUM(Q157:T157)-(U157+W157+X157+Y157+Z157+V157)</f>
        <v>8415</v>
      </c>
      <c r="AC157" s="122">
        <f t="shared" si="18"/>
        <v>0</v>
      </c>
      <c r="AD157" s="122">
        <v>0</v>
      </c>
      <c r="AE157" s="136"/>
      <c r="AF157" s="122"/>
      <c r="AG157" s="122">
        <v>8415</v>
      </c>
      <c r="AH157" s="148">
        <v>45488</v>
      </c>
      <c r="AI157" s="149" t="s">
        <v>1308</v>
      </c>
      <c r="AJ157" s="150" t="s">
        <v>1243</v>
      </c>
      <c r="AK157" s="151">
        <f t="shared" si="21"/>
        <v>9350</v>
      </c>
      <c r="AL157" s="151">
        <f t="shared" si="22"/>
        <v>-935</v>
      </c>
      <c r="AM157" s="151">
        <f t="shared" si="20"/>
        <v>8415</v>
      </c>
      <c r="AN157" s="151">
        <f t="shared" si="23"/>
        <v>8415</v>
      </c>
      <c r="AO157" s="161"/>
      <c r="AP157" s="162" t="s">
        <v>1244</v>
      </c>
    </row>
    <row r="158" s="61" customFormat="1" ht="15" spans="1:42">
      <c r="A158" s="87" t="s">
        <v>192</v>
      </c>
      <c r="B158" s="88" t="s">
        <v>1357</v>
      </c>
      <c r="C158" s="88" t="s">
        <v>536</v>
      </c>
      <c r="D158" s="89" t="s">
        <v>1236</v>
      </c>
      <c r="E158" s="89" t="s">
        <v>1237</v>
      </c>
      <c r="F158" s="90" t="s">
        <v>454</v>
      </c>
      <c r="G158" s="88" t="s">
        <v>1238</v>
      </c>
      <c r="H158" s="88" t="s">
        <v>1239</v>
      </c>
      <c r="I158" s="113">
        <v>45414</v>
      </c>
      <c r="J158" s="113">
        <v>45414</v>
      </c>
      <c r="K158" s="113">
        <v>45426</v>
      </c>
      <c r="L158" s="113">
        <v>45426</v>
      </c>
      <c r="M158" s="113">
        <v>45426</v>
      </c>
      <c r="N158" s="113">
        <v>45427</v>
      </c>
      <c r="O158" s="114"/>
      <c r="P158" s="88" t="s">
        <v>1335</v>
      </c>
      <c r="Q158" s="122">
        <v>4000</v>
      </c>
      <c r="R158" s="122">
        <v>2300</v>
      </c>
      <c r="S158" s="122">
        <v>500</v>
      </c>
      <c r="T158" s="122">
        <v>0</v>
      </c>
      <c r="U158" s="122">
        <v>0</v>
      </c>
      <c r="V158" s="122"/>
      <c r="W158" s="122">
        <v>0</v>
      </c>
      <c r="X158" s="122">
        <v>0</v>
      </c>
      <c r="Y158" s="122">
        <v>0</v>
      </c>
      <c r="Z158" s="122">
        <v>800</v>
      </c>
      <c r="AA158" s="122"/>
      <c r="AB158" s="122">
        <f>SUM(Q158:T158)-(U158+W158+X158+Y158+Z158)</f>
        <v>6000</v>
      </c>
      <c r="AC158" s="122">
        <f t="shared" si="18"/>
        <v>0</v>
      </c>
      <c r="AD158" s="122">
        <v>3000</v>
      </c>
      <c r="AE158" s="136">
        <v>45426</v>
      </c>
      <c r="AF158" s="122" t="s">
        <v>736</v>
      </c>
      <c r="AG158" s="122">
        <v>3000</v>
      </c>
      <c r="AH158" s="148">
        <v>45427</v>
      </c>
      <c r="AI158" s="149" t="s">
        <v>1358</v>
      </c>
      <c r="AJ158" s="150" t="s">
        <v>1243</v>
      </c>
      <c r="AK158" s="151">
        <f t="shared" si="21"/>
        <v>4000</v>
      </c>
      <c r="AL158" s="151">
        <f t="shared" si="22"/>
        <v>2000</v>
      </c>
      <c r="AM158" s="151">
        <f t="shared" si="20"/>
        <v>6000</v>
      </c>
      <c r="AN158" s="151">
        <f t="shared" si="23"/>
        <v>6000</v>
      </c>
      <c r="AO158" s="161"/>
      <c r="AP158" s="162" t="s">
        <v>1247</v>
      </c>
    </row>
    <row r="159" s="61" customFormat="1" ht="15" spans="1:42">
      <c r="A159" s="87" t="s">
        <v>193</v>
      </c>
      <c r="B159" s="88" t="s">
        <v>737</v>
      </c>
      <c r="C159" s="88" t="s">
        <v>449</v>
      </c>
      <c r="D159" s="89" t="s">
        <v>1293</v>
      </c>
      <c r="E159" s="89" t="s">
        <v>1252</v>
      </c>
      <c r="F159" s="90" t="s">
        <v>433</v>
      </c>
      <c r="G159" s="88" t="s">
        <v>1238</v>
      </c>
      <c r="H159" s="88" t="s">
        <v>1239</v>
      </c>
      <c r="I159" s="113">
        <v>45420</v>
      </c>
      <c r="J159" s="113">
        <v>45421</v>
      </c>
      <c r="K159" s="113">
        <v>45426</v>
      </c>
      <c r="L159" s="113">
        <v>45426</v>
      </c>
      <c r="M159" s="113">
        <v>45426</v>
      </c>
      <c r="N159" s="113">
        <v>45428</v>
      </c>
      <c r="O159" s="113"/>
      <c r="P159" s="88" t="s">
        <v>1350</v>
      </c>
      <c r="Q159" s="122">
        <v>0</v>
      </c>
      <c r="R159" s="122">
        <v>800</v>
      </c>
      <c r="S159" s="122">
        <v>0</v>
      </c>
      <c r="T159" s="122">
        <v>0</v>
      </c>
      <c r="U159" s="122">
        <v>0</v>
      </c>
      <c r="V159" s="122"/>
      <c r="W159" s="122">
        <v>0</v>
      </c>
      <c r="X159" s="122">
        <v>800</v>
      </c>
      <c r="Y159" s="122">
        <v>0</v>
      </c>
      <c r="Z159" s="122">
        <v>0</v>
      </c>
      <c r="AA159" s="122"/>
      <c r="AB159" s="122">
        <f>SUM(Q159:T159)-(U159+W159+X159+Y159+Z159)</f>
        <v>0</v>
      </c>
      <c r="AC159" s="122">
        <f t="shared" si="18"/>
        <v>0</v>
      </c>
      <c r="AD159" s="122">
        <v>0</v>
      </c>
      <c r="AE159" s="136"/>
      <c r="AF159" s="122"/>
      <c r="AG159" s="122">
        <v>0</v>
      </c>
      <c r="AH159" s="148"/>
      <c r="AI159" s="149"/>
      <c r="AJ159" s="150" t="s">
        <v>433</v>
      </c>
      <c r="AK159" s="151">
        <f t="shared" si="21"/>
        <v>0</v>
      </c>
      <c r="AL159" s="151">
        <f t="shared" si="22"/>
        <v>0</v>
      </c>
      <c r="AM159" s="151">
        <f t="shared" si="20"/>
        <v>0</v>
      </c>
      <c r="AN159" s="151">
        <f t="shared" si="23"/>
        <v>0</v>
      </c>
      <c r="AO159" s="161"/>
      <c r="AP159" s="162" t="s">
        <v>1265</v>
      </c>
    </row>
    <row r="160" s="61" customFormat="1" ht="15" spans="1:42">
      <c r="A160" s="87" t="s">
        <v>194</v>
      </c>
      <c r="B160" s="88" t="s">
        <v>739</v>
      </c>
      <c r="C160" s="88" t="s">
        <v>517</v>
      </c>
      <c r="D160" s="89" t="s">
        <v>1236</v>
      </c>
      <c r="E160" s="89" t="s">
        <v>1237</v>
      </c>
      <c r="F160" s="90" t="s">
        <v>454</v>
      </c>
      <c r="G160" s="88" t="s">
        <v>1238</v>
      </c>
      <c r="H160" s="88" t="s">
        <v>1239</v>
      </c>
      <c r="I160" s="113">
        <v>45416</v>
      </c>
      <c r="J160" s="113">
        <v>45418</v>
      </c>
      <c r="K160" s="113">
        <v>45427</v>
      </c>
      <c r="L160" s="113">
        <v>45427</v>
      </c>
      <c r="M160" s="113">
        <v>45427</v>
      </c>
      <c r="N160" s="113">
        <v>45434</v>
      </c>
      <c r="O160" s="113"/>
      <c r="P160" s="88" t="s">
        <v>1339</v>
      </c>
      <c r="Q160" s="122">
        <v>3685</v>
      </c>
      <c r="R160" s="122">
        <v>2600</v>
      </c>
      <c r="S160" s="122">
        <v>500</v>
      </c>
      <c r="T160" s="122">
        <v>0</v>
      </c>
      <c r="U160" s="122">
        <v>0</v>
      </c>
      <c r="V160" s="122"/>
      <c r="W160" s="122">
        <v>0</v>
      </c>
      <c r="X160" s="122">
        <v>450</v>
      </c>
      <c r="Y160" s="122">
        <v>0</v>
      </c>
      <c r="Z160" s="122">
        <v>0</v>
      </c>
      <c r="AA160" s="122"/>
      <c r="AB160" s="122">
        <f>SUM(Q160:T160)-(U160+W160+X160+Y160+Z160)</f>
        <v>6335</v>
      </c>
      <c r="AC160" s="122">
        <f t="shared" si="18"/>
        <v>0</v>
      </c>
      <c r="AD160" s="122">
        <v>3335</v>
      </c>
      <c r="AE160" s="136">
        <v>45427</v>
      </c>
      <c r="AF160" s="122" t="s">
        <v>740</v>
      </c>
      <c r="AG160" s="122">
        <v>3000</v>
      </c>
      <c r="AH160" s="148">
        <v>45434</v>
      </c>
      <c r="AI160" s="149" t="s">
        <v>1359</v>
      </c>
      <c r="AJ160" s="150" t="s">
        <v>1243</v>
      </c>
      <c r="AK160" s="151">
        <f t="shared" si="21"/>
        <v>3685</v>
      </c>
      <c r="AL160" s="151">
        <f t="shared" si="22"/>
        <v>2650</v>
      </c>
      <c r="AM160" s="151">
        <f t="shared" si="20"/>
        <v>6335</v>
      </c>
      <c r="AN160" s="151">
        <f t="shared" si="23"/>
        <v>6335</v>
      </c>
      <c r="AO160" s="161"/>
      <c r="AP160" s="162" t="s">
        <v>1256</v>
      </c>
    </row>
    <row r="161" s="61" customFormat="1" ht="15" spans="1:42">
      <c r="A161" s="87" t="s">
        <v>195</v>
      </c>
      <c r="B161" s="88" t="s">
        <v>746</v>
      </c>
      <c r="C161" s="88" t="s">
        <v>510</v>
      </c>
      <c r="D161" s="89" t="s">
        <v>1236</v>
      </c>
      <c r="E161" s="89" t="s">
        <v>1237</v>
      </c>
      <c r="F161" s="90" t="s">
        <v>454</v>
      </c>
      <c r="G161" s="88" t="s">
        <v>1238</v>
      </c>
      <c r="H161" s="88" t="s">
        <v>1239</v>
      </c>
      <c r="I161" s="113">
        <v>45416</v>
      </c>
      <c r="J161" s="113">
        <v>45418</v>
      </c>
      <c r="K161" s="113">
        <v>45428</v>
      </c>
      <c r="L161" s="113">
        <v>45428</v>
      </c>
      <c r="M161" s="113">
        <v>45428</v>
      </c>
      <c r="N161" s="113">
        <v>45434</v>
      </c>
      <c r="O161" s="113"/>
      <c r="P161" s="88" t="s">
        <v>1323</v>
      </c>
      <c r="Q161" s="122">
        <v>3300</v>
      </c>
      <c r="R161" s="122">
        <v>2600</v>
      </c>
      <c r="S161" s="122">
        <v>500</v>
      </c>
      <c r="T161" s="122">
        <v>0</v>
      </c>
      <c r="U161" s="122">
        <v>0</v>
      </c>
      <c r="V161" s="122">
        <v>590</v>
      </c>
      <c r="W161" s="122">
        <v>0</v>
      </c>
      <c r="X161" s="122">
        <f>500+450</f>
        <v>950</v>
      </c>
      <c r="Y161" s="122">
        <v>0</v>
      </c>
      <c r="Z161" s="122">
        <v>0</v>
      </c>
      <c r="AA161" s="122"/>
      <c r="AB161" s="122">
        <f>SUM(Q161:T161)-(U161+W161+X161+Y161+Z161+V161)</f>
        <v>4860</v>
      </c>
      <c r="AC161" s="122">
        <f t="shared" si="18"/>
        <v>0</v>
      </c>
      <c r="AD161" s="122">
        <v>2430</v>
      </c>
      <c r="AE161" s="136">
        <v>45428</v>
      </c>
      <c r="AF161" s="122" t="s">
        <v>747</v>
      </c>
      <c r="AG161" s="122">
        <v>2430</v>
      </c>
      <c r="AH161" s="148">
        <v>45434</v>
      </c>
      <c r="AI161" s="149" t="s">
        <v>1359</v>
      </c>
      <c r="AJ161" s="150" t="s">
        <v>1243</v>
      </c>
      <c r="AK161" s="151">
        <f t="shared" si="21"/>
        <v>3300</v>
      </c>
      <c r="AL161" s="151">
        <f t="shared" si="22"/>
        <v>1560</v>
      </c>
      <c r="AM161" s="151">
        <f t="shared" si="20"/>
        <v>4860</v>
      </c>
      <c r="AN161" s="151">
        <f t="shared" si="23"/>
        <v>4860</v>
      </c>
      <c r="AO161" s="161"/>
      <c r="AP161" s="162" t="s">
        <v>1256</v>
      </c>
    </row>
    <row r="162" s="61" customFormat="1" ht="15" spans="1:42">
      <c r="A162" s="87" t="s">
        <v>196</v>
      </c>
      <c r="B162" s="88" t="s">
        <v>742</v>
      </c>
      <c r="C162" s="88" t="s">
        <v>716</v>
      </c>
      <c r="D162" s="89" t="s">
        <v>1236</v>
      </c>
      <c r="E162" s="89" t="s">
        <v>1237</v>
      </c>
      <c r="F162" s="90" t="s">
        <v>454</v>
      </c>
      <c r="G162" s="88" t="s">
        <v>1238</v>
      </c>
      <c r="H162" s="88" t="s">
        <v>1239</v>
      </c>
      <c r="I162" s="113">
        <v>45416</v>
      </c>
      <c r="J162" s="113">
        <v>45418</v>
      </c>
      <c r="K162" s="113">
        <v>45427</v>
      </c>
      <c r="L162" s="113">
        <v>45428</v>
      </c>
      <c r="M162" s="113">
        <v>45428</v>
      </c>
      <c r="N162" s="113">
        <v>45432</v>
      </c>
      <c r="O162" s="113"/>
      <c r="P162" s="88" t="s">
        <v>1323</v>
      </c>
      <c r="Q162" s="122">
        <v>16500</v>
      </c>
      <c r="R162" s="122">
        <v>4250</v>
      </c>
      <c r="S162" s="122">
        <v>500</v>
      </c>
      <c r="T162" s="122">
        <v>0</v>
      </c>
      <c r="U162" s="122">
        <v>0</v>
      </c>
      <c r="V162" s="122"/>
      <c r="W162" s="122">
        <v>16500</v>
      </c>
      <c r="X162" s="122">
        <v>450</v>
      </c>
      <c r="Y162" s="122">
        <v>0</v>
      </c>
      <c r="Z162" s="122">
        <v>0</v>
      </c>
      <c r="AA162" s="122"/>
      <c r="AB162" s="122">
        <f t="shared" ref="AB162:AB179" si="24">SUM(Q162:T162)-(U162+W162+X162+Y162+Z162)</f>
        <v>4300</v>
      </c>
      <c r="AC162" s="122">
        <f t="shared" si="18"/>
        <v>0</v>
      </c>
      <c r="AD162" s="122">
        <v>2150</v>
      </c>
      <c r="AE162" s="136">
        <v>45428</v>
      </c>
      <c r="AF162" s="122" t="s">
        <v>744</v>
      </c>
      <c r="AG162" s="122">
        <v>2150</v>
      </c>
      <c r="AH162" s="148">
        <v>45432</v>
      </c>
      <c r="AI162" s="149" t="s">
        <v>1360</v>
      </c>
      <c r="AJ162" s="150" t="s">
        <v>1243</v>
      </c>
      <c r="AK162" s="151">
        <f t="shared" si="21"/>
        <v>0</v>
      </c>
      <c r="AL162" s="151">
        <f t="shared" si="22"/>
        <v>4300</v>
      </c>
      <c r="AM162" s="151">
        <f t="shared" si="20"/>
        <v>4300</v>
      </c>
      <c r="AN162" s="151">
        <f t="shared" si="23"/>
        <v>4300</v>
      </c>
      <c r="AO162" s="161"/>
      <c r="AP162" s="162" t="s">
        <v>1247</v>
      </c>
    </row>
    <row r="163" s="61" customFormat="1" ht="15" spans="1:42">
      <c r="A163" s="170" t="s">
        <v>197</v>
      </c>
      <c r="B163" s="171" t="s">
        <v>745</v>
      </c>
      <c r="C163" s="171" t="s">
        <v>720</v>
      </c>
      <c r="D163" s="172" t="s">
        <v>1293</v>
      </c>
      <c r="E163" s="172" t="s">
        <v>1237</v>
      </c>
      <c r="F163" s="173" t="s">
        <v>433</v>
      </c>
      <c r="G163" s="171" t="s">
        <v>1361</v>
      </c>
      <c r="H163" s="171" t="s">
        <v>1346</v>
      </c>
      <c r="I163" s="174">
        <v>45418</v>
      </c>
      <c r="J163" s="174">
        <v>45419</v>
      </c>
      <c r="K163" s="174">
        <v>45428</v>
      </c>
      <c r="L163" s="174">
        <v>45428</v>
      </c>
      <c r="M163" s="174">
        <v>45428</v>
      </c>
      <c r="N163" s="174"/>
      <c r="O163" s="174"/>
      <c r="P163" s="171" t="s">
        <v>1362</v>
      </c>
      <c r="Q163" s="175">
        <v>3000</v>
      </c>
      <c r="R163" s="175">
        <v>800</v>
      </c>
      <c r="S163" s="175">
        <v>0</v>
      </c>
      <c r="T163" s="175">
        <v>0</v>
      </c>
      <c r="U163" s="175">
        <v>0</v>
      </c>
      <c r="V163" s="175"/>
      <c r="W163" s="175">
        <v>3000</v>
      </c>
      <c r="X163" s="175">
        <v>800</v>
      </c>
      <c r="Y163" s="175">
        <v>0</v>
      </c>
      <c r="Z163" s="175">
        <v>0</v>
      </c>
      <c r="AA163" s="175"/>
      <c r="AB163" s="175">
        <f t="shared" si="24"/>
        <v>0</v>
      </c>
      <c r="AC163" s="175">
        <f t="shared" si="18"/>
        <v>0</v>
      </c>
      <c r="AD163" s="175">
        <v>0</v>
      </c>
      <c r="AE163" s="176"/>
      <c r="AF163" s="175"/>
      <c r="AG163" s="175">
        <v>0</v>
      </c>
      <c r="AH163" s="177"/>
      <c r="AI163" s="178"/>
      <c r="AJ163" s="179"/>
      <c r="AK163" s="180">
        <f t="shared" si="21"/>
        <v>0</v>
      </c>
      <c r="AL163" s="180">
        <f t="shared" si="22"/>
        <v>0</v>
      </c>
      <c r="AM163" s="180">
        <f t="shared" si="20"/>
        <v>0</v>
      </c>
      <c r="AN163" s="180">
        <f t="shared" si="23"/>
        <v>0</v>
      </c>
      <c r="AO163" s="182"/>
      <c r="AP163" s="183" t="s">
        <v>1247</v>
      </c>
    </row>
    <row r="164" s="61" customFormat="1" ht="15" spans="1:42">
      <c r="A164" s="87" t="s">
        <v>198</v>
      </c>
      <c r="B164" s="88" t="s">
        <v>1363</v>
      </c>
      <c r="C164" s="88" t="s">
        <v>453</v>
      </c>
      <c r="D164" s="89" t="s">
        <v>1293</v>
      </c>
      <c r="E164" s="89" t="s">
        <v>1252</v>
      </c>
      <c r="F164" s="90" t="s">
        <v>454</v>
      </c>
      <c r="G164" s="88" t="s">
        <v>1238</v>
      </c>
      <c r="H164" s="88" t="s">
        <v>1239</v>
      </c>
      <c r="I164" s="113">
        <v>45414</v>
      </c>
      <c r="J164" s="113">
        <v>45415</v>
      </c>
      <c r="K164" s="113">
        <v>45429</v>
      </c>
      <c r="L164" s="113">
        <v>45429</v>
      </c>
      <c r="M164" s="113">
        <v>45429</v>
      </c>
      <c r="N164" s="113">
        <v>45442</v>
      </c>
      <c r="O164" s="113"/>
      <c r="P164" s="88" t="s">
        <v>1245</v>
      </c>
      <c r="Q164" s="122">
        <v>1000</v>
      </c>
      <c r="R164" s="122">
        <v>1500</v>
      </c>
      <c r="S164" s="122">
        <v>0</v>
      </c>
      <c r="T164" s="122">
        <v>0</v>
      </c>
      <c r="U164" s="122">
        <v>0</v>
      </c>
      <c r="V164" s="122"/>
      <c r="W164" s="122">
        <v>0</v>
      </c>
      <c r="X164" s="122">
        <v>0</v>
      </c>
      <c r="Y164" s="122">
        <v>0</v>
      </c>
      <c r="Z164" s="122">
        <v>0</v>
      </c>
      <c r="AA164" s="122"/>
      <c r="AB164" s="122">
        <f t="shared" si="24"/>
        <v>2500</v>
      </c>
      <c r="AC164" s="122">
        <f t="shared" si="18"/>
        <v>0</v>
      </c>
      <c r="AD164" s="122">
        <v>2500</v>
      </c>
      <c r="AE164" s="136">
        <v>45442</v>
      </c>
      <c r="AF164" s="122" t="s">
        <v>1364</v>
      </c>
      <c r="AG164" s="122">
        <v>0</v>
      </c>
      <c r="AH164" s="148"/>
      <c r="AI164" s="149"/>
      <c r="AJ164" s="150" t="s">
        <v>1243</v>
      </c>
      <c r="AK164" s="151">
        <f t="shared" si="21"/>
        <v>1000</v>
      </c>
      <c r="AL164" s="151">
        <f t="shared" si="22"/>
        <v>1500</v>
      </c>
      <c r="AM164" s="151">
        <f t="shared" si="20"/>
        <v>2500</v>
      </c>
      <c r="AN164" s="151">
        <f t="shared" si="23"/>
        <v>2500</v>
      </c>
      <c r="AO164" s="161"/>
      <c r="AP164" s="162" t="s">
        <v>1265</v>
      </c>
    </row>
    <row r="165" s="61" customFormat="1" ht="15" spans="1:42">
      <c r="A165" s="87" t="s">
        <v>199</v>
      </c>
      <c r="B165" s="88" t="s">
        <v>750</v>
      </c>
      <c r="C165" s="88" t="s">
        <v>449</v>
      </c>
      <c r="D165" s="89" t="s">
        <v>1236</v>
      </c>
      <c r="E165" s="89" t="s">
        <v>1252</v>
      </c>
      <c r="F165" s="90" t="s">
        <v>433</v>
      </c>
      <c r="G165" s="88" t="s">
        <v>1238</v>
      </c>
      <c r="H165" s="88" t="s">
        <v>1239</v>
      </c>
      <c r="I165" s="113">
        <v>45427</v>
      </c>
      <c r="J165" s="113">
        <v>45427</v>
      </c>
      <c r="K165" s="113">
        <v>45429</v>
      </c>
      <c r="L165" s="113">
        <v>45429</v>
      </c>
      <c r="M165" s="113">
        <v>45429</v>
      </c>
      <c r="N165" s="113">
        <v>45443</v>
      </c>
      <c r="O165" s="113"/>
      <c r="P165" s="88" t="s">
        <v>1350</v>
      </c>
      <c r="Q165" s="122">
        <v>0</v>
      </c>
      <c r="R165" s="122">
        <v>800</v>
      </c>
      <c r="S165" s="122">
        <v>0</v>
      </c>
      <c r="T165" s="122">
        <v>0</v>
      </c>
      <c r="U165" s="122">
        <v>0</v>
      </c>
      <c r="V165" s="122"/>
      <c r="W165" s="122">
        <v>0</v>
      </c>
      <c r="X165" s="122">
        <v>800</v>
      </c>
      <c r="Y165" s="122">
        <v>0</v>
      </c>
      <c r="Z165" s="122">
        <v>0</v>
      </c>
      <c r="AA165" s="122"/>
      <c r="AB165" s="122">
        <f t="shared" si="24"/>
        <v>0</v>
      </c>
      <c r="AC165" s="122">
        <f t="shared" si="18"/>
        <v>0</v>
      </c>
      <c r="AD165" s="122">
        <v>0</v>
      </c>
      <c r="AE165" s="136"/>
      <c r="AF165" s="122"/>
      <c r="AG165" s="122">
        <v>0</v>
      </c>
      <c r="AH165" s="148"/>
      <c r="AI165" s="149"/>
      <c r="AJ165" s="150" t="s">
        <v>433</v>
      </c>
      <c r="AK165" s="151">
        <f t="shared" si="21"/>
        <v>0</v>
      </c>
      <c r="AL165" s="151">
        <f t="shared" si="22"/>
        <v>0</v>
      </c>
      <c r="AM165" s="151">
        <f t="shared" si="20"/>
        <v>0</v>
      </c>
      <c r="AN165" s="151">
        <f t="shared" si="23"/>
        <v>0</v>
      </c>
      <c r="AO165" s="161"/>
      <c r="AP165" s="162" t="s">
        <v>1265</v>
      </c>
    </row>
    <row r="166" s="61" customFormat="1" ht="15" spans="1:42">
      <c r="A166" s="87" t="s">
        <v>200</v>
      </c>
      <c r="B166" s="88" t="s">
        <v>753</v>
      </c>
      <c r="C166" s="88" t="s">
        <v>453</v>
      </c>
      <c r="D166" s="89" t="s">
        <v>1236</v>
      </c>
      <c r="E166" s="89" t="s">
        <v>1237</v>
      </c>
      <c r="F166" s="90" t="s">
        <v>454</v>
      </c>
      <c r="G166" s="88" t="s">
        <v>1238</v>
      </c>
      <c r="H166" s="88" t="s">
        <v>1239</v>
      </c>
      <c r="I166" s="113">
        <v>45423</v>
      </c>
      <c r="J166" s="113">
        <v>45425</v>
      </c>
      <c r="K166" s="113">
        <v>45432</v>
      </c>
      <c r="L166" s="113">
        <v>45433</v>
      </c>
      <c r="M166" s="113">
        <v>45433</v>
      </c>
      <c r="N166" s="113">
        <v>45441</v>
      </c>
      <c r="O166" s="113"/>
      <c r="P166" s="88" t="s">
        <v>1258</v>
      </c>
      <c r="Q166" s="122">
        <v>0</v>
      </c>
      <c r="R166" s="122">
        <v>500</v>
      </c>
      <c r="S166" s="122">
        <v>500</v>
      </c>
      <c r="T166" s="122">
        <v>0</v>
      </c>
      <c r="U166" s="122">
        <v>0</v>
      </c>
      <c r="V166" s="122"/>
      <c r="W166" s="122">
        <v>0</v>
      </c>
      <c r="X166" s="122">
        <v>0</v>
      </c>
      <c r="Y166" s="122">
        <v>0</v>
      </c>
      <c r="Z166" s="122">
        <v>0</v>
      </c>
      <c r="AA166" s="122"/>
      <c r="AB166" s="122">
        <f t="shared" si="24"/>
        <v>1000</v>
      </c>
      <c r="AC166" s="122">
        <f t="shared" si="18"/>
        <v>0</v>
      </c>
      <c r="AD166" s="122">
        <v>1000</v>
      </c>
      <c r="AE166" s="136">
        <v>45433</v>
      </c>
      <c r="AF166" s="122" t="s">
        <v>754</v>
      </c>
      <c r="AG166" s="122">
        <v>0</v>
      </c>
      <c r="AH166" s="148"/>
      <c r="AI166" s="149"/>
      <c r="AJ166" s="150" t="s">
        <v>1243</v>
      </c>
      <c r="AK166" s="151">
        <f t="shared" si="21"/>
        <v>0</v>
      </c>
      <c r="AL166" s="151">
        <f t="shared" si="22"/>
        <v>1000</v>
      </c>
      <c r="AM166" s="151">
        <f t="shared" si="20"/>
        <v>1000</v>
      </c>
      <c r="AN166" s="151">
        <f t="shared" si="23"/>
        <v>1000</v>
      </c>
      <c r="AO166" s="161"/>
      <c r="AP166" s="162"/>
    </row>
    <row r="167" s="61" customFormat="1" ht="15" spans="1:42">
      <c r="A167" s="87" t="s">
        <v>201</v>
      </c>
      <c r="B167" s="88" t="s">
        <v>753</v>
      </c>
      <c r="C167" s="88" t="s">
        <v>453</v>
      </c>
      <c r="D167" s="89" t="s">
        <v>1236</v>
      </c>
      <c r="E167" s="89" t="s">
        <v>1237</v>
      </c>
      <c r="F167" s="90" t="s">
        <v>454</v>
      </c>
      <c r="G167" s="88" t="s">
        <v>1238</v>
      </c>
      <c r="H167" s="88" t="s">
        <v>1239</v>
      </c>
      <c r="I167" s="113">
        <v>45423</v>
      </c>
      <c r="J167" s="113">
        <v>45425</v>
      </c>
      <c r="K167" s="113">
        <v>45432</v>
      </c>
      <c r="L167" s="113">
        <v>45433</v>
      </c>
      <c r="M167" s="113">
        <v>45433</v>
      </c>
      <c r="N167" s="113">
        <v>45441</v>
      </c>
      <c r="O167" s="113"/>
      <c r="P167" s="88" t="s">
        <v>1365</v>
      </c>
      <c r="Q167" s="122">
        <v>0</v>
      </c>
      <c r="R167" s="122">
        <v>800</v>
      </c>
      <c r="S167" s="122">
        <v>0</v>
      </c>
      <c r="T167" s="122">
        <v>0</v>
      </c>
      <c r="U167" s="122">
        <v>0</v>
      </c>
      <c r="V167" s="122"/>
      <c r="W167" s="122">
        <v>0</v>
      </c>
      <c r="X167" s="122">
        <v>0</v>
      </c>
      <c r="Y167" s="122">
        <v>0</v>
      </c>
      <c r="Z167" s="122">
        <v>0</v>
      </c>
      <c r="AA167" s="122"/>
      <c r="AB167" s="122">
        <f t="shared" si="24"/>
        <v>800</v>
      </c>
      <c r="AC167" s="122">
        <f t="shared" si="18"/>
        <v>0</v>
      </c>
      <c r="AD167" s="122">
        <v>800</v>
      </c>
      <c r="AE167" s="136">
        <v>45433</v>
      </c>
      <c r="AF167" s="122" t="s">
        <v>755</v>
      </c>
      <c r="AG167" s="122">
        <v>0</v>
      </c>
      <c r="AH167" s="148"/>
      <c r="AI167" s="149"/>
      <c r="AJ167" s="150" t="s">
        <v>1243</v>
      </c>
      <c r="AK167" s="151">
        <f t="shared" si="21"/>
        <v>0</v>
      </c>
      <c r="AL167" s="151">
        <f t="shared" si="22"/>
        <v>800</v>
      </c>
      <c r="AM167" s="151">
        <f t="shared" si="20"/>
        <v>800</v>
      </c>
      <c r="AN167" s="151">
        <f t="shared" si="23"/>
        <v>800</v>
      </c>
      <c r="AO167" s="161"/>
      <c r="AP167" s="162"/>
    </row>
    <row r="168" s="61" customFormat="1" ht="15" spans="1:42">
      <c r="A168" s="87" t="s">
        <v>202</v>
      </c>
      <c r="B168" s="88" t="s">
        <v>752</v>
      </c>
      <c r="C168" s="88" t="s">
        <v>432</v>
      </c>
      <c r="D168" s="89" t="s">
        <v>1236</v>
      </c>
      <c r="E168" s="89" t="s">
        <v>1252</v>
      </c>
      <c r="F168" s="90" t="s">
        <v>454</v>
      </c>
      <c r="G168" s="88" t="s">
        <v>1238</v>
      </c>
      <c r="H168" s="88" t="s">
        <v>1239</v>
      </c>
      <c r="I168" s="113">
        <v>45427</v>
      </c>
      <c r="J168" s="113">
        <v>45427</v>
      </c>
      <c r="K168" s="113">
        <v>45432</v>
      </c>
      <c r="L168" s="113">
        <v>45433</v>
      </c>
      <c r="M168" s="113">
        <v>45433</v>
      </c>
      <c r="N168" s="113">
        <v>45433</v>
      </c>
      <c r="O168" s="113">
        <v>45398</v>
      </c>
      <c r="P168" s="88" t="s">
        <v>1271</v>
      </c>
      <c r="Q168" s="122">
        <v>0</v>
      </c>
      <c r="R168" s="122">
        <v>450</v>
      </c>
      <c r="S168" s="122">
        <v>0</v>
      </c>
      <c r="T168" s="122">
        <v>0</v>
      </c>
      <c r="U168" s="122">
        <v>0</v>
      </c>
      <c r="V168" s="122"/>
      <c r="W168" s="122">
        <v>0</v>
      </c>
      <c r="X168" s="122">
        <v>450</v>
      </c>
      <c r="Y168" s="122">
        <v>0</v>
      </c>
      <c r="Z168" s="122">
        <v>0</v>
      </c>
      <c r="AA168" s="122"/>
      <c r="AB168" s="122">
        <f t="shared" si="24"/>
        <v>0</v>
      </c>
      <c r="AC168" s="122">
        <f t="shared" si="18"/>
        <v>0</v>
      </c>
      <c r="AD168" s="122">
        <v>0</v>
      </c>
      <c r="AE168" s="136"/>
      <c r="AF168" s="122"/>
      <c r="AG168" s="122">
        <v>0</v>
      </c>
      <c r="AH168" s="148"/>
      <c r="AI168" s="149"/>
      <c r="AJ168" s="150" t="s">
        <v>581</v>
      </c>
      <c r="AK168" s="151">
        <f t="shared" si="21"/>
        <v>0</v>
      </c>
      <c r="AL168" s="151">
        <f t="shared" si="22"/>
        <v>0</v>
      </c>
      <c r="AM168" s="151">
        <f t="shared" si="20"/>
        <v>0</v>
      </c>
      <c r="AN168" s="151">
        <f t="shared" si="23"/>
        <v>0</v>
      </c>
      <c r="AO168" s="161"/>
      <c r="AP168" s="162" t="s">
        <v>1265</v>
      </c>
    </row>
    <row r="169" s="61" customFormat="1" ht="15" spans="1:42">
      <c r="A169" s="87" t="s">
        <v>203</v>
      </c>
      <c r="B169" s="88" t="s">
        <v>759</v>
      </c>
      <c r="C169" s="88" t="s">
        <v>479</v>
      </c>
      <c r="D169" s="89" t="s">
        <v>1236</v>
      </c>
      <c r="E169" s="89" t="s">
        <v>1237</v>
      </c>
      <c r="F169" s="90" t="s">
        <v>433</v>
      </c>
      <c r="G169" s="88" t="s">
        <v>1238</v>
      </c>
      <c r="H169" s="88" t="s">
        <v>1239</v>
      </c>
      <c r="I169" s="113">
        <v>45427</v>
      </c>
      <c r="J169" s="113">
        <v>45427</v>
      </c>
      <c r="K169" s="113">
        <v>45434</v>
      </c>
      <c r="L169" s="113">
        <v>45434</v>
      </c>
      <c r="M169" s="113">
        <v>45434</v>
      </c>
      <c r="N169" s="113">
        <v>45439</v>
      </c>
      <c r="O169" s="113"/>
      <c r="P169" s="88" t="s">
        <v>1245</v>
      </c>
      <c r="Q169" s="122">
        <v>4000</v>
      </c>
      <c r="R169" s="122">
        <v>2300</v>
      </c>
      <c r="S169" s="122">
        <v>0</v>
      </c>
      <c r="T169" s="122">
        <v>0</v>
      </c>
      <c r="U169" s="122">
        <v>0</v>
      </c>
      <c r="V169" s="122"/>
      <c r="W169" s="122">
        <v>4000</v>
      </c>
      <c r="X169" s="122">
        <v>2300</v>
      </c>
      <c r="Y169" s="122">
        <v>0</v>
      </c>
      <c r="Z169" s="122">
        <v>0</v>
      </c>
      <c r="AA169" s="122"/>
      <c r="AB169" s="122">
        <f t="shared" si="24"/>
        <v>0</v>
      </c>
      <c r="AC169" s="122">
        <f t="shared" si="18"/>
        <v>0</v>
      </c>
      <c r="AD169" s="122">
        <v>0</v>
      </c>
      <c r="AE169" s="136"/>
      <c r="AF169" s="122"/>
      <c r="AG169" s="122">
        <v>0</v>
      </c>
      <c r="AH169" s="148"/>
      <c r="AI169" s="149"/>
      <c r="AJ169" s="150" t="s">
        <v>433</v>
      </c>
      <c r="AK169" s="151">
        <f t="shared" si="21"/>
        <v>0</v>
      </c>
      <c r="AL169" s="151">
        <f t="shared" si="22"/>
        <v>0</v>
      </c>
      <c r="AM169" s="151">
        <f t="shared" si="20"/>
        <v>0</v>
      </c>
      <c r="AN169" s="151">
        <f t="shared" si="23"/>
        <v>0</v>
      </c>
      <c r="AO169" s="161"/>
      <c r="AP169" s="162" t="s">
        <v>1247</v>
      </c>
    </row>
    <row r="170" s="61" customFormat="1" ht="15" spans="1:42">
      <c r="A170" s="87" t="s">
        <v>204</v>
      </c>
      <c r="B170" s="88" t="s">
        <v>758</v>
      </c>
      <c r="C170" s="88" t="s">
        <v>510</v>
      </c>
      <c r="D170" s="89" t="s">
        <v>1236</v>
      </c>
      <c r="E170" s="89" t="s">
        <v>1237</v>
      </c>
      <c r="F170" s="90" t="s">
        <v>433</v>
      </c>
      <c r="G170" s="88" t="s">
        <v>1238</v>
      </c>
      <c r="H170" s="88" t="s">
        <v>1239</v>
      </c>
      <c r="I170" s="113">
        <v>45427</v>
      </c>
      <c r="J170" s="113">
        <v>45427</v>
      </c>
      <c r="K170" s="113">
        <v>45434</v>
      </c>
      <c r="L170" s="113">
        <v>45434</v>
      </c>
      <c r="M170" s="113">
        <v>45434</v>
      </c>
      <c r="N170" s="113">
        <v>45440</v>
      </c>
      <c r="O170" s="113">
        <v>45393</v>
      </c>
      <c r="P170" s="88" t="s">
        <v>1245</v>
      </c>
      <c r="Q170" s="122">
        <v>5500</v>
      </c>
      <c r="R170" s="122">
        <v>2300</v>
      </c>
      <c r="S170" s="122">
        <v>0</v>
      </c>
      <c r="T170" s="122">
        <v>0</v>
      </c>
      <c r="U170" s="122">
        <v>0</v>
      </c>
      <c r="V170" s="122"/>
      <c r="W170" s="122">
        <v>5500</v>
      </c>
      <c r="X170" s="122">
        <v>2300</v>
      </c>
      <c r="Y170" s="122">
        <v>0</v>
      </c>
      <c r="Z170" s="122">
        <v>0</v>
      </c>
      <c r="AA170" s="122"/>
      <c r="AB170" s="122">
        <f t="shared" si="24"/>
        <v>0</v>
      </c>
      <c r="AC170" s="122">
        <f t="shared" si="18"/>
        <v>0</v>
      </c>
      <c r="AD170" s="122">
        <v>0</v>
      </c>
      <c r="AE170" s="136"/>
      <c r="AF170" s="122"/>
      <c r="AG170" s="122">
        <v>0</v>
      </c>
      <c r="AH170" s="148"/>
      <c r="AI170" s="149"/>
      <c r="AJ170" s="150" t="s">
        <v>433</v>
      </c>
      <c r="AK170" s="151">
        <f t="shared" si="21"/>
        <v>0</v>
      </c>
      <c r="AL170" s="151">
        <f t="shared" si="22"/>
        <v>0</v>
      </c>
      <c r="AM170" s="151">
        <f t="shared" si="20"/>
        <v>0</v>
      </c>
      <c r="AN170" s="151">
        <f t="shared" si="23"/>
        <v>0</v>
      </c>
      <c r="AO170" s="161"/>
      <c r="AP170" s="162" t="s">
        <v>1247</v>
      </c>
    </row>
    <row r="171" s="61" customFormat="1" ht="15" spans="1:42">
      <c r="A171" s="87" t="s">
        <v>205</v>
      </c>
      <c r="B171" s="88" t="s">
        <v>757</v>
      </c>
      <c r="C171" s="88" t="s">
        <v>536</v>
      </c>
      <c r="D171" s="89" t="s">
        <v>1236</v>
      </c>
      <c r="E171" s="89" t="s">
        <v>1252</v>
      </c>
      <c r="F171" s="90" t="s">
        <v>454</v>
      </c>
      <c r="G171" s="88" t="s">
        <v>1238</v>
      </c>
      <c r="H171" s="88" t="s">
        <v>1239</v>
      </c>
      <c r="I171" s="113">
        <v>45428</v>
      </c>
      <c r="J171" s="113">
        <v>45428</v>
      </c>
      <c r="K171" s="113">
        <v>45434</v>
      </c>
      <c r="L171" s="113">
        <v>45434</v>
      </c>
      <c r="M171" s="113">
        <v>45434</v>
      </c>
      <c r="N171" s="113">
        <v>45436</v>
      </c>
      <c r="O171" s="113"/>
      <c r="P171" s="88" t="s">
        <v>1258</v>
      </c>
      <c r="Q171" s="122">
        <v>0</v>
      </c>
      <c r="R171" s="122">
        <v>800</v>
      </c>
      <c r="S171" s="122">
        <v>0</v>
      </c>
      <c r="T171" s="122">
        <v>0</v>
      </c>
      <c r="U171" s="122">
        <v>0</v>
      </c>
      <c r="V171" s="122"/>
      <c r="W171" s="122">
        <v>0</v>
      </c>
      <c r="X171" s="122">
        <v>0</v>
      </c>
      <c r="Y171" s="122">
        <v>0</v>
      </c>
      <c r="Z171" s="122">
        <v>0</v>
      </c>
      <c r="AA171" s="122"/>
      <c r="AB171" s="122">
        <f t="shared" si="24"/>
        <v>800</v>
      </c>
      <c r="AC171" s="122">
        <f t="shared" si="18"/>
        <v>0</v>
      </c>
      <c r="AD171" s="122">
        <v>800</v>
      </c>
      <c r="AE171" s="136">
        <v>45436</v>
      </c>
      <c r="AF171" s="122" t="s">
        <v>1366</v>
      </c>
      <c r="AG171" s="122">
        <v>0</v>
      </c>
      <c r="AH171" s="148"/>
      <c r="AI171" s="149"/>
      <c r="AJ171" s="150" t="s">
        <v>1243</v>
      </c>
      <c r="AK171" s="151">
        <f t="shared" si="21"/>
        <v>0</v>
      </c>
      <c r="AL171" s="151">
        <f t="shared" si="22"/>
        <v>800</v>
      </c>
      <c r="AM171" s="151">
        <f t="shared" si="20"/>
        <v>800</v>
      </c>
      <c r="AN171" s="151">
        <f t="shared" si="23"/>
        <v>800</v>
      </c>
      <c r="AO171" s="161"/>
      <c r="AP171" s="162" t="s">
        <v>1265</v>
      </c>
    </row>
    <row r="172" s="61" customFormat="1" ht="15" spans="1:42">
      <c r="A172" s="87" t="s">
        <v>206</v>
      </c>
      <c r="B172" s="88" t="s">
        <v>761</v>
      </c>
      <c r="C172" s="88" t="s">
        <v>762</v>
      </c>
      <c r="D172" s="89" t="s">
        <v>1236</v>
      </c>
      <c r="E172" s="89" t="s">
        <v>1237</v>
      </c>
      <c r="F172" s="90" t="s">
        <v>454</v>
      </c>
      <c r="G172" s="88" t="s">
        <v>1238</v>
      </c>
      <c r="H172" s="88" t="s">
        <v>1239</v>
      </c>
      <c r="I172" s="113">
        <v>45419</v>
      </c>
      <c r="J172" s="113">
        <v>45419</v>
      </c>
      <c r="K172" s="113">
        <v>45435</v>
      </c>
      <c r="L172" s="113">
        <v>45436</v>
      </c>
      <c r="M172" s="113">
        <v>45436</v>
      </c>
      <c r="N172" s="113">
        <v>45440</v>
      </c>
      <c r="O172" s="113"/>
      <c r="P172" s="88" t="s">
        <v>1367</v>
      </c>
      <c r="Q172" s="122">
        <v>0</v>
      </c>
      <c r="R172" s="122">
        <v>2500</v>
      </c>
      <c r="S172" s="122">
        <v>0</v>
      </c>
      <c r="T172" s="122">
        <v>0</v>
      </c>
      <c r="U172" s="122">
        <v>0</v>
      </c>
      <c r="V172" s="122"/>
      <c r="W172" s="122">
        <v>0</v>
      </c>
      <c r="X172" s="122">
        <v>2500</v>
      </c>
      <c r="Y172" s="122">
        <v>0</v>
      </c>
      <c r="Z172" s="122">
        <v>0</v>
      </c>
      <c r="AA172" s="122"/>
      <c r="AB172" s="122">
        <f t="shared" si="24"/>
        <v>0</v>
      </c>
      <c r="AC172" s="122">
        <f t="shared" si="18"/>
        <v>0</v>
      </c>
      <c r="AD172" s="122">
        <v>0</v>
      </c>
      <c r="AE172" s="136"/>
      <c r="AF172" s="122"/>
      <c r="AG172" s="122">
        <v>0</v>
      </c>
      <c r="AH172" s="148"/>
      <c r="AI172" s="149"/>
      <c r="AJ172" s="150" t="s">
        <v>581</v>
      </c>
      <c r="AK172" s="151">
        <f t="shared" si="21"/>
        <v>0</v>
      </c>
      <c r="AL172" s="151">
        <f t="shared" si="22"/>
        <v>0</v>
      </c>
      <c r="AM172" s="151">
        <f t="shared" si="20"/>
        <v>0</v>
      </c>
      <c r="AN172" s="151">
        <f t="shared" si="23"/>
        <v>0</v>
      </c>
      <c r="AO172" s="161"/>
      <c r="AP172" s="162" t="s">
        <v>1247</v>
      </c>
    </row>
    <row r="173" s="61" customFormat="1" ht="15" spans="1:42">
      <c r="A173" s="87" t="s">
        <v>207</v>
      </c>
      <c r="B173" s="88" t="s">
        <v>766</v>
      </c>
      <c r="C173" s="88" t="s">
        <v>794</v>
      </c>
      <c r="D173" s="89" t="s">
        <v>1236</v>
      </c>
      <c r="E173" s="89" t="s">
        <v>1252</v>
      </c>
      <c r="F173" s="90" t="s">
        <v>454</v>
      </c>
      <c r="G173" s="88" t="s">
        <v>1238</v>
      </c>
      <c r="H173" s="88" t="s">
        <v>1239</v>
      </c>
      <c r="I173" s="113">
        <v>45427</v>
      </c>
      <c r="J173" s="113">
        <v>45427</v>
      </c>
      <c r="K173" s="113">
        <v>45435</v>
      </c>
      <c r="L173" s="113">
        <v>45436</v>
      </c>
      <c r="M173" s="113">
        <v>45436</v>
      </c>
      <c r="N173" s="113">
        <v>45446</v>
      </c>
      <c r="O173" s="113"/>
      <c r="P173" s="88" t="s">
        <v>1323</v>
      </c>
      <c r="Q173" s="122">
        <v>4235</v>
      </c>
      <c r="R173" s="122">
        <v>2600</v>
      </c>
      <c r="S173" s="122">
        <v>0</v>
      </c>
      <c r="T173" s="122">
        <v>0</v>
      </c>
      <c r="U173" s="122">
        <v>0</v>
      </c>
      <c r="V173" s="122"/>
      <c r="W173" s="122">
        <v>0</v>
      </c>
      <c r="X173" s="122">
        <v>0</v>
      </c>
      <c r="Y173" s="122">
        <v>0</v>
      </c>
      <c r="Z173" s="122">
        <v>0</v>
      </c>
      <c r="AA173" s="122"/>
      <c r="AB173" s="122">
        <f t="shared" si="24"/>
        <v>6835</v>
      </c>
      <c r="AC173" s="122">
        <f t="shared" si="18"/>
        <v>0</v>
      </c>
      <c r="AD173" s="122">
        <v>6835</v>
      </c>
      <c r="AE173" s="136">
        <v>45446</v>
      </c>
      <c r="AF173" s="122" t="s">
        <v>1368</v>
      </c>
      <c r="AG173" s="122">
        <v>0</v>
      </c>
      <c r="AH173" s="148"/>
      <c r="AI173" s="149"/>
      <c r="AJ173" s="150" t="s">
        <v>1243</v>
      </c>
      <c r="AK173" s="151">
        <f t="shared" si="21"/>
        <v>4235</v>
      </c>
      <c r="AL173" s="151">
        <f t="shared" si="22"/>
        <v>2600</v>
      </c>
      <c r="AM173" s="151">
        <f t="shared" si="20"/>
        <v>6835</v>
      </c>
      <c r="AN173" s="151">
        <f t="shared" si="23"/>
        <v>6835</v>
      </c>
      <c r="AO173" s="161"/>
      <c r="AP173" s="162" t="s">
        <v>1265</v>
      </c>
    </row>
    <row r="174" s="61" customFormat="1" ht="15" spans="1:42">
      <c r="A174" s="87" t="s">
        <v>208</v>
      </c>
      <c r="B174" s="88" t="s">
        <v>1003</v>
      </c>
      <c r="C174" s="88" t="s">
        <v>764</v>
      </c>
      <c r="D174" s="89" t="s">
        <v>1236</v>
      </c>
      <c r="E174" s="89" t="s">
        <v>1252</v>
      </c>
      <c r="F174" s="90" t="s">
        <v>454</v>
      </c>
      <c r="G174" s="88" t="s">
        <v>1238</v>
      </c>
      <c r="H174" s="88" t="s">
        <v>1239</v>
      </c>
      <c r="I174" s="113">
        <v>45428</v>
      </c>
      <c r="J174" s="113">
        <v>45428</v>
      </c>
      <c r="K174" s="113">
        <v>45435</v>
      </c>
      <c r="L174" s="113">
        <v>45436</v>
      </c>
      <c r="M174" s="113">
        <v>45436</v>
      </c>
      <c r="N174" s="113">
        <v>45447</v>
      </c>
      <c r="O174" s="113"/>
      <c r="P174" s="88" t="s">
        <v>1350</v>
      </c>
      <c r="Q174" s="122">
        <v>0</v>
      </c>
      <c r="R174" s="122">
        <v>800</v>
      </c>
      <c r="S174" s="122">
        <v>0</v>
      </c>
      <c r="T174" s="122">
        <v>0</v>
      </c>
      <c r="U174" s="122">
        <v>0</v>
      </c>
      <c r="V174" s="122"/>
      <c r="W174" s="122">
        <v>0</v>
      </c>
      <c r="X174" s="122">
        <v>0</v>
      </c>
      <c r="Y174" s="122">
        <v>0</v>
      </c>
      <c r="Z174" s="122">
        <v>0</v>
      </c>
      <c r="AA174" s="122"/>
      <c r="AB174" s="122">
        <f t="shared" si="24"/>
        <v>800</v>
      </c>
      <c r="AC174" s="122">
        <f t="shared" ref="AC174:AC237" si="25">AB174-(AD174+AG174)</f>
        <v>0</v>
      </c>
      <c r="AD174" s="122">
        <v>400</v>
      </c>
      <c r="AE174" s="136">
        <v>45436</v>
      </c>
      <c r="AF174" s="122" t="s">
        <v>765</v>
      </c>
      <c r="AG174" s="122">
        <v>400</v>
      </c>
      <c r="AH174" s="148">
        <v>45447</v>
      </c>
      <c r="AI174" s="149" t="s">
        <v>1369</v>
      </c>
      <c r="AJ174" s="150" t="s">
        <v>1243</v>
      </c>
      <c r="AK174" s="151">
        <f t="shared" si="21"/>
        <v>0</v>
      </c>
      <c r="AL174" s="151">
        <f t="shared" si="22"/>
        <v>800</v>
      </c>
      <c r="AM174" s="151">
        <f t="shared" si="20"/>
        <v>800</v>
      </c>
      <c r="AN174" s="151">
        <f t="shared" si="23"/>
        <v>800</v>
      </c>
      <c r="AO174" s="161"/>
      <c r="AP174" s="162" t="s">
        <v>1244</v>
      </c>
    </row>
    <row r="175" s="61" customFormat="1" ht="15" spans="1:42">
      <c r="A175" s="91" t="s">
        <v>209</v>
      </c>
      <c r="B175" s="92" t="s">
        <v>415</v>
      </c>
      <c r="C175" s="92" t="s">
        <v>517</v>
      </c>
      <c r="D175" s="93" t="s">
        <v>1236</v>
      </c>
      <c r="E175" s="93" t="s">
        <v>1252</v>
      </c>
      <c r="F175" s="94" t="s">
        <v>550</v>
      </c>
      <c r="G175" s="92" t="s">
        <v>1291</v>
      </c>
      <c r="H175" s="92" t="s">
        <v>1292</v>
      </c>
      <c r="I175" s="115">
        <v>45422</v>
      </c>
      <c r="J175" s="115">
        <v>45434</v>
      </c>
      <c r="K175" s="115">
        <v>45434</v>
      </c>
      <c r="L175" s="115">
        <v>45436</v>
      </c>
      <c r="M175" s="115">
        <v>45436</v>
      </c>
      <c r="N175" s="115">
        <v>45436</v>
      </c>
      <c r="O175" s="115"/>
      <c r="P175" s="92" t="s">
        <v>1286</v>
      </c>
      <c r="Q175" s="123">
        <v>15800</v>
      </c>
      <c r="R175" s="123">
        <v>0</v>
      </c>
      <c r="S175" s="123">
        <v>0</v>
      </c>
      <c r="T175" s="123">
        <v>0</v>
      </c>
      <c r="U175" s="123">
        <v>0</v>
      </c>
      <c r="V175" s="123"/>
      <c r="W175" s="123">
        <v>15800</v>
      </c>
      <c r="X175" s="123">
        <v>0</v>
      </c>
      <c r="Y175" s="123">
        <v>0</v>
      </c>
      <c r="Z175" s="123">
        <v>0</v>
      </c>
      <c r="AA175" s="123"/>
      <c r="AB175" s="123">
        <f t="shared" si="24"/>
        <v>0</v>
      </c>
      <c r="AC175" s="123">
        <f t="shared" si="25"/>
        <v>0</v>
      </c>
      <c r="AD175" s="123">
        <v>0</v>
      </c>
      <c r="AE175" s="138"/>
      <c r="AF175" s="123"/>
      <c r="AG175" s="123">
        <v>0</v>
      </c>
      <c r="AH175" s="152"/>
      <c r="AI175" s="153"/>
      <c r="AJ175" s="154" t="s">
        <v>1313</v>
      </c>
      <c r="AK175" s="155">
        <f t="shared" si="21"/>
        <v>0</v>
      </c>
      <c r="AL175" s="155">
        <f t="shared" si="22"/>
        <v>0</v>
      </c>
      <c r="AM175" s="155">
        <f t="shared" si="20"/>
        <v>0</v>
      </c>
      <c r="AN175" s="155">
        <f t="shared" si="23"/>
        <v>0</v>
      </c>
      <c r="AO175" s="168"/>
      <c r="AP175" s="169" t="s">
        <v>1265</v>
      </c>
    </row>
    <row r="176" s="61" customFormat="1" ht="15" spans="1:42">
      <c r="A176" s="87" t="s">
        <v>210</v>
      </c>
      <c r="B176" s="88" t="s">
        <v>1141</v>
      </c>
      <c r="C176" s="88" t="s">
        <v>522</v>
      </c>
      <c r="D176" s="89" t="s">
        <v>1236</v>
      </c>
      <c r="E176" s="89" t="s">
        <v>523</v>
      </c>
      <c r="F176" s="90" t="s">
        <v>581</v>
      </c>
      <c r="G176" s="88" t="s">
        <v>1291</v>
      </c>
      <c r="H176" s="88" t="s">
        <v>1292</v>
      </c>
      <c r="I176" s="113">
        <v>45428</v>
      </c>
      <c r="J176" s="113">
        <v>45434</v>
      </c>
      <c r="K176" s="113">
        <v>45434</v>
      </c>
      <c r="L176" s="113">
        <v>45436</v>
      </c>
      <c r="M176" s="113">
        <v>45436</v>
      </c>
      <c r="N176" s="113">
        <v>45436</v>
      </c>
      <c r="O176" s="113"/>
      <c r="P176" s="88" t="s">
        <v>1370</v>
      </c>
      <c r="Q176" s="122">
        <v>385</v>
      </c>
      <c r="R176" s="122">
        <v>800</v>
      </c>
      <c r="S176" s="122">
        <v>0</v>
      </c>
      <c r="T176" s="122">
        <v>0</v>
      </c>
      <c r="U176" s="122">
        <v>0</v>
      </c>
      <c r="V176" s="122"/>
      <c r="W176" s="122">
        <v>385</v>
      </c>
      <c r="X176" s="122">
        <v>800</v>
      </c>
      <c r="Y176" s="122">
        <v>0</v>
      </c>
      <c r="Z176" s="122">
        <v>0</v>
      </c>
      <c r="AA176" s="122"/>
      <c r="AB176" s="122">
        <f t="shared" si="24"/>
        <v>0</v>
      </c>
      <c r="AC176" s="122">
        <f t="shared" si="25"/>
        <v>0</v>
      </c>
      <c r="AD176" s="122">
        <v>0</v>
      </c>
      <c r="AE176" s="136"/>
      <c r="AF176" s="122"/>
      <c r="AG176" s="122">
        <v>0</v>
      </c>
      <c r="AH176" s="148"/>
      <c r="AI176" s="149"/>
      <c r="AJ176" s="150" t="s">
        <v>523</v>
      </c>
      <c r="AK176" s="151">
        <f t="shared" si="21"/>
        <v>0</v>
      </c>
      <c r="AL176" s="151">
        <f t="shared" si="22"/>
        <v>0</v>
      </c>
      <c r="AM176" s="151">
        <f t="shared" si="20"/>
        <v>0</v>
      </c>
      <c r="AN176" s="151">
        <f t="shared" si="23"/>
        <v>0</v>
      </c>
      <c r="AO176" s="161"/>
      <c r="AP176" s="162" t="s">
        <v>1265</v>
      </c>
    </row>
    <row r="177" s="61" customFormat="1" ht="15" spans="1:42">
      <c r="A177" s="87" t="s">
        <v>211</v>
      </c>
      <c r="B177" s="88" t="s">
        <v>415</v>
      </c>
      <c r="C177" s="88" t="s">
        <v>517</v>
      </c>
      <c r="D177" s="89" t="s">
        <v>1236</v>
      </c>
      <c r="E177" s="89" t="s">
        <v>1252</v>
      </c>
      <c r="F177" s="90" t="s">
        <v>550</v>
      </c>
      <c r="G177" s="88" t="s">
        <v>1238</v>
      </c>
      <c r="H177" s="88" t="s">
        <v>1239</v>
      </c>
      <c r="I177" s="113">
        <v>45422</v>
      </c>
      <c r="J177" s="113">
        <v>45436</v>
      </c>
      <c r="K177" s="113">
        <v>45436</v>
      </c>
      <c r="L177" s="113">
        <v>45436</v>
      </c>
      <c r="M177" s="113">
        <v>45436</v>
      </c>
      <c r="N177" s="113">
        <v>45436</v>
      </c>
      <c r="O177" s="114"/>
      <c r="P177" s="88" t="s">
        <v>1274</v>
      </c>
      <c r="Q177" s="122">
        <v>15800</v>
      </c>
      <c r="R177" s="122">
        <v>0</v>
      </c>
      <c r="S177" s="122">
        <v>0</v>
      </c>
      <c r="T177" s="122">
        <v>0</v>
      </c>
      <c r="U177" s="122">
        <v>0</v>
      </c>
      <c r="V177" s="122"/>
      <c r="W177" s="122">
        <v>15800</v>
      </c>
      <c r="X177" s="122">
        <v>0</v>
      </c>
      <c r="Y177" s="122">
        <v>0</v>
      </c>
      <c r="Z177" s="122">
        <v>0</v>
      </c>
      <c r="AA177" s="122"/>
      <c r="AB177" s="122">
        <f t="shared" si="24"/>
        <v>0</v>
      </c>
      <c r="AC177" s="122">
        <f t="shared" si="25"/>
        <v>0</v>
      </c>
      <c r="AD177" s="122">
        <v>0</v>
      </c>
      <c r="AE177" s="136"/>
      <c r="AF177" s="122"/>
      <c r="AG177" s="122">
        <v>0</v>
      </c>
      <c r="AH177" s="148"/>
      <c r="AI177" s="149"/>
      <c r="AJ177" s="181" t="s">
        <v>523</v>
      </c>
      <c r="AK177" s="151">
        <f t="shared" si="21"/>
        <v>0</v>
      </c>
      <c r="AL177" s="151">
        <f t="shared" si="22"/>
        <v>0</v>
      </c>
      <c r="AM177" s="151">
        <f t="shared" si="20"/>
        <v>0</v>
      </c>
      <c r="AN177" s="151">
        <f t="shared" si="23"/>
        <v>0</v>
      </c>
      <c r="AO177" s="161"/>
      <c r="AP177" s="162" t="s">
        <v>1265</v>
      </c>
    </row>
    <row r="178" s="61" customFormat="1" ht="15" spans="1:42">
      <c r="A178" s="87" t="s">
        <v>212</v>
      </c>
      <c r="B178" s="88" t="s">
        <v>771</v>
      </c>
      <c r="C178" s="88" t="s">
        <v>1371</v>
      </c>
      <c r="D178" s="89" t="s">
        <v>1236</v>
      </c>
      <c r="E178" s="89" t="s">
        <v>1237</v>
      </c>
      <c r="F178" s="90" t="s">
        <v>454</v>
      </c>
      <c r="G178" s="88" t="s">
        <v>1238</v>
      </c>
      <c r="H178" s="88" t="s">
        <v>1239</v>
      </c>
      <c r="I178" s="113">
        <v>45418</v>
      </c>
      <c r="J178" s="113">
        <v>45419</v>
      </c>
      <c r="K178" s="113">
        <v>45439</v>
      </c>
      <c r="L178" s="113">
        <v>45439</v>
      </c>
      <c r="M178" s="113">
        <v>45439</v>
      </c>
      <c r="N178" s="113">
        <v>45441</v>
      </c>
      <c r="O178" s="113"/>
      <c r="P178" s="88" t="s">
        <v>1266</v>
      </c>
      <c r="Q178" s="122">
        <v>0</v>
      </c>
      <c r="R178" s="122">
        <v>0</v>
      </c>
      <c r="S178" s="122">
        <v>0</v>
      </c>
      <c r="T178" s="122">
        <v>0</v>
      </c>
      <c r="U178" s="122">
        <v>0</v>
      </c>
      <c r="V178" s="122"/>
      <c r="W178" s="122">
        <v>0</v>
      </c>
      <c r="X178" s="122">
        <v>0</v>
      </c>
      <c r="Y178" s="122">
        <v>0</v>
      </c>
      <c r="Z178" s="122">
        <v>0</v>
      </c>
      <c r="AA178" s="122"/>
      <c r="AB178" s="122">
        <f t="shared" si="24"/>
        <v>0</v>
      </c>
      <c r="AC178" s="122">
        <f t="shared" si="25"/>
        <v>0</v>
      </c>
      <c r="AD178" s="122">
        <v>0</v>
      </c>
      <c r="AE178" s="136"/>
      <c r="AF178" s="122"/>
      <c r="AG178" s="122">
        <v>0</v>
      </c>
      <c r="AH178" s="148"/>
      <c r="AI178" s="149"/>
      <c r="AJ178" s="150" t="s">
        <v>1301</v>
      </c>
      <c r="AK178" s="151">
        <f t="shared" si="21"/>
        <v>0</v>
      </c>
      <c r="AL178" s="151">
        <f t="shared" si="22"/>
        <v>0</v>
      </c>
      <c r="AM178" s="151">
        <f t="shared" si="20"/>
        <v>0</v>
      </c>
      <c r="AN178" s="151">
        <f t="shared" si="23"/>
        <v>0</v>
      </c>
      <c r="AO178" s="161"/>
      <c r="AP178" s="162" t="s">
        <v>1247</v>
      </c>
    </row>
    <row r="179" s="61" customFormat="1" ht="15" spans="1:42">
      <c r="A179" s="87" t="s">
        <v>214</v>
      </c>
      <c r="B179" s="88" t="s">
        <v>772</v>
      </c>
      <c r="C179" s="88" t="s">
        <v>432</v>
      </c>
      <c r="D179" s="89" t="s">
        <v>1236</v>
      </c>
      <c r="E179" s="89" t="s">
        <v>1237</v>
      </c>
      <c r="F179" s="90" t="s">
        <v>433</v>
      </c>
      <c r="G179" s="88" t="s">
        <v>1238</v>
      </c>
      <c r="H179" s="88" t="s">
        <v>1239</v>
      </c>
      <c r="I179" s="113">
        <v>45427</v>
      </c>
      <c r="J179" s="113">
        <v>45427</v>
      </c>
      <c r="K179" s="113">
        <v>45439</v>
      </c>
      <c r="L179" s="113">
        <v>45439</v>
      </c>
      <c r="M179" s="113">
        <v>45439</v>
      </c>
      <c r="N179" s="113">
        <v>45443</v>
      </c>
      <c r="O179" s="113">
        <v>45386</v>
      </c>
      <c r="P179" s="88" t="s">
        <v>1271</v>
      </c>
      <c r="Q179" s="122">
        <v>0</v>
      </c>
      <c r="R179" s="122">
        <v>450</v>
      </c>
      <c r="S179" s="122">
        <v>0</v>
      </c>
      <c r="T179" s="122">
        <v>0</v>
      </c>
      <c r="U179" s="122">
        <v>0</v>
      </c>
      <c r="V179" s="122"/>
      <c r="W179" s="122">
        <v>0</v>
      </c>
      <c r="X179" s="122">
        <v>450</v>
      </c>
      <c r="Y179" s="122">
        <v>0</v>
      </c>
      <c r="Z179" s="122">
        <v>0</v>
      </c>
      <c r="AA179" s="122"/>
      <c r="AB179" s="122">
        <f t="shared" si="24"/>
        <v>0</v>
      </c>
      <c r="AC179" s="122">
        <f t="shared" si="25"/>
        <v>0</v>
      </c>
      <c r="AD179" s="122">
        <v>0</v>
      </c>
      <c r="AE179" s="136"/>
      <c r="AF179" s="122"/>
      <c r="AG179" s="122">
        <v>0</v>
      </c>
      <c r="AH179" s="148"/>
      <c r="AI179" s="149"/>
      <c r="AJ179" s="150" t="s">
        <v>433</v>
      </c>
      <c r="AK179" s="151">
        <f t="shared" si="21"/>
        <v>0</v>
      </c>
      <c r="AL179" s="151">
        <f t="shared" si="22"/>
        <v>0</v>
      </c>
      <c r="AM179" s="151">
        <f t="shared" si="20"/>
        <v>0</v>
      </c>
      <c r="AN179" s="151">
        <f t="shared" si="23"/>
        <v>0</v>
      </c>
      <c r="AO179" s="161"/>
      <c r="AP179" s="162" t="s">
        <v>1247</v>
      </c>
    </row>
    <row r="180" s="61" customFormat="1" ht="15" spans="1:42">
      <c r="A180" s="87" t="s">
        <v>213</v>
      </c>
      <c r="B180" s="88" t="s">
        <v>769</v>
      </c>
      <c r="C180" s="88" t="s">
        <v>496</v>
      </c>
      <c r="D180" s="89" t="s">
        <v>1236</v>
      </c>
      <c r="E180" s="89" t="s">
        <v>1237</v>
      </c>
      <c r="F180" s="90" t="s">
        <v>454</v>
      </c>
      <c r="G180" s="88" t="s">
        <v>1238</v>
      </c>
      <c r="H180" s="88" t="s">
        <v>1239</v>
      </c>
      <c r="I180" s="113">
        <v>45427</v>
      </c>
      <c r="J180" s="113">
        <v>45427</v>
      </c>
      <c r="K180" s="113">
        <v>45439</v>
      </c>
      <c r="L180" s="113">
        <v>45439</v>
      </c>
      <c r="M180" s="113">
        <v>45439</v>
      </c>
      <c r="N180" s="113">
        <v>45442</v>
      </c>
      <c r="O180" s="113">
        <v>43797</v>
      </c>
      <c r="P180" s="88" t="s">
        <v>1323</v>
      </c>
      <c r="Q180" s="122">
        <v>440</v>
      </c>
      <c r="R180" s="122">
        <v>2600</v>
      </c>
      <c r="S180" s="122">
        <v>500</v>
      </c>
      <c r="T180" s="122">
        <v>0</v>
      </c>
      <c r="U180" s="122">
        <v>0</v>
      </c>
      <c r="V180" s="122">
        <v>247.8</v>
      </c>
      <c r="W180" s="122">
        <v>0</v>
      </c>
      <c r="X180" s="122">
        <v>0</v>
      </c>
      <c r="Y180" s="122">
        <v>0</v>
      </c>
      <c r="Z180" s="122">
        <v>0</v>
      </c>
      <c r="AA180" s="122"/>
      <c r="AB180" s="122">
        <f>SUM(Q180:T180)-(U180+W180+X180+Y180+Z180+V180)</f>
        <v>3292.2</v>
      </c>
      <c r="AC180" s="122">
        <f t="shared" si="25"/>
        <v>0</v>
      </c>
      <c r="AD180" s="122">
        <v>1646.1</v>
      </c>
      <c r="AE180" s="136">
        <v>45440</v>
      </c>
      <c r="AF180" s="122" t="s">
        <v>770</v>
      </c>
      <c r="AG180" s="122">
        <v>1646.1</v>
      </c>
      <c r="AH180" s="148">
        <v>45441</v>
      </c>
      <c r="AI180" s="149" t="s">
        <v>1372</v>
      </c>
      <c r="AJ180" s="150" t="s">
        <v>1243</v>
      </c>
      <c r="AK180" s="151">
        <f t="shared" si="21"/>
        <v>440</v>
      </c>
      <c r="AL180" s="151">
        <f t="shared" si="22"/>
        <v>2852.2</v>
      </c>
      <c r="AM180" s="151">
        <f t="shared" si="20"/>
        <v>3292.2</v>
      </c>
      <c r="AN180" s="151">
        <f t="shared" si="23"/>
        <v>3292.2</v>
      </c>
      <c r="AO180" s="161"/>
      <c r="AP180" s="162" t="s">
        <v>1247</v>
      </c>
    </row>
    <row r="181" s="61" customFormat="1" ht="15" spans="1:42">
      <c r="A181" s="87" t="s">
        <v>215</v>
      </c>
      <c r="B181" s="88" t="s">
        <v>771</v>
      </c>
      <c r="C181" s="88" t="s">
        <v>767</v>
      </c>
      <c r="D181" s="89" t="s">
        <v>1236</v>
      </c>
      <c r="E181" s="89" t="s">
        <v>1237</v>
      </c>
      <c r="F181" s="90" t="s">
        <v>454</v>
      </c>
      <c r="G181" s="88" t="s">
        <v>1238</v>
      </c>
      <c r="H181" s="88" t="s">
        <v>1239</v>
      </c>
      <c r="I181" s="113">
        <v>45435</v>
      </c>
      <c r="J181" s="113">
        <v>45439</v>
      </c>
      <c r="K181" s="113">
        <v>45439</v>
      </c>
      <c r="L181" s="113">
        <v>45439</v>
      </c>
      <c r="M181" s="113">
        <v>45439</v>
      </c>
      <c r="N181" s="113">
        <v>45441</v>
      </c>
      <c r="O181" s="113">
        <v>43514</v>
      </c>
      <c r="P181" s="88" t="s">
        <v>1323</v>
      </c>
      <c r="Q181" s="122">
        <v>1830</v>
      </c>
      <c r="R181" s="122">
        <v>2600</v>
      </c>
      <c r="S181" s="122">
        <v>500</v>
      </c>
      <c r="T181" s="122">
        <v>0</v>
      </c>
      <c r="U181" s="122">
        <v>0</v>
      </c>
      <c r="V181" s="122">
        <v>246.5</v>
      </c>
      <c r="W181" s="122">
        <v>0</v>
      </c>
      <c r="X181" s="122">
        <v>0</v>
      </c>
      <c r="Y181" s="122">
        <v>0</v>
      </c>
      <c r="Z181" s="122">
        <v>0</v>
      </c>
      <c r="AA181" s="122"/>
      <c r="AB181" s="122">
        <f>SUM(Q181:T181)-(U181+W181+X181+Y181+Z181+V181)</f>
        <v>4683.5</v>
      </c>
      <c r="AC181" s="122">
        <f t="shared" si="25"/>
        <v>0</v>
      </c>
      <c r="AD181" s="122">
        <v>0</v>
      </c>
      <c r="AE181" s="136"/>
      <c r="AF181" s="122"/>
      <c r="AG181" s="122">
        <v>4683.5</v>
      </c>
      <c r="AH181" s="148">
        <v>45456</v>
      </c>
      <c r="AI181" s="149" t="s">
        <v>1373</v>
      </c>
      <c r="AJ181" s="150" t="s">
        <v>1243</v>
      </c>
      <c r="AK181" s="151">
        <f t="shared" si="21"/>
        <v>1830</v>
      </c>
      <c r="AL181" s="151">
        <f t="shared" si="22"/>
        <v>2853.5</v>
      </c>
      <c r="AM181" s="151">
        <f t="shared" si="20"/>
        <v>4683.5</v>
      </c>
      <c r="AN181" s="151">
        <f t="shared" si="23"/>
        <v>4683.5</v>
      </c>
      <c r="AO181" s="161"/>
      <c r="AP181" s="162" t="s">
        <v>1244</v>
      </c>
    </row>
    <row r="182" s="61" customFormat="1" ht="15" spans="1:42">
      <c r="A182" s="87" t="s">
        <v>216</v>
      </c>
      <c r="B182" s="88" t="s">
        <v>773</v>
      </c>
      <c r="C182" s="88" t="s">
        <v>449</v>
      </c>
      <c r="D182" s="89" t="s">
        <v>1293</v>
      </c>
      <c r="E182" s="89" t="s">
        <v>1237</v>
      </c>
      <c r="F182" s="90" t="s">
        <v>433</v>
      </c>
      <c r="G182" s="88" t="s">
        <v>1238</v>
      </c>
      <c r="H182" s="88" t="s">
        <v>1239</v>
      </c>
      <c r="I182" s="113">
        <v>45435</v>
      </c>
      <c r="J182" s="113">
        <v>45435</v>
      </c>
      <c r="K182" s="113">
        <v>45440</v>
      </c>
      <c r="L182" s="113">
        <v>45440</v>
      </c>
      <c r="M182" s="113">
        <v>45440</v>
      </c>
      <c r="N182" s="113">
        <v>45443</v>
      </c>
      <c r="O182" s="113">
        <v>45367</v>
      </c>
      <c r="P182" s="88" t="s">
        <v>1350</v>
      </c>
      <c r="Q182" s="122">
        <v>0</v>
      </c>
      <c r="R182" s="122">
        <v>800</v>
      </c>
      <c r="S182" s="122">
        <v>0</v>
      </c>
      <c r="T182" s="122">
        <v>0</v>
      </c>
      <c r="U182" s="122">
        <v>0</v>
      </c>
      <c r="V182" s="122"/>
      <c r="W182" s="122">
        <v>0</v>
      </c>
      <c r="X182" s="122">
        <v>800</v>
      </c>
      <c r="Y182" s="122">
        <v>0</v>
      </c>
      <c r="Z182" s="122">
        <v>0</v>
      </c>
      <c r="AA182" s="122"/>
      <c r="AB182" s="122">
        <f t="shared" ref="AB182:AB200" si="26">SUM(Q182:T182)-(U182+W182+X182+Y182+Z182)</f>
        <v>0</v>
      </c>
      <c r="AC182" s="122">
        <f t="shared" si="25"/>
        <v>0</v>
      </c>
      <c r="AD182" s="122">
        <v>0</v>
      </c>
      <c r="AE182" s="136"/>
      <c r="AF182" s="122"/>
      <c r="AG182" s="122">
        <v>0</v>
      </c>
      <c r="AH182" s="148"/>
      <c r="AI182" s="149"/>
      <c r="AJ182" s="150" t="s">
        <v>433</v>
      </c>
      <c r="AK182" s="151">
        <f t="shared" si="21"/>
        <v>0</v>
      </c>
      <c r="AL182" s="151">
        <f t="shared" si="22"/>
        <v>0</v>
      </c>
      <c r="AM182" s="151">
        <f t="shared" si="20"/>
        <v>0</v>
      </c>
      <c r="AN182" s="151">
        <f t="shared" si="23"/>
        <v>0</v>
      </c>
      <c r="AO182" s="161"/>
      <c r="AP182" s="162" t="s">
        <v>1247</v>
      </c>
    </row>
    <row r="183" s="61" customFormat="1" ht="15" spans="1:42">
      <c r="A183" s="87" t="s">
        <v>217</v>
      </c>
      <c r="B183" s="88" t="s">
        <v>579</v>
      </c>
      <c r="C183" s="88" t="s">
        <v>449</v>
      </c>
      <c r="D183" s="89" t="s">
        <v>1293</v>
      </c>
      <c r="E183" s="89" t="s">
        <v>1252</v>
      </c>
      <c r="F183" s="90" t="s">
        <v>433</v>
      </c>
      <c r="G183" s="88" t="s">
        <v>1238</v>
      </c>
      <c r="H183" s="88" t="s">
        <v>1239</v>
      </c>
      <c r="I183" s="113">
        <v>45436</v>
      </c>
      <c r="J183" s="113">
        <v>45436</v>
      </c>
      <c r="K183" s="113">
        <v>45440</v>
      </c>
      <c r="L183" s="113">
        <v>45440</v>
      </c>
      <c r="M183" s="113">
        <v>45440</v>
      </c>
      <c r="N183" s="113">
        <v>45442</v>
      </c>
      <c r="O183" s="113"/>
      <c r="P183" s="88" t="s">
        <v>1350</v>
      </c>
      <c r="Q183" s="122">
        <v>0</v>
      </c>
      <c r="R183" s="122">
        <v>800</v>
      </c>
      <c r="S183" s="122">
        <v>0</v>
      </c>
      <c r="T183" s="122">
        <v>0</v>
      </c>
      <c r="U183" s="122">
        <v>0</v>
      </c>
      <c r="V183" s="122"/>
      <c r="W183" s="122">
        <v>0</v>
      </c>
      <c r="X183" s="122">
        <v>800</v>
      </c>
      <c r="Y183" s="122">
        <v>0</v>
      </c>
      <c r="Z183" s="122">
        <v>0</v>
      </c>
      <c r="AA183" s="122"/>
      <c r="AB183" s="122">
        <f t="shared" si="26"/>
        <v>0</v>
      </c>
      <c r="AC183" s="122">
        <f t="shared" si="25"/>
        <v>0</v>
      </c>
      <c r="AD183" s="122">
        <v>0</v>
      </c>
      <c r="AE183" s="136"/>
      <c r="AF183" s="122"/>
      <c r="AG183" s="122">
        <v>0</v>
      </c>
      <c r="AH183" s="148"/>
      <c r="AI183" s="149"/>
      <c r="AJ183" s="150" t="s">
        <v>433</v>
      </c>
      <c r="AK183" s="151">
        <f t="shared" si="21"/>
        <v>0</v>
      </c>
      <c r="AL183" s="151">
        <f t="shared" si="22"/>
        <v>0</v>
      </c>
      <c r="AM183" s="151">
        <f t="shared" si="20"/>
        <v>0</v>
      </c>
      <c r="AN183" s="151">
        <f t="shared" si="23"/>
        <v>0</v>
      </c>
      <c r="AO183" s="161"/>
      <c r="AP183" s="162" t="s">
        <v>1265</v>
      </c>
    </row>
    <row r="184" s="61" customFormat="1" ht="15" spans="1:42">
      <c r="A184" s="87" t="s">
        <v>218</v>
      </c>
      <c r="B184" s="88" t="s">
        <v>678</v>
      </c>
      <c r="C184" s="88" t="s">
        <v>541</v>
      </c>
      <c r="D184" s="89" t="s">
        <v>1293</v>
      </c>
      <c r="E184" s="89" t="s">
        <v>523</v>
      </c>
      <c r="F184" s="90" t="s">
        <v>581</v>
      </c>
      <c r="G184" s="88" t="s">
        <v>1291</v>
      </c>
      <c r="H184" s="88" t="s">
        <v>1292</v>
      </c>
      <c r="I184" s="113">
        <v>45425</v>
      </c>
      <c r="J184" s="113">
        <v>45440</v>
      </c>
      <c r="K184" s="113">
        <v>45440</v>
      </c>
      <c r="L184" s="113">
        <v>45440</v>
      </c>
      <c r="M184" s="113">
        <v>45440</v>
      </c>
      <c r="N184" s="113">
        <v>45440</v>
      </c>
      <c r="O184" s="113"/>
      <c r="P184" s="88" t="s">
        <v>1350</v>
      </c>
      <c r="Q184" s="122">
        <v>1500</v>
      </c>
      <c r="R184" s="122">
        <v>800</v>
      </c>
      <c r="S184" s="122">
        <v>0</v>
      </c>
      <c r="T184" s="122">
        <v>0</v>
      </c>
      <c r="U184" s="122">
        <v>0</v>
      </c>
      <c r="V184" s="122"/>
      <c r="W184" s="122">
        <v>1500</v>
      </c>
      <c r="X184" s="122">
        <v>800</v>
      </c>
      <c r="Y184" s="122">
        <v>0</v>
      </c>
      <c r="Z184" s="122">
        <v>0</v>
      </c>
      <c r="AA184" s="122"/>
      <c r="AB184" s="122">
        <f t="shared" si="26"/>
        <v>0</v>
      </c>
      <c r="AC184" s="122">
        <f t="shared" si="25"/>
        <v>0</v>
      </c>
      <c r="AD184" s="122">
        <v>0</v>
      </c>
      <c r="AE184" s="136"/>
      <c r="AF184" s="122"/>
      <c r="AG184" s="122">
        <v>0</v>
      </c>
      <c r="AH184" s="148"/>
      <c r="AI184" s="149"/>
      <c r="AJ184" s="150" t="s">
        <v>523</v>
      </c>
      <c r="AK184" s="151">
        <f t="shared" si="21"/>
        <v>0</v>
      </c>
      <c r="AL184" s="151">
        <f t="shared" si="22"/>
        <v>0</v>
      </c>
      <c r="AM184" s="151">
        <f t="shared" si="20"/>
        <v>0</v>
      </c>
      <c r="AN184" s="151">
        <f t="shared" si="23"/>
        <v>0</v>
      </c>
      <c r="AO184" s="161"/>
      <c r="AP184" s="162" t="s">
        <v>1265</v>
      </c>
    </row>
    <row r="185" s="61" customFormat="1" ht="15" spans="1:42">
      <c r="A185" s="87" t="s">
        <v>219</v>
      </c>
      <c r="B185" s="88" t="s">
        <v>775</v>
      </c>
      <c r="C185" s="88" t="s">
        <v>510</v>
      </c>
      <c r="D185" s="89" t="s">
        <v>1293</v>
      </c>
      <c r="E185" s="89" t="s">
        <v>1237</v>
      </c>
      <c r="F185" s="90" t="s">
        <v>433</v>
      </c>
      <c r="G185" s="88" t="s">
        <v>1238</v>
      </c>
      <c r="H185" s="88" t="s">
        <v>1239</v>
      </c>
      <c r="I185" s="113">
        <v>45433</v>
      </c>
      <c r="J185" s="113">
        <v>45434</v>
      </c>
      <c r="K185" s="113">
        <v>45441</v>
      </c>
      <c r="L185" s="113">
        <v>45443</v>
      </c>
      <c r="M185" s="113">
        <v>45443</v>
      </c>
      <c r="N185" s="113">
        <v>45450</v>
      </c>
      <c r="O185" s="113">
        <v>45341</v>
      </c>
      <c r="P185" s="88" t="s">
        <v>1323</v>
      </c>
      <c r="Q185" s="122">
        <v>3300</v>
      </c>
      <c r="R185" s="122">
        <v>2600</v>
      </c>
      <c r="S185" s="122">
        <v>0</v>
      </c>
      <c r="T185" s="122">
        <v>0</v>
      </c>
      <c r="U185" s="122">
        <v>0</v>
      </c>
      <c r="V185" s="122"/>
      <c r="W185" s="122">
        <v>3300</v>
      </c>
      <c r="X185" s="122">
        <v>2600</v>
      </c>
      <c r="Y185" s="122">
        <v>0</v>
      </c>
      <c r="Z185" s="122">
        <v>0</v>
      </c>
      <c r="AA185" s="122"/>
      <c r="AB185" s="122">
        <f t="shared" si="26"/>
        <v>0</v>
      </c>
      <c r="AC185" s="122">
        <f t="shared" si="25"/>
        <v>0</v>
      </c>
      <c r="AD185" s="122">
        <v>0</v>
      </c>
      <c r="AE185" s="136"/>
      <c r="AF185" s="122"/>
      <c r="AG185" s="122">
        <v>0</v>
      </c>
      <c r="AH185" s="148"/>
      <c r="AI185" s="149"/>
      <c r="AJ185" s="150" t="s">
        <v>433</v>
      </c>
      <c r="AK185" s="151">
        <f t="shared" si="21"/>
        <v>0</v>
      </c>
      <c r="AL185" s="151">
        <f t="shared" si="22"/>
        <v>0</v>
      </c>
      <c r="AM185" s="151">
        <f t="shared" si="20"/>
        <v>0</v>
      </c>
      <c r="AN185" s="151">
        <f t="shared" si="23"/>
        <v>0</v>
      </c>
      <c r="AO185" s="161"/>
      <c r="AP185" s="162" t="s">
        <v>1247</v>
      </c>
    </row>
    <row r="186" s="61" customFormat="1" ht="15" spans="1:42">
      <c r="A186" s="87" t="s">
        <v>220</v>
      </c>
      <c r="B186" s="88" t="s">
        <v>776</v>
      </c>
      <c r="C186" s="88" t="s">
        <v>541</v>
      </c>
      <c r="D186" s="89" t="s">
        <v>1236</v>
      </c>
      <c r="E186" s="89" t="s">
        <v>1252</v>
      </c>
      <c r="F186" s="90" t="s">
        <v>433</v>
      </c>
      <c r="G186" s="88" t="s">
        <v>1238</v>
      </c>
      <c r="H186" s="88" t="s">
        <v>1239</v>
      </c>
      <c r="I186" s="113">
        <v>45435</v>
      </c>
      <c r="J186" s="113">
        <v>45435</v>
      </c>
      <c r="K186" s="113">
        <v>45441</v>
      </c>
      <c r="L186" s="113">
        <v>45443</v>
      </c>
      <c r="M186" s="113">
        <v>45443</v>
      </c>
      <c r="N186" s="113">
        <v>45454</v>
      </c>
      <c r="O186" s="113"/>
      <c r="P186" s="88" t="s">
        <v>1250</v>
      </c>
      <c r="Q186" s="122">
        <v>600</v>
      </c>
      <c r="R186" s="122">
        <v>800</v>
      </c>
      <c r="S186" s="122">
        <v>0</v>
      </c>
      <c r="T186" s="122">
        <v>0</v>
      </c>
      <c r="U186" s="122">
        <v>0</v>
      </c>
      <c r="V186" s="122"/>
      <c r="W186" s="122">
        <v>600</v>
      </c>
      <c r="X186" s="122">
        <v>800</v>
      </c>
      <c r="Y186" s="122">
        <v>0</v>
      </c>
      <c r="Z186" s="122">
        <v>0</v>
      </c>
      <c r="AA186" s="122"/>
      <c r="AB186" s="122">
        <f t="shared" si="26"/>
        <v>0</v>
      </c>
      <c r="AC186" s="122">
        <f t="shared" si="25"/>
        <v>0</v>
      </c>
      <c r="AD186" s="122">
        <v>0</v>
      </c>
      <c r="AE186" s="136"/>
      <c r="AF186" s="122"/>
      <c r="AG186" s="122">
        <v>0</v>
      </c>
      <c r="AH186" s="148"/>
      <c r="AI186" s="149"/>
      <c r="AJ186" s="150" t="s">
        <v>433</v>
      </c>
      <c r="AK186" s="151">
        <f t="shared" si="21"/>
        <v>0</v>
      </c>
      <c r="AL186" s="151">
        <f t="shared" si="22"/>
        <v>0</v>
      </c>
      <c r="AM186" s="151">
        <f t="shared" si="20"/>
        <v>0</v>
      </c>
      <c r="AN186" s="151">
        <f t="shared" si="23"/>
        <v>0</v>
      </c>
      <c r="AO186" s="161"/>
      <c r="AP186" s="162" t="s">
        <v>1265</v>
      </c>
    </row>
    <row r="187" s="61" customFormat="1" ht="15" spans="1:42">
      <c r="A187" s="87" t="s">
        <v>221</v>
      </c>
      <c r="B187" s="88" t="s">
        <v>776</v>
      </c>
      <c r="C187" s="88" t="s">
        <v>541</v>
      </c>
      <c r="D187" s="89" t="s">
        <v>1236</v>
      </c>
      <c r="E187" s="89" t="s">
        <v>1252</v>
      </c>
      <c r="F187" s="90" t="s">
        <v>433</v>
      </c>
      <c r="G187" s="88" t="s">
        <v>1238</v>
      </c>
      <c r="H187" s="88" t="s">
        <v>1239</v>
      </c>
      <c r="I187" s="113">
        <v>45435</v>
      </c>
      <c r="J187" s="113">
        <v>45435</v>
      </c>
      <c r="K187" s="113">
        <v>45441</v>
      </c>
      <c r="L187" s="113">
        <v>45443</v>
      </c>
      <c r="M187" s="113">
        <v>45443</v>
      </c>
      <c r="N187" s="113">
        <v>45454</v>
      </c>
      <c r="O187" s="113"/>
      <c r="P187" s="88" t="s">
        <v>1250</v>
      </c>
      <c r="Q187" s="122">
        <v>1200</v>
      </c>
      <c r="R187" s="122">
        <v>800</v>
      </c>
      <c r="S187" s="122">
        <v>0</v>
      </c>
      <c r="T187" s="122">
        <v>0</v>
      </c>
      <c r="U187" s="122">
        <v>0</v>
      </c>
      <c r="V187" s="122"/>
      <c r="W187" s="122">
        <v>1200</v>
      </c>
      <c r="X187" s="122">
        <v>800</v>
      </c>
      <c r="Y187" s="122">
        <v>0</v>
      </c>
      <c r="Z187" s="122">
        <v>0</v>
      </c>
      <c r="AA187" s="122"/>
      <c r="AB187" s="122">
        <f t="shared" si="26"/>
        <v>0</v>
      </c>
      <c r="AC187" s="122">
        <f t="shared" si="25"/>
        <v>0</v>
      </c>
      <c r="AD187" s="122">
        <v>0</v>
      </c>
      <c r="AE187" s="136"/>
      <c r="AF187" s="122"/>
      <c r="AG187" s="122">
        <v>0</v>
      </c>
      <c r="AH187" s="148"/>
      <c r="AI187" s="149"/>
      <c r="AJ187" s="150" t="s">
        <v>433</v>
      </c>
      <c r="AK187" s="151">
        <f t="shared" si="21"/>
        <v>0</v>
      </c>
      <c r="AL187" s="151">
        <f t="shared" si="22"/>
        <v>0</v>
      </c>
      <c r="AM187" s="151">
        <f t="shared" si="20"/>
        <v>0</v>
      </c>
      <c r="AN187" s="151">
        <f t="shared" si="23"/>
        <v>0</v>
      </c>
      <c r="AO187" s="161"/>
      <c r="AP187" s="162" t="s">
        <v>1265</v>
      </c>
    </row>
    <row r="188" s="61" customFormat="1" ht="15" spans="1:42">
      <c r="A188" s="87" t="s">
        <v>222</v>
      </c>
      <c r="B188" s="88" t="s">
        <v>782</v>
      </c>
      <c r="C188" s="88" t="s">
        <v>572</v>
      </c>
      <c r="D188" s="89" t="s">
        <v>1236</v>
      </c>
      <c r="E188" s="89" t="s">
        <v>1237</v>
      </c>
      <c r="F188" s="90" t="s">
        <v>433</v>
      </c>
      <c r="G188" s="88" t="s">
        <v>1238</v>
      </c>
      <c r="H188" s="88" t="s">
        <v>1239</v>
      </c>
      <c r="I188" s="113">
        <v>45420</v>
      </c>
      <c r="J188" s="113">
        <v>45420</v>
      </c>
      <c r="K188" s="113">
        <v>45446</v>
      </c>
      <c r="L188" s="113">
        <v>45446</v>
      </c>
      <c r="M188" s="113">
        <v>45446</v>
      </c>
      <c r="N188" s="113">
        <v>45447</v>
      </c>
      <c r="O188" s="113">
        <v>45160</v>
      </c>
      <c r="P188" s="88" t="s">
        <v>1271</v>
      </c>
      <c r="Q188" s="122">
        <v>0</v>
      </c>
      <c r="R188" s="122">
        <v>450</v>
      </c>
      <c r="S188" s="122">
        <v>0</v>
      </c>
      <c r="T188" s="122">
        <v>0</v>
      </c>
      <c r="U188" s="122">
        <v>0</v>
      </c>
      <c r="V188" s="122"/>
      <c r="W188" s="122">
        <v>0</v>
      </c>
      <c r="X188" s="122">
        <v>450</v>
      </c>
      <c r="Y188" s="122">
        <v>0</v>
      </c>
      <c r="Z188" s="122">
        <v>0</v>
      </c>
      <c r="AA188" s="122"/>
      <c r="AB188" s="122">
        <f t="shared" si="26"/>
        <v>0</v>
      </c>
      <c r="AC188" s="122">
        <f t="shared" si="25"/>
        <v>0</v>
      </c>
      <c r="AD188" s="122">
        <v>0</v>
      </c>
      <c r="AE188" s="136"/>
      <c r="AF188" s="122"/>
      <c r="AG188" s="122">
        <v>0</v>
      </c>
      <c r="AH188" s="148"/>
      <c r="AI188" s="149"/>
      <c r="AJ188" s="150" t="s">
        <v>433</v>
      </c>
      <c r="AK188" s="151">
        <f t="shared" si="21"/>
        <v>0</v>
      </c>
      <c r="AL188" s="151">
        <f t="shared" si="22"/>
        <v>0</v>
      </c>
      <c r="AM188" s="151">
        <f t="shared" si="20"/>
        <v>0</v>
      </c>
      <c r="AN188" s="151">
        <f t="shared" si="23"/>
        <v>0</v>
      </c>
      <c r="AO188" s="161"/>
      <c r="AP188" s="162" t="s">
        <v>1247</v>
      </c>
    </row>
    <row r="189" s="61" customFormat="1" ht="15" spans="1:42">
      <c r="A189" s="87" t="s">
        <v>223</v>
      </c>
      <c r="B189" s="88" t="s">
        <v>1374</v>
      </c>
      <c r="C189" s="88" t="s">
        <v>780</v>
      </c>
      <c r="D189" s="89" t="s">
        <v>1236</v>
      </c>
      <c r="E189" s="89" t="s">
        <v>1237</v>
      </c>
      <c r="F189" s="90" t="s">
        <v>454</v>
      </c>
      <c r="G189" s="88" t="s">
        <v>1238</v>
      </c>
      <c r="H189" s="88" t="s">
        <v>1239</v>
      </c>
      <c r="I189" s="113">
        <v>45421</v>
      </c>
      <c r="J189" s="113">
        <v>45422</v>
      </c>
      <c r="K189" s="113">
        <v>45446</v>
      </c>
      <c r="L189" s="113">
        <v>45446</v>
      </c>
      <c r="M189" s="113">
        <v>45446</v>
      </c>
      <c r="N189" s="113">
        <v>45447</v>
      </c>
      <c r="O189" s="113"/>
      <c r="P189" s="88" t="s">
        <v>1271</v>
      </c>
      <c r="Q189" s="122">
        <v>0</v>
      </c>
      <c r="R189" s="122">
        <v>600</v>
      </c>
      <c r="S189" s="122">
        <v>500</v>
      </c>
      <c r="T189" s="122">
        <v>0</v>
      </c>
      <c r="U189" s="122">
        <v>0</v>
      </c>
      <c r="V189" s="122"/>
      <c r="W189" s="122">
        <v>0</v>
      </c>
      <c r="X189" s="122">
        <v>0</v>
      </c>
      <c r="Y189" s="122">
        <v>0</v>
      </c>
      <c r="Z189" s="122">
        <v>0</v>
      </c>
      <c r="AA189" s="122"/>
      <c r="AB189" s="122">
        <f t="shared" si="26"/>
        <v>1100</v>
      </c>
      <c r="AC189" s="122">
        <f t="shared" si="25"/>
        <v>0</v>
      </c>
      <c r="AD189" s="122">
        <v>1100</v>
      </c>
      <c r="AE189" s="136">
        <v>45446</v>
      </c>
      <c r="AF189" s="122" t="s">
        <v>781</v>
      </c>
      <c r="AG189" s="122">
        <v>0</v>
      </c>
      <c r="AH189" s="148"/>
      <c r="AI189" s="149"/>
      <c r="AJ189" s="150"/>
      <c r="AK189" s="151">
        <f t="shared" si="21"/>
        <v>0</v>
      </c>
      <c r="AL189" s="151">
        <f t="shared" si="22"/>
        <v>1100</v>
      </c>
      <c r="AM189" s="151">
        <f t="shared" si="20"/>
        <v>1100</v>
      </c>
      <c r="AN189" s="151">
        <f t="shared" si="23"/>
        <v>1100</v>
      </c>
      <c r="AO189" s="161"/>
      <c r="AP189" s="162" t="s">
        <v>1247</v>
      </c>
    </row>
    <row r="190" s="61" customFormat="1" ht="15" spans="1:42">
      <c r="A190" s="87" t="s">
        <v>224</v>
      </c>
      <c r="B190" s="88" t="s">
        <v>783</v>
      </c>
      <c r="C190" s="88" t="s">
        <v>510</v>
      </c>
      <c r="D190" s="89" t="s">
        <v>1293</v>
      </c>
      <c r="E190" s="89" t="s">
        <v>1237</v>
      </c>
      <c r="F190" s="90" t="s">
        <v>433</v>
      </c>
      <c r="G190" s="88" t="s">
        <v>1238</v>
      </c>
      <c r="H190" s="88" t="s">
        <v>1239</v>
      </c>
      <c r="I190" s="113">
        <v>45435</v>
      </c>
      <c r="J190" s="113">
        <v>45436</v>
      </c>
      <c r="K190" s="113">
        <v>45446</v>
      </c>
      <c r="L190" s="113">
        <v>45446</v>
      </c>
      <c r="M190" s="113">
        <v>45446</v>
      </c>
      <c r="N190" s="113">
        <v>45448</v>
      </c>
      <c r="O190" s="113">
        <v>45403</v>
      </c>
      <c r="P190" s="88" t="s">
        <v>1375</v>
      </c>
      <c r="Q190" s="122">
        <v>2200</v>
      </c>
      <c r="R190" s="122">
        <v>2300</v>
      </c>
      <c r="S190" s="122">
        <v>0</v>
      </c>
      <c r="T190" s="122">
        <v>0</v>
      </c>
      <c r="U190" s="122">
        <v>0</v>
      </c>
      <c r="V190" s="122"/>
      <c r="W190" s="122">
        <v>2200</v>
      </c>
      <c r="X190" s="122">
        <v>2300</v>
      </c>
      <c r="Y190" s="122">
        <v>0</v>
      </c>
      <c r="Z190" s="122">
        <v>0</v>
      </c>
      <c r="AA190" s="122"/>
      <c r="AB190" s="122">
        <f t="shared" si="26"/>
        <v>0</v>
      </c>
      <c r="AC190" s="122">
        <f t="shared" si="25"/>
        <v>0</v>
      </c>
      <c r="AD190" s="122">
        <v>0</v>
      </c>
      <c r="AE190" s="136"/>
      <c r="AF190" s="122"/>
      <c r="AG190" s="122">
        <v>0</v>
      </c>
      <c r="AH190" s="148"/>
      <c r="AI190" s="149"/>
      <c r="AJ190" s="150"/>
      <c r="AK190" s="151">
        <f t="shared" si="21"/>
        <v>0</v>
      </c>
      <c r="AL190" s="151">
        <f t="shared" si="22"/>
        <v>0</v>
      </c>
      <c r="AM190" s="151">
        <f t="shared" si="20"/>
        <v>0</v>
      </c>
      <c r="AN190" s="151">
        <f t="shared" si="23"/>
        <v>0</v>
      </c>
      <c r="AO190" s="161"/>
      <c r="AP190" s="162" t="s">
        <v>1247</v>
      </c>
    </row>
    <row r="191" s="61" customFormat="1" ht="15" spans="1:42">
      <c r="A191" s="87" t="s">
        <v>225</v>
      </c>
      <c r="B191" s="88" t="s">
        <v>778</v>
      </c>
      <c r="C191" s="88" t="s">
        <v>449</v>
      </c>
      <c r="D191" s="89" t="s">
        <v>1293</v>
      </c>
      <c r="E191" s="89" t="s">
        <v>1252</v>
      </c>
      <c r="F191" s="90" t="s">
        <v>433</v>
      </c>
      <c r="G191" s="88" t="s">
        <v>1238</v>
      </c>
      <c r="H191" s="88" t="s">
        <v>1239</v>
      </c>
      <c r="I191" s="113">
        <v>45436</v>
      </c>
      <c r="J191" s="113">
        <v>45436</v>
      </c>
      <c r="K191" s="113">
        <v>45446</v>
      </c>
      <c r="L191" s="113">
        <v>45446</v>
      </c>
      <c r="M191" s="113">
        <v>45446</v>
      </c>
      <c r="N191" s="113">
        <v>45464</v>
      </c>
      <c r="O191" s="113">
        <v>45227</v>
      </c>
      <c r="P191" s="88" t="s">
        <v>1350</v>
      </c>
      <c r="Q191" s="122">
        <v>300</v>
      </c>
      <c r="R191" s="122">
        <v>800</v>
      </c>
      <c r="S191" s="122">
        <v>0</v>
      </c>
      <c r="T191" s="122">
        <v>0</v>
      </c>
      <c r="U191" s="122">
        <v>0</v>
      </c>
      <c r="V191" s="122"/>
      <c r="W191" s="122">
        <v>300</v>
      </c>
      <c r="X191" s="122">
        <v>800</v>
      </c>
      <c r="Y191" s="122">
        <v>0</v>
      </c>
      <c r="Z191" s="122">
        <v>0</v>
      </c>
      <c r="AA191" s="122"/>
      <c r="AB191" s="122">
        <f t="shared" si="26"/>
        <v>0</v>
      </c>
      <c r="AC191" s="122">
        <f t="shared" si="25"/>
        <v>0</v>
      </c>
      <c r="AD191" s="122">
        <v>0</v>
      </c>
      <c r="AE191" s="136"/>
      <c r="AF191" s="122"/>
      <c r="AG191" s="122">
        <v>0</v>
      </c>
      <c r="AH191" s="148"/>
      <c r="AI191" s="149"/>
      <c r="AJ191" s="150"/>
      <c r="AK191" s="151">
        <f t="shared" si="21"/>
        <v>0</v>
      </c>
      <c r="AL191" s="151">
        <f t="shared" si="22"/>
        <v>0</v>
      </c>
      <c r="AM191" s="151">
        <f t="shared" si="20"/>
        <v>0</v>
      </c>
      <c r="AN191" s="151">
        <f t="shared" si="23"/>
        <v>0</v>
      </c>
      <c r="AO191" s="161"/>
      <c r="AP191" s="162" t="s">
        <v>1265</v>
      </c>
    </row>
    <row r="192" s="61" customFormat="1" ht="15" spans="1:42">
      <c r="A192" s="87" t="s">
        <v>226</v>
      </c>
      <c r="B192" s="88" t="s">
        <v>766</v>
      </c>
      <c r="C192" s="88" t="s">
        <v>794</v>
      </c>
      <c r="D192" s="89" t="s">
        <v>1236</v>
      </c>
      <c r="E192" s="89" t="s">
        <v>1252</v>
      </c>
      <c r="F192" s="90" t="s">
        <v>454</v>
      </c>
      <c r="G192" s="88" t="s">
        <v>1238</v>
      </c>
      <c r="H192" s="88" t="s">
        <v>1239</v>
      </c>
      <c r="I192" s="113">
        <v>45435</v>
      </c>
      <c r="J192" s="113">
        <v>45435</v>
      </c>
      <c r="K192" s="113">
        <v>45449</v>
      </c>
      <c r="L192" s="113">
        <v>45449</v>
      </c>
      <c r="M192" s="113">
        <v>45449</v>
      </c>
      <c r="N192" s="113">
        <v>45467</v>
      </c>
      <c r="O192" s="113"/>
      <c r="P192" s="88" t="s">
        <v>1376</v>
      </c>
      <c r="Q192" s="122">
        <v>0</v>
      </c>
      <c r="R192" s="122">
        <v>450</v>
      </c>
      <c r="S192" s="122">
        <v>0</v>
      </c>
      <c r="T192" s="122">
        <v>0</v>
      </c>
      <c r="U192" s="122">
        <v>0</v>
      </c>
      <c r="V192" s="122"/>
      <c r="W192" s="122">
        <v>0</v>
      </c>
      <c r="X192" s="122">
        <v>0</v>
      </c>
      <c r="Y192" s="122">
        <v>0</v>
      </c>
      <c r="Z192" s="122">
        <v>0</v>
      </c>
      <c r="AA192" s="122"/>
      <c r="AB192" s="122">
        <f t="shared" si="26"/>
        <v>450</v>
      </c>
      <c r="AC192" s="122">
        <f t="shared" si="25"/>
        <v>0</v>
      </c>
      <c r="AD192" s="122">
        <v>0</v>
      </c>
      <c r="AE192" s="136"/>
      <c r="AF192" s="122"/>
      <c r="AG192" s="122">
        <v>450</v>
      </c>
      <c r="AH192" s="148">
        <v>45467</v>
      </c>
      <c r="AI192" s="149" t="s">
        <v>1377</v>
      </c>
      <c r="AJ192" s="150" t="s">
        <v>1243</v>
      </c>
      <c r="AK192" s="151">
        <f t="shared" si="21"/>
        <v>0</v>
      </c>
      <c r="AL192" s="151">
        <f t="shared" si="22"/>
        <v>450</v>
      </c>
      <c r="AM192" s="151">
        <f t="shared" si="20"/>
        <v>450</v>
      </c>
      <c r="AN192" s="151">
        <f t="shared" si="23"/>
        <v>450</v>
      </c>
      <c r="AO192" s="161"/>
      <c r="AP192" s="162" t="s">
        <v>1254</v>
      </c>
    </row>
    <row r="193" s="61" customFormat="1" ht="15" spans="1:42">
      <c r="A193" s="87" t="s">
        <v>227</v>
      </c>
      <c r="B193" s="88" t="s">
        <v>785</v>
      </c>
      <c r="C193" s="88" t="s">
        <v>510</v>
      </c>
      <c r="D193" s="89" t="s">
        <v>1236</v>
      </c>
      <c r="E193" s="89" t="s">
        <v>1237</v>
      </c>
      <c r="F193" s="90" t="s">
        <v>454</v>
      </c>
      <c r="G193" s="88" t="s">
        <v>1238</v>
      </c>
      <c r="H193" s="88" t="s">
        <v>1239</v>
      </c>
      <c r="I193" s="113">
        <v>45436</v>
      </c>
      <c r="J193" s="113">
        <v>45439</v>
      </c>
      <c r="K193" s="113">
        <v>45447</v>
      </c>
      <c r="L193" s="113">
        <v>45449</v>
      </c>
      <c r="M193" s="113">
        <v>45449</v>
      </c>
      <c r="N193" s="113">
        <v>45456</v>
      </c>
      <c r="O193" s="113">
        <v>44580</v>
      </c>
      <c r="P193" s="88" t="s">
        <v>1323</v>
      </c>
      <c r="Q193" s="122">
        <v>7600</v>
      </c>
      <c r="R193" s="122">
        <v>2600</v>
      </c>
      <c r="S193" s="122">
        <v>500</v>
      </c>
      <c r="T193" s="122">
        <v>0</v>
      </c>
      <c r="U193" s="122">
        <v>0</v>
      </c>
      <c r="V193" s="122"/>
      <c r="W193" s="122">
        <v>7600</v>
      </c>
      <c r="X193" s="122">
        <v>450</v>
      </c>
      <c r="Y193" s="122">
        <v>0</v>
      </c>
      <c r="Z193" s="122">
        <v>0</v>
      </c>
      <c r="AA193" s="122"/>
      <c r="AB193" s="122">
        <f t="shared" si="26"/>
        <v>2650</v>
      </c>
      <c r="AC193" s="122">
        <f t="shared" si="25"/>
        <v>0</v>
      </c>
      <c r="AD193" s="122">
        <v>1325</v>
      </c>
      <c r="AE193" s="136">
        <v>45449</v>
      </c>
      <c r="AF193" s="122" t="s">
        <v>786</v>
      </c>
      <c r="AG193" s="122">
        <v>1325</v>
      </c>
      <c r="AH193" s="148">
        <v>45456</v>
      </c>
      <c r="AI193" s="149" t="s">
        <v>1378</v>
      </c>
      <c r="AJ193" s="150" t="s">
        <v>1243</v>
      </c>
      <c r="AK193" s="151">
        <f t="shared" si="21"/>
        <v>0</v>
      </c>
      <c r="AL193" s="151">
        <f t="shared" si="22"/>
        <v>2650</v>
      </c>
      <c r="AM193" s="151">
        <f t="shared" si="20"/>
        <v>2650</v>
      </c>
      <c r="AN193" s="151">
        <f t="shared" si="23"/>
        <v>2650</v>
      </c>
      <c r="AO193" s="161"/>
      <c r="AP193" s="162" t="s">
        <v>1256</v>
      </c>
    </row>
    <row r="194" s="61" customFormat="1" ht="15" spans="1:42">
      <c r="A194" s="87" t="s">
        <v>229</v>
      </c>
      <c r="B194" s="88" t="s">
        <v>787</v>
      </c>
      <c r="C194" s="88" t="s">
        <v>541</v>
      </c>
      <c r="D194" s="89" t="s">
        <v>1236</v>
      </c>
      <c r="E194" s="89" t="s">
        <v>1237</v>
      </c>
      <c r="F194" s="90" t="s">
        <v>433</v>
      </c>
      <c r="G194" s="88" t="s">
        <v>1238</v>
      </c>
      <c r="H194" s="88" t="s">
        <v>1239</v>
      </c>
      <c r="I194" s="113">
        <v>45439</v>
      </c>
      <c r="J194" s="113">
        <v>45439</v>
      </c>
      <c r="K194" s="113">
        <v>45447</v>
      </c>
      <c r="L194" s="113">
        <v>45449</v>
      </c>
      <c r="M194" s="113">
        <v>45449</v>
      </c>
      <c r="N194" s="113">
        <v>45449</v>
      </c>
      <c r="O194" s="113">
        <v>45305</v>
      </c>
      <c r="P194" s="88" t="s">
        <v>1250</v>
      </c>
      <c r="Q194" s="122">
        <v>1200</v>
      </c>
      <c r="R194" s="122">
        <v>800</v>
      </c>
      <c r="S194" s="122">
        <v>0</v>
      </c>
      <c r="T194" s="122">
        <v>0</v>
      </c>
      <c r="U194" s="122">
        <v>0</v>
      </c>
      <c r="V194" s="122"/>
      <c r="W194" s="122">
        <v>1200</v>
      </c>
      <c r="X194" s="122">
        <v>800</v>
      </c>
      <c r="Y194" s="122">
        <v>0</v>
      </c>
      <c r="Z194" s="122">
        <v>0</v>
      </c>
      <c r="AA194" s="122"/>
      <c r="AB194" s="122">
        <f t="shared" si="26"/>
        <v>0</v>
      </c>
      <c r="AC194" s="122">
        <f t="shared" si="25"/>
        <v>0</v>
      </c>
      <c r="AD194" s="122">
        <v>0</v>
      </c>
      <c r="AE194" s="136"/>
      <c r="AF194" s="122"/>
      <c r="AG194" s="122">
        <v>0</v>
      </c>
      <c r="AH194" s="148"/>
      <c r="AI194" s="149"/>
      <c r="AJ194" s="150"/>
      <c r="AK194" s="151">
        <f t="shared" si="21"/>
        <v>0</v>
      </c>
      <c r="AL194" s="151">
        <f t="shared" si="22"/>
        <v>0</v>
      </c>
      <c r="AM194" s="151">
        <f t="shared" si="20"/>
        <v>0</v>
      </c>
      <c r="AN194" s="151">
        <f t="shared" si="23"/>
        <v>0</v>
      </c>
      <c r="AO194" s="161"/>
      <c r="AP194" s="162" t="s">
        <v>1265</v>
      </c>
    </row>
    <row r="195" s="61" customFormat="1" ht="15" spans="1:42">
      <c r="A195" s="87" t="s">
        <v>228</v>
      </c>
      <c r="B195" s="88" t="s">
        <v>789</v>
      </c>
      <c r="C195" s="88" t="s">
        <v>790</v>
      </c>
      <c r="D195" s="89" t="s">
        <v>1236</v>
      </c>
      <c r="E195" s="89" t="s">
        <v>1252</v>
      </c>
      <c r="F195" s="90" t="s">
        <v>454</v>
      </c>
      <c r="G195" s="88" t="s">
        <v>1238</v>
      </c>
      <c r="H195" s="88" t="s">
        <v>1239</v>
      </c>
      <c r="I195" s="113">
        <v>45441</v>
      </c>
      <c r="J195" s="113">
        <v>45441</v>
      </c>
      <c r="K195" s="113">
        <v>45447</v>
      </c>
      <c r="L195" s="113">
        <v>45449</v>
      </c>
      <c r="M195" s="113">
        <v>45449</v>
      </c>
      <c r="N195" s="113">
        <v>45450</v>
      </c>
      <c r="O195" s="113"/>
      <c r="P195" s="88" t="s">
        <v>1241</v>
      </c>
      <c r="Q195" s="122">
        <v>935</v>
      </c>
      <c r="R195" s="122">
        <v>1100</v>
      </c>
      <c r="S195" s="122">
        <v>0</v>
      </c>
      <c r="T195" s="122">
        <v>0</v>
      </c>
      <c r="U195" s="122">
        <v>0</v>
      </c>
      <c r="V195" s="122"/>
      <c r="W195" s="122">
        <v>0</v>
      </c>
      <c r="X195" s="122">
        <v>0</v>
      </c>
      <c r="Y195" s="122">
        <v>0</v>
      </c>
      <c r="Z195" s="122">
        <v>0</v>
      </c>
      <c r="AA195" s="122"/>
      <c r="AB195" s="122">
        <f t="shared" si="26"/>
        <v>2035</v>
      </c>
      <c r="AC195" s="122">
        <f t="shared" si="25"/>
        <v>0</v>
      </c>
      <c r="AD195" s="122">
        <v>1000</v>
      </c>
      <c r="AE195" s="136">
        <v>45449</v>
      </c>
      <c r="AF195" s="122" t="s">
        <v>791</v>
      </c>
      <c r="AG195" s="122">
        <v>1035</v>
      </c>
      <c r="AH195" s="148">
        <v>45450</v>
      </c>
      <c r="AI195" s="149">
        <v>136730</v>
      </c>
      <c r="AJ195" s="150" t="s">
        <v>1243</v>
      </c>
      <c r="AK195" s="151">
        <f t="shared" si="21"/>
        <v>935</v>
      </c>
      <c r="AL195" s="151">
        <f t="shared" si="22"/>
        <v>1100</v>
      </c>
      <c r="AM195" s="151">
        <f t="shared" si="20"/>
        <v>2035</v>
      </c>
      <c r="AN195" s="151">
        <f t="shared" si="23"/>
        <v>2035</v>
      </c>
      <c r="AO195" s="161"/>
      <c r="AP195" s="162" t="s">
        <v>1254</v>
      </c>
    </row>
    <row r="196" s="63" customFormat="1" ht="15" spans="1:42">
      <c r="A196" s="87" t="s">
        <v>230</v>
      </c>
      <c r="B196" s="88" t="s">
        <v>789</v>
      </c>
      <c r="C196" s="88" t="s">
        <v>1379</v>
      </c>
      <c r="D196" s="89" t="s">
        <v>1293</v>
      </c>
      <c r="E196" s="89" t="s">
        <v>1252</v>
      </c>
      <c r="F196" s="90" t="s">
        <v>454</v>
      </c>
      <c r="G196" s="88" t="s">
        <v>1238</v>
      </c>
      <c r="H196" s="88" t="s">
        <v>1239</v>
      </c>
      <c r="I196" s="113">
        <v>45441</v>
      </c>
      <c r="J196" s="113">
        <v>45441</v>
      </c>
      <c r="K196" s="113">
        <v>45447</v>
      </c>
      <c r="L196" s="113">
        <v>45449</v>
      </c>
      <c r="M196" s="113">
        <v>45449</v>
      </c>
      <c r="N196" s="113">
        <v>45450</v>
      </c>
      <c r="O196" s="113"/>
      <c r="P196" s="88" t="s">
        <v>1350</v>
      </c>
      <c r="Q196" s="122">
        <v>165</v>
      </c>
      <c r="R196" s="122">
        <v>800</v>
      </c>
      <c r="S196" s="122">
        <v>0</v>
      </c>
      <c r="T196" s="122">
        <v>0</v>
      </c>
      <c r="U196" s="122">
        <v>0</v>
      </c>
      <c r="V196" s="122"/>
      <c r="W196" s="122">
        <v>0</v>
      </c>
      <c r="X196" s="122">
        <v>0</v>
      </c>
      <c r="Y196" s="122">
        <v>0</v>
      </c>
      <c r="Z196" s="122">
        <v>0</v>
      </c>
      <c r="AA196" s="122"/>
      <c r="AB196" s="122">
        <f t="shared" si="26"/>
        <v>965</v>
      </c>
      <c r="AC196" s="122">
        <f t="shared" si="25"/>
        <v>0</v>
      </c>
      <c r="AD196" s="122">
        <v>500</v>
      </c>
      <c r="AE196" s="136">
        <v>45449</v>
      </c>
      <c r="AF196" s="122" t="s">
        <v>793</v>
      </c>
      <c r="AG196" s="122">
        <v>465</v>
      </c>
      <c r="AH196" s="148">
        <v>45450</v>
      </c>
      <c r="AI196" s="149">
        <v>136731</v>
      </c>
      <c r="AJ196" s="150" t="s">
        <v>1243</v>
      </c>
      <c r="AK196" s="151">
        <f t="shared" si="21"/>
        <v>165</v>
      </c>
      <c r="AL196" s="151">
        <f t="shared" si="22"/>
        <v>800</v>
      </c>
      <c r="AM196" s="151">
        <f t="shared" ref="AM196:AM259" si="27">SUM(AK196:AL196)</f>
        <v>965</v>
      </c>
      <c r="AN196" s="151">
        <f t="shared" si="23"/>
        <v>965</v>
      </c>
      <c r="AO196" s="161"/>
      <c r="AP196" s="162" t="s">
        <v>1254</v>
      </c>
    </row>
    <row r="197" s="61" customFormat="1" ht="15" spans="1:42">
      <c r="A197" s="87" t="s">
        <v>231</v>
      </c>
      <c r="B197" s="88" t="s">
        <v>788</v>
      </c>
      <c r="C197" s="88" t="s">
        <v>453</v>
      </c>
      <c r="D197" s="89" t="s">
        <v>1293</v>
      </c>
      <c r="E197" s="89" t="s">
        <v>1252</v>
      </c>
      <c r="F197" s="90" t="s">
        <v>454</v>
      </c>
      <c r="G197" s="88" t="s">
        <v>1238</v>
      </c>
      <c r="H197" s="88" t="s">
        <v>1239</v>
      </c>
      <c r="I197" s="113">
        <v>45440</v>
      </c>
      <c r="J197" s="113">
        <v>45441</v>
      </c>
      <c r="K197" s="113">
        <v>45447</v>
      </c>
      <c r="L197" s="113">
        <v>45449</v>
      </c>
      <c r="M197" s="113">
        <v>45449</v>
      </c>
      <c r="N197" s="113">
        <v>45450</v>
      </c>
      <c r="O197" s="113"/>
      <c r="P197" s="88" t="s">
        <v>1258</v>
      </c>
      <c r="Q197" s="122">
        <v>0</v>
      </c>
      <c r="R197" s="122">
        <v>500</v>
      </c>
      <c r="S197" s="122">
        <v>0</v>
      </c>
      <c r="T197" s="122">
        <v>0</v>
      </c>
      <c r="U197" s="122">
        <v>0</v>
      </c>
      <c r="V197" s="122"/>
      <c r="W197" s="122">
        <v>0</v>
      </c>
      <c r="X197" s="122">
        <v>0</v>
      </c>
      <c r="Y197" s="122">
        <v>0</v>
      </c>
      <c r="Z197" s="122">
        <v>0</v>
      </c>
      <c r="AA197" s="122"/>
      <c r="AB197" s="122">
        <f t="shared" si="26"/>
        <v>500</v>
      </c>
      <c r="AC197" s="122">
        <f t="shared" si="25"/>
        <v>0</v>
      </c>
      <c r="AD197" s="122">
        <v>0</v>
      </c>
      <c r="AE197" s="136">
        <v>45449</v>
      </c>
      <c r="AF197" s="122" t="s">
        <v>1246</v>
      </c>
      <c r="AG197" s="122">
        <v>500</v>
      </c>
      <c r="AH197" s="148">
        <v>45453</v>
      </c>
      <c r="AI197" s="149">
        <v>136740</v>
      </c>
      <c r="AJ197" s="150" t="s">
        <v>1243</v>
      </c>
      <c r="AK197" s="151">
        <f t="shared" ref="AK197:AK260" si="28">Q197-(U197+W197+Y197)</f>
        <v>0</v>
      </c>
      <c r="AL197" s="151">
        <f t="shared" ref="AL197:AL260" si="29">SUM(R197:T197)-(X197+Z197+V197)</f>
        <v>500</v>
      </c>
      <c r="AM197" s="151">
        <f t="shared" si="27"/>
        <v>500</v>
      </c>
      <c r="AN197" s="151">
        <f t="shared" ref="AN197:AN260" si="30">AD197+AG197</f>
        <v>500</v>
      </c>
      <c r="AO197" s="161"/>
      <c r="AP197" s="162" t="s">
        <v>1254</v>
      </c>
    </row>
    <row r="198" s="61" customFormat="1" ht="15" spans="1:42">
      <c r="A198" s="87" t="s">
        <v>232</v>
      </c>
      <c r="B198" s="88" t="s">
        <v>795</v>
      </c>
      <c r="C198" s="88" t="s">
        <v>796</v>
      </c>
      <c r="D198" s="184" t="s">
        <v>1293</v>
      </c>
      <c r="E198" s="184" t="s">
        <v>1252</v>
      </c>
      <c r="F198" s="90" t="s">
        <v>433</v>
      </c>
      <c r="G198" s="88" t="s">
        <v>1238</v>
      </c>
      <c r="H198" s="88" t="s">
        <v>1239</v>
      </c>
      <c r="I198" s="113">
        <v>45443</v>
      </c>
      <c r="J198" s="113">
        <v>45443</v>
      </c>
      <c r="K198" s="113">
        <v>45449</v>
      </c>
      <c r="L198" s="113">
        <v>45449</v>
      </c>
      <c r="M198" s="113">
        <v>45449</v>
      </c>
      <c r="N198" s="113">
        <v>45449</v>
      </c>
      <c r="O198" s="113">
        <v>45386</v>
      </c>
      <c r="P198" s="88" t="s">
        <v>1350</v>
      </c>
      <c r="Q198" s="122">
        <v>0</v>
      </c>
      <c r="R198" s="122">
        <v>800</v>
      </c>
      <c r="S198" s="122">
        <v>0</v>
      </c>
      <c r="T198" s="122">
        <v>0</v>
      </c>
      <c r="U198" s="122">
        <v>0</v>
      </c>
      <c r="V198" s="122"/>
      <c r="W198" s="122">
        <v>0</v>
      </c>
      <c r="X198" s="122">
        <v>800</v>
      </c>
      <c r="Y198" s="122">
        <v>0</v>
      </c>
      <c r="Z198" s="122">
        <v>0</v>
      </c>
      <c r="AA198" s="122"/>
      <c r="AB198" s="122">
        <f t="shared" si="26"/>
        <v>0</v>
      </c>
      <c r="AC198" s="122">
        <f t="shared" si="25"/>
        <v>0</v>
      </c>
      <c r="AD198" s="122">
        <v>0</v>
      </c>
      <c r="AE198" s="136"/>
      <c r="AF198" s="122"/>
      <c r="AG198" s="122">
        <v>0</v>
      </c>
      <c r="AH198" s="148"/>
      <c r="AI198" s="149"/>
      <c r="AJ198" s="150"/>
      <c r="AK198" s="151">
        <f t="shared" si="28"/>
        <v>0</v>
      </c>
      <c r="AL198" s="151">
        <f t="shared" si="29"/>
        <v>0</v>
      </c>
      <c r="AM198" s="151">
        <f t="shared" si="27"/>
        <v>0</v>
      </c>
      <c r="AN198" s="151">
        <f t="shared" si="30"/>
        <v>0</v>
      </c>
      <c r="AO198" s="161"/>
      <c r="AP198" s="162" t="s">
        <v>1265</v>
      </c>
    </row>
    <row r="199" s="61" customFormat="1" ht="15" spans="1:42">
      <c r="A199" s="87" t="s">
        <v>233</v>
      </c>
      <c r="B199" s="88" t="s">
        <v>798</v>
      </c>
      <c r="C199" s="88" t="s">
        <v>449</v>
      </c>
      <c r="D199" s="89" t="s">
        <v>1293</v>
      </c>
      <c r="E199" s="89" t="s">
        <v>1237</v>
      </c>
      <c r="F199" s="90" t="s">
        <v>433</v>
      </c>
      <c r="G199" s="88" t="s">
        <v>1238</v>
      </c>
      <c r="H199" s="88" t="s">
        <v>1239</v>
      </c>
      <c r="I199" s="113">
        <v>45444</v>
      </c>
      <c r="J199" s="113">
        <v>45446</v>
      </c>
      <c r="K199" s="113">
        <v>45453</v>
      </c>
      <c r="L199" s="113">
        <v>45453</v>
      </c>
      <c r="M199" s="113">
        <v>45453</v>
      </c>
      <c r="N199" s="113">
        <v>45454</v>
      </c>
      <c r="O199" s="113">
        <v>45142</v>
      </c>
      <c r="P199" s="88" t="s">
        <v>1250</v>
      </c>
      <c r="Q199" s="122">
        <v>300</v>
      </c>
      <c r="R199" s="122">
        <v>800</v>
      </c>
      <c r="S199" s="122">
        <v>0</v>
      </c>
      <c r="T199" s="122">
        <v>0</v>
      </c>
      <c r="U199" s="122">
        <v>0</v>
      </c>
      <c r="V199" s="122"/>
      <c r="W199" s="122">
        <v>300</v>
      </c>
      <c r="X199" s="122">
        <v>800</v>
      </c>
      <c r="Y199" s="122">
        <v>0</v>
      </c>
      <c r="Z199" s="122">
        <v>0</v>
      </c>
      <c r="AA199" s="122"/>
      <c r="AB199" s="122">
        <f t="shared" si="26"/>
        <v>0</v>
      </c>
      <c r="AC199" s="122">
        <f t="shared" si="25"/>
        <v>0</v>
      </c>
      <c r="AD199" s="122">
        <v>0</v>
      </c>
      <c r="AE199" s="136">
        <v>45453</v>
      </c>
      <c r="AF199" s="122" t="s">
        <v>1246</v>
      </c>
      <c r="AG199" s="122">
        <v>0</v>
      </c>
      <c r="AH199" s="148"/>
      <c r="AI199" s="149"/>
      <c r="AJ199" s="150"/>
      <c r="AK199" s="151">
        <f t="shared" si="28"/>
        <v>0</v>
      </c>
      <c r="AL199" s="151">
        <f t="shared" si="29"/>
        <v>0</v>
      </c>
      <c r="AM199" s="151">
        <f t="shared" si="27"/>
        <v>0</v>
      </c>
      <c r="AN199" s="151">
        <f t="shared" si="30"/>
        <v>0</v>
      </c>
      <c r="AO199" s="161"/>
      <c r="AP199" s="162" t="s">
        <v>1247</v>
      </c>
    </row>
    <row r="200" s="61" customFormat="1" ht="15" spans="1:42">
      <c r="A200" s="87" t="s">
        <v>234</v>
      </c>
      <c r="B200" s="88" t="s">
        <v>415</v>
      </c>
      <c r="C200" s="88" t="s">
        <v>799</v>
      </c>
      <c r="D200" s="89" t="s">
        <v>1293</v>
      </c>
      <c r="E200" s="89" t="s">
        <v>1252</v>
      </c>
      <c r="F200" s="90" t="s">
        <v>523</v>
      </c>
      <c r="G200" s="88" t="s">
        <v>1238</v>
      </c>
      <c r="H200" s="88" t="s">
        <v>1239</v>
      </c>
      <c r="I200" s="113">
        <v>45448</v>
      </c>
      <c r="J200" s="113">
        <v>45453</v>
      </c>
      <c r="K200" s="113">
        <v>45453</v>
      </c>
      <c r="L200" s="113">
        <v>45453</v>
      </c>
      <c r="M200" s="113">
        <v>45453</v>
      </c>
      <c r="N200" s="113">
        <v>45453</v>
      </c>
      <c r="O200" s="114"/>
      <c r="P200" s="88" t="s">
        <v>1250</v>
      </c>
      <c r="Q200" s="122">
        <v>0</v>
      </c>
      <c r="R200" s="122">
        <v>800</v>
      </c>
      <c r="S200" s="122">
        <v>0</v>
      </c>
      <c r="T200" s="122">
        <v>0</v>
      </c>
      <c r="U200" s="122">
        <v>0</v>
      </c>
      <c r="V200" s="122"/>
      <c r="W200" s="122">
        <v>0</v>
      </c>
      <c r="X200" s="122">
        <v>800</v>
      </c>
      <c r="Y200" s="122">
        <v>0</v>
      </c>
      <c r="Z200" s="122">
        <v>0</v>
      </c>
      <c r="AA200" s="122"/>
      <c r="AB200" s="122">
        <f t="shared" si="26"/>
        <v>0</v>
      </c>
      <c r="AC200" s="122">
        <f t="shared" si="25"/>
        <v>0</v>
      </c>
      <c r="AD200" s="122">
        <v>0</v>
      </c>
      <c r="AE200" s="136">
        <v>45453</v>
      </c>
      <c r="AF200" s="122" t="s">
        <v>1246</v>
      </c>
      <c r="AG200" s="122">
        <v>0</v>
      </c>
      <c r="AH200" s="148"/>
      <c r="AI200" s="149"/>
      <c r="AJ200" s="181" t="s">
        <v>523</v>
      </c>
      <c r="AK200" s="151">
        <f t="shared" si="28"/>
        <v>0</v>
      </c>
      <c r="AL200" s="151">
        <f t="shared" si="29"/>
        <v>0</v>
      </c>
      <c r="AM200" s="151">
        <f t="shared" si="27"/>
        <v>0</v>
      </c>
      <c r="AN200" s="151">
        <f t="shared" si="30"/>
        <v>0</v>
      </c>
      <c r="AO200" s="161"/>
      <c r="AP200" s="162" t="s">
        <v>1265</v>
      </c>
    </row>
    <row r="201" s="61" customFormat="1" ht="15" spans="1:42">
      <c r="A201" s="87" t="s">
        <v>235</v>
      </c>
      <c r="B201" s="88" t="s">
        <v>801</v>
      </c>
      <c r="C201" s="88" t="s">
        <v>517</v>
      </c>
      <c r="D201" s="89" t="s">
        <v>1236</v>
      </c>
      <c r="E201" s="89" t="s">
        <v>1237</v>
      </c>
      <c r="F201" s="90" t="s">
        <v>454</v>
      </c>
      <c r="G201" s="88" t="s">
        <v>1238</v>
      </c>
      <c r="H201" s="88" t="s">
        <v>1239</v>
      </c>
      <c r="I201" s="113">
        <v>45429</v>
      </c>
      <c r="J201" s="113">
        <v>45429</v>
      </c>
      <c r="K201" s="113">
        <v>45454</v>
      </c>
      <c r="L201" s="113">
        <v>45454</v>
      </c>
      <c r="M201" s="113">
        <v>45456</v>
      </c>
      <c r="N201" s="113">
        <v>45461</v>
      </c>
      <c r="O201" s="113"/>
      <c r="P201" s="88" t="s">
        <v>1380</v>
      </c>
      <c r="Q201" s="122">
        <v>165</v>
      </c>
      <c r="R201" s="122">
        <v>1250</v>
      </c>
      <c r="S201" s="122">
        <v>500</v>
      </c>
      <c r="T201" s="122">
        <v>0</v>
      </c>
      <c r="U201" s="122">
        <v>0</v>
      </c>
      <c r="V201" s="122">
        <v>7</v>
      </c>
      <c r="W201" s="122">
        <v>33</v>
      </c>
      <c r="X201" s="122">
        <v>175</v>
      </c>
      <c r="Y201" s="122">
        <v>0</v>
      </c>
      <c r="Z201" s="122">
        <v>0</v>
      </c>
      <c r="AA201" s="122"/>
      <c r="AB201" s="122">
        <f>SUM(Q201:T201)-(U201+W201+X201+Y201+Z201+V201)</f>
        <v>1700</v>
      </c>
      <c r="AC201" s="122">
        <f t="shared" si="25"/>
        <v>0</v>
      </c>
      <c r="AD201" s="122">
        <v>0</v>
      </c>
      <c r="AE201" s="136">
        <v>45456</v>
      </c>
      <c r="AF201" s="122" t="s">
        <v>1246</v>
      </c>
      <c r="AG201" s="122">
        <v>1700</v>
      </c>
      <c r="AH201" s="148">
        <v>45481</v>
      </c>
      <c r="AI201" s="149" t="s">
        <v>1381</v>
      </c>
      <c r="AJ201" s="150" t="s">
        <v>1243</v>
      </c>
      <c r="AK201" s="151">
        <f t="shared" si="28"/>
        <v>132</v>
      </c>
      <c r="AL201" s="151">
        <f t="shared" si="29"/>
        <v>1568</v>
      </c>
      <c r="AM201" s="151">
        <f t="shared" si="27"/>
        <v>1700</v>
      </c>
      <c r="AN201" s="151">
        <f t="shared" si="30"/>
        <v>1700</v>
      </c>
      <c r="AO201" s="161"/>
      <c r="AP201" s="162" t="s">
        <v>1244</v>
      </c>
    </row>
    <row r="202" s="61" customFormat="1" ht="15" spans="1:42">
      <c r="A202" s="87" t="s">
        <v>236</v>
      </c>
      <c r="B202" s="88" t="s">
        <v>802</v>
      </c>
      <c r="C202" s="88" t="s">
        <v>803</v>
      </c>
      <c r="D202" s="89" t="s">
        <v>1236</v>
      </c>
      <c r="E202" s="89" t="s">
        <v>1237</v>
      </c>
      <c r="F202" s="90" t="s">
        <v>454</v>
      </c>
      <c r="G202" s="88" t="s">
        <v>1238</v>
      </c>
      <c r="H202" s="88" t="s">
        <v>1239</v>
      </c>
      <c r="I202" s="113">
        <v>45436</v>
      </c>
      <c r="J202" s="113">
        <v>45439</v>
      </c>
      <c r="K202" s="113">
        <v>45454</v>
      </c>
      <c r="L202" s="113">
        <v>45456</v>
      </c>
      <c r="M202" s="113">
        <v>45456</v>
      </c>
      <c r="N202" s="113">
        <v>45457</v>
      </c>
      <c r="O202" s="113"/>
      <c r="P202" s="88" t="s">
        <v>1382</v>
      </c>
      <c r="Q202" s="122">
        <v>0</v>
      </c>
      <c r="R202" s="122">
        <v>3500</v>
      </c>
      <c r="S202" s="122">
        <v>0</v>
      </c>
      <c r="T202" s="122">
        <v>0</v>
      </c>
      <c r="U202" s="122">
        <v>0</v>
      </c>
      <c r="V202" s="122"/>
      <c r="W202" s="122">
        <v>0</v>
      </c>
      <c r="X202" s="122">
        <v>3500</v>
      </c>
      <c r="Y202" s="122">
        <v>0</v>
      </c>
      <c r="Z202" s="122">
        <v>0</v>
      </c>
      <c r="AA202" s="122"/>
      <c r="AB202" s="122">
        <f>SUM(Q202:T202)-(U202+W202+X202+Y202+Z202)</f>
        <v>0</v>
      </c>
      <c r="AC202" s="122">
        <f t="shared" si="25"/>
        <v>0</v>
      </c>
      <c r="AD202" s="122">
        <v>0</v>
      </c>
      <c r="AE202" s="136"/>
      <c r="AF202" s="122"/>
      <c r="AG202" s="122">
        <v>0</v>
      </c>
      <c r="AH202" s="148"/>
      <c r="AI202" s="149"/>
      <c r="AJ202" s="150"/>
      <c r="AK202" s="151">
        <f t="shared" si="28"/>
        <v>0</v>
      </c>
      <c r="AL202" s="151">
        <f t="shared" si="29"/>
        <v>0</v>
      </c>
      <c r="AM202" s="151">
        <f t="shared" si="27"/>
        <v>0</v>
      </c>
      <c r="AN202" s="151">
        <f t="shared" si="30"/>
        <v>0</v>
      </c>
      <c r="AO202" s="161"/>
      <c r="AP202" s="162" t="s">
        <v>1383</v>
      </c>
    </row>
    <row r="203" s="61" customFormat="1" ht="15" spans="1:42">
      <c r="A203" s="87" t="s">
        <v>237</v>
      </c>
      <c r="B203" s="88" t="s">
        <v>802</v>
      </c>
      <c r="C203" s="88" t="s">
        <v>804</v>
      </c>
      <c r="D203" s="89" t="s">
        <v>1236</v>
      </c>
      <c r="E203" s="89" t="s">
        <v>1237</v>
      </c>
      <c r="F203" s="90" t="s">
        <v>454</v>
      </c>
      <c r="G203" s="88" t="s">
        <v>1238</v>
      </c>
      <c r="H203" s="88" t="s">
        <v>1239</v>
      </c>
      <c r="I203" s="113">
        <v>45436</v>
      </c>
      <c r="J203" s="113">
        <v>45439</v>
      </c>
      <c r="K203" s="113">
        <v>45454</v>
      </c>
      <c r="L203" s="113">
        <v>45456</v>
      </c>
      <c r="M203" s="113">
        <v>45456</v>
      </c>
      <c r="N203" s="113">
        <v>45457</v>
      </c>
      <c r="O203" s="113"/>
      <c r="P203" s="88" t="s">
        <v>1382</v>
      </c>
      <c r="Q203" s="122">
        <v>220</v>
      </c>
      <c r="R203" s="122">
        <v>5250</v>
      </c>
      <c r="S203" s="122">
        <v>500</v>
      </c>
      <c r="T203" s="122">
        <v>0</v>
      </c>
      <c r="U203" s="122">
        <v>0</v>
      </c>
      <c r="V203" s="122">
        <v>417.9</v>
      </c>
      <c r="W203" s="122">
        <v>0</v>
      </c>
      <c r="X203" s="122">
        <v>0</v>
      </c>
      <c r="Y203" s="122">
        <v>0</v>
      </c>
      <c r="Z203" s="122">
        <v>0</v>
      </c>
      <c r="AA203" s="122">
        <v>99.14</v>
      </c>
      <c r="AB203" s="122">
        <f>SUM(Q203+R203+S203+T203)-(U203+V203+W203+X203+Y203+Z203+AA203)</f>
        <v>5452.96</v>
      </c>
      <c r="AC203" s="122">
        <f t="shared" si="25"/>
        <v>0</v>
      </c>
      <c r="AD203" s="122">
        <v>0</v>
      </c>
      <c r="AE203" s="136"/>
      <c r="AF203" s="122"/>
      <c r="AG203" s="122">
        <v>5452.96</v>
      </c>
      <c r="AH203" s="148">
        <v>45576</v>
      </c>
      <c r="AI203" s="149" t="s">
        <v>1384</v>
      </c>
      <c r="AJ203" s="150" t="s">
        <v>1243</v>
      </c>
      <c r="AK203" s="151">
        <f t="shared" si="28"/>
        <v>220</v>
      </c>
      <c r="AL203" s="151">
        <f t="shared" si="29"/>
        <v>5332.1</v>
      </c>
      <c r="AM203" s="151">
        <f t="shared" si="27"/>
        <v>5552.1</v>
      </c>
      <c r="AN203" s="151">
        <f t="shared" si="30"/>
        <v>5452.96</v>
      </c>
      <c r="AO203" s="161"/>
      <c r="AP203" s="162" t="s">
        <v>1244</v>
      </c>
    </row>
    <row r="204" s="61" customFormat="1" ht="15" spans="1:42">
      <c r="A204" s="87" t="s">
        <v>238</v>
      </c>
      <c r="B204" s="88" t="s">
        <v>805</v>
      </c>
      <c r="C204" s="88" t="s">
        <v>449</v>
      </c>
      <c r="D204" s="89" t="s">
        <v>1293</v>
      </c>
      <c r="E204" s="89" t="s">
        <v>1252</v>
      </c>
      <c r="F204" s="90" t="s">
        <v>433</v>
      </c>
      <c r="G204" s="88" t="s">
        <v>1238</v>
      </c>
      <c r="H204" s="88" t="s">
        <v>1239</v>
      </c>
      <c r="I204" s="113">
        <v>45450</v>
      </c>
      <c r="J204" s="113">
        <v>45450</v>
      </c>
      <c r="K204" s="113">
        <v>45456</v>
      </c>
      <c r="L204" s="113">
        <v>45456</v>
      </c>
      <c r="M204" s="113">
        <v>45456</v>
      </c>
      <c r="N204" s="113">
        <v>45457</v>
      </c>
      <c r="O204" s="114">
        <v>45281</v>
      </c>
      <c r="P204" s="88" t="s">
        <v>1250</v>
      </c>
      <c r="Q204" s="122">
        <v>0</v>
      </c>
      <c r="R204" s="122">
        <v>800</v>
      </c>
      <c r="S204" s="122">
        <v>0</v>
      </c>
      <c r="T204" s="122">
        <v>0</v>
      </c>
      <c r="U204" s="122">
        <v>0</v>
      </c>
      <c r="V204" s="122"/>
      <c r="W204" s="122">
        <v>0</v>
      </c>
      <c r="X204" s="122">
        <v>800</v>
      </c>
      <c r="Y204" s="122">
        <v>0</v>
      </c>
      <c r="Z204" s="122">
        <v>0</v>
      </c>
      <c r="AA204" s="122"/>
      <c r="AB204" s="122">
        <f t="shared" ref="AB204:AB235" si="31">SUM(Q204:T204)-(U204+W204+X204+Y204+Z204)</f>
        <v>0</v>
      </c>
      <c r="AC204" s="122">
        <f t="shared" si="25"/>
        <v>0</v>
      </c>
      <c r="AD204" s="122">
        <v>0</v>
      </c>
      <c r="AE204" s="136"/>
      <c r="AF204" s="122"/>
      <c r="AG204" s="122">
        <v>0</v>
      </c>
      <c r="AH204" s="148"/>
      <c r="AI204" s="149"/>
      <c r="AJ204" s="181" t="s">
        <v>433</v>
      </c>
      <c r="AK204" s="151">
        <f t="shared" si="28"/>
        <v>0</v>
      </c>
      <c r="AL204" s="151">
        <f t="shared" si="29"/>
        <v>0</v>
      </c>
      <c r="AM204" s="151">
        <f t="shared" si="27"/>
        <v>0</v>
      </c>
      <c r="AN204" s="151">
        <f t="shared" si="30"/>
        <v>0</v>
      </c>
      <c r="AO204" s="161"/>
      <c r="AP204" s="162" t="s">
        <v>1265</v>
      </c>
    </row>
    <row r="205" s="61" customFormat="1" ht="15" spans="1:42">
      <c r="A205" s="87" t="s">
        <v>240</v>
      </c>
      <c r="B205" s="88" t="s">
        <v>807</v>
      </c>
      <c r="C205" s="88" t="s">
        <v>541</v>
      </c>
      <c r="D205" s="89" t="s">
        <v>1293</v>
      </c>
      <c r="E205" s="89" t="s">
        <v>1237</v>
      </c>
      <c r="F205" s="90" t="s">
        <v>433</v>
      </c>
      <c r="G205" s="88" t="s">
        <v>1238</v>
      </c>
      <c r="H205" s="88" t="s">
        <v>1239</v>
      </c>
      <c r="I205" s="113">
        <v>45440</v>
      </c>
      <c r="J205" s="113">
        <v>45441</v>
      </c>
      <c r="K205" s="113">
        <v>45457</v>
      </c>
      <c r="L205" s="113">
        <v>45457</v>
      </c>
      <c r="M205" s="113">
        <v>45457</v>
      </c>
      <c r="N205" s="113">
        <v>45461</v>
      </c>
      <c r="O205" s="113">
        <v>45311</v>
      </c>
      <c r="P205" s="88" t="s">
        <v>1250</v>
      </c>
      <c r="Q205" s="122">
        <v>0</v>
      </c>
      <c r="R205" s="122">
        <v>800</v>
      </c>
      <c r="S205" s="122">
        <v>0</v>
      </c>
      <c r="T205" s="122">
        <v>0</v>
      </c>
      <c r="U205" s="122">
        <v>0</v>
      </c>
      <c r="V205" s="122"/>
      <c r="W205" s="122">
        <v>0</v>
      </c>
      <c r="X205" s="122">
        <v>800</v>
      </c>
      <c r="Y205" s="122">
        <v>0</v>
      </c>
      <c r="Z205" s="122">
        <v>0</v>
      </c>
      <c r="AA205" s="122"/>
      <c r="AB205" s="122">
        <f t="shared" si="31"/>
        <v>0</v>
      </c>
      <c r="AC205" s="122">
        <f t="shared" si="25"/>
        <v>0</v>
      </c>
      <c r="AD205" s="122">
        <v>0</v>
      </c>
      <c r="AE205" s="136">
        <v>45457</v>
      </c>
      <c r="AF205" s="122" t="s">
        <v>1246</v>
      </c>
      <c r="AG205" s="122">
        <v>0</v>
      </c>
      <c r="AH205" s="148"/>
      <c r="AI205" s="149"/>
      <c r="AJ205" s="150" t="s">
        <v>433</v>
      </c>
      <c r="AK205" s="151">
        <f t="shared" si="28"/>
        <v>0</v>
      </c>
      <c r="AL205" s="151">
        <f t="shared" si="29"/>
        <v>0</v>
      </c>
      <c r="AM205" s="151">
        <f t="shared" si="27"/>
        <v>0</v>
      </c>
      <c r="AN205" s="151">
        <f t="shared" si="30"/>
        <v>0</v>
      </c>
      <c r="AO205" s="161"/>
      <c r="AP205" s="162" t="s">
        <v>1247</v>
      </c>
    </row>
    <row r="206" s="61" customFormat="1" ht="15" spans="1:42">
      <c r="A206" s="87" t="s">
        <v>241</v>
      </c>
      <c r="B206" s="88" t="s">
        <v>808</v>
      </c>
      <c r="C206" s="88" t="s">
        <v>432</v>
      </c>
      <c r="D206" s="89" t="s">
        <v>1236</v>
      </c>
      <c r="E206" s="89" t="s">
        <v>1237</v>
      </c>
      <c r="F206" s="90" t="s">
        <v>581</v>
      </c>
      <c r="G206" s="88" t="s">
        <v>1238</v>
      </c>
      <c r="H206" s="88" t="s">
        <v>1239</v>
      </c>
      <c r="I206" s="113">
        <v>45443</v>
      </c>
      <c r="J206" s="113">
        <v>45443</v>
      </c>
      <c r="K206" s="113">
        <v>45457</v>
      </c>
      <c r="L206" s="113">
        <v>45457</v>
      </c>
      <c r="M206" s="113">
        <v>45457</v>
      </c>
      <c r="N206" s="113">
        <v>45462</v>
      </c>
      <c r="O206" s="113">
        <v>44409</v>
      </c>
      <c r="P206" s="88" t="s">
        <v>1241</v>
      </c>
      <c r="Q206" s="122">
        <v>5000</v>
      </c>
      <c r="R206" s="122">
        <v>1100</v>
      </c>
      <c r="S206" s="122">
        <v>500</v>
      </c>
      <c r="T206" s="122">
        <v>0</v>
      </c>
      <c r="U206" s="122">
        <v>0</v>
      </c>
      <c r="V206" s="122"/>
      <c r="W206" s="122">
        <v>0</v>
      </c>
      <c r="X206" s="122">
        <v>1500</v>
      </c>
      <c r="Y206" s="122">
        <v>0</v>
      </c>
      <c r="Z206" s="122">
        <v>0</v>
      </c>
      <c r="AA206" s="122"/>
      <c r="AB206" s="122">
        <f t="shared" si="31"/>
        <v>5100</v>
      </c>
      <c r="AC206" s="122">
        <f t="shared" si="25"/>
        <v>0</v>
      </c>
      <c r="AD206" s="122">
        <v>5100</v>
      </c>
      <c r="AE206" s="136">
        <v>45457</v>
      </c>
      <c r="AF206" s="122" t="s">
        <v>809</v>
      </c>
      <c r="AG206" s="122">
        <v>0</v>
      </c>
      <c r="AH206" s="148"/>
      <c r="AI206" s="149"/>
      <c r="AJ206" s="150" t="s">
        <v>1243</v>
      </c>
      <c r="AK206" s="151">
        <f t="shared" si="28"/>
        <v>5000</v>
      </c>
      <c r="AL206" s="151">
        <f t="shared" si="29"/>
        <v>100</v>
      </c>
      <c r="AM206" s="151">
        <f t="shared" si="27"/>
        <v>5100</v>
      </c>
      <c r="AN206" s="151">
        <f t="shared" si="30"/>
        <v>5100</v>
      </c>
      <c r="AO206" s="161"/>
      <c r="AP206" s="162" t="s">
        <v>1256</v>
      </c>
    </row>
    <row r="207" s="61" customFormat="1" ht="15" spans="1:42">
      <c r="A207" s="87" t="s">
        <v>239</v>
      </c>
      <c r="B207" s="88" t="s">
        <v>810</v>
      </c>
      <c r="C207" s="88" t="s">
        <v>520</v>
      </c>
      <c r="D207" s="89" t="s">
        <v>1236</v>
      </c>
      <c r="E207" s="89" t="s">
        <v>1237</v>
      </c>
      <c r="F207" s="90" t="s">
        <v>433</v>
      </c>
      <c r="G207" s="88" t="s">
        <v>1238</v>
      </c>
      <c r="H207" s="88" t="s">
        <v>1239</v>
      </c>
      <c r="I207" s="113">
        <v>45444</v>
      </c>
      <c r="J207" s="113">
        <v>45446</v>
      </c>
      <c r="K207" s="113">
        <v>45457</v>
      </c>
      <c r="L207" s="113">
        <v>45457</v>
      </c>
      <c r="M207" s="113">
        <v>45457</v>
      </c>
      <c r="N207" s="113">
        <v>45458</v>
      </c>
      <c r="O207" s="113">
        <v>45347</v>
      </c>
      <c r="P207" s="88" t="s">
        <v>1271</v>
      </c>
      <c r="Q207" s="122">
        <v>0</v>
      </c>
      <c r="R207" s="122">
        <v>450</v>
      </c>
      <c r="S207" s="122">
        <v>0</v>
      </c>
      <c r="T207" s="122">
        <v>0</v>
      </c>
      <c r="U207" s="122">
        <v>0</v>
      </c>
      <c r="V207" s="122"/>
      <c r="W207" s="122">
        <v>0</v>
      </c>
      <c r="X207" s="122">
        <v>450</v>
      </c>
      <c r="Y207" s="122">
        <v>0</v>
      </c>
      <c r="Z207" s="122">
        <v>0</v>
      </c>
      <c r="AA207" s="122"/>
      <c r="AB207" s="122">
        <f t="shared" si="31"/>
        <v>0</v>
      </c>
      <c r="AC207" s="122">
        <f t="shared" si="25"/>
        <v>0</v>
      </c>
      <c r="AD207" s="122">
        <v>0</v>
      </c>
      <c r="AE207" s="136">
        <v>45457</v>
      </c>
      <c r="AF207" s="122" t="s">
        <v>1246</v>
      </c>
      <c r="AG207" s="122">
        <v>0</v>
      </c>
      <c r="AH207" s="148"/>
      <c r="AI207" s="149"/>
      <c r="AJ207" s="150" t="s">
        <v>433</v>
      </c>
      <c r="AK207" s="151">
        <f t="shared" si="28"/>
        <v>0</v>
      </c>
      <c r="AL207" s="151">
        <f t="shared" si="29"/>
        <v>0</v>
      </c>
      <c r="AM207" s="151">
        <f t="shared" si="27"/>
        <v>0</v>
      </c>
      <c r="AN207" s="151">
        <f t="shared" si="30"/>
        <v>0</v>
      </c>
      <c r="AO207" s="161"/>
      <c r="AP207" s="162" t="s">
        <v>1247</v>
      </c>
    </row>
    <row r="208" s="61" customFormat="1" ht="15" spans="1:42">
      <c r="A208" s="87" t="s">
        <v>242</v>
      </c>
      <c r="B208" s="88" t="s">
        <v>727</v>
      </c>
      <c r="C208" s="88" t="s">
        <v>486</v>
      </c>
      <c r="D208" s="89" t="s">
        <v>1236</v>
      </c>
      <c r="E208" s="89" t="s">
        <v>1252</v>
      </c>
      <c r="F208" s="90" t="s">
        <v>454</v>
      </c>
      <c r="G208" s="88" t="s">
        <v>1238</v>
      </c>
      <c r="H208" s="88" t="s">
        <v>1239</v>
      </c>
      <c r="I208" s="113">
        <v>45446</v>
      </c>
      <c r="J208" s="113">
        <v>45446</v>
      </c>
      <c r="K208" s="113">
        <v>45461</v>
      </c>
      <c r="L208" s="113">
        <v>45461</v>
      </c>
      <c r="M208" s="113">
        <v>45461</v>
      </c>
      <c r="N208" s="113">
        <v>45505</v>
      </c>
      <c r="O208" s="113"/>
      <c r="P208" s="88" t="s">
        <v>1271</v>
      </c>
      <c r="Q208" s="122">
        <v>0</v>
      </c>
      <c r="R208" s="122">
        <v>450</v>
      </c>
      <c r="S208" s="122">
        <v>0</v>
      </c>
      <c r="T208" s="122">
        <v>0</v>
      </c>
      <c r="U208" s="122">
        <v>0</v>
      </c>
      <c r="V208" s="122"/>
      <c r="W208" s="122">
        <v>0</v>
      </c>
      <c r="X208" s="122">
        <v>0</v>
      </c>
      <c r="Y208" s="122">
        <v>0</v>
      </c>
      <c r="Z208" s="122">
        <v>0</v>
      </c>
      <c r="AA208" s="122"/>
      <c r="AB208" s="122">
        <f t="shared" si="31"/>
        <v>450</v>
      </c>
      <c r="AC208" s="122">
        <f t="shared" si="25"/>
        <v>0</v>
      </c>
      <c r="AD208" s="122">
        <v>450</v>
      </c>
      <c r="AE208" s="136">
        <v>45461</v>
      </c>
      <c r="AF208" s="122" t="s">
        <v>812</v>
      </c>
      <c r="AG208" s="122">
        <v>0</v>
      </c>
      <c r="AH208" s="148"/>
      <c r="AI208" s="149"/>
      <c r="AJ208" s="150" t="s">
        <v>1243</v>
      </c>
      <c r="AK208" s="151">
        <f t="shared" si="28"/>
        <v>0</v>
      </c>
      <c r="AL208" s="151">
        <f t="shared" si="29"/>
        <v>450</v>
      </c>
      <c r="AM208" s="151">
        <f t="shared" si="27"/>
        <v>450</v>
      </c>
      <c r="AN208" s="151">
        <f t="shared" si="30"/>
        <v>450</v>
      </c>
      <c r="AO208" s="161"/>
      <c r="AP208" s="162" t="s">
        <v>1254</v>
      </c>
    </row>
    <row r="209" s="61" customFormat="1" ht="15" spans="1:42">
      <c r="A209" s="87" t="s">
        <v>243</v>
      </c>
      <c r="B209" s="88" t="s">
        <v>415</v>
      </c>
      <c r="C209" s="88" t="s">
        <v>517</v>
      </c>
      <c r="D209" s="89" t="s">
        <v>1236</v>
      </c>
      <c r="E209" s="89" t="s">
        <v>1252</v>
      </c>
      <c r="F209" s="90" t="s">
        <v>550</v>
      </c>
      <c r="G209" s="88" t="s">
        <v>1238</v>
      </c>
      <c r="H209" s="88" t="s">
        <v>1239</v>
      </c>
      <c r="I209" s="113">
        <v>45450</v>
      </c>
      <c r="J209" s="113">
        <v>45461</v>
      </c>
      <c r="K209" s="113">
        <v>45461</v>
      </c>
      <c r="L209" s="113">
        <v>45461</v>
      </c>
      <c r="M209" s="113">
        <v>45461</v>
      </c>
      <c r="N209" s="113">
        <v>45461</v>
      </c>
      <c r="O209" s="114"/>
      <c r="P209" s="88" t="s">
        <v>1266</v>
      </c>
      <c r="Q209" s="122">
        <v>29600</v>
      </c>
      <c r="R209" s="122">
        <v>0</v>
      </c>
      <c r="S209" s="122">
        <v>0</v>
      </c>
      <c r="T209" s="122">
        <v>0</v>
      </c>
      <c r="U209" s="122">
        <v>0</v>
      </c>
      <c r="V209" s="122"/>
      <c r="W209" s="122">
        <v>29600</v>
      </c>
      <c r="X209" s="122">
        <v>0</v>
      </c>
      <c r="Y209" s="122">
        <v>0</v>
      </c>
      <c r="Z209" s="122">
        <v>0</v>
      </c>
      <c r="AA209" s="122"/>
      <c r="AB209" s="122">
        <f t="shared" si="31"/>
        <v>0</v>
      </c>
      <c r="AC209" s="122">
        <f t="shared" si="25"/>
        <v>0</v>
      </c>
      <c r="AD209" s="122">
        <v>0</v>
      </c>
      <c r="AE209" s="136"/>
      <c r="AF209" s="122"/>
      <c r="AG209" s="122">
        <v>0</v>
      </c>
      <c r="AH209" s="148"/>
      <c r="AI209" s="149"/>
      <c r="AJ209" s="181" t="s">
        <v>1274</v>
      </c>
      <c r="AK209" s="151">
        <f t="shared" si="28"/>
        <v>0</v>
      </c>
      <c r="AL209" s="151">
        <f t="shared" si="29"/>
        <v>0</v>
      </c>
      <c r="AM209" s="151">
        <f t="shared" si="27"/>
        <v>0</v>
      </c>
      <c r="AN209" s="151">
        <f t="shared" si="30"/>
        <v>0</v>
      </c>
      <c r="AO209" s="161"/>
      <c r="AP209" s="162" t="s">
        <v>1265</v>
      </c>
    </row>
    <row r="210" s="61" customFormat="1" ht="15" spans="1:42">
      <c r="A210" s="87" t="s">
        <v>244</v>
      </c>
      <c r="B210" s="88" t="s">
        <v>814</v>
      </c>
      <c r="C210" s="88" t="s">
        <v>803</v>
      </c>
      <c r="D210" s="89" t="s">
        <v>1236</v>
      </c>
      <c r="E210" s="89" t="s">
        <v>1237</v>
      </c>
      <c r="F210" s="90" t="s">
        <v>454</v>
      </c>
      <c r="G210" s="88" t="s">
        <v>1238</v>
      </c>
      <c r="H210" s="88" t="s">
        <v>1239</v>
      </c>
      <c r="I210" s="113">
        <v>45447</v>
      </c>
      <c r="J210" s="113">
        <v>45448</v>
      </c>
      <c r="K210" s="113">
        <v>45462</v>
      </c>
      <c r="L210" s="113">
        <v>45462</v>
      </c>
      <c r="M210" s="113">
        <v>45462</v>
      </c>
      <c r="N210" s="113">
        <v>45465</v>
      </c>
      <c r="O210" s="114"/>
      <c r="P210" s="88" t="s">
        <v>1385</v>
      </c>
      <c r="Q210" s="122">
        <v>0</v>
      </c>
      <c r="R210" s="122">
        <v>2400</v>
      </c>
      <c r="S210" s="122">
        <v>0</v>
      </c>
      <c r="T210" s="122">
        <v>0</v>
      </c>
      <c r="U210" s="122">
        <v>0</v>
      </c>
      <c r="V210" s="122"/>
      <c r="W210" s="122">
        <v>0</v>
      </c>
      <c r="X210" s="122">
        <v>2400</v>
      </c>
      <c r="Y210" s="122">
        <v>0</v>
      </c>
      <c r="Z210" s="122">
        <v>0</v>
      </c>
      <c r="AA210" s="122"/>
      <c r="AB210" s="122">
        <f t="shared" si="31"/>
        <v>0</v>
      </c>
      <c r="AC210" s="122">
        <f t="shared" si="25"/>
        <v>0</v>
      </c>
      <c r="AD210" s="122">
        <v>0</v>
      </c>
      <c r="AE210" s="136">
        <v>45462</v>
      </c>
      <c r="AF210" s="122" t="s">
        <v>1246</v>
      </c>
      <c r="AG210" s="122">
        <v>0</v>
      </c>
      <c r="AH210" s="148"/>
      <c r="AI210" s="149"/>
      <c r="AJ210" s="181" t="s">
        <v>581</v>
      </c>
      <c r="AK210" s="151">
        <f t="shared" si="28"/>
        <v>0</v>
      </c>
      <c r="AL210" s="151">
        <f t="shared" si="29"/>
        <v>0</v>
      </c>
      <c r="AM210" s="151">
        <f t="shared" si="27"/>
        <v>0</v>
      </c>
      <c r="AN210" s="151">
        <f t="shared" si="30"/>
        <v>0</v>
      </c>
      <c r="AO210" s="161"/>
      <c r="AP210" s="162" t="s">
        <v>1256</v>
      </c>
    </row>
    <row r="211" s="61" customFormat="1" ht="15" spans="1:42">
      <c r="A211" s="87" t="s">
        <v>245</v>
      </c>
      <c r="B211" s="88" t="s">
        <v>814</v>
      </c>
      <c r="C211" s="88" t="s">
        <v>816</v>
      </c>
      <c r="D211" s="89" t="s">
        <v>1236</v>
      </c>
      <c r="E211" s="89" t="s">
        <v>1237</v>
      </c>
      <c r="F211" s="90" t="s">
        <v>454</v>
      </c>
      <c r="G211" s="88" t="s">
        <v>1238</v>
      </c>
      <c r="H211" s="88" t="s">
        <v>1239</v>
      </c>
      <c r="I211" s="113">
        <v>45448</v>
      </c>
      <c r="J211" s="113">
        <v>45448</v>
      </c>
      <c r="K211" s="113">
        <v>45462</v>
      </c>
      <c r="L211" s="113">
        <v>45462</v>
      </c>
      <c r="M211" s="113">
        <v>45462</v>
      </c>
      <c r="N211" s="113">
        <v>45465</v>
      </c>
      <c r="O211" s="114"/>
      <c r="P211" s="88" t="s">
        <v>1385</v>
      </c>
      <c r="Q211" s="122">
        <v>9350</v>
      </c>
      <c r="R211" s="122">
        <v>2400</v>
      </c>
      <c r="S211" s="122">
        <v>500</v>
      </c>
      <c r="T211" s="122">
        <v>0</v>
      </c>
      <c r="U211" s="122">
        <v>0</v>
      </c>
      <c r="V211" s="122"/>
      <c r="W211" s="122">
        <v>0</v>
      </c>
      <c r="X211" s="122">
        <v>0</v>
      </c>
      <c r="Y211" s="122">
        <v>0</v>
      </c>
      <c r="Z211" s="122">
        <v>0</v>
      </c>
      <c r="AA211" s="122"/>
      <c r="AB211" s="122">
        <f t="shared" si="31"/>
        <v>12250</v>
      </c>
      <c r="AC211" s="122">
        <f t="shared" si="25"/>
        <v>0</v>
      </c>
      <c r="AD211" s="122">
        <v>6200</v>
      </c>
      <c r="AE211" s="136">
        <v>45462</v>
      </c>
      <c r="AF211" s="122" t="s">
        <v>815</v>
      </c>
      <c r="AG211" s="122">
        <v>6050</v>
      </c>
      <c r="AH211" s="148">
        <v>45465</v>
      </c>
      <c r="AI211" s="149" t="s">
        <v>1386</v>
      </c>
      <c r="AJ211" s="181" t="s">
        <v>1243</v>
      </c>
      <c r="AK211" s="151">
        <f t="shared" si="28"/>
        <v>9350</v>
      </c>
      <c r="AL211" s="151">
        <f t="shared" si="29"/>
        <v>2900</v>
      </c>
      <c r="AM211" s="151">
        <f t="shared" si="27"/>
        <v>12250</v>
      </c>
      <c r="AN211" s="151">
        <f t="shared" si="30"/>
        <v>12250</v>
      </c>
      <c r="AO211" s="161"/>
      <c r="AP211" s="162" t="s">
        <v>1256</v>
      </c>
    </row>
    <row r="212" s="61" customFormat="1" ht="15" spans="1:42">
      <c r="A212" s="87" t="s">
        <v>246</v>
      </c>
      <c r="B212" s="185" t="s">
        <v>818</v>
      </c>
      <c r="C212" s="88" t="s">
        <v>449</v>
      </c>
      <c r="D212" s="89" t="s">
        <v>1293</v>
      </c>
      <c r="E212" s="89" t="s">
        <v>1252</v>
      </c>
      <c r="F212" s="90" t="s">
        <v>433</v>
      </c>
      <c r="G212" s="88" t="s">
        <v>1238</v>
      </c>
      <c r="H212" s="88" t="s">
        <v>1239</v>
      </c>
      <c r="I212" s="113">
        <v>45461</v>
      </c>
      <c r="J212" s="113">
        <v>45461</v>
      </c>
      <c r="K212" s="113">
        <v>45463</v>
      </c>
      <c r="L212" s="113">
        <v>45463</v>
      </c>
      <c r="M212" s="113">
        <v>45463</v>
      </c>
      <c r="N212" s="113">
        <v>45467</v>
      </c>
      <c r="O212" s="114">
        <v>45265</v>
      </c>
      <c r="P212" s="88" t="s">
        <v>1250</v>
      </c>
      <c r="Q212" s="122">
        <v>1000</v>
      </c>
      <c r="R212" s="122">
        <v>800</v>
      </c>
      <c r="S212" s="122">
        <v>0</v>
      </c>
      <c r="T212" s="122">
        <v>0</v>
      </c>
      <c r="U212" s="122">
        <v>0</v>
      </c>
      <c r="V212" s="122"/>
      <c r="W212" s="122">
        <v>1000</v>
      </c>
      <c r="X212" s="122">
        <v>800</v>
      </c>
      <c r="Y212" s="122">
        <v>0</v>
      </c>
      <c r="Z212" s="122">
        <v>0</v>
      </c>
      <c r="AA212" s="122"/>
      <c r="AB212" s="122">
        <f t="shared" si="31"/>
        <v>0</v>
      </c>
      <c r="AC212" s="122">
        <f t="shared" si="25"/>
        <v>0</v>
      </c>
      <c r="AD212" s="122">
        <v>0</v>
      </c>
      <c r="AE212" s="136">
        <v>45463</v>
      </c>
      <c r="AF212" s="122" t="s">
        <v>1246</v>
      </c>
      <c r="AG212" s="122">
        <v>0</v>
      </c>
      <c r="AH212" s="148"/>
      <c r="AI212" s="149"/>
      <c r="AJ212" s="181" t="s">
        <v>433</v>
      </c>
      <c r="AK212" s="151">
        <f t="shared" si="28"/>
        <v>0</v>
      </c>
      <c r="AL212" s="151">
        <f t="shared" si="29"/>
        <v>0</v>
      </c>
      <c r="AM212" s="151">
        <f t="shared" si="27"/>
        <v>0</v>
      </c>
      <c r="AN212" s="151">
        <f t="shared" si="30"/>
        <v>0</v>
      </c>
      <c r="AO212" s="161"/>
      <c r="AP212" s="162" t="s">
        <v>1265</v>
      </c>
    </row>
    <row r="213" s="61" customFormat="1" ht="15" spans="1:42">
      <c r="A213" s="87" t="s">
        <v>247</v>
      </c>
      <c r="B213" s="88" t="s">
        <v>820</v>
      </c>
      <c r="C213" s="88" t="s">
        <v>541</v>
      </c>
      <c r="D213" s="89" t="s">
        <v>1293</v>
      </c>
      <c r="E213" s="89" t="s">
        <v>1252</v>
      </c>
      <c r="F213" s="90" t="s">
        <v>433</v>
      </c>
      <c r="G213" s="88" t="s">
        <v>1238</v>
      </c>
      <c r="H213" s="88" t="s">
        <v>1239</v>
      </c>
      <c r="I213" s="113">
        <v>45450</v>
      </c>
      <c r="J213" s="113">
        <v>45450</v>
      </c>
      <c r="K213" s="113">
        <v>45467</v>
      </c>
      <c r="L213" s="113">
        <v>45467</v>
      </c>
      <c r="M213" s="113">
        <v>45467</v>
      </c>
      <c r="N213" s="113">
        <v>45468</v>
      </c>
      <c r="O213" s="114">
        <v>45414</v>
      </c>
      <c r="P213" s="88" t="s">
        <v>1271</v>
      </c>
      <c r="Q213" s="122">
        <v>0</v>
      </c>
      <c r="R213" s="122">
        <v>400</v>
      </c>
      <c r="S213" s="122">
        <v>0</v>
      </c>
      <c r="T213" s="122">
        <v>0</v>
      </c>
      <c r="U213" s="122">
        <v>0</v>
      </c>
      <c r="V213" s="122"/>
      <c r="W213" s="122">
        <v>0</v>
      </c>
      <c r="X213" s="122">
        <v>400</v>
      </c>
      <c r="Y213" s="122">
        <v>0</v>
      </c>
      <c r="Z213" s="122">
        <v>0</v>
      </c>
      <c r="AA213" s="122"/>
      <c r="AB213" s="122">
        <f t="shared" si="31"/>
        <v>0</v>
      </c>
      <c r="AC213" s="122">
        <f t="shared" si="25"/>
        <v>0</v>
      </c>
      <c r="AD213" s="122">
        <v>0</v>
      </c>
      <c r="AE213" s="136">
        <v>45467</v>
      </c>
      <c r="AF213" s="122" t="s">
        <v>1246</v>
      </c>
      <c r="AG213" s="122">
        <v>0</v>
      </c>
      <c r="AH213" s="148"/>
      <c r="AI213" s="149"/>
      <c r="AJ213" s="181" t="s">
        <v>433</v>
      </c>
      <c r="AK213" s="151">
        <f t="shared" si="28"/>
        <v>0</v>
      </c>
      <c r="AL213" s="151">
        <f t="shared" si="29"/>
        <v>0</v>
      </c>
      <c r="AM213" s="151">
        <f t="shared" si="27"/>
        <v>0</v>
      </c>
      <c r="AN213" s="151">
        <f t="shared" si="30"/>
        <v>0</v>
      </c>
      <c r="AO213" s="161"/>
      <c r="AP213" s="162" t="s">
        <v>1265</v>
      </c>
    </row>
    <row r="214" s="61" customFormat="1" ht="15" spans="1:42">
      <c r="A214" s="87" t="s">
        <v>248</v>
      </c>
      <c r="B214" s="88" t="s">
        <v>820</v>
      </c>
      <c r="C214" s="88" t="s">
        <v>541</v>
      </c>
      <c r="D214" s="89" t="s">
        <v>1293</v>
      </c>
      <c r="E214" s="89" t="s">
        <v>1252</v>
      </c>
      <c r="F214" s="90" t="s">
        <v>433</v>
      </c>
      <c r="G214" s="88" t="s">
        <v>1238</v>
      </c>
      <c r="H214" s="88" t="s">
        <v>1239</v>
      </c>
      <c r="I214" s="113">
        <v>45450</v>
      </c>
      <c r="J214" s="113">
        <v>45450</v>
      </c>
      <c r="K214" s="113">
        <v>45467</v>
      </c>
      <c r="L214" s="113">
        <v>45467</v>
      </c>
      <c r="M214" s="113">
        <v>45467</v>
      </c>
      <c r="N214" s="113">
        <v>45468</v>
      </c>
      <c r="O214" s="114">
        <v>45414</v>
      </c>
      <c r="P214" s="88" t="s">
        <v>1245</v>
      </c>
      <c r="Q214" s="122">
        <v>3000</v>
      </c>
      <c r="R214" s="122">
        <v>1500</v>
      </c>
      <c r="S214" s="122">
        <v>0</v>
      </c>
      <c r="T214" s="122">
        <v>0</v>
      </c>
      <c r="U214" s="122">
        <v>0</v>
      </c>
      <c r="V214" s="122"/>
      <c r="W214" s="122">
        <v>3000</v>
      </c>
      <c r="X214" s="122">
        <v>1500</v>
      </c>
      <c r="Y214" s="122">
        <v>0</v>
      </c>
      <c r="Z214" s="122">
        <v>0</v>
      </c>
      <c r="AA214" s="122"/>
      <c r="AB214" s="122">
        <f t="shared" si="31"/>
        <v>0</v>
      </c>
      <c r="AC214" s="122">
        <f t="shared" si="25"/>
        <v>0</v>
      </c>
      <c r="AD214" s="122">
        <v>0</v>
      </c>
      <c r="AE214" s="136">
        <v>45467</v>
      </c>
      <c r="AF214" s="122" t="s">
        <v>1246</v>
      </c>
      <c r="AG214" s="122">
        <v>0</v>
      </c>
      <c r="AH214" s="148"/>
      <c r="AI214" s="149"/>
      <c r="AJ214" s="181" t="s">
        <v>433</v>
      </c>
      <c r="AK214" s="151">
        <f t="shared" si="28"/>
        <v>0</v>
      </c>
      <c r="AL214" s="151">
        <f t="shared" si="29"/>
        <v>0</v>
      </c>
      <c r="AM214" s="151">
        <f t="shared" si="27"/>
        <v>0</v>
      </c>
      <c r="AN214" s="151">
        <f t="shared" si="30"/>
        <v>0</v>
      </c>
      <c r="AO214" s="161"/>
      <c r="AP214" s="162" t="s">
        <v>1265</v>
      </c>
    </row>
    <row r="215" s="61" customFormat="1" ht="15" spans="1:42">
      <c r="A215" s="87" t="s">
        <v>249</v>
      </c>
      <c r="B215" s="88" t="s">
        <v>821</v>
      </c>
      <c r="C215" s="88" t="s">
        <v>536</v>
      </c>
      <c r="D215" s="89" t="s">
        <v>1236</v>
      </c>
      <c r="E215" s="89" t="s">
        <v>1252</v>
      </c>
      <c r="F215" s="90" t="s">
        <v>454</v>
      </c>
      <c r="G215" s="88" t="s">
        <v>1238</v>
      </c>
      <c r="H215" s="88" t="s">
        <v>1239</v>
      </c>
      <c r="I215" s="113">
        <v>45457</v>
      </c>
      <c r="J215" s="113">
        <v>45457</v>
      </c>
      <c r="K215" s="113">
        <v>45467</v>
      </c>
      <c r="L215" s="113">
        <v>45467</v>
      </c>
      <c r="M215" s="113">
        <v>45467</v>
      </c>
      <c r="N215" s="113">
        <v>45467</v>
      </c>
      <c r="O215" s="114">
        <v>43899</v>
      </c>
      <c r="P215" s="88" t="s">
        <v>1382</v>
      </c>
      <c r="Q215" s="122">
        <v>0</v>
      </c>
      <c r="R215" s="122">
        <v>2600</v>
      </c>
      <c r="S215" s="122">
        <v>0</v>
      </c>
      <c r="T215" s="122">
        <v>0</v>
      </c>
      <c r="U215" s="122">
        <v>0</v>
      </c>
      <c r="V215" s="122"/>
      <c r="W215" s="122">
        <v>0</v>
      </c>
      <c r="X215" s="122">
        <v>2600</v>
      </c>
      <c r="Y215" s="122">
        <v>0</v>
      </c>
      <c r="Z215" s="122">
        <v>0</v>
      </c>
      <c r="AA215" s="122"/>
      <c r="AB215" s="122">
        <f t="shared" si="31"/>
        <v>0</v>
      </c>
      <c r="AC215" s="122">
        <f t="shared" si="25"/>
        <v>0</v>
      </c>
      <c r="AD215" s="122">
        <v>0</v>
      </c>
      <c r="AE215" s="136">
        <v>45467</v>
      </c>
      <c r="AF215" s="122" t="s">
        <v>1246</v>
      </c>
      <c r="AG215" s="122">
        <v>0</v>
      </c>
      <c r="AH215" s="148"/>
      <c r="AI215" s="149"/>
      <c r="AJ215" s="181" t="s">
        <v>689</v>
      </c>
      <c r="AK215" s="151">
        <f t="shared" si="28"/>
        <v>0</v>
      </c>
      <c r="AL215" s="151">
        <f t="shared" si="29"/>
        <v>0</v>
      </c>
      <c r="AM215" s="151">
        <f t="shared" si="27"/>
        <v>0</v>
      </c>
      <c r="AN215" s="151">
        <f t="shared" si="30"/>
        <v>0</v>
      </c>
      <c r="AO215" s="161"/>
      <c r="AP215" s="162" t="s">
        <v>1265</v>
      </c>
    </row>
    <row r="216" s="61" customFormat="1" ht="15" spans="1:42">
      <c r="A216" s="87" t="s">
        <v>250</v>
      </c>
      <c r="B216" s="88" t="s">
        <v>822</v>
      </c>
      <c r="C216" s="88" t="s">
        <v>823</v>
      </c>
      <c r="D216" s="89" t="s">
        <v>1236</v>
      </c>
      <c r="E216" s="89" t="s">
        <v>1252</v>
      </c>
      <c r="F216" s="90" t="s">
        <v>454</v>
      </c>
      <c r="G216" s="88" t="s">
        <v>1238</v>
      </c>
      <c r="H216" s="88" t="s">
        <v>1239</v>
      </c>
      <c r="I216" s="113">
        <v>45457</v>
      </c>
      <c r="J216" s="113">
        <v>45457</v>
      </c>
      <c r="K216" s="113">
        <v>45467</v>
      </c>
      <c r="L216" s="113">
        <v>45467</v>
      </c>
      <c r="M216" s="113">
        <v>45467</v>
      </c>
      <c r="N216" s="113">
        <v>45483</v>
      </c>
      <c r="O216" s="114">
        <v>43797</v>
      </c>
      <c r="P216" s="88" t="s">
        <v>1258</v>
      </c>
      <c r="Q216" s="122">
        <v>0</v>
      </c>
      <c r="R216" s="122">
        <v>500</v>
      </c>
      <c r="S216" s="122">
        <v>0</v>
      </c>
      <c r="T216" s="122">
        <v>0</v>
      </c>
      <c r="U216" s="122">
        <v>0</v>
      </c>
      <c r="V216" s="122"/>
      <c r="W216" s="122">
        <v>0</v>
      </c>
      <c r="X216" s="122">
        <v>0</v>
      </c>
      <c r="Y216" s="122">
        <v>0</v>
      </c>
      <c r="Z216" s="122">
        <v>0</v>
      </c>
      <c r="AA216" s="122"/>
      <c r="AB216" s="122">
        <f t="shared" si="31"/>
        <v>500</v>
      </c>
      <c r="AC216" s="122">
        <f t="shared" si="25"/>
        <v>0</v>
      </c>
      <c r="AD216" s="122">
        <v>0</v>
      </c>
      <c r="AE216" s="136">
        <v>45467</v>
      </c>
      <c r="AF216" s="122" t="s">
        <v>1246</v>
      </c>
      <c r="AG216" s="122">
        <v>500</v>
      </c>
      <c r="AH216" s="148">
        <v>45484</v>
      </c>
      <c r="AI216" s="149" t="s">
        <v>1387</v>
      </c>
      <c r="AJ216" s="181" t="s">
        <v>1243</v>
      </c>
      <c r="AK216" s="151">
        <f t="shared" si="28"/>
        <v>0</v>
      </c>
      <c r="AL216" s="151">
        <f t="shared" si="29"/>
        <v>500</v>
      </c>
      <c r="AM216" s="151">
        <f t="shared" si="27"/>
        <v>500</v>
      </c>
      <c r="AN216" s="151">
        <f t="shared" si="30"/>
        <v>500</v>
      </c>
      <c r="AO216" s="161"/>
      <c r="AP216" s="162" t="s">
        <v>1244</v>
      </c>
    </row>
    <row r="217" s="61" customFormat="1" ht="15" spans="1:42">
      <c r="A217" s="87" t="s">
        <v>251</v>
      </c>
      <c r="B217" s="88" t="s">
        <v>826</v>
      </c>
      <c r="C217" s="88" t="s">
        <v>447</v>
      </c>
      <c r="D217" s="89" t="s">
        <v>1236</v>
      </c>
      <c r="E217" s="89" t="s">
        <v>1237</v>
      </c>
      <c r="F217" s="90" t="s">
        <v>433</v>
      </c>
      <c r="G217" s="88" t="s">
        <v>1238</v>
      </c>
      <c r="H217" s="88" t="s">
        <v>1239</v>
      </c>
      <c r="I217" s="113">
        <v>45464</v>
      </c>
      <c r="J217" s="113">
        <v>45464</v>
      </c>
      <c r="K217" s="113">
        <v>45468</v>
      </c>
      <c r="L217" s="113">
        <v>45468</v>
      </c>
      <c r="M217" s="113">
        <v>45468</v>
      </c>
      <c r="N217" s="113">
        <v>45471</v>
      </c>
      <c r="O217" s="114">
        <v>45452</v>
      </c>
      <c r="P217" s="88" t="s">
        <v>1271</v>
      </c>
      <c r="Q217" s="122">
        <v>0</v>
      </c>
      <c r="R217" s="122">
        <v>450</v>
      </c>
      <c r="S217" s="122">
        <v>0</v>
      </c>
      <c r="T217" s="122">
        <v>0</v>
      </c>
      <c r="U217" s="122">
        <v>0</v>
      </c>
      <c r="V217" s="122"/>
      <c r="W217" s="122">
        <v>0</v>
      </c>
      <c r="X217" s="122">
        <v>450</v>
      </c>
      <c r="Y217" s="122">
        <v>0</v>
      </c>
      <c r="Z217" s="122">
        <v>0</v>
      </c>
      <c r="AA217" s="122"/>
      <c r="AB217" s="122">
        <f t="shared" si="31"/>
        <v>0</v>
      </c>
      <c r="AC217" s="122">
        <f t="shared" si="25"/>
        <v>0</v>
      </c>
      <c r="AD217" s="122">
        <v>0</v>
      </c>
      <c r="AE217" s="136">
        <v>45468</v>
      </c>
      <c r="AF217" s="122" t="s">
        <v>1246</v>
      </c>
      <c r="AG217" s="122">
        <v>0</v>
      </c>
      <c r="AH217" s="148"/>
      <c r="AI217" s="149"/>
      <c r="AJ217" s="181" t="s">
        <v>433</v>
      </c>
      <c r="AK217" s="151">
        <f t="shared" si="28"/>
        <v>0</v>
      </c>
      <c r="AL217" s="151">
        <f t="shared" si="29"/>
        <v>0</v>
      </c>
      <c r="AM217" s="151">
        <f t="shared" si="27"/>
        <v>0</v>
      </c>
      <c r="AN217" s="151">
        <f t="shared" si="30"/>
        <v>0</v>
      </c>
      <c r="AO217" s="161"/>
      <c r="AP217" s="162" t="s">
        <v>1247</v>
      </c>
    </row>
    <row r="218" s="61" customFormat="1" ht="15" spans="1:42">
      <c r="A218" s="87" t="s">
        <v>252</v>
      </c>
      <c r="B218" s="88" t="s">
        <v>825</v>
      </c>
      <c r="C218" s="88" t="s">
        <v>474</v>
      </c>
      <c r="D218" s="89" t="s">
        <v>1293</v>
      </c>
      <c r="E218" s="89" t="s">
        <v>1252</v>
      </c>
      <c r="F218" s="90" t="s">
        <v>433</v>
      </c>
      <c r="G218" s="88" t="s">
        <v>1238</v>
      </c>
      <c r="H218" s="88" t="s">
        <v>1239</v>
      </c>
      <c r="I218" s="113">
        <v>45467</v>
      </c>
      <c r="J218" s="113">
        <v>45467</v>
      </c>
      <c r="K218" s="113">
        <v>45468</v>
      </c>
      <c r="L218" s="113">
        <v>45468</v>
      </c>
      <c r="M218" s="113">
        <v>45468</v>
      </c>
      <c r="N218" s="113">
        <v>45468</v>
      </c>
      <c r="O218" s="114">
        <v>45430</v>
      </c>
      <c r="P218" s="88" t="s">
        <v>1250</v>
      </c>
      <c r="Q218" s="122">
        <v>0</v>
      </c>
      <c r="R218" s="122">
        <v>800</v>
      </c>
      <c r="S218" s="122">
        <v>0</v>
      </c>
      <c r="T218" s="122">
        <v>0</v>
      </c>
      <c r="U218" s="122">
        <v>0</v>
      </c>
      <c r="V218" s="122"/>
      <c r="W218" s="122">
        <v>0</v>
      </c>
      <c r="X218" s="122">
        <v>800</v>
      </c>
      <c r="Y218" s="122">
        <v>0</v>
      </c>
      <c r="Z218" s="122">
        <v>0</v>
      </c>
      <c r="AA218" s="122"/>
      <c r="AB218" s="122">
        <f t="shared" si="31"/>
        <v>0</v>
      </c>
      <c r="AC218" s="122">
        <f t="shared" si="25"/>
        <v>0</v>
      </c>
      <c r="AD218" s="122">
        <v>0</v>
      </c>
      <c r="AE218" s="136">
        <v>45468</v>
      </c>
      <c r="AF218" s="122" t="s">
        <v>1246</v>
      </c>
      <c r="AG218" s="122">
        <v>0</v>
      </c>
      <c r="AH218" s="148"/>
      <c r="AI218" s="149"/>
      <c r="AJ218" s="181" t="s">
        <v>433</v>
      </c>
      <c r="AK218" s="151">
        <f t="shared" si="28"/>
        <v>0</v>
      </c>
      <c r="AL218" s="151">
        <f t="shared" si="29"/>
        <v>0</v>
      </c>
      <c r="AM218" s="151">
        <f t="shared" si="27"/>
        <v>0</v>
      </c>
      <c r="AN218" s="151">
        <f t="shared" si="30"/>
        <v>0</v>
      </c>
      <c r="AO218" s="161"/>
      <c r="AP218" s="162" t="s">
        <v>1265</v>
      </c>
    </row>
    <row r="219" s="61" customFormat="1" ht="30" spans="1:42">
      <c r="A219" s="87" t="s">
        <v>253</v>
      </c>
      <c r="B219" s="185" t="s">
        <v>685</v>
      </c>
      <c r="C219" s="88" t="s">
        <v>701</v>
      </c>
      <c r="D219" s="89" t="s">
        <v>1236</v>
      </c>
      <c r="E219" s="89" t="s">
        <v>523</v>
      </c>
      <c r="F219" s="90" t="s">
        <v>433</v>
      </c>
      <c r="G219" s="88" t="s">
        <v>1238</v>
      </c>
      <c r="H219" s="88" t="s">
        <v>1239</v>
      </c>
      <c r="I219" s="113">
        <v>45463</v>
      </c>
      <c r="J219" s="113">
        <v>45463</v>
      </c>
      <c r="K219" s="113">
        <v>45470</v>
      </c>
      <c r="L219" s="113">
        <v>45470</v>
      </c>
      <c r="M219" s="113">
        <v>45470</v>
      </c>
      <c r="N219" s="113">
        <v>45470</v>
      </c>
      <c r="O219" s="114">
        <v>45470</v>
      </c>
      <c r="P219" s="88" t="s">
        <v>1266</v>
      </c>
      <c r="Q219" s="122">
        <v>0</v>
      </c>
      <c r="R219" s="122">
        <v>0</v>
      </c>
      <c r="S219" s="122">
        <v>0</v>
      </c>
      <c r="T219" s="122">
        <v>0</v>
      </c>
      <c r="U219" s="122">
        <v>0</v>
      </c>
      <c r="V219" s="122"/>
      <c r="W219" s="122">
        <v>0</v>
      </c>
      <c r="X219" s="122">
        <v>0</v>
      </c>
      <c r="Y219" s="122">
        <v>0</v>
      </c>
      <c r="Z219" s="122">
        <v>0</v>
      </c>
      <c r="AA219" s="122"/>
      <c r="AB219" s="122">
        <f t="shared" si="31"/>
        <v>0</v>
      </c>
      <c r="AC219" s="122">
        <f t="shared" si="25"/>
        <v>0</v>
      </c>
      <c r="AD219" s="122">
        <v>0</v>
      </c>
      <c r="AE219" s="136">
        <v>45470</v>
      </c>
      <c r="AF219" s="122" t="s">
        <v>1246</v>
      </c>
      <c r="AG219" s="122">
        <v>0</v>
      </c>
      <c r="AH219" s="148"/>
      <c r="AI219" s="149"/>
      <c r="AJ219" s="181" t="s">
        <v>523</v>
      </c>
      <c r="AK219" s="151">
        <f t="shared" si="28"/>
        <v>0</v>
      </c>
      <c r="AL219" s="151">
        <f t="shared" si="29"/>
        <v>0</v>
      </c>
      <c r="AM219" s="151">
        <f t="shared" si="27"/>
        <v>0</v>
      </c>
      <c r="AN219" s="151">
        <f t="shared" si="30"/>
        <v>0</v>
      </c>
      <c r="AO219" s="161"/>
      <c r="AP219" s="162" t="s">
        <v>1265</v>
      </c>
    </row>
    <row r="220" s="61" customFormat="1" ht="15" spans="1:42">
      <c r="A220" s="87" t="s">
        <v>254</v>
      </c>
      <c r="B220" s="88" t="s">
        <v>828</v>
      </c>
      <c r="C220" s="88" t="s">
        <v>449</v>
      </c>
      <c r="D220" s="89" t="s">
        <v>1293</v>
      </c>
      <c r="E220" s="89" t="s">
        <v>1252</v>
      </c>
      <c r="F220" s="90" t="s">
        <v>433</v>
      </c>
      <c r="G220" s="88" t="s">
        <v>1238</v>
      </c>
      <c r="H220" s="88" t="s">
        <v>1239</v>
      </c>
      <c r="I220" s="113">
        <v>45469</v>
      </c>
      <c r="J220" s="113">
        <v>45469</v>
      </c>
      <c r="K220" s="113">
        <v>45470</v>
      </c>
      <c r="L220" s="113">
        <v>45470</v>
      </c>
      <c r="M220" s="113">
        <v>45470</v>
      </c>
      <c r="N220" s="113">
        <v>45471</v>
      </c>
      <c r="O220" s="114">
        <v>45410</v>
      </c>
      <c r="P220" s="88" t="s">
        <v>1250</v>
      </c>
      <c r="Q220" s="122">
        <v>0</v>
      </c>
      <c r="R220" s="122">
        <v>800</v>
      </c>
      <c r="S220" s="122">
        <v>0</v>
      </c>
      <c r="T220" s="122">
        <v>0</v>
      </c>
      <c r="U220" s="122">
        <v>0</v>
      </c>
      <c r="V220" s="122"/>
      <c r="W220" s="122">
        <v>0</v>
      </c>
      <c r="X220" s="122">
        <v>800</v>
      </c>
      <c r="Y220" s="122">
        <v>0</v>
      </c>
      <c r="Z220" s="122">
        <v>0</v>
      </c>
      <c r="AA220" s="122"/>
      <c r="AB220" s="122">
        <f t="shared" si="31"/>
        <v>0</v>
      </c>
      <c r="AC220" s="122">
        <f t="shared" si="25"/>
        <v>0</v>
      </c>
      <c r="AD220" s="122">
        <v>0</v>
      </c>
      <c r="AE220" s="136"/>
      <c r="AF220" s="122"/>
      <c r="AG220" s="122">
        <v>0</v>
      </c>
      <c r="AH220" s="148"/>
      <c r="AI220" s="149"/>
      <c r="AJ220" s="181" t="s">
        <v>433</v>
      </c>
      <c r="AK220" s="151">
        <f t="shared" si="28"/>
        <v>0</v>
      </c>
      <c r="AL220" s="151">
        <f t="shared" si="29"/>
        <v>0</v>
      </c>
      <c r="AM220" s="151">
        <f t="shared" si="27"/>
        <v>0</v>
      </c>
      <c r="AN220" s="151">
        <f t="shared" si="30"/>
        <v>0</v>
      </c>
      <c r="AO220" s="161"/>
      <c r="AP220" s="162" t="s">
        <v>1265</v>
      </c>
    </row>
    <row r="221" s="61" customFormat="1" ht="15" spans="1:42">
      <c r="A221" s="87" t="s">
        <v>255</v>
      </c>
      <c r="B221" s="88" t="s">
        <v>678</v>
      </c>
      <c r="C221" s="88" t="s">
        <v>541</v>
      </c>
      <c r="D221" s="89" t="s">
        <v>1236</v>
      </c>
      <c r="E221" s="89" t="s">
        <v>523</v>
      </c>
      <c r="F221" s="90" t="s">
        <v>581</v>
      </c>
      <c r="G221" s="88" t="s">
        <v>1238</v>
      </c>
      <c r="H221" s="88" t="s">
        <v>1239</v>
      </c>
      <c r="I221" s="113">
        <v>45463</v>
      </c>
      <c r="J221" s="113">
        <v>45470</v>
      </c>
      <c r="K221" s="113">
        <v>45470</v>
      </c>
      <c r="L221" s="113">
        <v>45470</v>
      </c>
      <c r="M221" s="113">
        <v>45470</v>
      </c>
      <c r="N221" s="113">
        <v>45470</v>
      </c>
      <c r="O221" s="114"/>
      <c r="P221" s="88" t="s">
        <v>1271</v>
      </c>
      <c r="Q221" s="122">
        <v>0</v>
      </c>
      <c r="R221" s="122">
        <v>400</v>
      </c>
      <c r="S221" s="122">
        <v>0</v>
      </c>
      <c r="T221" s="122">
        <v>0</v>
      </c>
      <c r="U221" s="122">
        <v>0</v>
      </c>
      <c r="V221" s="122"/>
      <c r="W221" s="122">
        <v>0</v>
      </c>
      <c r="X221" s="122">
        <v>400</v>
      </c>
      <c r="Y221" s="122">
        <v>0</v>
      </c>
      <c r="Z221" s="122">
        <v>0</v>
      </c>
      <c r="AA221" s="122"/>
      <c r="AB221" s="122">
        <f t="shared" si="31"/>
        <v>0</v>
      </c>
      <c r="AC221" s="122">
        <f t="shared" si="25"/>
        <v>0</v>
      </c>
      <c r="AD221" s="122">
        <v>0</v>
      </c>
      <c r="AE221" s="136">
        <v>45470</v>
      </c>
      <c r="AF221" s="122" t="s">
        <v>1246</v>
      </c>
      <c r="AG221" s="122">
        <v>0</v>
      </c>
      <c r="AH221" s="148"/>
      <c r="AI221" s="149"/>
      <c r="AJ221" s="181" t="s">
        <v>433</v>
      </c>
      <c r="AK221" s="151">
        <f t="shared" si="28"/>
        <v>0</v>
      </c>
      <c r="AL221" s="151">
        <f t="shared" si="29"/>
        <v>0</v>
      </c>
      <c r="AM221" s="151">
        <f t="shared" si="27"/>
        <v>0</v>
      </c>
      <c r="AN221" s="151">
        <f t="shared" si="30"/>
        <v>0</v>
      </c>
      <c r="AO221" s="161"/>
      <c r="AP221" s="162" t="s">
        <v>1265</v>
      </c>
    </row>
    <row r="222" s="61" customFormat="1" ht="15" spans="1:42">
      <c r="A222" s="87" t="s">
        <v>256</v>
      </c>
      <c r="B222" s="185" t="s">
        <v>830</v>
      </c>
      <c r="C222" s="88" t="s">
        <v>479</v>
      </c>
      <c r="D222" s="89" t="s">
        <v>1236</v>
      </c>
      <c r="E222" s="89" t="s">
        <v>1252</v>
      </c>
      <c r="F222" s="90" t="s">
        <v>454</v>
      </c>
      <c r="G222" s="88" t="s">
        <v>1238</v>
      </c>
      <c r="H222" s="88" t="s">
        <v>1239</v>
      </c>
      <c r="I222" s="113">
        <v>45463</v>
      </c>
      <c r="J222" s="113">
        <v>45463</v>
      </c>
      <c r="K222" s="113">
        <v>45471</v>
      </c>
      <c r="L222" s="113">
        <v>45471</v>
      </c>
      <c r="M222" s="113">
        <v>45471</v>
      </c>
      <c r="N222" s="113">
        <v>45472</v>
      </c>
      <c r="O222" s="114"/>
      <c r="P222" s="88" t="s">
        <v>1245</v>
      </c>
      <c r="Q222" s="122">
        <v>0</v>
      </c>
      <c r="R222" s="122">
        <v>2300</v>
      </c>
      <c r="S222" s="122">
        <v>0</v>
      </c>
      <c r="T222" s="122">
        <v>0</v>
      </c>
      <c r="U222" s="122">
        <v>0</v>
      </c>
      <c r="V222" s="122"/>
      <c r="W222" s="122">
        <v>0</v>
      </c>
      <c r="X222" s="122">
        <v>2300</v>
      </c>
      <c r="Y222" s="122">
        <v>0</v>
      </c>
      <c r="Z222" s="122">
        <v>0</v>
      </c>
      <c r="AA222" s="122"/>
      <c r="AB222" s="122">
        <f t="shared" si="31"/>
        <v>0</v>
      </c>
      <c r="AC222" s="122">
        <f t="shared" si="25"/>
        <v>0</v>
      </c>
      <c r="AD222" s="122">
        <v>0</v>
      </c>
      <c r="AE222" s="136">
        <v>45471</v>
      </c>
      <c r="AF222" s="122" t="s">
        <v>1246</v>
      </c>
      <c r="AG222" s="122">
        <v>0</v>
      </c>
      <c r="AH222" s="148"/>
      <c r="AI222" s="149"/>
      <c r="AJ222" s="181" t="s">
        <v>689</v>
      </c>
      <c r="AK222" s="151">
        <f t="shared" si="28"/>
        <v>0</v>
      </c>
      <c r="AL222" s="151">
        <f t="shared" si="29"/>
        <v>0</v>
      </c>
      <c r="AM222" s="151">
        <f t="shared" si="27"/>
        <v>0</v>
      </c>
      <c r="AN222" s="151">
        <f t="shared" si="30"/>
        <v>0</v>
      </c>
      <c r="AO222" s="161"/>
      <c r="AP222" s="162" t="s">
        <v>1265</v>
      </c>
    </row>
    <row r="223" s="61" customFormat="1" ht="15" spans="1:42">
      <c r="A223" s="87" t="s">
        <v>257</v>
      </c>
      <c r="B223" s="88" t="s">
        <v>685</v>
      </c>
      <c r="C223" s="88" t="s">
        <v>536</v>
      </c>
      <c r="D223" s="89" t="s">
        <v>1236</v>
      </c>
      <c r="E223" s="89" t="s">
        <v>523</v>
      </c>
      <c r="F223" s="90" t="s">
        <v>433</v>
      </c>
      <c r="G223" s="88" t="s">
        <v>1238</v>
      </c>
      <c r="H223" s="88" t="s">
        <v>1239</v>
      </c>
      <c r="I223" s="113">
        <v>45464</v>
      </c>
      <c r="J223" s="113">
        <v>45467</v>
      </c>
      <c r="K223" s="113">
        <v>45471</v>
      </c>
      <c r="L223" s="113">
        <v>45471</v>
      </c>
      <c r="M223" s="113">
        <v>45471</v>
      </c>
      <c r="N223" s="113">
        <v>45471</v>
      </c>
      <c r="O223" s="114">
        <v>43797</v>
      </c>
      <c r="P223" s="88" t="s">
        <v>1382</v>
      </c>
      <c r="Q223" s="122">
        <v>6600</v>
      </c>
      <c r="R223" s="122">
        <v>2600</v>
      </c>
      <c r="S223" s="122">
        <v>0</v>
      </c>
      <c r="T223" s="122">
        <v>0</v>
      </c>
      <c r="U223" s="122">
        <v>0</v>
      </c>
      <c r="V223" s="122"/>
      <c r="W223" s="122">
        <v>6600</v>
      </c>
      <c r="X223" s="122">
        <v>2600</v>
      </c>
      <c r="Y223" s="122">
        <v>0</v>
      </c>
      <c r="Z223" s="122">
        <v>0</v>
      </c>
      <c r="AA223" s="122"/>
      <c r="AB223" s="122">
        <f t="shared" si="31"/>
        <v>0</v>
      </c>
      <c r="AC223" s="122">
        <f t="shared" si="25"/>
        <v>0</v>
      </c>
      <c r="AD223" s="122">
        <v>0</v>
      </c>
      <c r="AE223" s="136">
        <v>45471</v>
      </c>
      <c r="AF223" s="122" t="s">
        <v>1246</v>
      </c>
      <c r="AG223" s="122">
        <v>0</v>
      </c>
      <c r="AH223" s="148"/>
      <c r="AI223" s="149"/>
      <c r="AJ223" s="181"/>
      <c r="AK223" s="151">
        <f t="shared" si="28"/>
        <v>0</v>
      </c>
      <c r="AL223" s="151">
        <f t="shared" si="29"/>
        <v>0</v>
      </c>
      <c r="AM223" s="151">
        <f t="shared" si="27"/>
        <v>0</v>
      </c>
      <c r="AN223" s="151">
        <f t="shared" si="30"/>
        <v>0</v>
      </c>
      <c r="AO223" s="161"/>
      <c r="AP223" s="162" t="s">
        <v>1265</v>
      </c>
    </row>
    <row r="224" s="61" customFormat="1" ht="15" spans="1:42">
      <c r="A224" s="87" t="s">
        <v>258</v>
      </c>
      <c r="B224" s="88" t="s">
        <v>831</v>
      </c>
      <c r="C224" s="88" t="s">
        <v>510</v>
      </c>
      <c r="D224" s="89" t="s">
        <v>1236</v>
      </c>
      <c r="E224" s="89" t="s">
        <v>1237</v>
      </c>
      <c r="F224" s="90" t="s">
        <v>433</v>
      </c>
      <c r="G224" s="88" t="s">
        <v>1238</v>
      </c>
      <c r="H224" s="88" t="s">
        <v>1239</v>
      </c>
      <c r="I224" s="113">
        <v>45468</v>
      </c>
      <c r="J224" s="113">
        <v>45469</v>
      </c>
      <c r="K224" s="113">
        <v>45471</v>
      </c>
      <c r="L224" s="113">
        <v>45471</v>
      </c>
      <c r="M224" s="113">
        <v>45471</v>
      </c>
      <c r="N224" s="113">
        <v>45488</v>
      </c>
      <c r="O224" s="114">
        <v>45296</v>
      </c>
      <c r="P224" s="88" t="s">
        <v>1271</v>
      </c>
      <c r="Q224" s="122">
        <v>0</v>
      </c>
      <c r="R224" s="122">
        <v>450</v>
      </c>
      <c r="S224" s="122">
        <v>0</v>
      </c>
      <c r="T224" s="122">
        <v>0</v>
      </c>
      <c r="U224" s="122">
        <v>0</v>
      </c>
      <c r="V224" s="122"/>
      <c r="W224" s="122">
        <v>0</v>
      </c>
      <c r="X224" s="122">
        <v>450</v>
      </c>
      <c r="Y224" s="122">
        <v>0</v>
      </c>
      <c r="Z224" s="122">
        <v>0</v>
      </c>
      <c r="AA224" s="122"/>
      <c r="AB224" s="122">
        <f t="shared" si="31"/>
        <v>0</v>
      </c>
      <c r="AC224" s="122">
        <f t="shared" si="25"/>
        <v>0</v>
      </c>
      <c r="AD224" s="122">
        <v>0</v>
      </c>
      <c r="AE224" s="136">
        <v>45471</v>
      </c>
      <c r="AF224" s="122" t="s">
        <v>1246</v>
      </c>
      <c r="AG224" s="122">
        <v>0</v>
      </c>
      <c r="AH224" s="148"/>
      <c r="AI224" s="149"/>
      <c r="AJ224" s="181" t="s">
        <v>433</v>
      </c>
      <c r="AK224" s="151">
        <f t="shared" si="28"/>
        <v>0</v>
      </c>
      <c r="AL224" s="151">
        <f t="shared" si="29"/>
        <v>0</v>
      </c>
      <c r="AM224" s="151">
        <f t="shared" si="27"/>
        <v>0</v>
      </c>
      <c r="AN224" s="151">
        <f t="shared" si="30"/>
        <v>0</v>
      </c>
      <c r="AO224" s="161"/>
      <c r="AP224" s="162" t="s">
        <v>1247</v>
      </c>
    </row>
    <row r="225" s="61" customFormat="1" ht="15" spans="1:42">
      <c r="A225" s="87" t="s">
        <v>259</v>
      </c>
      <c r="B225" s="88" t="s">
        <v>833</v>
      </c>
      <c r="C225" s="88" t="s">
        <v>432</v>
      </c>
      <c r="D225" s="89" t="s">
        <v>1236</v>
      </c>
      <c r="E225" s="89" t="s">
        <v>1252</v>
      </c>
      <c r="F225" s="90" t="s">
        <v>454</v>
      </c>
      <c r="G225" s="88" t="s">
        <v>1238</v>
      </c>
      <c r="H225" s="88" t="s">
        <v>1239</v>
      </c>
      <c r="I225" s="113">
        <v>45467</v>
      </c>
      <c r="J225" s="113">
        <v>45467</v>
      </c>
      <c r="K225" s="113">
        <v>45474</v>
      </c>
      <c r="L225" s="113">
        <v>45474</v>
      </c>
      <c r="M225" s="113">
        <v>45474</v>
      </c>
      <c r="N225" s="113">
        <v>45475</v>
      </c>
      <c r="O225" s="114"/>
      <c r="P225" s="88" t="s">
        <v>1385</v>
      </c>
      <c r="Q225" s="122">
        <v>5000</v>
      </c>
      <c r="R225" s="122">
        <v>1350</v>
      </c>
      <c r="S225" s="122">
        <v>0</v>
      </c>
      <c r="T225" s="122">
        <v>0</v>
      </c>
      <c r="U225" s="122">
        <v>0</v>
      </c>
      <c r="V225" s="122"/>
      <c r="W225" s="122">
        <v>0</v>
      </c>
      <c r="X225" s="122">
        <v>0</v>
      </c>
      <c r="Y225" s="122">
        <v>0</v>
      </c>
      <c r="Z225" s="122">
        <v>0</v>
      </c>
      <c r="AA225" s="122"/>
      <c r="AB225" s="122">
        <f t="shared" si="31"/>
        <v>6350</v>
      </c>
      <c r="AC225" s="122">
        <f t="shared" si="25"/>
        <v>0</v>
      </c>
      <c r="AD225" s="122">
        <v>3500</v>
      </c>
      <c r="AE225" s="136">
        <v>45474</v>
      </c>
      <c r="AF225" s="122" t="s">
        <v>834</v>
      </c>
      <c r="AG225" s="122">
        <v>2850</v>
      </c>
      <c r="AH225" s="148">
        <v>45475</v>
      </c>
      <c r="AI225" s="149" t="s">
        <v>1388</v>
      </c>
      <c r="AJ225" s="181" t="s">
        <v>1243</v>
      </c>
      <c r="AK225" s="151">
        <f t="shared" si="28"/>
        <v>5000</v>
      </c>
      <c r="AL225" s="151">
        <f t="shared" si="29"/>
        <v>1350</v>
      </c>
      <c r="AM225" s="151">
        <f t="shared" si="27"/>
        <v>6350</v>
      </c>
      <c r="AN225" s="151">
        <f t="shared" si="30"/>
        <v>6350</v>
      </c>
      <c r="AO225" s="161"/>
      <c r="AP225" s="162" t="s">
        <v>1254</v>
      </c>
    </row>
    <row r="226" s="61" customFormat="1" ht="15" spans="1:42">
      <c r="A226" s="87" t="s">
        <v>260</v>
      </c>
      <c r="B226" s="88" t="s">
        <v>835</v>
      </c>
      <c r="C226" s="88" t="s">
        <v>720</v>
      </c>
      <c r="D226" s="89" t="s">
        <v>1293</v>
      </c>
      <c r="E226" s="89" t="s">
        <v>1252</v>
      </c>
      <c r="F226" s="90" t="s">
        <v>433</v>
      </c>
      <c r="G226" s="88" t="s">
        <v>1238</v>
      </c>
      <c r="H226" s="88" t="s">
        <v>1239</v>
      </c>
      <c r="I226" s="113">
        <v>45469</v>
      </c>
      <c r="J226" s="113">
        <v>45469</v>
      </c>
      <c r="K226" s="113">
        <v>45474</v>
      </c>
      <c r="L226" s="113">
        <v>45474</v>
      </c>
      <c r="M226" s="113">
        <v>45474</v>
      </c>
      <c r="N226" s="113">
        <v>45483</v>
      </c>
      <c r="O226" s="114">
        <v>45390</v>
      </c>
      <c r="P226" s="88" t="s">
        <v>1250</v>
      </c>
      <c r="Q226" s="122">
        <v>2000</v>
      </c>
      <c r="R226" s="122">
        <v>800</v>
      </c>
      <c r="S226" s="122">
        <v>0</v>
      </c>
      <c r="T226" s="122">
        <v>0</v>
      </c>
      <c r="U226" s="122">
        <v>0</v>
      </c>
      <c r="V226" s="122"/>
      <c r="W226" s="122">
        <v>2000</v>
      </c>
      <c r="X226" s="122">
        <v>800</v>
      </c>
      <c r="Y226" s="122">
        <v>0</v>
      </c>
      <c r="Z226" s="122">
        <v>0</v>
      </c>
      <c r="AA226" s="122"/>
      <c r="AB226" s="122">
        <f t="shared" si="31"/>
        <v>0</v>
      </c>
      <c r="AC226" s="122">
        <f t="shared" si="25"/>
        <v>0</v>
      </c>
      <c r="AD226" s="122">
        <v>0</v>
      </c>
      <c r="AE226" s="136">
        <v>45474</v>
      </c>
      <c r="AF226" s="122" t="s">
        <v>1246</v>
      </c>
      <c r="AG226" s="122">
        <v>0</v>
      </c>
      <c r="AH226" s="148"/>
      <c r="AI226" s="149"/>
      <c r="AJ226" s="181" t="s">
        <v>433</v>
      </c>
      <c r="AK226" s="151">
        <f t="shared" si="28"/>
        <v>0</v>
      </c>
      <c r="AL226" s="151">
        <f t="shared" si="29"/>
        <v>0</v>
      </c>
      <c r="AM226" s="151">
        <f t="shared" si="27"/>
        <v>0</v>
      </c>
      <c r="AN226" s="151">
        <f t="shared" si="30"/>
        <v>0</v>
      </c>
      <c r="AO226" s="161"/>
      <c r="AP226" s="162" t="s">
        <v>1265</v>
      </c>
    </row>
    <row r="227" s="61" customFormat="1" ht="15" spans="1:42">
      <c r="A227" s="87" t="s">
        <v>261</v>
      </c>
      <c r="B227" s="185" t="s">
        <v>837</v>
      </c>
      <c r="C227" s="88" t="s">
        <v>838</v>
      </c>
      <c r="D227" s="89" t="s">
        <v>1236</v>
      </c>
      <c r="E227" s="89" t="s">
        <v>1252</v>
      </c>
      <c r="F227" s="90" t="s">
        <v>454</v>
      </c>
      <c r="G227" s="88" t="s">
        <v>1238</v>
      </c>
      <c r="H227" s="88" t="s">
        <v>1239</v>
      </c>
      <c r="I227" s="113">
        <v>45461</v>
      </c>
      <c r="J227" s="113">
        <v>45461</v>
      </c>
      <c r="K227" s="113">
        <v>45475</v>
      </c>
      <c r="L227" s="113">
        <v>45475</v>
      </c>
      <c r="M227" s="113">
        <v>45475</v>
      </c>
      <c r="N227" s="113">
        <v>45476</v>
      </c>
      <c r="O227" s="114">
        <v>43992</v>
      </c>
      <c r="P227" s="88" t="s">
        <v>1245</v>
      </c>
      <c r="Q227" s="122">
        <v>14850</v>
      </c>
      <c r="R227" s="122">
        <v>3500</v>
      </c>
      <c r="S227" s="122">
        <v>0</v>
      </c>
      <c r="T227" s="122">
        <v>0</v>
      </c>
      <c r="U227" s="122">
        <v>0</v>
      </c>
      <c r="V227" s="122"/>
      <c r="W227" s="122">
        <v>14850</v>
      </c>
      <c r="X227" s="122">
        <v>3500</v>
      </c>
      <c r="Y227" s="122">
        <v>0</v>
      </c>
      <c r="Z227" s="122">
        <v>0</v>
      </c>
      <c r="AA227" s="122"/>
      <c r="AB227" s="122">
        <f t="shared" si="31"/>
        <v>0</v>
      </c>
      <c r="AC227" s="122">
        <f t="shared" si="25"/>
        <v>0</v>
      </c>
      <c r="AD227" s="122">
        <v>0</v>
      </c>
      <c r="AE227" s="136">
        <v>45475</v>
      </c>
      <c r="AF227" s="122" t="s">
        <v>1246</v>
      </c>
      <c r="AG227" s="122">
        <v>0</v>
      </c>
      <c r="AH227" s="148"/>
      <c r="AI227" s="149"/>
      <c r="AJ227" s="181" t="s">
        <v>433</v>
      </c>
      <c r="AK227" s="151">
        <f t="shared" si="28"/>
        <v>0</v>
      </c>
      <c r="AL227" s="151">
        <f t="shared" si="29"/>
        <v>0</v>
      </c>
      <c r="AM227" s="151">
        <f t="shared" si="27"/>
        <v>0</v>
      </c>
      <c r="AN227" s="151">
        <f t="shared" si="30"/>
        <v>0</v>
      </c>
      <c r="AO227" s="161"/>
      <c r="AP227" s="162" t="s">
        <v>1265</v>
      </c>
    </row>
    <row r="228" s="61" customFormat="1" ht="15" spans="1:42">
      <c r="A228" s="87" t="s">
        <v>262</v>
      </c>
      <c r="B228" s="88" t="s">
        <v>714</v>
      </c>
      <c r="C228" s="88" t="s">
        <v>541</v>
      </c>
      <c r="D228" s="89" t="s">
        <v>1236</v>
      </c>
      <c r="E228" s="89" t="s">
        <v>1252</v>
      </c>
      <c r="F228" s="90" t="s">
        <v>433</v>
      </c>
      <c r="G228" s="88" t="s">
        <v>1238</v>
      </c>
      <c r="H228" s="88" t="s">
        <v>1239</v>
      </c>
      <c r="I228" s="113">
        <v>45474</v>
      </c>
      <c r="J228" s="113">
        <v>45474</v>
      </c>
      <c r="K228" s="113">
        <v>45476</v>
      </c>
      <c r="L228" s="113">
        <v>45476</v>
      </c>
      <c r="M228" s="113">
        <v>45476</v>
      </c>
      <c r="N228" s="113">
        <v>45482</v>
      </c>
      <c r="O228" s="114">
        <v>45328</v>
      </c>
      <c r="P228" s="88" t="s">
        <v>1250</v>
      </c>
      <c r="Q228" s="122">
        <v>1200</v>
      </c>
      <c r="R228" s="122">
        <v>800</v>
      </c>
      <c r="S228" s="122">
        <v>0</v>
      </c>
      <c r="T228" s="122">
        <v>0</v>
      </c>
      <c r="U228" s="122">
        <v>0</v>
      </c>
      <c r="V228" s="122"/>
      <c r="W228" s="122">
        <v>1200</v>
      </c>
      <c r="X228" s="122">
        <v>800</v>
      </c>
      <c r="Y228" s="122">
        <v>0</v>
      </c>
      <c r="Z228" s="122">
        <v>0</v>
      </c>
      <c r="AA228" s="122"/>
      <c r="AB228" s="122">
        <f t="shared" si="31"/>
        <v>0</v>
      </c>
      <c r="AC228" s="122">
        <f t="shared" si="25"/>
        <v>0</v>
      </c>
      <c r="AD228" s="122">
        <v>0</v>
      </c>
      <c r="AE228" s="136">
        <v>45476</v>
      </c>
      <c r="AF228" s="122" t="s">
        <v>1246</v>
      </c>
      <c r="AG228" s="122">
        <v>0</v>
      </c>
      <c r="AH228" s="148"/>
      <c r="AI228" s="149"/>
      <c r="AJ228" s="181" t="s">
        <v>433</v>
      </c>
      <c r="AK228" s="151">
        <f t="shared" si="28"/>
        <v>0</v>
      </c>
      <c r="AL228" s="151">
        <f t="shared" si="29"/>
        <v>0</v>
      </c>
      <c r="AM228" s="151">
        <f t="shared" si="27"/>
        <v>0</v>
      </c>
      <c r="AN228" s="151">
        <f t="shared" si="30"/>
        <v>0</v>
      </c>
      <c r="AO228" s="161"/>
      <c r="AP228" s="162" t="s">
        <v>1265</v>
      </c>
    </row>
    <row r="229" s="61" customFormat="1" ht="15" spans="1:42">
      <c r="A229" s="87" t="s">
        <v>263</v>
      </c>
      <c r="B229" s="88" t="s">
        <v>840</v>
      </c>
      <c r="C229" s="88" t="s">
        <v>796</v>
      </c>
      <c r="D229" s="89" t="s">
        <v>1236</v>
      </c>
      <c r="E229" s="89" t="s">
        <v>1252</v>
      </c>
      <c r="F229" s="90" t="s">
        <v>433</v>
      </c>
      <c r="G229" s="88" t="s">
        <v>1238</v>
      </c>
      <c r="H229" s="88" t="s">
        <v>1239</v>
      </c>
      <c r="I229" s="113">
        <v>45474</v>
      </c>
      <c r="J229" s="113">
        <v>45476</v>
      </c>
      <c r="K229" s="113">
        <v>45476</v>
      </c>
      <c r="L229" s="113">
        <v>45476</v>
      </c>
      <c r="M229" s="113">
        <v>45476</v>
      </c>
      <c r="N229" s="113">
        <v>45476</v>
      </c>
      <c r="O229" s="114"/>
      <c r="P229" s="88" t="s">
        <v>1250</v>
      </c>
      <c r="Q229" s="122">
        <v>165</v>
      </c>
      <c r="R229" s="122">
        <v>800</v>
      </c>
      <c r="S229" s="122">
        <v>0</v>
      </c>
      <c r="T229" s="122">
        <v>0</v>
      </c>
      <c r="U229" s="122">
        <v>0</v>
      </c>
      <c r="V229" s="122"/>
      <c r="W229" s="122">
        <v>165</v>
      </c>
      <c r="X229" s="122">
        <v>800</v>
      </c>
      <c r="Y229" s="122">
        <v>0</v>
      </c>
      <c r="Z229" s="122">
        <v>0</v>
      </c>
      <c r="AA229" s="122"/>
      <c r="AB229" s="122">
        <f t="shared" si="31"/>
        <v>0</v>
      </c>
      <c r="AC229" s="122">
        <f t="shared" si="25"/>
        <v>0</v>
      </c>
      <c r="AD229" s="122">
        <v>0</v>
      </c>
      <c r="AE229" s="136">
        <v>45476</v>
      </c>
      <c r="AF229" s="122" t="s">
        <v>1246</v>
      </c>
      <c r="AG229" s="122">
        <v>0</v>
      </c>
      <c r="AH229" s="148"/>
      <c r="AI229" s="149"/>
      <c r="AJ229" s="181" t="s">
        <v>433</v>
      </c>
      <c r="AK229" s="151">
        <f t="shared" si="28"/>
        <v>0</v>
      </c>
      <c r="AL229" s="151">
        <f t="shared" si="29"/>
        <v>0</v>
      </c>
      <c r="AM229" s="151">
        <f t="shared" si="27"/>
        <v>0</v>
      </c>
      <c r="AN229" s="151">
        <f t="shared" si="30"/>
        <v>0</v>
      </c>
      <c r="AO229" s="161"/>
      <c r="AP229" s="162" t="s">
        <v>1265</v>
      </c>
    </row>
    <row r="230" s="61" customFormat="1" ht="15" spans="1:42">
      <c r="A230" s="87" t="s">
        <v>264</v>
      </c>
      <c r="B230" s="88" t="s">
        <v>678</v>
      </c>
      <c r="C230" s="88" t="s">
        <v>541</v>
      </c>
      <c r="D230" s="89" t="s">
        <v>1236</v>
      </c>
      <c r="E230" s="89" t="s">
        <v>523</v>
      </c>
      <c r="F230" s="90" t="s">
        <v>581</v>
      </c>
      <c r="G230" s="88" t="s">
        <v>1238</v>
      </c>
      <c r="H230" s="88" t="s">
        <v>1239</v>
      </c>
      <c r="I230" s="113">
        <v>45464</v>
      </c>
      <c r="J230" s="113">
        <v>45476</v>
      </c>
      <c r="K230" s="113">
        <v>45476</v>
      </c>
      <c r="L230" s="113">
        <v>45476</v>
      </c>
      <c r="M230" s="113">
        <v>45476</v>
      </c>
      <c r="N230" s="113"/>
      <c r="O230" s="114"/>
      <c r="P230" s="88" t="s">
        <v>1250</v>
      </c>
      <c r="Q230" s="122">
        <v>1100</v>
      </c>
      <c r="R230" s="122">
        <v>800</v>
      </c>
      <c r="S230" s="122">
        <v>0</v>
      </c>
      <c r="T230" s="122">
        <v>0</v>
      </c>
      <c r="U230" s="122">
        <v>0</v>
      </c>
      <c r="V230" s="122"/>
      <c r="W230" s="122">
        <v>1100</v>
      </c>
      <c r="X230" s="122">
        <v>800</v>
      </c>
      <c r="Y230" s="122">
        <v>0</v>
      </c>
      <c r="Z230" s="122">
        <v>0</v>
      </c>
      <c r="AA230" s="122"/>
      <c r="AB230" s="122">
        <f t="shared" si="31"/>
        <v>0</v>
      </c>
      <c r="AC230" s="122">
        <f t="shared" si="25"/>
        <v>0</v>
      </c>
      <c r="AD230" s="122">
        <v>0</v>
      </c>
      <c r="AE230" s="136">
        <v>45476</v>
      </c>
      <c r="AF230" s="122" t="s">
        <v>1246</v>
      </c>
      <c r="AG230" s="122">
        <v>0</v>
      </c>
      <c r="AH230" s="148"/>
      <c r="AI230" s="149"/>
      <c r="AJ230" s="181" t="s">
        <v>523</v>
      </c>
      <c r="AK230" s="151">
        <f t="shared" si="28"/>
        <v>0</v>
      </c>
      <c r="AL230" s="151">
        <f t="shared" si="29"/>
        <v>0</v>
      </c>
      <c r="AM230" s="151">
        <f t="shared" si="27"/>
        <v>0</v>
      </c>
      <c r="AN230" s="151">
        <f t="shared" si="30"/>
        <v>0</v>
      </c>
      <c r="AO230" s="161"/>
      <c r="AP230" s="162" t="s">
        <v>1265</v>
      </c>
    </row>
    <row r="231" s="61" customFormat="1" ht="15" spans="1:42">
      <c r="A231" s="87" t="s">
        <v>265</v>
      </c>
      <c r="B231" s="88" t="s">
        <v>843</v>
      </c>
      <c r="C231" s="88" t="s">
        <v>568</v>
      </c>
      <c r="D231" s="89" t="s">
        <v>1236</v>
      </c>
      <c r="E231" s="89" t="s">
        <v>1237</v>
      </c>
      <c r="F231" s="90" t="s">
        <v>454</v>
      </c>
      <c r="G231" s="88" t="s">
        <v>1238</v>
      </c>
      <c r="H231" s="88" t="s">
        <v>1239</v>
      </c>
      <c r="I231" s="113">
        <v>45394</v>
      </c>
      <c r="J231" s="113">
        <v>45398</v>
      </c>
      <c r="K231" s="113">
        <v>45477</v>
      </c>
      <c r="L231" s="113">
        <v>45477</v>
      </c>
      <c r="M231" s="113">
        <v>45477</v>
      </c>
      <c r="N231" s="113">
        <v>45478</v>
      </c>
      <c r="O231" s="114">
        <v>43797</v>
      </c>
      <c r="P231" s="88" t="s">
        <v>1271</v>
      </c>
      <c r="Q231" s="122">
        <v>0</v>
      </c>
      <c r="R231" s="122">
        <v>600</v>
      </c>
      <c r="S231" s="122">
        <v>500</v>
      </c>
      <c r="T231" s="122">
        <v>0</v>
      </c>
      <c r="U231" s="122">
        <v>0</v>
      </c>
      <c r="V231" s="122"/>
      <c r="W231" s="122">
        <v>0</v>
      </c>
      <c r="X231" s="122">
        <v>0</v>
      </c>
      <c r="Y231" s="122">
        <v>0</v>
      </c>
      <c r="Z231" s="122">
        <v>0</v>
      </c>
      <c r="AA231" s="122"/>
      <c r="AB231" s="122">
        <f t="shared" si="31"/>
        <v>1100</v>
      </c>
      <c r="AC231" s="122">
        <f t="shared" si="25"/>
        <v>1100</v>
      </c>
      <c r="AD231" s="122">
        <v>0</v>
      </c>
      <c r="AE231" s="136">
        <v>45477</v>
      </c>
      <c r="AF231" s="122" t="s">
        <v>1246</v>
      </c>
      <c r="AG231" s="122">
        <v>0</v>
      </c>
      <c r="AH231" s="148"/>
      <c r="AI231" s="149"/>
      <c r="AJ231" s="150" t="s">
        <v>1316</v>
      </c>
      <c r="AK231" s="151">
        <f t="shared" si="28"/>
        <v>0</v>
      </c>
      <c r="AL231" s="151">
        <f t="shared" si="29"/>
        <v>1100</v>
      </c>
      <c r="AM231" s="151">
        <f t="shared" si="27"/>
        <v>1100</v>
      </c>
      <c r="AN231" s="151">
        <f t="shared" si="30"/>
        <v>0</v>
      </c>
      <c r="AO231" s="161"/>
      <c r="AP231" s="162" t="s">
        <v>1383</v>
      </c>
    </row>
    <row r="232" s="61" customFormat="1" ht="15" spans="1:42">
      <c r="A232" s="87" t="s">
        <v>266</v>
      </c>
      <c r="B232" s="186" t="s">
        <v>844</v>
      </c>
      <c r="C232" s="88" t="s">
        <v>510</v>
      </c>
      <c r="D232" s="89" t="s">
        <v>1236</v>
      </c>
      <c r="E232" s="89" t="s">
        <v>1237</v>
      </c>
      <c r="F232" s="90" t="s">
        <v>454</v>
      </c>
      <c r="G232" s="88" t="s">
        <v>1238</v>
      </c>
      <c r="H232" s="88" t="s">
        <v>1239</v>
      </c>
      <c r="I232" s="113">
        <v>45468</v>
      </c>
      <c r="J232" s="113">
        <v>45469</v>
      </c>
      <c r="K232" s="113">
        <v>45477</v>
      </c>
      <c r="L232" s="113">
        <v>45477</v>
      </c>
      <c r="M232" s="113">
        <v>45477</v>
      </c>
      <c r="N232" s="113">
        <v>45481</v>
      </c>
      <c r="O232" s="114">
        <v>44777</v>
      </c>
      <c r="P232" s="88" t="s">
        <v>1268</v>
      </c>
      <c r="Q232" s="122">
        <v>600</v>
      </c>
      <c r="R232" s="122">
        <v>900</v>
      </c>
      <c r="S232" s="122">
        <v>500</v>
      </c>
      <c r="T232" s="122">
        <v>0</v>
      </c>
      <c r="U232" s="122">
        <v>0</v>
      </c>
      <c r="V232" s="122"/>
      <c r="W232" s="122">
        <v>0</v>
      </c>
      <c r="X232" s="122">
        <v>0</v>
      </c>
      <c r="Y232" s="122">
        <v>0</v>
      </c>
      <c r="Z232" s="122">
        <v>0</v>
      </c>
      <c r="AA232" s="122"/>
      <c r="AB232" s="122">
        <f t="shared" si="31"/>
        <v>2000</v>
      </c>
      <c r="AC232" s="122">
        <f t="shared" si="25"/>
        <v>0</v>
      </c>
      <c r="AD232" s="122">
        <v>1000</v>
      </c>
      <c r="AE232" s="136">
        <v>45477</v>
      </c>
      <c r="AF232" s="122" t="s">
        <v>845</v>
      </c>
      <c r="AG232" s="122">
        <v>1000</v>
      </c>
      <c r="AH232" s="148">
        <v>45481</v>
      </c>
      <c r="AI232" s="149" t="s">
        <v>1389</v>
      </c>
      <c r="AJ232" s="181" t="s">
        <v>1243</v>
      </c>
      <c r="AK232" s="151">
        <f t="shared" si="28"/>
        <v>600</v>
      </c>
      <c r="AL232" s="151">
        <f t="shared" si="29"/>
        <v>1400</v>
      </c>
      <c r="AM232" s="151">
        <f t="shared" si="27"/>
        <v>2000</v>
      </c>
      <c r="AN232" s="151">
        <f t="shared" si="30"/>
        <v>2000</v>
      </c>
      <c r="AO232" s="161"/>
      <c r="AP232" s="162" t="s">
        <v>1256</v>
      </c>
    </row>
    <row r="233" s="61" customFormat="1" ht="15" spans="1:42">
      <c r="A233" s="87" t="s">
        <v>267</v>
      </c>
      <c r="B233" s="88" t="s">
        <v>846</v>
      </c>
      <c r="C233" s="88" t="s">
        <v>510</v>
      </c>
      <c r="D233" s="89" t="s">
        <v>1236</v>
      </c>
      <c r="E233" s="89" t="s">
        <v>1237</v>
      </c>
      <c r="F233" s="90" t="s">
        <v>433</v>
      </c>
      <c r="G233" s="88" t="s">
        <v>1238</v>
      </c>
      <c r="H233" s="88" t="s">
        <v>1239</v>
      </c>
      <c r="I233" s="113">
        <v>45474</v>
      </c>
      <c r="J233" s="113">
        <v>45474</v>
      </c>
      <c r="K233" s="113">
        <v>45477</v>
      </c>
      <c r="L233" s="113">
        <v>45477</v>
      </c>
      <c r="M233" s="113">
        <v>45477</v>
      </c>
      <c r="N233" s="113">
        <v>45481</v>
      </c>
      <c r="O233" s="114">
        <v>45386</v>
      </c>
      <c r="P233" s="88" t="s">
        <v>1268</v>
      </c>
      <c r="Q233" s="122">
        <v>0</v>
      </c>
      <c r="R233" s="122">
        <v>900</v>
      </c>
      <c r="S233" s="122">
        <v>0</v>
      </c>
      <c r="T233" s="122">
        <v>0</v>
      </c>
      <c r="U233" s="122">
        <v>0</v>
      </c>
      <c r="V233" s="122"/>
      <c r="W233" s="122">
        <v>0</v>
      </c>
      <c r="X233" s="122">
        <v>900</v>
      </c>
      <c r="Y233" s="122">
        <v>0</v>
      </c>
      <c r="Z233" s="122">
        <v>0</v>
      </c>
      <c r="AA233" s="122"/>
      <c r="AB233" s="122">
        <f t="shared" si="31"/>
        <v>0</v>
      </c>
      <c r="AC233" s="122">
        <f t="shared" si="25"/>
        <v>0</v>
      </c>
      <c r="AD233" s="122">
        <v>0</v>
      </c>
      <c r="AE233" s="136">
        <v>45477</v>
      </c>
      <c r="AF233" s="122" t="s">
        <v>1246</v>
      </c>
      <c r="AG233" s="122">
        <v>0</v>
      </c>
      <c r="AH233" s="148"/>
      <c r="AI233" s="149"/>
      <c r="AJ233" s="181" t="s">
        <v>433</v>
      </c>
      <c r="AK233" s="151">
        <f t="shared" si="28"/>
        <v>0</v>
      </c>
      <c r="AL233" s="151">
        <f t="shared" si="29"/>
        <v>0</v>
      </c>
      <c r="AM233" s="151">
        <f t="shared" si="27"/>
        <v>0</v>
      </c>
      <c r="AN233" s="151">
        <f t="shared" si="30"/>
        <v>0</v>
      </c>
      <c r="AO233" s="161"/>
      <c r="AP233" s="162" t="s">
        <v>1247</v>
      </c>
    </row>
    <row r="234" s="61" customFormat="1" ht="15" spans="1:42">
      <c r="A234" s="87" t="s">
        <v>268</v>
      </c>
      <c r="B234" s="88" t="s">
        <v>848</v>
      </c>
      <c r="C234" s="88" t="s">
        <v>849</v>
      </c>
      <c r="D234" s="89" t="s">
        <v>1236</v>
      </c>
      <c r="E234" s="89" t="s">
        <v>1252</v>
      </c>
      <c r="F234" s="90" t="s">
        <v>454</v>
      </c>
      <c r="G234" s="88" t="s">
        <v>1238</v>
      </c>
      <c r="H234" s="88" t="s">
        <v>1239</v>
      </c>
      <c r="I234" s="113">
        <v>45469</v>
      </c>
      <c r="J234" s="113">
        <v>45469</v>
      </c>
      <c r="K234" s="113">
        <v>45478</v>
      </c>
      <c r="L234" s="113">
        <v>45478</v>
      </c>
      <c r="M234" s="113">
        <v>45478</v>
      </c>
      <c r="N234" s="113">
        <v>45481</v>
      </c>
      <c r="O234" s="114"/>
      <c r="P234" s="88" t="s">
        <v>1271</v>
      </c>
      <c r="Q234" s="122">
        <v>0</v>
      </c>
      <c r="R234" s="122">
        <v>450</v>
      </c>
      <c r="S234" s="122">
        <v>0</v>
      </c>
      <c r="T234" s="122">
        <v>0</v>
      </c>
      <c r="U234" s="122">
        <v>0</v>
      </c>
      <c r="V234" s="122"/>
      <c r="W234" s="122">
        <v>0</v>
      </c>
      <c r="X234" s="122">
        <v>0</v>
      </c>
      <c r="Y234" s="122">
        <v>0</v>
      </c>
      <c r="Z234" s="122">
        <v>0</v>
      </c>
      <c r="AA234" s="122"/>
      <c r="AB234" s="122">
        <f t="shared" si="31"/>
        <v>450</v>
      </c>
      <c r="AC234" s="122">
        <f t="shared" si="25"/>
        <v>0</v>
      </c>
      <c r="AD234" s="122">
        <v>0</v>
      </c>
      <c r="AE234" s="136">
        <v>45478</v>
      </c>
      <c r="AF234" s="122" t="s">
        <v>1246</v>
      </c>
      <c r="AG234" s="122">
        <v>450</v>
      </c>
      <c r="AH234" s="148"/>
      <c r="AI234" s="149"/>
      <c r="AJ234" s="181" t="s">
        <v>1316</v>
      </c>
      <c r="AK234" s="151">
        <f t="shared" si="28"/>
        <v>0</v>
      </c>
      <c r="AL234" s="151">
        <f t="shared" si="29"/>
        <v>450</v>
      </c>
      <c r="AM234" s="151">
        <f t="shared" si="27"/>
        <v>450</v>
      </c>
      <c r="AN234" s="151">
        <f t="shared" si="30"/>
        <v>450</v>
      </c>
      <c r="AO234" s="161"/>
      <c r="AP234" s="162" t="s">
        <v>1383</v>
      </c>
    </row>
    <row r="235" s="61" customFormat="1" ht="15" spans="1:42">
      <c r="A235" s="87" t="s">
        <v>269</v>
      </c>
      <c r="B235" s="88" t="s">
        <v>850</v>
      </c>
      <c r="C235" s="88" t="s">
        <v>851</v>
      </c>
      <c r="D235" s="89" t="s">
        <v>1236</v>
      </c>
      <c r="E235" s="89" t="s">
        <v>1252</v>
      </c>
      <c r="F235" s="90" t="s">
        <v>454</v>
      </c>
      <c r="G235" s="88" t="s">
        <v>1238</v>
      </c>
      <c r="H235" s="88" t="s">
        <v>1239</v>
      </c>
      <c r="I235" s="113">
        <v>45471</v>
      </c>
      <c r="J235" s="113">
        <v>45471</v>
      </c>
      <c r="K235" s="113">
        <v>45478</v>
      </c>
      <c r="L235" s="113">
        <v>45478</v>
      </c>
      <c r="M235" s="113">
        <v>45478</v>
      </c>
      <c r="N235" s="113">
        <v>45481</v>
      </c>
      <c r="O235" s="114"/>
      <c r="P235" s="88" t="s">
        <v>1271</v>
      </c>
      <c r="Q235" s="122">
        <v>0</v>
      </c>
      <c r="R235" s="122">
        <v>450</v>
      </c>
      <c r="S235" s="122">
        <v>0</v>
      </c>
      <c r="T235" s="122">
        <v>0</v>
      </c>
      <c r="U235" s="122">
        <v>0</v>
      </c>
      <c r="V235" s="122"/>
      <c r="W235" s="122">
        <v>0</v>
      </c>
      <c r="X235" s="122">
        <v>450</v>
      </c>
      <c r="Y235" s="122">
        <v>0</v>
      </c>
      <c r="Z235" s="122">
        <v>0</v>
      </c>
      <c r="AA235" s="122"/>
      <c r="AB235" s="122">
        <f t="shared" si="31"/>
        <v>0</v>
      </c>
      <c r="AC235" s="122">
        <f t="shared" si="25"/>
        <v>0</v>
      </c>
      <c r="AD235" s="122">
        <v>0</v>
      </c>
      <c r="AE235" s="136">
        <v>45478</v>
      </c>
      <c r="AF235" s="122" t="s">
        <v>1246</v>
      </c>
      <c r="AG235" s="122">
        <v>0</v>
      </c>
      <c r="AH235" s="148"/>
      <c r="AI235" s="149"/>
      <c r="AJ235" s="181" t="s">
        <v>581</v>
      </c>
      <c r="AK235" s="151">
        <f t="shared" si="28"/>
        <v>0</v>
      </c>
      <c r="AL235" s="151">
        <f t="shared" si="29"/>
        <v>0</v>
      </c>
      <c r="AM235" s="151">
        <f t="shared" si="27"/>
        <v>0</v>
      </c>
      <c r="AN235" s="151">
        <f t="shared" si="30"/>
        <v>0</v>
      </c>
      <c r="AO235" s="161"/>
      <c r="AP235" s="162" t="s">
        <v>1265</v>
      </c>
    </row>
    <row r="236" s="61" customFormat="1" ht="15" spans="1:42">
      <c r="A236" s="87" t="s">
        <v>270</v>
      </c>
      <c r="B236" s="88" t="s">
        <v>853</v>
      </c>
      <c r="C236" s="88" t="s">
        <v>694</v>
      </c>
      <c r="D236" s="89" t="s">
        <v>1236</v>
      </c>
      <c r="E236" s="89" t="s">
        <v>1237</v>
      </c>
      <c r="F236" s="90" t="s">
        <v>454</v>
      </c>
      <c r="G236" s="88" t="s">
        <v>1238</v>
      </c>
      <c r="H236" s="88" t="s">
        <v>1239</v>
      </c>
      <c r="I236" s="113">
        <v>45469</v>
      </c>
      <c r="J236" s="113">
        <v>45470</v>
      </c>
      <c r="K236" s="113">
        <v>45481</v>
      </c>
      <c r="L236" s="113">
        <v>45481</v>
      </c>
      <c r="M236" s="113">
        <v>45481</v>
      </c>
      <c r="N236" s="113">
        <v>45482</v>
      </c>
      <c r="O236" s="114"/>
      <c r="P236" s="88" t="s">
        <v>1380</v>
      </c>
      <c r="Q236" s="122">
        <v>220</v>
      </c>
      <c r="R236" s="122">
        <v>1750</v>
      </c>
      <c r="S236" s="122">
        <v>0</v>
      </c>
      <c r="T236" s="122">
        <v>0</v>
      </c>
      <c r="U236" s="122">
        <v>0</v>
      </c>
      <c r="V236" s="122">
        <v>197</v>
      </c>
      <c r="W236" s="122">
        <v>0</v>
      </c>
      <c r="X236" s="122">
        <v>0</v>
      </c>
      <c r="Y236" s="122">
        <v>0</v>
      </c>
      <c r="Z236" s="122">
        <v>0</v>
      </c>
      <c r="AA236" s="122"/>
      <c r="AB236" s="122">
        <f>SUM(Q236:T236)-(U236+W236+X236+Y236+Z236+V236)</f>
        <v>1773</v>
      </c>
      <c r="AC236" s="122">
        <f t="shared" si="25"/>
        <v>0</v>
      </c>
      <c r="AD236" s="122">
        <v>0</v>
      </c>
      <c r="AE236" s="136">
        <v>45481</v>
      </c>
      <c r="AF236" s="122" t="s">
        <v>1246</v>
      </c>
      <c r="AG236" s="122">
        <v>1773</v>
      </c>
      <c r="AH236" s="148">
        <v>45482</v>
      </c>
      <c r="AI236" s="149" t="s">
        <v>1390</v>
      </c>
      <c r="AJ236" s="181" t="s">
        <v>1243</v>
      </c>
      <c r="AK236" s="151">
        <f t="shared" si="28"/>
        <v>220</v>
      </c>
      <c r="AL236" s="151">
        <f t="shared" si="29"/>
        <v>1553</v>
      </c>
      <c r="AM236" s="151">
        <f t="shared" si="27"/>
        <v>1773</v>
      </c>
      <c r="AN236" s="151">
        <f t="shared" si="30"/>
        <v>1773</v>
      </c>
      <c r="AO236" s="161"/>
      <c r="AP236" s="162" t="s">
        <v>1256</v>
      </c>
    </row>
    <row r="237" s="61" customFormat="1" ht="15" spans="1:42">
      <c r="A237" s="87" t="s">
        <v>271</v>
      </c>
      <c r="B237" s="88" t="s">
        <v>854</v>
      </c>
      <c r="C237" s="88" t="s">
        <v>855</v>
      </c>
      <c r="D237" s="89" t="s">
        <v>1236</v>
      </c>
      <c r="E237" s="89" t="s">
        <v>1237</v>
      </c>
      <c r="F237" s="90" t="s">
        <v>454</v>
      </c>
      <c r="G237" s="88" t="s">
        <v>1238</v>
      </c>
      <c r="H237" s="88" t="s">
        <v>1239</v>
      </c>
      <c r="I237" s="113">
        <v>45474</v>
      </c>
      <c r="J237" s="113">
        <v>45474</v>
      </c>
      <c r="K237" s="113">
        <v>45481</v>
      </c>
      <c r="L237" s="113">
        <v>45481</v>
      </c>
      <c r="M237" s="113">
        <v>45481</v>
      </c>
      <c r="N237" s="113">
        <v>45482</v>
      </c>
      <c r="O237" s="114">
        <v>45404</v>
      </c>
      <c r="P237" s="88" t="s">
        <v>1268</v>
      </c>
      <c r="Q237" s="122">
        <v>0</v>
      </c>
      <c r="R237" s="122">
        <v>2300</v>
      </c>
      <c r="S237" s="122">
        <v>0</v>
      </c>
      <c r="T237" s="122">
        <v>0</v>
      </c>
      <c r="U237" s="122">
        <v>0</v>
      </c>
      <c r="V237" s="122"/>
      <c r="W237" s="122">
        <v>0</v>
      </c>
      <c r="X237" s="122">
        <v>0</v>
      </c>
      <c r="Y237" s="122">
        <v>0</v>
      </c>
      <c r="Z237" s="122">
        <v>0</v>
      </c>
      <c r="AA237" s="122"/>
      <c r="AB237" s="122">
        <f>SUM(Q237:T237)-(U237+W237+X237+Y237+Z237)</f>
        <v>2300</v>
      </c>
      <c r="AC237" s="122">
        <f t="shared" si="25"/>
        <v>0</v>
      </c>
      <c r="AD237" s="122">
        <v>1150</v>
      </c>
      <c r="AE237" s="136">
        <v>45481</v>
      </c>
      <c r="AF237" s="122" t="s">
        <v>856</v>
      </c>
      <c r="AG237" s="122">
        <v>1150</v>
      </c>
      <c r="AH237" s="148">
        <v>45482</v>
      </c>
      <c r="AI237" s="149" t="s">
        <v>1391</v>
      </c>
      <c r="AJ237" s="181" t="s">
        <v>1243</v>
      </c>
      <c r="AK237" s="151">
        <f t="shared" si="28"/>
        <v>0</v>
      </c>
      <c r="AL237" s="151">
        <f t="shared" si="29"/>
        <v>2300</v>
      </c>
      <c r="AM237" s="151">
        <f t="shared" si="27"/>
        <v>2300</v>
      </c>
      <c r="AN237" s="151">
        <f t="shared" si="30"/>
        <v>2300</v>
      </c>
      <c r="AO237" s="161"/>
      <c r="AP237" s="162" t="s">
        <v>1256</v>
      </c>
    </row>
    <row r="238" s="61" customFormat="1" ht="15" spans="1:42">
      <c r="A238" s="87" t="s">
        <v>272</v>
      </c>
      <c r="B238" s="88" t="s">
        <v>661</v>
      </c>
      <c r="C238" s="88" t="s">
        <v>541</v>
      </c>
      <c r="D238" s="89" t="s">
        <v>1236</v>
      </c>
      <c r="E238" s="89" t="s">
        <v>1252</v>
      </c>
      <c r="F238" s="90" t="s">
        <v>433</v>
      </c>
      <c r="G238" s="88" t="s">
        <v>1238</v>
      </c>
      <c r="H238" s="88" t="s">
        <v>1239</v>
      </c>
      <c r="I238" s="113">
        <v>45477</v>
      </c>
      <c r="J238" s="113">
        <v>45477</v>
      </c>
      <c r="K238" s="113">
        <v>45481</v>
      </c>
      <c r="L238" s="113">
        <v>45481</v>
      </c>
      <c r="M238" s="113">
        <v>45481</v>
      </c>
      <c r="N238" s="113">
        <v>45490</v>
      </c>
      <c r="O238" s="113">
        <v>45353</v>
      </c>
      <c r="P238" s="88" t="s">
        <v>1250</v>
      </c>
      <c r="Q238" s="122">
        <v>600</v>
      </c>
      <c r="R238" s="122">
        <v>800</v>
      </c>
      <c r="S238" s="122">
        <v>0</v>
      </c>
      <c r="T238" s="122">
        <v>0</v>
      </c>
      <c r="U238" s="122">
        <v>0</v>
      </c>
      <c r="V238" s="122"/>
      <c r="W238" s="122">
        <v>600</v>
      </c>
      <c r="X238" s="122">
        <v>800</v>
      </c>
      <c r="Y238" s="122">
        <v>0</v>
      </c>
      <c r="Z238" s="122">
        <v>0</v>
      </c>
      <c r="AA238" s="122"/>
      <c r="AB238" s="122">
        <f>SUM(Q238:T238)-(U238+W238+X238+Y238+Z238)</f>
        <v>0</v>
      </c>
      <c r="AC238" s="122">
        <f t="shared" ref="AC238:AC301" si="32">AB238-(AD238+AG238)</f>
        <v>0</v>
      </c>
      <c r="AD238" s="122">
        <v>0</v>
      </c>
      <c r="AE238" s="136">
        <v>45481</v>
      </c>
      <c r="AF238" s="122" t="s">
        <v>1246</v>
      </c>
      <c r="AG238" s="122">
        <v>0</v>
      </c>
      <c r="AH238" s="148"/>
      <c r="AI238" s="149"/>
      <c r="AJ238" s="181" t="s">
        <v>433</v>
      </c>
      <c r="AK238" s="151">
        <f t="shared" si="28"/>
        <v>0</v>
      </c>
      <c r="AL238" s="151">
        <f t="shared" si="29"/>
        <v>0</v>
      </c>
      <c r="AM238" s="151">
        <f t="shared" si="27"/>
        <v>0</v>
      </c>
      <c r="AN238" s="151">
        <f t="shared" si="30"/>
        <v>0</v>
      </c>
      <c r="AO238" s="161"/>
      <c r="AP238" s="162" t="s">
        <v>1265</v>
      </c>
    </row>
    <row r="239" s="61" customFormat="1" ht="15" spans="1:42">
      <c r="A239" s="87" t="s">
        <v>273</v>
      </c>
      <c r="B239" s="88" t="s">
        <v>860</v>
      </c>
      <c r="C239" s="88" t="s">
        <v>861</v>
      </c>
      <c r="D239" s="89" t="s">
        <v>1236</v>
      </c>
      <c r="E239" s="89" t="s">
        <v>523</v>
      </c>
      <c r="F239" s="90" t="s">
        <v>581</v>
      </c>
      <c r="G239" s="88" t="s">
        <v>1291</v>
      </c>
      <c r="H239" s="88" t="s">
        <v>1292</v>
      </c>
      <c r="I239" s="113">
        <v>45477</v>
      </c>
      <c r="J239" s="113">
        <v>45482</v>
      </c>
      <c r="K239" s="113">
        <v>45482</v>
      </c>
      <c r="L239" s="113">
        <v>45482</v>
      </c>
      <c r="M239" s="113">
        <v>45483</v>
      </c>
      <c r="N239" s="113"/>
      <c r="O239" s="114"/>
      <c r="P239" s="88" t="s">
        <v>1241</v>
      </c>
      <c r="Q239" s="122">
        <v>1500</v>
      </c>
      <c r="R239" s="122">
        <v>1800</v>
      </c>
      <c r="S239" s="122">
        <v>0</v>
      </c>
      <c r="T239" s="122">
        <v>0</v>
      </c>
      <c r="U239" s="122">
        <v>0</v>
      </c>
      <c r="V239" s="122"/>
      <c r="W239" s="122">
        <v>1500</v>
      </c>
      <c r="X239" s="122">
        <v>1800</v>
      </c>
      <c r="Y239" s="122">
        <v>0</v>
      </c>
      <c r="Z239" s="122">
        <v>0</v>
      </c>
      <c r="AA239" s="122"/>
      <c r="AB239" s="122">
        <f>SUM(Q239:T239)-(U239+W239+X239+Y239+Z239)</f>
        <v>0</v>
      </c>
      <c r="AC239" s="122">
        <f t="shared" si="32"/>
        <v>0</v>
      </c>
      <c r="AD239" s="122">
        <v>0</v>
      </c>
      <c r="AE239" s="136">
        <v>45483</v>
      </c>
      <c r="AF239" s="122" t="s">
        <v>1246</v>
      </c>
      <c r="AG239" s="122">
        <v>0</v>
      </c>
      <c r="AH239" s="148"/>
      <c r="AI239" s="149"/>
      <c r="AJ239" s="181" t="s">
        <v>523</v>
      </c>
      <c r="AK239" s="151">
        <f t="shared" si="28"/>
        <v>0</v>
      </c>
      <c r="AL239" s="151">
        <f t="shared" si="29"/>
        <v>0</v>
      </c>
      <c r="AM239" s="151">
        <f t="shared" si="27"/>
        <v>0</v>
      </c>
      <c r="AN239" s="151">
        <f t="shared" si="30"/>
        <v>0</v>
      </c>
      <c r="AO239" s="161"/>
      <c r="AP239" s="162" t="s">
        <v>1265</v>
      </c>
    </row>
    <row r="240" s="61" customFormat="1" ht="15" spans="1:42">
      <c r="A240" s="87" t="s">
        <v>274</v>
      </c>
      <c r="B240" s="88" t="s">
        <v>757</v>
      </c>
      <c r="C240" s="88" t="s">
        <v>432</v>
      </c>
      <c r="D240" s="89" t="s">
        <v>1236</v>
      </c>
      <c r="E240" s="89" t="s">
        <v>1252</v>
      </c>
      <c r="F240" s="90" t="s">
        <v>454</v>
      </c>
      <c r="G240" s="88" t="s">
        <v>1238</v>
      </c>
      <c r="H240" s="88" t="s">
        <v>1239</v>
      </c>
      <c r="I240" s="113">
        <v>45481</v>
      </c>
      <c r="J240" s="113">
        <v>45481</v>
      </c>
      <c r="K240" s="113">
        <v>45482</v>
      </c>
      <c r="L240" s="113">
        <v>45483</v>
      </c>
      <c r="M240" s="113">
        <v>45483</v>
      </c>
      <c r="N240" s="113">
        <v>45483</v>
      </c>
      <c r="O240" s="114"/>
      <c r="P240" s="88" t="s">
        <v>1258</v>
      </c>
      <c r="Q240" s="122">
        <v>0</v>
      </c>
      <c r="R240" s="122">
        <v>800</v>
      </c>
      <c r="S240" s="122">
        <v>0</v>
      </c>
      <c r="T240" s="122">
        <v>0</v>
      </c>
      <c r="U240" s="122">
        <v>0</v>
      </c>
      <c r="V240" s="122">
        <v>80</v>
      </c>
      <c r="W240" s="122">
        <v>0</v>
      </c>
      <c r="X240" s="122">
        <v>0</v>
      </c>
      <c r="Y240" s="122">
        <v>0</v>
      </c>
      <c r="Z240" s="122">
        <v>0</v>
      </c>
      <c r="AA240" s="122"/>
      <c r="AB240" s="122">
        <f>SUM(Q240:T240)-(U240+W240+X240+Y240+Z240+V240)</f>
        <v>720</v>
      </c>
      <c r="AC240" s="122">
        <f t="shared" si="32"/>
        <v>0</v>
      </c>
      <c r="AD240" s="122">
        <v>0</v>
      </c>
      <c r="AE240" s="136">
        <v>45483</v>
      </c>
      <c r="AF240" s="122" t="s">
        <v>1246</v>
      </c>
      <c r="AG240" s="122">
        <v>720</v>
      </c>
      <c r="AH240" s="148">
        <v>45489</v>
      </c>
      <c r="AI240" s="149" t="s">
        <v>1392</v>
      </c>
      <c r="AJ240" s="181" t="s">
        <v>1243</v>
      </c>
      <c r="AK240" s="151">
        <f t="shared" si="28"/>
        <v>0</v>
      </c>
      <c r="AL240" s="151">
        <f t="shared" si="29"/>
        <v>720</v>
      </c>
      <c r="AM240" s="151">
        <f t="shared" si="27"/>
        <v>720</v>
      </c>
      <c r="AN240" s="151">
        <f t="shared" si="30"/>
        <v>720</v>
      </c>
      <c r="AO240" s="161"/>
      <c r="AP240" s="162" t="s">
        <v>1254</v>
      </c>
    </row>
    <row r="241" s="61" customFormat="1" ht="15" spans="1:42">
      <c r="A241" s="87" t="s">
        <v>275</v>
      </c>
      <c r="B241" s="88" t="s">
        <v>858</v>
      </c>
      <c r="C241" s="88" t="s">
        <v>859</v>
      </c>
      <c r="D241" s="89" t="s">
        <v>1236</v>
      </c>
      <c r="E241" s="89" t="s">
        <v>1237</v>
      </c>
      <c r="F241" s="90" t="s">
        <v>433</v>
      </c>
      <c r="G241" s="88" t="s">
        <v>1238</v>
      </c>
      <c r="H241" s="88" t="s">
        <v>1239</v>
      </c>
      <c r="I241" s="113">
        <v>45479</v>
      </c>
      <c r="J241" s="113">
        <v>45481</v>
      </c>
      <c r="K241" s="113">
        <v>45482</v>
      </c>
      <c r="L241" s="113">
        <v>45483</v>
      </c>
      <c r="M241" s="113">
        <v>45483</v>
      </c>
      <c r="N241" s="113">
        <v>45486</v>
      </c>
      <c r="O241" s="114" t="s">
        <v>1393</v>
      </c>
      <c r="P241" s="88" t="s">
        <v>1271</v>
      </c>
      <c r="Q241" s="122">
        <v>0</v>
      </c>
      <c r="R241" s="122">
        <v>450</v>
      </c>
      <c r="S241" s="122">
        <v>0</v>
      </c>
      <c r="T241" s="122">
        <v>0</v>
      </c>
      <c r="U241" s="122">
        <v>0</v>
      </c>
      <c r="V241" s="122"/>
      <c r="W241" s="122">
        <v>0</v>
      </c>
      <c r="X241" s="122">
        <v>450</v>
      </c>
      <c r="Y241" s="122">
        <v>0</v>
      </c>
      <c r="Z241" s="122">
        <v>0</v>
      </c>
      <c r="AA241" s="122"/>
      <c r="AB241" s="122">
        <f t="shared" ref="AB241:AB267" si="33">SUM(Q241:T241)-(U241+W241+X241+Y241+Z241)</f>
        <v>0</v>
      </c>
      <c r="AC241" s="122">
        <f t="shared" si="32"/>
        <v>0</v>
      </c>
      <c r="AD241" s="122">
        <v>0</v>
      </c>
      <c r="AE241" s="136">
        <v>45483</v>
      </c>
      <c r="AF241" s="122" t="s">
        <v>1246</v>
      </c>
      <c r="AG241" s="122">
        <v>0</v>
      </c>
      <c r="AH241" s="148"/>
      <c r="AI241" s="149"/>
      <c r="AJ241" s="181" t="s">
        <v>433</v>
      </c>
      <c r="AK241" s="151">
        <f t="shared" si="28"/>
        <v>0</v>
      </c>
      <c r="AL241" s="151">
        <f t="shared" si="29"/>
        <v>0</v>
      </c>
      <c r="AM241" s="151">
        <f t="shared" si="27"/>
        <v>0</v>
      </c>
      <c r="AN241" s="151">
        <f t="shared" si="30"/>
        <v>0</v>
      </c>
      <c r="AO241" s="161"/>
      <c r="AP241" s="162" t="s">
        <v>1265</v>
      </c>
    </row>
    <row r="242" s="61" customFormat="1" ht="15" spans="1:42">
      <c r="A242" s="87" t="s">
        <v>276</v>
      </c>
      <c r="B242" s="88" t="s">
        <v>862</v>
      </c>
      <c r="C242" s="88" t="s">
        <v>449</v>
      </c>
      <c r="D242" s="89" t="s">
        <v>1236</v>
      </c>
      <c r="E242" s="89" t="s">
        <v>1252</v>
      </c>
      <c r="F242" s="90" t="s">
        <v>433</v>
      </c>
      <c r="G242" s="88" t="s">
        <v>1238</v>
      </c>
      <c r="H242" s="88" t="s">
        <v>1239</v>
      </c>
      <c r="I242" s="113">
        <v>45482</v>
      </c>
      <c r="J242" s="113">
        <v>45482</v>
      </c>
      <c r="K242" s="113">
        <v>45483</v>
      </c>
      <c r="L242" s="113">
        <v>45483</v>
      </c>
      <c r="M242" s="113">
        <v>45483</v>
      </c>
      <c r="N242" s="113">
        <v>45485</v>
      </c>
      <c r="O242" s="114">
        <v>45421</v>
      </c>
      <c r="P242" s="88" t="s">
        <v>1250</v>
      </c>
      <c r="Q242" s="122">
        <v>0</v>
      </c>
      <c r="R242" s="122">
        <v>800</v>
      </c>
      <c r="S242" s="122">
        <v>0</v>
      </c>
      <c r="T242" s="122">
        <v>0</v>
      </c>
      <c r="U242" s="122">
        <v>0</v>
      </c>
      <c r="V242" s="122"/>
      <c r="W242" s="122">
        <v>0</v>
      </c>
      <c r="X242" s="122">
        <v>800</v>
      </c>
      <c r="Y242" s="122">
        <v>0</v>
      </c>
      <c r="Z242" s="122">
        <v>0</v>
      </c>
      <c r="AA242" s="122"/>
      <c r="AB242" s="122">
        <f t="shared" si="33"/>
        <v>0</v>
      </c>
      <c r="AC242" s="122">
        <f t="shared" si="32"/>
        <v>0</v>
      </c>
      <c r="AD242" s="122">
        <v>0</v>
      </c>
      <c r="AE242" s="136">
        <v>45483</v>
      </c>
      <c r="AF242" s="122" t="s">
        <v>1246</v>
      </c>
      <c r="AG242" s="122">
        <v>0</v>
      </c>
      <c r="AH242" s="148"/>
      <c r="AI242" s="149"/>
      <c r="AJ242" s="181" t="s">
        <v>433</v>
      </c>
      <c r="AK242" s="151">
        <f t="shared" si="28"/>
        <v>0</v>
      </c>
      <c r="AL242" s="151">
        <f t="shared" si="29"/>
        <v>0</v>
      </c>
      <c r="AM242" s="151">
        <f t="shared" si="27"/>
        <v>0</v>
      </c>
      <c r="AN242" s="151">
        <f t="shared" si="30"/>
        <v>0</v>
      </c>
      <c r="AO242" s="161"/>
      <c r="AP242" s="162" t="s">
        <v>1265</v>
      </c>
    </row>
    <row r="243" s="61" customFormat="1" ht="15" spans="1:42">
      <c r="A243" s="87" t="s">
        <v>277</v>
      </c>
      <c r="B243" s="88" t="s">
        <v>865</v>
      </c>
      <c r="C243" s="88" t="s">
        <v>496</v>
      </c>
      <c r="D243" s="89" t="s">
        <v>1236</v>
      </c>
      <c r="E243" s="89" t="s">
        <v>1252</v>
      </c>
      <c r="F243" s="90" t="s">
        <v>454</v>
      </c>
      <c r="G243" s="88" t="s">
        <v>1238</v>
      </c>
      <c r="H243" s="88" t="s">
        <v>1239</v>
      </c>
      <c r="I243" s="113">
        <v>45481</v>
      </c>
      <c r="J243" s="113">
        <v>45481</v>
      </c>
      <c r="K243" s="113">
        <v>45485</v>
      </c>
      <c r="L243" s="113">
        <v>45485</v>
      </c>
      <c r="M243" s="113">
        <v>45488</v>
      </c>
      <c r="N243" s="113">
        <v>45488</v>
      </c>
      <c r="O243" s="114"/>
      <c r="P243" s="88" t="s">
        <v>1268</v>
      </c>
      <c r="Q243" s="122">
        <v>220</v>
      </c>
      <c r="R243" s="122">
        <v>900</v>
      </c>
      <c r="S243" s="122">
        <v>0</v>
      </c>
      <c r="T243" s="122">
        <v>0</v>
      </c>
      <c r="U243" s="122">
        <v>0</v>
      </c>
      <c r="V243" s="122"/>
      <c r="W243" s="122">
        <v>0</v>
      </c>
      <c r="X243" s="122">
        <v>0</v>
      </c>
      <c r="Y243" s="122">
        <v>0</v>
      </c>
      <c r="Z243" s="122">
        <v>0</v>
      </c>
      <c r="AA243" s="122"/>
      <c r="AB243" s="122">
        <f t="shared" si="33"/>
        <v>1120</v>
      </c>
      <c r="AC243" s="122">
        <f t="shared" si="32"/>
        <v>0</v>
      </c>
      <c r="AD243" s="122">
        <v>1120</v>
      </c>
      <c r="AE243" s="136">
        <v>45485</v>
      </c>
      <c r="AF243" s="122" t="s">
        <v>866</v>
      </c>
      <c r="AG243" s="122">
        <v>0</v>
      </c>
      <c r="AH243" s="148"/>
      <c r="AI243" s="149"/>
      <c r="AJ243" s="181" t="s">
        <v>1243</v>
      </c>
      <c r="AK243" s="151">
        <f t="shared" si="28"/>
        <v>220</v>
      </c>
      <c r="AL243" s="151">
        <f t="shared" si="29"/>
        <v>900</v>
      </c>
      <c r="AM243" s="151">
        <f t="shared" si="27"/>
        <v>1120</v>
      </c>
      <c r="AN243" s="151">
        <f t="shared" si="30"/>
        <v>1120</v>
      </c>
      <c r="AO243" s="161"/>
      <c r="AP243" s="162" t="s">
        <v>1254</v>
      </c>
    </row>
    <row r="244" s="61" customFormat="1" ht="15" spans="1:42">
      <c r="A244" s="87" t="s">
        <v>278</v>
      </c>
      <c r="B244" s="88" t="s">
        <v>844</v>
      </c>
      <c r="C244" s="88" t="s">
        <v>510</v>
      </c>
      <c r="D244" s="89" t="s">
        <v>1236</v>
      </c>
      <c r="E244" s="89" t="s">
        <v>1237</v>
      </c>
      <c r="F244" s="90" t="s">
        <v>581</v>
      </c>
      <c r="G244" s="88" t="s">
        <v>1238</v>
      </c>
      <c r="H244" s="88" t="s">
        <v>1239</v>
      </c>
      <c r="I244" s="113">
        <v>45482</v>
      </c>
      <c r="J244" s="113">
        <v>45482</v>
      </c>
      <c r="K244" s="113">
        <v>45485</v>
      </c>
      <c r="L244" s="113">
        <v>45485</v>
      </c>
      <c r="M244" s="113">
        <v>45641</v>
      </c>
      <c r="N244" s="113">
        <v>45490</v>
      </c>
      <c r="O244" s="114">
        <v>44777</v>
      </c>
      <c r="P244" s="88" t="s">
        <v>1245</v>
      </c>
      <c r="Q244" s="122">
        <v>0</v>
      </c>
      <c r="R244" s="122">
        <v>2300</v>
      </c>
      <c r="S244" s="122">
        <v>0</v>
      </c>
      <c r="T244" s="122">
        <v>0</v>
      </c>
      <c r="U244" s="122">
        <v>0</v>
      </c>
      <c r="V244" s="122"/>
      <c r="W244" s="122">
        <v>0</v>
      </c>
      <c r="X244" s="122">
        <v>900</v>
      </c>
      <c r="Y244" s="122">
        <v>0</v>
      </c>
      <c r="Z244" s="122">
        <v>0</v>
      </c>
      <c r="AA244" s="122"/>
      <c r="AB244" s="122">
        <f t="shared" si="33"/>
        <v>1400</v>
      </c>
      <c r="AC244" s="122">
        <f t="shared" si="32"/>
        <v>0</v>
      </c>
      <c r="AD244" s="122">
        <v>150</v>
      </c>
      <c r="AE244" s="136">
        <v>45485</v>
      </c>
      <c r="AF244" s="122" t="s">
        <v>1394</v>
      </c>
      <c r="AG244" s="122">
        <v>1250</v>
      </c>
      <c r="AH244" s="148">
        <v>45489</v>
      </c>
      <c r="AI244" s="149" t="s">
        <v>1395</v>
      </c>
      <c r="AJ244" s="181" t="s">
        <v>1243</v>
      </c>
      <c r="AK244" s="151">
        <f t="shared" si="28"/>
        <v>0</v>
      </c>
      <c r="AL244" s="151">
        <f t="shared" si="29"/>
        <v>1400</v>
      </c>
      <c r="AM244" s="151">
        <f t="shared" si="27"/>
        <v>1400</v>
      </c>
      <c r="AN244" s="151">
        <f t="shared" si="30"/>
        <v>1400</v>
      </c>
      <c r="AO244" s="161"/>
      <c r="AP244" s="162" t="s">
        <v>1256</v>
      </c>
    </row>
    <row r="245" s="61" customFormat="1" ht="15" spans="1:42">
      <c r="A245" s="87" t="s">
        <v>279</v>
      </c>
      <c r="B245" s="88" t="s">
        <v>846</v>
      </c>
      <c r="C245" s="88" t="s">
        <v>510</v>
      </c>
      <c r="D245" s="89" t="s">
        <v>1236</v>
      </c>
      <c r="E245" s="89" t="s">
        <v>1237</v>
      </c>
      <c r="F245" s="90" t="s">
        <v>433</v>
      </c>
      <c r="G245" s="88" t="s">
        <v>1238</v>
      </c>
      <c r="H245" s="88" t="s">
        <v>1239</v>
      </c>
      <c r="I245" s="113">
        <v>45483</v>
      </c>
      <c r="J245" s="113">
        <v>45484</v>
      </c>
      <c r="K245" s="113">
        <v>45485</v>
      </c>
      <c r="L245" s="113">
        <v>45485</v>
      </c>
      <c r="M245" s="113">
        <v>45488</v>
      </c>
      <c r="N245" s="113">
        <v>45490</v>
      </c>
      <c r="O245" s="114">
        <v>45386</v>
      </c>
      <c r="P245" s="88" t="s">
        <v>1245</v>
      </c>
      <c r="Q245" s="122">
        <v>3300</v>
      </c>
      <c r="R245" s="122">
        <v>2300</v>
      </c>
      <c r="S245" s="122">
        <v>0</v>
      </c>
      <c r="T245" s="122">
        <v>0</v>
      </c>
      <c r="U245" s="122">
        <v>0</v>
      </c>
      <c r="V245" s="122"/>
      <c r="W245" s="122">
        <v>3300</v>
      </c>
      <c r="X245" s="122">
        <v>2300</v>
      </c>
      <c r="Y245" s="122">
        <v>0</v>
      </c>
      <c r="Z245" s="122">
        <v>0</v>
      </c>
      <c r="AA245" s="122"/>
      <c r="AB245" s="122">
        <f t="shared" si="33"/>
        <v>0</v>
      </c>
      <c r="AC245" s="122">
        <f t="shared" si="32"/>
        <v>0</v>
      </c>
      <c r="AD245" s="122">
        <v>0</v>
      </c>
      <c r="AE245" s="136">
        <v>45485</v>
      </c>
      <c r="AF245" s="122" t="s">
        <v>1246</v>
      </c>
      <c r="AG245" s="122">
        <v>0</v>
      </c>
      <c r="AH245" s="148"/>
      <c r="AI245" s="149"/>
      <c r="AJ245" s="181" t="s">
        <v>433</v>
      </c>
      <c r="AK245" s="151">
        <f t="shared" si="28"/>
        <v>0</v>
      </c>
      <c r="AL245" s="151">
        <f t="shared" si="29"/>
        <v>0</v>
      </c>
      <c r="AM245" s="151">
        <f t="shared" si="27"/>
        <v>0</v>
      </c>
      <c r="AN245" s="151">
        <f t="shared" si="30"/>
        <v>0</v>
      </c>
      <c r="AO245" s="161"/>
      <c r="AP245" s="162" t="s">
        <v>1247</v>
      </c>
    </row>
    <row r="246" s="61" customFormat="1" ht="15" spans="1:42">
      <c r="A246" s="87" t="s">
        <v>280</v>
      </c>
      <c r="B246" s="88" t="s">
        <v>710</v>
      </c>
      <c r="C246" s="88" t="s">
        <v>794</v>
      </c>
      <c r="D246" s="89" t="s">
        <v>1236</v>
      </c>
      <c r="E246" s="89" t="s">
        <v>1237</v>
      </c>
      <c r="F246" s="90" t="s">
        <v>454</v>
      </c>
      <c r="G246" s="88" t="s">
        <v>1238</v>
      </c>
      <c r="H246" s="88" t="s">
        <v>1239</v>
      </c>
      <c r="I246" s="113">
        <v>45467</v>
      </c>
      <c r="J246" s="113">
        <v>45467</v>
      </c>
      <c r="K246" s="113">
        <v>45488</v>
      </c>
      <c r="L246" s="113">
        <v>45489</v>
      </c>
      <c r="M246" s="113">
        <v>45489</v>
      </c>
      <c r="N246" s="113">
        <v>45490</v>
      </c>
      <c r="O246" s="114"/>
      <c r="P246" s="88" t="s">
        <v>1271</v>
      </c>
      <c r="Q246" s="122">
        <v>0</v>
      </c>
      <c r="R246" s="122">
        <v>600</v>
      </c>
      <c r="S246" s="122">
        <v>0</v>
      </c>
      <c r="T246" s="122">
        <v>0</v>
      </c>
      <c r="U246" s="122">
        <v>0</v>
      </c>
      <c r="V246" s="122"/>
      <c r="W246" s="122">
        <v>0</v>
      </c>
      <c r="X246" s="122">
        <v>600</v>
      </c>
      <c r="Y246" s="122">
        <v>0</v>
      </c>
      <c r="Z246" s="122">
        <v>0</v>
      </c>
      <c r="AA246" s="122"/>
      <c r="AB246" s="122">
        <f t="shared" si="33"/>
        <v>0</v>
      </c>
      <c r="AC246" s="122">
        <f t="shared" si="32"/>
        <v>0</v>
      </c>
      <c r="AD246" s="122">
        <v>0</v>
      </c>
      <c r="AE246" s="136">
        <v>45489</v>
      </c>
      <c r="AF246" s="122" t="s">
        <v>1246</v>
      </c>
      <c r="AG246" s="122">
        <v>0</v>
      </c>
      <c r="AH246" s="148"/>
      <c r="AI246" s="149"/>
      <c r="AJ246" s="181" t="s">
        <v>689</v>
      </c>
      <c r="AK246" s="151">
        <f t="shared" si="28"/>
        <v>0</v>
      </c>
      <c r="AL246" s="151">
        <f t="shared" si="29"/>
        <v>0</v>
      </c>
      <c r="AM246" s="151">
        <f t="shared" si="27"/>
        <v>0</v>
      </c>
      <c r="AN246" s="151">
        <f t="shared" si="30"/>
        <v>0</v>
      </c>
      <c r="AO246" s="161"/>
      <c r="AP246" s="162" t="s">
        <v>1247</v>
      </c>
    </row>
    <row r="247" s="61" customFormat="1" ht="15" spans="1:42">
      <c r="A247" s="87" t="s">
        <v>281</v>
      </c>
      <c r="B247" s="88" t="s">
        <v>868</v>
      </c>
      <c r="C247" s="88" t="s">
        <v>510</v>
      </c>
      <c r="D247" s="89" t="s">
        <v>1236</v>
      </c>
      <c r="E247" s="89" t="s">
        <v>1237</v>
      </c>
      <c r="F247" s="90" t="s">
        <v>433</v>
      </c>
      <c r="G247" s="88" t="s">
        <v>1238</v>
      </c>
      <c r="H247" s="88" t="s">
        <v>1239</v>
      </c>
      <c r="I247" s="113">
        <v>45468</v>
      </c>
      <c r="J247" s="113">
        <v>45469</v>
      </c>
      <c r="K247" s="113">
        <v>45489</v>
      </c>
      <c r="L247" s="113">
        <v>45489</v>
      </c>
      <c r="M247" s="113">
        <v>45489</v>
      </c>
      <c r="N247" s="113">
        <v>45490</v>
      </c>
      <c r="O247" s="114">
        <v>45486</v>
      </c>
      <c r="P247" s="88" t="s">
        <v>1245</v>
      </c>
      <c r="Q247" s="122">
        <v>7600</v>
      </c>
      <c r="R247" s="122">
        <v>2300</v>
      </c>
      <c r="S247" s="122">
        <v>0</v>
      </c>
      <c r="T247" s="122">
        <v>0</v>
      </c>
      <c r="U247" s="122">
        <v>0</v>
      </c>
      <c r="V247" s="122"/>
      <c r="W247" s="122">
        <v>7600</v>
      </c>
      <c r="X247" s="122">
        <v>2300</v>
      </c>
      <c r="Y247" s="122">
        <v>0</v>
      </c>
      <c r="Z247" s="122">
        <v>0</v>
      </c>
      <c r="AA247" s="122"/>
      <c r="AB247" s="122">
        <f t="shared" si="33"/>
        <v>0</v>
      </c>
      <c r="AC247" s="122">
        <f t="shared" si="32"/>
        <v>0</v>
      </c>
      <c r="AD247" s="122">
        <v>0</v>
      </c>
      <c r="AE247" s="136">
        <v>45489</v>
      </c>
      <c r="AF247" s="122" t="s">
        <v>1246</v>
      </c>
      <c r="AG247" s="122">
        <v>0</v>
      </c>
      <c r="AH247" s="148"/>
      <c r="AI247" s="149"/>
      <c r="AJ247" s="181" t="s">
        <v>433</v>
      </c>
      <c r="AK247" s="151">
        <f t="shared" si="28"/>
        <v>0</v>
      </c>
      <c r="AL247" s="151">
        <f t="shared" si="29"/>
        <v>0</v>
      </c>
      <c r="AM247" s="151">
        <f t="shared" si="27"/>
        <v>0</v>
      </c>
      <c r="AN247" s="151">
        <f t="shared" si="30"/>
        <v>0</v>
      </c>
      <c r="AO247" s="161"/>
      <c r="AP247" s="162" t="s">
        <v>1396</v>
      </c>
    </row>
    <row r="248" s="61" customFormat="1" ht="15" spans="1:42">
      <c r="A248" s="87" t="s">
        <v>282</v>
      </c>
      <c r="B248" s="88" t="s">
        <v>869</v>
      </c>
      <c r="C248" s="88" t="s">
        <v>449</v>
      </c>
      <c r="D248" s="89" t="s">
        <v>1236</v>
      </c>
      <c r="E248" s="89" t="s">
        <v>1252</v>
      </c>
      <c r="F248" s="90" t="s">
        <v>433</v>
      </c>
      <c r="G248" s="88" t="s">
        <v>1238</v>
      </c>
      <c r="H248" s="88" t="s">
        <v>1239</v>
      </c>
      <c r="I248" s="113">
        <v>45484</v>
      </c>
      <c r="J248" s="113">
        <v>45484</v>
      </c>
      <c r="K248" s="113">
        <v>45488</v>
      </c>
      <c r="L248" s="113">
        <v>45489</v>
      </c>
      <c r="M248" s="113">
        <v>45489</v>
      </c>
      <c r="N248" s="113">
        <v>45490</v>
      </c>
      <c r="O248" s="114">
        <v>45443</v>
      </c>
      <c r="P248" s="88" t="s">
        <v>1250</v>
      </c>
      <c r="Q248" s="122">
        <v>0</v>
      </c>
      <c r="R248" s="122">
        <v>800</v>
      </c>
      <c r="S248" s="122">
        <v>0</v>
      </c>
      <c r="T248" s="122">
        <v>0</v>
      </c>
      <c r="U248" s="122">
        <v>0</v>
      </c>
      <c r="V248" s="122"/>
      <c r="W248" s="122">
        <v>0</v>
      </c>
      <c r="X248" s="122">
        <v>800</v>
      </c>
      <c r="Y248" s="122">
        <v>0</v>
      </c>
      <c r="Z248" s="122">
        <v>0</v>
      </c>
      <c r="AA248" s="122"/>
      <c r="AB248" s="122">
        <f t="shared" si="33"/>
        <v>0</v>
      </c>
      <c r="AC248" s="122">
        <f t="shared" si="32"/>
        <v>0</v>
      </c>
      <c r="AD248" s="122">
        <v>0</v>
      </c>
      <c r="AE248" s="136">
        <v>45489</v>
      </c>
      <c r="AF248" s="122" t="s">
        <v>1246</v>
      </c>
      <c r="AG248" s="122">
        <v>0</v>
      </c>
      <c r="AH248" s="148"/>
      <c r="AI248" s="149"/>
      <c r="AJ248" s="181" t="s">
        <v>433</v>
      </c>
      <c r="AK248" s="151">
        <f t="shared" si="28"/>
        <v>0</v>
      </c>
      <c r="AL248" s="151">
        <f t="shared" si="29"/>
        <v>0</v>
      </c>
      <c r="AM248" s="151">
        <f t="shared" si="27"/>
        <v>0</v>
      </c>
      <c r="AN248" s="151">
        <f t="shared" si="30"/>
        <v>0</v>
      </c>
      <c r="AO248" s="161"/>
      <c r="AP248" s="162" t="s">
        <v>1265</v>
      </c>
    </row>
    <row r="249" s="61" customFormat="1" ht="15" spans="1:42">
      <c r="A249" s="87" t="s">
        <v>283</v>
      </c>
      <c r="B249" s="88" t="s">
        <v>867</v>
      </c>
      <c r="C249" s="88" t="s">
        <v>453</v>
      </c>
      <c r="D249" s="89" t="s">
        <v>1236</v>
      </c>
      <c r="E249" s="89" t="s">
        <v>1252</v>
      </c>
      <c r="F249" s="90" t="s">
        <v>454</v>
      </c>
      <c r="G249" s="88" t="s">
        <v>1238</v>
      </c>
      <c r="H249" s="88" t="s">
        <v>1239</v>
      </c>
      <c r="I249" s="113">
        <v>45485</v>
      </c>
      <c r="J249" s="113">
        <v>45485</v>
      </c>
      <c r="K249" s="113">
        <v>45488</v>
      </c>
      <c r="L249" s="113">
        <v>45489</v>
      </c>
      <c r="M249" s="113">
        <v>45489</v>
      </c>
      <c r="N249" s="113">
        <v>45490</v>
      </c>
      <c r="O249" s="114"/>
      <c r="P249" s="88" t="s">
        <v>1258</v>
      </c>
      <c r="Q249" s="122">
        <v>0</v>
      </c>
      <c r="R249" s="122">
        <v>500</v>
      </c>
      <c r="S249" s="122">
        <v>0</v>
      </c>
      <c r="T249" s="122">
        <v>0</v>
      </c>
      <c r="U249" s="122">
        <v>0</v>
      </c>
      <c r="V249" s="122"/>
      <c r="W249" s="122">
        <v>0</v>
      </c>
      <c r="X249" s="122">
        <v>0</v>
      </c>
      <c r="Y249" s="122">
        <v>0</v>
      </c>
      <c r="Z249" s="122">
        <v>0</v>
      </c>
      <c r="AA249" s="122"/>
      <c r="AB249" s="122">
        <f t="shared" si="33"/>
        <v>500</v>
      </c>
      <c r="AC249" s="122">
        <f t="shared" si="32"/>
        <v>0</v>
      </c>
      <c r="AD249" s="122">
        <v>0</v>
      </c>
      <c r="AE249" s="136">
        <v>45489</v>
      </c>
      <c r="AF249" s="122" t="s">
        <v>1246</v>
      </c>
      <c r="AG249" s="122">
        <v>500</v>
      </c>
      <c r="AH249" s="148">
        <v>45489</v>
      </c>
      <c r="AI249" s="149" t="s">
        <v>1397</v>
      </c>
      <c r="AJ249" s="181" t="s">
        <v>1243</v>
      </c>
      <c r="AK249" s="151">
        <f t="shared" si="28"/>
        <v>0</v>
      </c>
      <c r="AL249" s="151">
        <f t="shared" si="29"/>
        <v>500</v>
      </c>
      <c r="AM249" s="151">
        <f t="shared" si="27"/>
        <v>500</v>
      </c>
      <c r="AN249" s="151">
        <f t="shared" si="30"/>
        <v>500</v>
      </c>
      <c r="AO249" s="161"/>
      <c r="AP249" s="162" t="s">
        <v>1254</v>
      </c>
    </row>
    <row r="250" s="61" customFormat="1" ht="15" spans="1:42">
      <c r="A250" s="87" t="s">
        <v>284</v>
      </c>
      <c r="B250" s="88" t="s">
        <v>871</v>
      </c>
      <c r="C250" s="88" t="s">
        <v>449</v>
      </c>
      <c r="D250" s="89" t="s">
        <v>1236</v>
      </c>
      <c r="E250" s="89" t="s">
        <v>1252</v>
      </c>
      <c r="F250" s="90" t="s">
        <v>454</v>
      </c>
      <c r="G250" s="88" t="s">
        <v>1238</v>
      </c>
      <c r="H250" s="88" t="s">
        <v>1239</v>
      </c>
      <c r="I250" s="113">
        <v>45489</v>
      </c>
      <c r="J250" s="113">
        <v>45489</v>
      </c>
      <c r="K250" s="113">
        <v>45492</v>
      </c>
      <c r="L250" s="113">
        <v>45492</v>
      </c>
      <c r="M250" s="113">
        <v>45492</v>
      </c>
      <c r="N250" s="113">
        <v>45496</v>
      </c>
      <c r="O250" s="114"/>
      <c r="P250" s="88" t="s">
        <v>1250</v>
      </c>
      <c r="Q250" s="122">
        <v>0</v>
      </c>
      <c r="R250" s="122">
        <v>800</v>
      </c>
      <c r="S250" s="122">
        <v>0</v>
      </c>
      <c r="T250" s="122">
        <v>0</v>
      </c>
      <c r="U250" s="122">
        <v>0</v>
      </c>
      <c r="V250" s="122"/>
      <c r="W250" s="122">
        <v>0</v>
      </c>
      <c r="X250" s="122">
        <v>0</v>
      </c>
      <c r="Y250" s="122">
        <v>0</v>
      </c>
      <c r="Z250" s="122">
        <v>0</v>
      </c>
      <c r="AA250" s="122"/>
      <c r="AB250" s="122">
        <f t="shared" si="33"/>
        <v>800</v>
      </c>
      <c r="AC250" s="122">
        <f t="shared" si="32"/>
        <v>0</v>
      </c>
      <c r="AD250" s="122">
        <v>0</v>
      </c>
      <c r="AE250" s="136">
        <v>45492</v>
      </c>
      <c r="AF250" s="122" t="s">
        <v>1246</v>
      </c>
      <c r="AG250" s="122">
        <v>800</v>
      </c>
      <c r="AH250" s="148">
        <v>45496</v>
      </c>
      <c r="AI250" s="149" t="s">
        <v>1398</v>
      </c>
      <c r="AJ250" s="181" t="s">
        <v>1243</v>
      </c>
      <c r="AK250" s="151">
        <f t="shared" si="28"/>
        <v>0</v>
      </c>
      <c r="AL250" s="151">
        <f t="shared" si="29"/>
        <v>800</v>
      </c>
      <c r="AM250" s="151">
        <f t="shared" si="27"/>
        <v>800</v>
      </c>
      <c r="AN250" s="151">
        <f t="shared" si="30"/>
        <v>800</v>
      </c>
      <c r="AO250" s="161"/>
      <c r="AP250" s="162" t="s">
        <v>1254</v>
      </c>
    </row>
    <row r="251" s="61" customFormat="1" ht="15" spans="1:42">
      <c r="A251" s="87" t="s">
        <v>285</v>
      </c>
      <c r="B251" s="88" t="s">
        <v>872</v>
      </c>
      <c r="C251" s="88" t="s">
        <v>859</v>
      </c>
      <c r="D251" s="89" t="s">
        <v>1236</v>
      </c>
      <c r="E251" s="89" t="s">
        <v>1237</v>
      </c>
      <c r="F251" s="90" t="s">
        <v>433</v>
      </c>
      <c r="G251" s="88" t="s">
        <v>1238</v>
      </c>
      <c r="H251" s="88" t="s">
        <v>1239</v>
      </c>
      <c r="I251" s="113">
        <v>45489</v>
      </c>
      <c r="J251" s="113">
        <v>45490</v>
      </c>
      <c r="K251" s="113">
        <v>45492</v>
      </c>
      <c r="L251" s="113">
        <v>45492</v>
      </c>
      <c r="M251" s="113">
        <v>45492</v>
      </c>
      <c r="N251" s="113">
        <v>45495</v>
      </c>
      <c r="O251" s="114">
        <v>45443</v>
      </c>
      <c r="P251" s="88" t="s">
        <v>1271</v>
      </c>
      <c r="Q251" s="122">
        <v>0</v>
      </c>
      <c r="R251" s="122">
        <v>450</v>
      </c>
      <c r="S251" s="122">
        <v>0</v>
      </c>
      <c r="T251" s="122">
        <v>0</v>
      </c>
      <c r="U251" s="122">
        <v>0</v>
      </c>
      <c r="V251" s="122"/>
      <c r="W251" s="122">
        <v>0</v>
      </c>
      <c r="X251" s="122">
        <v>450</v>
      </c>
      <c r="Y251" s="122">
        <v>0</v>
      </c>
      <c r="Z251" s="122">
        <v>0</v>
      </c>
      <c r="AA251" s="122"/>
      <c r="AB251" s="122">
        <f t="shared" si="33"/>
        <v>0</v>
      </c>
      <c r="AC251" s="122">
        <f t="shared" si="32"/>
        <v>0</v>
      </c>
      <c r="AD251" s="122">
        <v>0</v>
      </c>
      <c r="AE251" s="136">
        <v>45492</v>
      </c>
      <c r="AF251" s="122" t="s">
        <v>1246</v>
      </c>
      <c r="AG251" s="122">
        <v>0</v>
      </c>
      <c r="AH251" s="148"/>
      <c r="AI251" s="149"/>
      <c r="AJ251" s="181" t="s">
        <v>1399</v>
      </c>
      <c r="AK251" s="151">
        <f t="shared" si="28"/>
        <v>0</v>
      </c>
      <c r="AL251" s="151">
        <f t="shared" si="29"/>
        <v>0</v>
      </c>
      <c r="AM251" s="151">
        <f t="shared" si="27"/>
        <v>0</v>
      </c>
      <c r="AN251" s="151">
        <f t="shared" si="30"/>
        <v>0</v>
      </c>
      <c r="AO251" s="161"/>
      <c r="AP251" s="162" t="s">
        <v>1247</v>
      </c>
    </row>
    <row r="252" s="61" customFormat="1" ht="15" spans="1:42">
      <c r="A252" s="87" t="s">
        <v>286</v>
      </c>
      <c r="B252" s="88" t="s">
        <v>874</v>
      </c>
      <c r="C252" s="88" t="s">
        <v>875</v>
      </c>
      <c r="D252" s="89" t="s">
        <v>1236</v>
      </c>
      <c r="E252" s="89" t="s">
        <v>1252</v>
      </c>
      <c r="F252" s="90" t="s">
        <v>550</v>
      </c>
      <c r="G252" s="88" t="s">
        <v>1238</v>
      </c>
      <c r="H252" s="88" t="s">
        <v>1239</v>
      </c>
      <c r="I252" s="113">
        <v>45491</v>
      </c>
      <c r="J252" s="113">
        <v>45491</v>
      </c>
      <c r="K252" s="113">
        <v>45495</v>
      </c>
      <c r="L252" s="113">
        <v>45495</v>
      </c>
      <c r="M252" s="113">
        <v>45495</v>
      </c>
      <c r="N252" s="113">
        <v>45496</v>
      </c>
      <c r="O252" s="114">
        <v>44471</v>
      </c>
      <c r="P252" s="88" t="s">
        <v>1271</v>
      </c>
      <c r="Q252" s="122">
        <v>0</v>
      </c>
      <c r="R252" s="122">
        <v>450</v>
      </c>
      <c r="S252" s="122">
        <v>0</v>
      </c>
      <c r="T252" s="122">
        <v>0</v>
      </c>
      <c r="U252" s="122">
        <v>0</v>
      </c>
      <c r="V252" s="122"/>
      <c r="W252" s="122">
        <v>0</v>
      </c>
      <c r="X252" s="122">
        <v>0</v>
      </c>
      <c r="Y252" s="122">
        <v>0</v>
      </c>
      <c r="Z252" s="122">
        <v>0</v>
      </c>
      <c r="AA252" s="122"/>
      <c r="AB252" s="122">
        <f t="shared" si="33"/>
        <v>450</v>
      </c>
      <c r="AC252" s="122">
        <f t="shared" si="32"/>
        <v>0</v>
      </c>
      <c r="AD252" s="122">
        <v>0</v>
      </c>
      <c r="AE252" s="136">
        <v>45495</v>
      </c>
      <c r="AF252" s="122" t="s">
        <v>1246</v>
      </c>
      <c r="AG252" s="122">
        <v>450</v>
      </c>
      <c r="AH252" s="148">
        <v>45496</v>
      </c>
      <c r="AI252" s="149" t="s">
        <v>1400</v>
      </c>
      <c r="AJ252" s="181" t="s">
        <v>1243</v>
      </c>
      <c r="AK252" s="151">
        <f t="shared" si="28"/>
        <v>0</v>
      </c>
      <c r="AL252" s="151">
        <f t="shared" si="29"/>
        <v>450</v>
      </c>
      <c r="AM252" s="151">
        <f t="shared" si="27"/>
        <v>450</v>
      </c>
      <c r="AN252" s="151">
        <f t="shared" si="30"/>
        <v>450</v>
      </c>
      <c r="AO252" s="161"/>
      <c r="AP252" s="162" t="s">
        <v>1254</v>
      </c>
    </row>
    <row r="253" s="61" customFormat="1" ht="15" spans="1:42">
      <c r="A253" s="87" t="s">
        <v>287</v>
      </c>
      <c r="B253" s="88" t="s">
        <v>685</v>
      </c>
      <c r="C253" s="88" t="s">
        <v>655</v>
      </c>
      <c r="D253" s="89" t="s">
        <v>1236</v>
      </c>
      <c r="E253" s="89" t="s">
        <v>523</v>
      </c>
      <c r="F253" s="90" t="s">
        <v>581</v>
      </c>
      <c r="G253" s="88" t="s">
        <v>1291</v>
      </c>
      <c r="H253" s="88" t="s">
        <v>1292</v>
      </c>
      <c r="I253" s="113">
        <v>45492</v>
      </c>
      <c r="J253" s="113">
        <v>45492</v>
      </c>
      <c r="K253" s="113">
        <v>45495</v>
      </c>
      <c r="L253" s="113">
        <v>45495</v>
      </c>
      <c r="M253" s="113">
        <v>45495</v>
      </c>
      <c r="N253" s="113">
        <v>45495</v>
      </c>
      <c r="O253" s="114"/>
      <c r="P253" s="88" t="s">
        <v>1258</v>
      </c>
      <c r="Q253" s="122">
        <v>0</v>
      </c>
      <c r="R253" s="122">
        <v>1000</v>
      </c>
      <c r="S253" s="122">
        <v>0</v>
      </c>
      <c r="T253" s="122">
        <v>0</v>
      </c>
      <c r="U253" s="122">
        <v>0</v>
      </c>
      <c r="V253" s="122"/>
      <c r="W253" s="122">
        <v>0</v>
      </c>
      <c r="X253" s="122">
        <v>1000</v>
      </c>
      <c r="Y253" s="122">
        <v>0</v>
      </c>
      <c r="Z253" s="122">
        <v>0</v>
      </c>
      <c r="AA253" s="122"/>
      <c r="AB253" s="122">
        <f t="shared" si="33"/>
        <v>0</v>
      </c>
      <c r="AC253" s="122">
        <f t="shared" si="32"/>
        <v>0</v>
      </c>
      <c r="AD253" s="122">
        <v>0</v>
      </c>
      <c r="AE253" s="136"/>
      <c r="AF253" s="122"/>
      <c r="AG253" s="122">
        <v>0</v>
      </c>
      <c r="AH253" s="148"/>
      <c r="AI253" s="149"/>
      <c r="AJ253" s="181" t="s">
        <v>523</v>
      </c>
      <c r="AK253" s="151">
        <f t="shared" si="28"/>
        <v>0</v>
      </c>
      <c r="AL253" s="151">
        <f t="shared" si="29"/>
        <v>0</v>
      </c>
      <c r="AM253" s="151">
        <f t="shared" si="27"/>
        <v>0</v>
      </c>
      <c r="AN253" s="151">
        <f t="shared" si="30"/>
        <v>0</v>
      </c>
      <c r="AO253" s="161"/>
      <c r="AP253" s="162" t="s">
        <v>1265</v>
      </c>
    </row>
    <row r="254" s="61" customFormat="1" ht="15" spans="1:42">
      <c r="A254" s="87" t="s">
        <v>288</v>
      </c>
      <c r="B254" s="88" t="s">
        <v>685</v>
      </c>
      <c r="C254" s="88" t="s">
        <v>876</v>
      </c>
      <c r="D254" s="89" t="s">
        <v>1236</v>
      </c>
      <c r="E254" s="89" t="s">
        <v>523</v>
      </c>
      <c r="F254" s="90" t="s">
        <v>581</v>
      </c>
      <c r="G254" s="88" t="s">
        <v>1238</v>
      </c>
      <c r="H254" s="88" t="s">
        <v>1239</v>
      </c>
      <c r="I254" s="113">
        <v>45492</v>
      </c>
      <c r="J254" s="113">
        <v>45492</v>
      </c>
      <c r="K254" s="113">
        <v>45495</v>
      </c>
      <c r="L254" s="113">
        <v>45495</v>
      </c>
      <c r="M254" s="113">
        <v>45495</v>
      </c>
      <c r="N254" s="113">
        <v>45495</v>
      </c>
      <c r="O254" s="114"/>
      <c r="P254" s="88" t="s">
        <v>1258</v>
      </c>
      <c r="Q254" s="122">
        <v>0</v>
      </c>
      <c r="R254" s="122">
        <v>1000</v>
      </c>
      <c r="S254" s="122">
        <v>0</v>
      </c>
      <c r="T254" s="122">
        <v>0</v>
      </c>
      <c r="U254" s="122">
        <v>0</v>
      </c>
      <c r="V254" s="122"/>
      <c r="W254" s="122">
        <v>0</v>
      </c>
      <c r="X254" s="122">
        <v>1000</v>
      </c>
      <c r="Y254" s="122">
        <v>0</v>
      </c>
      <c r="Z254" s="122">
        <v>0</v>
      </c>
      <c r="AA254" s="122"/>
      <c r="AB254" s="122">
        <f t="shared" si="33"/>
        <v>0</v>
      </c>
      <c r="AC254" s="122">
        <f t="shared" si="32"/>
        <v>0</v>
      </c>
      <c r="AD254" s="122">
        <v>0</v>
      </c>
      <c r="AE254" s="136">
        <v>45495</v>
      </c>
      <c r="AF254" s="122" t="s">
        <v>1246</v>
      </c>
      <c r="AG254" s="122">
        <v>0</v>
      </c>
      <c r="AH254" s="148"/>
      <c r="AI254" s="149"/>
      <c r="AJ254" s="181" t="s">
        <v>523</v>
      </c>
      <c r="AK254" s="151">
        <f t="shared" si="28"/>
        <v>0</v>
      </c>
      <c r="AL254" s="151">
        <f t="shared" si="29"/>
        <v>0</v>
      </c>
      <c r="AM254" s="151">
        <f t="shared" si="27"/>
        <v>0</v>
      </c>
      <c r="AN254" s="151">
        <f t="shared" si="30"/>
        <v>0</v>
      </c>
      <c r="AO254" s="161"/>
      <c r="AP254" s="162" t="s">
        <v>1265</v>
      </c>
    </row>
    <row r="255" s="61" customFormat="1" ht="15" spans="1:42">
      <c r="A255" s="87" t="s">
        <v>289</v>
      </c>
      <c r="B255" s="88" t="s">
        <v>685</v>
      </c>
      <c r="C255" s="88" t="s">
        <v>804</v>
      </c>
      <c r="D255" s="89" t="s">
        <v>1236</v>
      </c>
      <c r="E255" s="89" t="s">
        <v>523</v>
      </c>
      <c r="F255" s="90" t="s">
        <v>581</v>
      </c>
      <c r="G255" s="88" t="s">
        <v>1238</v>
      </c>
      <c r="H255" s="88" t="s">
        <v>1239</v>
      </c>
      <c r="I255" s="113">
        <v>45492</v>
      </c>
      <c r="J255" s="113">
        <v>45492</v>
      </c>
      <c r="K255" s="113">
        <v>45495</v>
      </c>
      <c r="L255" s="113">
        <v>45495</v>
      </c>
      <c r="M255" s="113">
        <v>45495</v>
      </c>
      <c r="N255" s="113">
        <v>45495</v>
      </c>
      <c r="O255" s="114"/>
      <c r="P255" s="88" t="s">
        <v>1258</v>
      </c>
      <c r="Q255" s="122">
        <v>0</v>
      </c>
      <c r="R255" s="122">
        <v>1500</v>
      </c>
      <c r="S255" s="122">
        <v>0</v>
      </c>
      <c r="T255" s="122">
        <v>0</v>
      </c>
      <c r="U255" s="122">
        <v>0</v>
      </c>
      <c r="V255" s="122"/>
      <c r="W255" s="122">
        <v>0</v>
      </c>
      <c r="X255" s="122">
        <v>1500</v>
      </c>
      <c r="Y255" s="122">
        <v>0</v>
      </c>
      <c r="Z255" s="122">
        <v>0</v>
      </c>
      <c r="AA255" s="122"/>
      <c r="AB255" s="122">
        <f t="shared" si="33"/>
        <v>0</v>
      </c>
      <c r="AC255" s="122">
        <f t="shared" si="32"/>
        <v>0</v>
      </c>
      <c r="AD255" s="122">
        <v>0</v>
      </c>
      <c r="AE255" s="136">
        <v>45495</v>
      </c>
      <c r="AF255" s="122" t="s">
        <v>1246</v>
      </c>
      <c r="AG255" s="122">
        <v>0</v>
      </c>
      <c r="AH255" s="148"/>
      <c r="AI255" s="149"/>
      <c r="AJ255" s="181" t="s">
        <v>523</v>
      </c>
      <c r="AK255" s="151">
        <f t="shared" si="28"/>
        <v>0</v>
      </c>
      <c r="AL255" s="151">
        <f t="shared" si="29"/>
        <v>0</v>
      </c>
      <c r="AM255" s="151">
        <f t="shared" si="27"/>
        <v>0</v>
      </c>
      <c r="AN255" s="151">
        <f t="shared" si="30"/>
        <v>0</v>
      </c>
      <c r="AO255" s="161"/>
      <c r="AP255" s="162" t="s">
        <v>1265</v>
      </c>
    </row>
    <row r="256" s="61" customFormat="1" ht="15" spans="1:42">
      <c r="A256" s="87" t="s">
        <v>290</v>
      </c>
      <c r="B256" s="88" t="s">
        <v>685</v>
      </c>
      <c r="C256" s="88" t="s">
        <v>803</v>
      </c>
      <c r="D256" s="89" t="s">
        <v>1236</v>
      </c>
      <c r="E256" s="89" t="s">
        <v>523</v>
      </c>
      <c r="F256" s="90" t="s">
        <v>581</v>
      </c>
      <c r="G256" s="88" t="s">
        <v>1238</v>
      </c>
      <c r="H256" s="88" t="s">
        <v>1239</v>
      </c>
      <c r="I256" s="113">
        <v>45492</v>
      </c>
      <c r="J256" s="113">
        <v>45492</v>
      </c>
      <c r="K256" s="113">
        <v>45495</v>
      </c>
      <c r="L256" s="113">
        <v>45495</v>
      </c>
      <c r="M256" s="113">
        <v>45495</v>
      </c>
      <c r="N256" s="113">
        <v>45495</v>
      </c>
      <c r="O256" s="114"/>
      <c r="P256" s="88" t="s">
        <v>1258</v>
      </c>
      <c r="Q256" s="122">
        <v>0</v>
      </c>
      <c r="R256" s="122">
        <v>1500</v>
      </c>
      <c r="S256" s="122">
        <v>0</v>
      </c>
      <c r="T256" s="122">
        <v>0</v>
      </c>
      <c r="U256" s="122">
        <v>0</v>
      </c>
      <c r="V256" s="122"/>
      <c r="W256" s="122">
        <v>0</v>
      </c>
      <c r="X256" s="122">
        <v>1500</v>
      </c>
      <c r="Y256" s="122">
        <v>0</v>
      </c>
      <c r="Z256" s="122">
        <v>0</v>
      </c>
      <c r="AA256" s="122"/>
      <c r="AB256" s="122">
        <f t="shared" si="33"/>
        <v>0</v>
      </c>
      <c r="AC256" s="122">
        <f t="shared" si="32"/>
        <v>0</v>
      </c>
      <c r="AD256" s="122">
        <v>0</v>
      </c>
      <c r="AE256" s="136">
        <v>45495</v>
      </c>
      <c r="AF256" s="122" t="s">
        <v>1246</v>
      </c>
      <c r="AG256" s="122">
        <v>0</v>
      </c>
      <c r="AH256" s="148"/>
      <c r="AI256" s="149"/>
      <c r="AJ256" s="181" t="s">
        <v>523</v>
      </c>
      <c r="AK256" s="151">
        <f t="shared" si="28"/>
        <v>0</v>
      </c>
      <c r="AL256" s="151">
        <f t="shared" si="29"/>
        <v>0</v>
      </c>
      <c r="AM256" s="151">
        <f t="shared" si="27"/>
        <v>0</v>
      </c>
      <c r="AN256" s="151">
        <f t="shared" si="30"/>
        <v>0</v>
      </c>
      <c r="AO256" s="161"/>
      <c r="AP256" s="162" t="s">
        <v>1265</v>
      </c>
    </row>
    <row r="257" s="61" customFormat="1" ht="15" spans="1:42">
      <c r="A257" s="87" t="s">
        <v>291</v>
      </c>
      <c r="B257" s="88" t="s">
        <v>685</v>
      </c>
      <c r="C257" s="88" t="s">
        <v>876</v>
      </c>
      <c r="D257" s="89" t="s">
        <v>1236</v>
      </c>
      <c r="E257" s="89" t="s">
        <v>523</v>
      </c>
      <c r="F257" s="90" t="s">
        <v>581</v>
      </c>
      <c r="G257" s="88" t="s">
        <v>1238</v>
      </c>
      <c r="H257" s="88" t="s">
        <v>1239</v>
      </c>
      <c r="I257" s="113">
        <v>45492</v>
      </c>
      <c r="J257" s="113">
        <v>45492</v>
      </c>
      <c r="K257" s="113">
        <v>45495</v>
      </c>
      <c r="L257" s="113">
        <v>45495</v>
      </c>
      <c r="M257" s="113">
        <v>45495</v>
      </c>
      <c r="N257" s="113">
        <v>45495</v>
      </c>
      <c r="O257" s="114"/>
      <c r="P257" s="88" t="s">
        <v>1258</v>
      </c>
      <c r="Q257" s="122">
        <v>0</v>
      </c>
      <c r="R257" s="122">
        <v>1000</v>
      </c>
      <c r="S257" s="122">
        <v>0</v>
      </c>
      <c r="T257" s="122">
        <v>0</v>
      </c>
      <c r="U257" s="122">
        <v>0</v>
      </c>
      <c r="V257" s="122"/>
      <c r="W257" s="122">
        <v>0</v>
      </c>
      <c r="X257" s="122">
        <v>1000</v>
      </c>
      <c r="Y257" s="122">
        <v>0</v>
      </c>
      <c r="Z257" s="122">
        <v>0</v>
      </c>
      <c r="AA257" s="122"/>
      <c r="AB257" s="122">
        <f t="shared" si="33"/>
        <v>0</v>
      </c>
      <c r="AC257" s="122">
        <f t="shared" si="32"/>
        <v>0</v>
      </c>
      <c r="AD257" s="122">
        <v>0</v>
      </c>
      <c r="AE257" s="136">
        <v>45495</v>
      </c>
      <c r="AF257" s="122" t="s">
        <v>1246</v>
      </c>
      <c r="AG257" s="122">
        <v>0</v>
      </c>
      <c r="AH257" s="148"/>
      <c r="AI257" s="149"/>
      <c r="AJ257" s="181" t="s">
        <v>523</v>
      </c>
      <c r="AK257" s="151">
        <f t="shared" si="28"/>
        <v>0</v>
      </c>
      <c r="AL257" s="151">
        <f t="shared" si="29"/>
        <v>0</v>
      </c>
      <c r="AM257" s="151">
        <f t="shared" si="27"/>
        <v>0</v>
      </c>
      <c r="AN257" s="151">
        <f t="shared" si="30"/>
        <v>0</v>
      </c>
      <c r="AO257" s="161"/>
      <c r="AP257" s="162" t="s">
        <v>1265</v>
      </c>
    </row>
    <row r="258" s="61" customFormat="1" ht="15" spans="1:42">
      <c r="A258" s="87" t="s">
        <v>292</v>
      </c>
      <c r="B258" s="88" t="s">
        <v>878</v>
      </c>
      <c r="C258" s="88" t="s">
        <v>541</v>
      </c>
      <c r="D258" s="89" t="s">
        <v>1293</v>
      </c>
      <c r="E258" s="89" t="s">
        <v>1237</v>
      </c>
      <c r="F258" s="90" t="s">
        <v>433</v>
      </c>
      <c r="G258" s="88" t="s">
        <v>1238</v>
      </c>
      <c r="H258" s="88" t="s">
        <v>1239</v>
      </c>
      <c r="I258" s="113">
        <v>45488</v>
      </c>
      <c r="J258" s="113">
        <v>45490</v>
      </c>
      <c r="K258" s="113">
        <v>45496</v>
      </c>
      <c r="L258" s="113">
        <v>45496</v>
      </c>
      <c r="M258" s="113">
        <v>45496</v>
      </c>
      <c r="N258" s="113">
        <v>45498</v>
      </c>
      <c r="O258" s="114">
        <v>45303</v>
      </c>
      <c r="P258" s="88" t="s">
        <v>1250</v>
      </c>
      <c r="Q258" s="122">
        <v>600</v>
      </c>
      <c r="R258" s="122">
        <v>800</v>
      </c>
      <c r="S258" s="122">
        <v>0</v>
      </c>
      <c r="T258" s="122">
        <v>0</v>
      </c>
      <c r="U258" s="122">
        <v>0</v>
      </c>
      <c r="V258" s="122"/>
      <c r="W258" s="122">
        <v>600</v>
      </c>
      <c r="X258" s="122">
        <v>800</v>
      </c>
      <c r="Y258" s="122">
        <v>0</v>
      </c>
      <c r="Z258" s="122">
        <v>0</v>
      </c>
      <c r="AA258" s="122"/>
      <c r="AB258" s="122">
        <f t="shared" si="33"/>
        <v>0</v>
      </c>
      <c r="AC258" s="122">
        <f t="shared" si="32"/>
        <v>0</v>
      </c>
      <c r="AD258" s="122">
        <v>0</v>
      </c>
      <c r="AE258" s="136">
        <v>45496</v>
      </c>
      <c r="AF258" s="122" t="s">
        <v>1246</v>
      </c>
      <c r="AG258" s="122">
        <v>0</v>
      </c>
      <c r="AH258" s="148"/>
      <c r="AI258" s="149"/>
      <c r="AJ258" s="181" t="s">
        <v>1399</v>
      </c>
      <c r="AK258" s="151">
        <f t="shared" si="28"/>
        <v>0</v>
      </c>
      <c r="AL258" s="151">
        <f t="shared" si="29"/>
        <v>0</v>
      </c>
      <c r="AM258" s="151">
        <f t="shared" si="27"/>
        <v>0</v>
      </c>
      <c r="AN258" s="151">
        <f t="shared" si="30"/>
        <v>0</v>
      </c>
      <c r="AO258" s="161"/>
      <c r="AP258" s="162" t="s">
        <v>1247</v>
      </c>
    </row>
    <row r="259" s="61" customFormat="1" ht="15" spans="1:42">
      <c r="A259" s="87" t="s">
        <v>293</v>
      </c>
      <c r="B259" s="88" t="s">
        <v>710</v>
      </c>
      <c r="C259" s="88" t="s">
        <v>489</v>
      </c>
      <c r="D259" s="89" t="s">
        <v>1236</v>
      </c>
      <c r="E259" s="89" t="s">
        <v>1237</v>
      </c>
      <c r="F259" s="90" t="s">
        <v>581</v>
      </c>
      <c r="G259" s="88" t="s">
        <v>1238</v>
      </c>
      <c r="H259" s="88" t="s">
        <v>1239</v>
      </c>
      <c r="I259" s="113">
        <v>45492</v>
      </c>
      <c r="J259" s="113">
        <v>45492</v>
      </c>
      <c r="K259" s="113">
        <v>45498</v>
      </c>
      <c r="L259" s="113">
        <v>45498</v>
      </c>
      <c r="M259" s="113">
        <v>45498</v>
      </c>
      <c r="N259" s="113">
        <v>45499</v>
      </c>
      <c r="O259" s="114"/>
      <c r="P259" s="88" t="s">
        <v>1271</v>
      </c>
      <c r="Q259" s="122">
        <v>0</v>
      </c>
      <c r="R259" s="122">
        <v>450</v>
      </c>
      <c r="S259" s="122">
        <v>0</v>
      </c>
      <c r="T259" s="122">
        <v>0</v>
      </c>
      <c r="U259" s="122">
        <v>0</v>
      </c>
      <c r="V259" s="122"/>
      <c r="W259" s="122">
        <v>0</v>
      </c>
      <c r="X259" s="122">
        <v>450</v>
      </c>
      <c r="Y259" s="122">
        <v>0</v>
      </c>
      <c r="Z259" s="122">
        <v>0</v>
      </c>
      <c r="AA259" s="122"/>
      <c r="AB259" s="122">
        <f t="shared" si="33"/>
        <v>0</v>
      </c>
      <c r="AC259" s="122">
        <f t="shared" si="32"/>
        <v>0</v>
      </c>
      <c r="AD259" s="122">
        <v>0</v>
      </c>
      <c r="AE259" s="136">
        <v>45498</v>
      </c>
      <c r="AF259" s="122" t="s">
        <v>1246</v>
      </c>
      <c r="AG259" s="122">
        <v>0</v>
      </c>
      <c r="AH259" s="148"/>
      <c r="AI259" s="149"/>
      <c r="AJ259" s="181" t="s">
        <v>689</v>
      </c>
      <c r="AK259" s="151">
        <f t="shared" si="28"/>
        <v>0</v>
      </c>
      <c r="AL259" s="151">
        <f t="shared" si="29"/>
        <v>0</v>
      </c>
      <c r="AM259" s="151">
        <f t="shared" si="27"/>
        <v>0</v>
      </c>
      <c r="AN259" s="151">
        <f t="shared" si="30"/>
        <v>0</v>
      </c>
      <c r="AO259" s="161"/>
      <c r="AP259" s="162" t="s">
        <v>1247</v>
      </c>
    </row>
    <row r="260" s="61" customFormat="1" ht="15" spans="1:42">
      <c r="A260" s="87" t="s">
        <v>293</v>
      </c>
      <c r="B260" s="88" t="s">
        <v>710</v>
      </c>
      <c r="C260" s="88" t="s">
        <v>489</v>
      </c>
      <c r="D260" s="89" t="s">
        <v>1236</v>
      </c>
      <c r="E260" s="89" t="s">
        <v>1237</v>
      </c>
      <c r="F260" s="90" t="s">
        <v>581</v>
      </c>
      <c r="G260" s="88" t="s">
        <v>1238</v>
      </c>
      <c r="H260" s="88" t="s">
        <v>1239</v>
      </c>
      <c r="I260" s="113">
        <v>45492</v>
      </c>
      <c r="J260" s="113">
        <v>45492</v>
      </c>
      <c r="K260" s="113">
        <v>45498</v>
      </c>
      <c r="L260" s="113">
        <v>45498</v>
      </c>
      <c r="M260" s="113">
        <v>45498</v>
      </c>
      <c r="N260" s="113">
        <v>45499</v>
      </c>
      <c r="O260" s="114"/>
      <c r="P260" s="88" t="s">
        <v>1271</v>
      </c>
      <c r="Q260" s="122">
        <v>0</v>
      </c>
      <c r="R260" s="122">
        <v>450</v>
      </c>
      <c r="S260" s="122">
        <v>0</v>
      </c>
      <c r="T260" s="122">
        <v>0</v>
      </c>
      <c r="U260" s="122">
        <v>0</v>
      </c>
      <c r="V260" s="122"/>
      <c r="W260" s="122">
        <v>0</v>
      </c>
      <c r="X260" s="122">
        <v>450</v>
      </c>
      <c r="Y260" s="122">
        <v>0</v>
      </c>
      <c r="Z260" s="122">
        <v>0</v>
      </c>
      <c r="AA260" s="122"/>
      <c r="AB260" s="122">
        <f t="shared" si="33"/>
        <v>0</v>
      </c>
      <c r="AC260" s="122">
        <f t="shared" si="32"/>
        <v>0</v>
      </c>
      <c r="AD260" s="122">
        <v>0</v>
      </c>
      <c r="AE260" s="136">
        <v>45498</v>
      </c>
      <c r="AF260" s="122" t="s">
        <v>1246</v>
      </c>
      <c r="AG260" s="122">
        <v>0</v>
      </c>
      <c r="AH260" s="148"/>
      <c r="AI260" s="149"/>
      <c r="AJ260" s="181" t="s">
        <v>689</v>
      </c>
      <c r="AK260" s="151">
        <f t="shared" si="28"/>
        <v>0</v>
      </c>
      <c r="AL260" s="151">
        <f t="shared" si="29"/>
        <v>0</v>
      </c>
      <c r="AM260" s="151">
        <f t="shared" ref="AM260:AM323" si="34">SUM(AK260:AL260)</f>
        <v>0</v>
      </c>
      <c r="AN260" s="151">
        <f t="shared" si="30"/>
        <v>0</v>
      </c>
      <c r="AO260" s="161"/>
      <c r="AP260" s="162" t="s">
        <v>1247</v>
      </c>
    </row>
    <row r="261" s="61" customFormat="1" ht="15" spans="1:42">
      <c r="A261" s="87" t="s">
        <v>294</v>
      </c>
      <c r="B261" s="88" t="s">
        <v>880</v>
      </c>
      <c r="C261" s="88" t="s">
        <v>449</v>
      </c>
      <c r="D261" s="89" t="s">
        <v>1236</v>
      </c>
      <c r="E261" s="89" t="s">
        <v>1252</v>
      </c>
      <c r="F261" s="90" t="s">
        <v>433</v>
      </c>
      <c r="G261" s="88" t="s">
        <v>1238</v>
      </c>
      <c r="H261" s="88" t="s">
        <v>1239</v>
      </c>
      <c r="I261" s="113">
        <v>45496</v>
      </c>
      <c r="J261" s="113">
        <v>45496</v>
      </c>
      <c r="K261" s="113">
        <v>45499</v>
      </c>
      <c r="L261" s="113">
        <v>45499</v>
      </c>
      <c r="M261" s="113">
        <v>45499</v>
      </c>
      <c r="N261" s="113">
        <v>45499</v>
      </c>
      <c r="O261" s="114">
        <v>45260</v>
      </c>
      <c r="P261" s="88" t="s">
        <v>1250</v>
      </c>
      <c r="Q261" s="122">
        <v>0</v>
      </c>
      <c r="R261" s="122">
        <v>800</v>
      </c>
      <c r="S261" s="122">
        <v>0</v>
      </c>
      <c r="T261" s="122">
        <v>0</v>
      </c>
      <c r="U261" s="122">
        <v>0</v>
      </c>
      <c r="V261" s="122"/>
      <c r="W261" s="122">
        <v>0</v>
      </c>
      <c r="X261" s="122">
        <v>800</v>
      </c>
      <c r="Y261" s="122">
        <v>0</v>
      </c>
      <c r="Z261" s="122">
        <v>0</v>
      </c>
      <c r="AA261" s="122"/>
      <c r="AB261" s="122">
        <f t="shared" si="33"/>
        <v>0</v>
      </c>
      <c r="AC261" s="122">
        <f t="shared" si="32"/>
        <v>0</v>
      </c>
      <c r="AD261" s="122">
        <v>0</v>
      </c>
      <c r="AE261" s="136">
        <v>45499</v>
      </c>
      <c r="AF261" s="122" t="s">
        <v>1246</v>
      </c>
      <c r="AG261" s="122">
        <v>0</v>
      </c>
      <c r="AH261" s="148"/>
      <c r="AI261" s="149"/>
      <c r="AJ261" s="181" t="s">
        <v>1399</v>
      </c>
      <c r="AK261" s="151">
        <f t="shared" ref="AK261:AK324" si="35">Q261-(U261+W261+Y261)</f>
        <v>0</v>
      </c>
      <c r="AL261" s="151">
        <f t="shared" ref="AL261:AL324" si="36">SUM(R261:T261)-(X261+Z261+V261)</f>
        <v>0</v>
      </c>
      <c r="AM261" s="151">
        <f t="shared" si="34"/>
        <v>0</v>
      </c>
      <c r="AN261" s="151">
        <f t="shared" ref="AN261:AN324" si="37">AD261+AG261</f>
        <v>0</v>
      </c>
      <c r="AO261" s="161"/>
      <c r="AP261" s="162" t="s">
        <v>1265</v>
      </c>
    </row>
    <row r="262" s="61" customFormat="1" ht="15" spans="1:42">
      <c r="A262" s="87" t="s">
        <v>295</v>
      </c>
      <c r="B262" s="88" t="s">
        <v>882</v>
      </c>
      <c r="C262" s="88" t="s">
        <v>884</v>
      </c>
      <c r="D262" s="89" t="s">
        <v>1236</v>
      </c>
      <c r="E262" s="89" t="s">
        <v>1237</v>
      </c>
      <c r="F262" s="90" t="s">
        <v>454</v>
      </c>
      <c r="G262" s="88" t="s">
        <v>1238</v>
      </c>
      <c r="H262" s="88" t="s">
        <v>1239</v>
      </c>
      <c r="I262" s="113">
        <v>45493</v>
      </c>
      <c r="J262" s="113">
        <v>45495</v>
      </c>
      <c r="K262" s="113">
        <v>45497</v>
      </c>
      <c r="L262" s="113">
        <v>45502</v>
      </c>
      <c r="M262" s="113">
        <v>45502</v>
      </c>
      <c r="N262" s="113">
        <v>45503</v>
      </c>
      <c r="O262" s="114"/>
      <c r="P262" s="88" t="s">
        <v>1401</v>
      </c>
      <c r="Q262" s="122">
        <v>0</v>
      </c>
      <c r="R262" s="122">
        <v>3500</v>
      </c>
      <c r="S262" s="122">
        <v>0</v>
      </c>
      <c r="T262" s="122">
        <v>0</v>
      </c>
      <c r="U262" s="122">
        <v>0</v>
      </c>
      <c r="V262" s="122"/>
      <c r="W262" s="122">
        <v>0</v>
      </c>
      <c r="X262" s="122">
        <v>3500</v>
      </c>
      <c r="Y262" s="122">
        <v>0</v>
      </c>
      <c r="Z262" s="122">
        <v>0</v>
      </c>
      <c r="AA262" s="122"/>
      <c r="AB262" s="122">
        <f t="shared" si="33"/>
        <v>0</v>
      </c>
      <c r="AC262" s="122">
        <f t="shared" si="32"/>
        <v>0</v>
      </c>
      <c r="AD262" s="122">
        <v>0</v>
      </c>
      <c r="AE262" s="136"/>
      <c r="AF262" s="122"/>
      <c r="AG262" s="122">
        <v>0</v>
      </c>
      <c r="AH262" s="148">
        <v>45502</v>
      </c>
      <c r="AI262" s="149" t="s">
        <v>1246</v>
      </c>
      <c r="AJ262" s="181" t="s">
        <v>581</v>
      </c>
      <c r="AK262" s="151">
        <f t="shared" si="35"/>
        <v>0</v>
      </c>
      <c r="AL262" s="151">
        <f t="shared" si="36"/>
        <v>0</v>
      </c>
      <c r="AM262" s="151">
        <f t="shared" si="34"/>
        <v>0</v>
      </c>
      <c r="AN262" s="151">
        <f t="shared" si="37"/>
        <v>0</v>
      </c>
      <c r="AO262" s="161"/>
      <c r="AP262" s="162" t="s">
        <v>1256</v>
      </c>
    </row>
    <row r="263" s="61" customFormat="1" ht="15" spans="1:42">
      <c r="A263" s="87" t="s">
        <v>296</v>
      </c>
      <c r="B263" s="88" t="s">
        <v>882</v>
      </c>
      <c r="C263" s="88" t="s">
        <v>816</v>
      </c>
      <c r="D263" s="89" t="s">
        <v>1236</v>
      </c>
      <c r="E263" s="89" t="s">
        <v>1237</v>
      </c>
      <c r="F263" s="90" t="s">
        <v>454</v>
      </c>
      <c r="G263" s="88" t="s">
        <v>1238</v>
      </c>
      <c r="H263" s="88" t="s">
        <v>1239</v>
      </c>
      <c r="I263" s="113">
        <v>45493</v>
      </c>
      <c r="J263" s="113">
        <v>45495</v>
      </c>
      <c r="K263" s="113">
        <v>45497</v>
      </c>
      <c r="L263" s="113">
        <v>45502</v>
      </c>
      <c r="M263" s="113">
        <v>45502</v>
      </c>
      <c r="N263" s="113">
        <v>45503</v>
      </c>
      <c r="O263" s="114"/>
      <c r="P263" s="88" t="s">
        <v>1382</v>
      </c>
      <c r="Q263" s="122">
        <v>17600</v>
      </c>
      <c r="R263" s="122">
        <v>5250</v>
      </c>
      <c r="S263" s="122">
        <v>500</v>
      </c>
      <c r="T263" s="122">
        <v>0</v>
      </c>
      <c r="U263" s="122">
        <v>0</v>
      </c>
      <c r="V263" s="122"/>
      <c r="W263" s="122">
        <v>0</v>
      </c>
      <c r="X263" s="122">
        <v>0</v>
      </c>
      <c r="Y263" s="122">
        <v>0</v>
      </c>
      <c r="Z263" s="122">
        <v>0</v>
      </c>
      <c r="AA263" s="122"/>
      <c r="AB263" s="122">
        <f t="shared" si="33"/>
        <v>23350</v>
      </c>
      <c r="AC263" s="122">
        <f t="shared" si="32"/>
        <v>0</v>
      </c>
      <c r="AD263" s="122">
        <v>11500</v>
      </c>
      <c r="AE263" s="136">
        <v>45499</v>
      </c>
      <c r="AF263" s="122" t="s">
        <v>883</v>
      </c>
      <c r="AG263" s="122">
        <v>11850</v>
      </c>
      <c r="AH263" s="148">
        <v>45503</v>
      </c>
      <c r="AI263" s="149" t="s">
        <v>1402</v>
      </c>
      <c r="AJ263" s="181" t="s">
        <v>1243</v>
      </c>
      <c r="AK263" s="151">
        <f t="shared" si="35"/>
        <v>17600</v>
      </c>
      <c r="AL263" s="151">
        <f t="shared" si="36"/>
        <v>5750</v>
      </c>
      <c r="AM263" s="151">
        <f t="shared" si="34"/>
        <v>23350</v>
      </c>
      <c r="AN263" s="151">
        <f t="shared" si="37"/>
        <v>23350</v>
      </c>
      <c r="AO263" s="161"/>
      <c r="AP263" s="162" t="s">
        <v>1256</v>
      </c>
    </row>
    <row r="264" s="61" customFormat="1" ht="15" spans="1:42">
      <c r="A264" s="87" t="s">
        <v>297</v>
      </c>
      <c r="B264" s="88" t="s">
        <v>846</v>
      </c>
      <c r="C264" s="88" t="s">
        <v>510</v>
      </c>
      <c r="D264" s="89" t="s">
        <v>1236</v>
      </c>
      <c r="E264" s="89" t="s">
        <v>1237</v>
      </c>
      <c r="F264" s="90" t="s">
        <v>433</v>
      </c>
      <c r="G264" s="88" t="s">
        <v>1238</v>
      </c>
      <c r="H264" s="88" t="s">
        <v>1239</v>
      </c>
      <c r="I264" s="113">
        <v>45498</v>
      </c>
      <c r="J264" s="113">
        <v>45498</v>
      </c>
      <c r="K264" s="113">
        <v>45499</v>
      </c>
      <c r="L264" s="113">
        <v>45502</v>
      </c>
      <c r="M264" s="113">
        <v>45502</v>
      </c>
      <c r="N264" s="113">
        <v>45506</v>
      </c>
      <c r="O264" s="114">
        <v>45386</v>
      </c>
      <c r="P264" s="88" t="s">
        <v>1271</v>
      </c>
      <c r="Q264" s="122">
        <v>0</v>
      </c>
      <c r="R264" s="122">
        <v>450</v>
      </c>
      <c r="S264" s="122">
        <v>0</v>
      </c>
      <c r="T264" s="122">
        <v>0</v>
      </c>
      <c r="U264" s="122">
        <v>0</v>
      </c>
      <c r="V264" s="122"/>
      <c r="W264" s="122">
        <v>0</v>
      </c>
      <c r="X264" s="122">
        <v>0</v>
      </c>
      <c r="Y264" s="122">
        <v>0</v>
      </c>
      <c r="Z264" s="122">
        <v>0</v>
      </c>
      <c r="AA264" s="122"/>
      <c r="AB264" s="122">
        <f t="shared" si="33"/>
        <v>450</v>
      </c>
      <c r="AC264" s="122">
        <f t="shared" si="32"/>
        <v>0</v>
      </c>
      <c r="AD264" s="122">
        <v>450</v>
      </c>
      <c r="AE264" s="136">
        <v>45502</v>
      </c>
      <c r="AF264" s="122" t="s">
        <v>1246</v>
      </c>
      <c r="AG264" s="122">
        <v>0</v>
      </c>
      <c r="AH264" s="148"/>
      <c r="AI264" s="149"/>
      <c r="AJ264" s="181" t="s">
        <v>433</v>
      </c>
      <c r="AK264" s="151">
        <f t="shared" si="35"/>
        <v>0</v>
      </c>
      <c r="AL264" s="151">
        <f t="shared" si="36"/>
        <v>450</v>
      </c>
      <c r="AM264" s="151">
        <f t="shared" si="34"/>
        <v>450</v>
      </c>
      <c r="AN264" s="151">
        <f t="shared" si="37"/>
        <v>450</v>
      </c>
      <c r="AO264" s="161"/>
      <c r="AP264" s="162" t="s">
        <v>1247</v>
      </c>
    </row>
    <row r="265" s="61" customFormat="1" ht="15" spans="1:42">
      <c r="A265" s="87" t="s">
        <v>298</v>
      </c>
      <c r="B265" s="88" t="s">
        <v>885</v>
      </c>
      <c r="C265" s="162" t="s">
        <v>886</v>
      </c>
      <c r="D265" s="89" t="s">
        <v>1236</v>
      </c>
      <c r="E265" s="89" t="s">
        <v>1252</v>
      </c>
      <c r="F265" s="90" t="s">
        <v>433</v>
      </c>
      <c r="G265" s="88" t="s">
        <v>1238</v>
      </c>
      <c r="H265" s="88" t="s">
        <v>1239</v>
      </c>
      <c r="I265" s="113">
        <v>45498</v>
      </c>
      <c r="J265" s="113">
        <v>45498</v>
      </c>
      <c r="K265" s="113">
        <v>45499</v>
      </c>
      <c r="L265" s="113">
        <v>45502</v>
      </c>
      <c r="M265" s="113">
        <v>45502</v>
      </c>
      <c r="N265" s="113">
        <v>45499</v>
      </c>
      <c r="O265" s="114">
        <v>45474</v>
      </c>
      <c r="P265" s="88" t="s">
        <v>1250</v>
      </c>
      <c r="Q265" s="122">
        <v>0</v>
      </c>
      <c r="R265" s="122">
        <v>800</v>
      </c>
      <c r="S265" s="122">
        <v>0</v>
      </c>
      <c r="T265" s="122">
        <v>0</v>
      </c>
      <c r="U265" s="122">
        <v>0</v>
      </c>
      <c r="V265" s="122"/>
      <c r="W265" s="122">
        <v>0</v>
      </c>
      <c r="X265" s="122">
        <v>800</v>
      </c>
      <c r="Y265" s="122">
        <v>0</v>
      </c>
      <c r="Z265" s="122">
        <v>0</v>
      </c>
      <c r="AA265" s="122"/>
      <c r="AB265" s="122">
        <f t="shared" si="33"/>
        <v>0</v>
      </c>
      <c r="AC265" s="122">
        <f t="shared" si="32"/>
        <v>0</v>
      </c>
      <c r="AD265" s="122">
        <v>0</v>
      </c>
      <c r="AE265" s="136">
        <v>45502</v>
      </c>
      <c r="AF265" s="122" t="s">
        <v>1246</v>
      </c>
      <c r="AG265" s="122">
        <v>0</v>
      </c>
      <c r="AH265" s="148"/>
      <c r="AI265" s="149"/>
      <c r="AJ265" s="181" t="s">
        <v>433</v>
      </c>
      <c r="AK265" s="151">
        <f t="shared" si="35"/>
        <v>0</v>
      </c>
      <c r="AL265" s="151">
        <f t="shared" si="36"/>
        <v>0</v>
      </c>
      <c r="AM265" s="151">
        <f t="shared" si="34"/>
        <v>0</v>
      </c>
      <c r="AN265" s="151">
        <f t="shared" si="37"/>
        <v>0</v>
      </c>
      <c r="AO265" s="161"/>
      <c r="AP265" s="162" t="s">
        <v>1265</v>
      </c>
    </row>
    <row r="266" s="61" customFormat="1" ht="15" spans="1:42">
      <c r="A266" s="87" t="s">
        <v>299</v>
      </c>
      <c r="B266" s="185" t="s">
        <v>887</v>
      </c>
      <c r="C266" s="88" t="s">
        <v>720</v>
      </c>
      <c r="D266" s="89" t="s">
        <v>1293</v>
      </c>
      <c r="E266" s="89" t="s">
        <v>523</v>
      </c>
      <c r="F266" s="90" t="s">
        <v>581</v>
      </c>
      <c r="G266" s="88" t="s">
        <v>1238</v>
      </c>
      <c r="H266" s="88" t="s">
        <v>1292</v>
      </c>
      <c r="I266" s="113">
        <v>45496</v>
      </c>
      <c r="J266" s="113">
        <v>45496</v>
      </c>
      <c r="K266" s="113">
        <v>45499</v>
      </c>
      <c r="L266" s="113">
        <v>45502</v>
      </c>
      <c r="M266" s="113">
        <v>45502</v>
      </c>
      <c r="N266" s="113"/>
      <c r="O266" s="114"/>
      <c r="P266" s="88" t="s">
        <v>1250</v>
      </c>
      <c r="Q266" s="122">
        <v>800</v>
      </c>
      <c r="R266" s="122">
        <v>800</v>
      </c>
      <c r="S266" s="122">
        <v>0</v>
      </c>
      <c r="T266" s="122">
        <v>0</v>
      </c>
      <c r="U266" s="122">
        <v>0</v>
      </c>
      <c r="V266" s="122"/>
      <c r="W266" s="122">
        <v>800</v>
      </c>
      <c r="X266" s="122">
        <v>800</v>
      </c>
      <c r="Y266" s="122">
        <v>0</v>
      </c>
      <c r="Z266" s="122">
        <v>0</v>
      </c>
      <c r="AA266" s="122"/>
      <c r="AB266" s="122">
        <f t="shared" si="33"/>
        <v>0</v>
      </c>
      <c r="AC266" s="122">
        <f t="shared" si="32"/>
        <v>0</v>
      </c>
      <c r="AD266" s="122">
        <v>0</v>
      </c>
      <c r="AE266" s="136">
        <v>45502</v>
      </c>
      <c r="AF266" s="122" t="s">
        <v>1246</v>
      </c>
      <c r="AG266" s="122">
        <v>0</v>
      </c>
      <c r="AH266" s="148"/>
      <c r="AI266" s="149"/>
      <c r="AJ266" s="181" t="s">
        <v>581</v>
      </c>
      <c r="AK266" s="151">
        <f t="shared" si="35"/>
        <v>0</v>
      </c>
      <c r="AL266" s="151">
        <f t="shared" si="36"/>
        <v>0</v>
      </c>
      <c r="AM266" s="151">
        <f t="shared" si="34"/>
        <v>0</v>
      </c>
      <c r="AN266" s="151">
        <f t="shared" si="37"/>
        <v>0</v>
      </c>
      <c r="AO266" s="161"/>
      <c r="AP266" s="162" t="s">
        <v>1265</v>
      </c>
    </row>
    <row r="267" s="61" customFormat="1" ht="15" spans="1:42">
      <c r="A267" s="87" t="s">
        <v>300</v>
      </c>
      <c r="B267" s="88" t="s">
        <v>888</v>
      </c>
      <c r="C267" s="88" t="s">
        <v>889</v>
      </c>
      <c r="D267" s="89" t="s">
        <v>1236</v>
      </c>
      <c r="E267" s="89" t="s">
        <v>1252</v>
      </c>
      <c r="F267" s="90" t="s">
        <v>433</v>
      </c>
      <c r="G267" s="88" t="s">
        <v>1238</v>
      </c>
      <c r="H267" s="88" t="s">
        <v>1239</v>
      </c>
      <c r="I267" s="113">
        <v>45489</v>
      </c>
      <c r="J267" s="113">
        <v>45489</v>
      </c>
      <c r="K267" s="113">
        <v>45502</v>
      </c>
      <c r="L267" s="113">
        <v>45502</v>
      </c>
      <c r="M267" s="113">
        <v>45502</v>
      </c>
      <c r="N267" s="113">
        <v>45502</v>
      </c>
      <c r="O267" s="114">
        <v>45426</v>
      </c>
      <c r="P267" s="88" t="s">
        <v>1250</v>
      </c>
      <c r="Q267" s="122">
        <v>1500</v>
      </c>
      <c r="R267" s="122">
        <v>800</v>
      </c>
      <c r="S267" s="122">
        <v>0</v>
      </c>
      <c r="T267" s="122">
        <v>0</v>
      </c>
      <c r="U267" s="122">
        <v>0</v>
      </c>
      <c r="V267" s="122"/>
      <c r="W267" s="122">
        <v>1500</v>
      </c>
      <c r="X267" s="122">
        <v>800</v>
      </c>
      <c r="Y267" s="122">
        <v>0</v>
      </c>
      <c r="Z267" s="122">
        <v>0</v>
      </c>
      <c r="AA267" s="122"/>
      <c r="AB267" s="122">
        <f t="shared" si="33"/>
        <v>0</v>
      </c>
      <c r="AC267" s="122">
        <f t="shared" si="32"/>
        <v>0</v>
      </c>
      <c r="AD267" s="122">
        <v>0</v>
      </c>
      <c r="AE267" s="136">
        <v>45502</v>
      </c>
      <c r="AF267" s="122" t="s">
        <v>1403</v>
      </c>
      <c r="AG267" s="122">
        <v>0</v>
      </c>
      <c r="AH267" s="148"/>
      <c r="AI267" s="149"/>
      <c r="AJ267" s="181" t="s">
        <v>433</v>
      </c>
      <c r="AK267" s="151">
        <f t="shared" si="35"/>
        <v>0</v>
      </c>
      <c r="AL267" s="151">
        <f t="shared" si="36"/>
        <v>0</v>
      </c>
      <c r="AM267" s="151">
        <f t="shared" si="34"/>
        <v>0</v>
      </c>
      <c r="AN267" s="151">
        <f t="shared" si="37"/>
        <v>0</v>
      </c>
      <c r="AO267" s="161"/>
      <c r="AP267" s="162" t="s">
        <v>1265</v>
      </c>
    </row>
    <row r="268" s="61" customFormat="1" ht="15" spans="1:42">
      <c r="A268" s="87" t="s">
        <v>301</v>
      </c>
      <c r="B268" s="88" t="s">
        <v>893</v>
      </c>
      <c r="C268" s="88" t="s">
        <v>767</v>
      </c>
      <c r="D268" s="89" t="s">
        <v>1236</v>
      </c>
      <c r="E268" s="89" t="s">
        <v>1237</v>
      </c>
      <c r="F268" s="90" t="s">
        <v>454</v>
      </c>
      <c r="G268" s="88" t="s">
        <v>1238</v>
      </c>
      <c r="H268" s="88" t="s">
        <v>1239</v>
      </c>
      <c r="I268" s="113">
        <v>45492</v>
      </c>
      <c r="J268" s="113">
        <v>45495</v>
      </c>
      <c r="K268" s="113">
        <v>45502</v>
      </c>
      <c r="L268" s="113">
        <v>45502</v>
      </c>
      <c r="M268" s="113">
        <v>45503</v>
      </c>
      <c r="N268" s="113"/>
      <c r="O268" s="114"/>
      <c r="P268" s="88" t="s">
        <v>1382</v>
      </c>
      <c r="Q268" s="122">
        <v>10015</v>
      </c>
      <c r="R268" s="122">
        <v>2600</v>
      </c>
      <c r="S268" s="122">
        <v>500</v>
      </c>
      <c r="T268" s="122">
        <v>0</v>
      </c>
      <c r="U268" s="122">
        <v>0</v>
      </c>
      <c r="V268" s="122">
        <v>918.05</v>
      </c>
      <c r="W268" s="122">
        <v>0</v>
      </c>
      <c r="X268" s="122">
        <v>0</v>
      </c>
      <c r="Y268" s="122">
        <v>0</v>
      </c>
      <c r="Z268" s="122">
        <v>0</v>
      </c>
      <c r="AA268" s="122"/>
      <c r="AB268" s="122">
        <f>SUM(Q268:T268)-(U268+W268+X268+Y268+Z268+V268)</f>
        <v>12196.95</v>
      </c>
      <c r="AC268" s="122">
        <f t="shared" si="32"/>
        <v>0</v>
      </c>
      <c r="AD268" s="122">
        <v>0</v>
      </c>
      <c r="AE268" s="136">
        <v>45502</v>
      </c>
      <c r="AF268" s="122" t="s">
        <v>1246</v>
      </c>
      <c r="AG268" s="122">
        <v>12196.95</v>
      </c>
      <c r="AH268" s="148">
        <v>45504</v>
      </c>
      <c r="AI268" s="149" t="s">
        <v>1404</v>
      </c>
      <c r="AJ268" s="181" t="s">
        <v>1243</v>
      </c>
      <c r="AK268" s="151">
        <f t="shared" si="35"/>
        <v>10015</v>
      </c>
      <c r="AL268" s="151">
        <f t="shared" si="36"/>
        <v>2181.95</v>
      </c>
      <c r="AM268" s="151">
        <f t="shared" si="34"/>
        <v>12196.95</v>
      </c>
      <c r="AN268" s="151">
        <f t="shared" si="37"/>
        <v>12196.95</v>
      </c>
      <c r="AO268" s="161"/>
      <c r="AP268" s="162" t="s">
        <v>1256</v>
      </c>
    </row>
    <row r="269" s="61" customFormat="1" ht="15" spans="1:42">
      <c r="A269" s="87" t="s">
        <v>302</v>
      </c>
      <c r="B269" s="88" t="s">
        <v>894</v>
      </c>
      <c r="C269" s="88" t="s">
        <v>510</v>
      </c>
      <c r="D269" s="89" t="s">
        <v>1236</v>
      </c>
      <c r="E269" s="89" t="s">
        <v>1237</v>
      </c>
      <c r="F269" s="90" t="s">
        <v>433</v>
      </c>
      <c r="G269" s="88" t="s">
        <v>1238</v>
      </c>
      <c r="H269" s="88" t="s">
        <v>1239</v>
      </c>
      <c r="I269" s="113">
        <v>45495</v>
      </c>
      <c r="J269" s="113">
        <v>45496</v>
      </c>
      <c r="K269" s="113">
        <v>45502</v>
      </c>
      <c r="L269" s="113">
        <v>45502</v>
      </c>
      <c r="M269" s="113">
        <v>45503</v>
      </c>
      <c r="N269" s="113">
        <v>45521</v>
      </c>
      <c r="O269" s="114">
        <v>45462</v>
      </c>
      <c r="P269" s="88" t="s">
        <v>1268</v>
      </c>
      <c r="Q269" s="122">
        <v>200</v>
      </c>
      <c r="R269" s="122">
        <v>900</v>
      </c>
      <c r="S269" s="122">
        <v>0</v>
      </c>
      <c r="T269" s="122">
        <v>0</v>
      </c>
      <c r="U269" s="122">
        <v>0</v>
      </c>
      <c r="V269" s="122"/>
      <c r="W269" s="122">
        <v>200</v>
      </c>
      <c r="X269" s="122">
        <v>900</v>
      </c>
      <c r="Y269" s="122">
        <v>0</v>
      </c>
      <c r="Z269" s="122">
        <v>0</v>
      </c>
      <c r="AA269" s="122"/>
      <c r="AB269" s="122">
        <f t="shared" ref="AB269:AB274" si="38">SUM(Q269:T269)-(U269+W269+X269+Y269+Z269)</f>
        <v>0</v>
      </c>
      <c r="AC269" s="122">
        <f t="shared" si="32"/>
        <v>0</v>
      </c>
      <c r="AD269" s="122">
        <v>0</v>
      </c>
      <c r="AE269" s="136">
        <v>45502</v>
      </c>
      <c r="AF269" s="122" t="s">
        <v>1246</v>
      </c>
      <c r="AG269" s="122">
        <v>0</v>
      </c>
      <c r="AH269" s="148"/>
      <c r="AI269" s="149"/>
      <c r="AJ269" s="181" t="s">
        <v>433</v>
      </c>
      <c r="AK269" s="151">
        <f t="shared" si="35"/>
        <v>0</v>
      </c>
      <c r="AL269" s="151">
        <f t="shared" si="36"/>
        <v>0</v>
      </c>
      <c r="AM269" s="151">
        <f t="shared" si="34"/>
        <v>0</v>
      </c>
      <c r="AN269" s="151">
        <f t="shared" si="37"/>
        <v>0</v>
      </c>
      <c r="AO269" s="161"/>
      <c r="AP269" s="162" t="s">
        <v>1247</v>
      </c>
    </row>
    <row r="270" s="61" customFormat="1" ht="15" spans="1:42">
      <c r="A270" s="87" t="s">
        <v>303</v>
      </c>
      <c r="B270" s="88" t="s">
        <v>892</v>
      </c>
      <c r="C270" s="88" t="s">
        <v>764</v>
      </c>
      <c r="D270" s="89" t="s">
        <v>1236</v>
      </c>
      <c r="E270" s="89" t="s">
        <v>1252</v>
      </c>
      <c r="F270" s="90" t="s">
        <v>454</v>
      </c>
      <c r="G270" s="88" t="s">
        <v>1238</v>
      </c>
      <c r="H270" s="88" t="s">
        <v>1239</v>
      </c>
      <c r="I270" s="113">
        <v>45498</v>
      </c>
      <c r="J270" s="113">
        <v>45498</v>
      </c>
      <c r="K270" s="113">
        <v>45502</v>
      </c>
      <c r="L270" s="113">
        <v>45502</v>
      </c>
      <c r="M270" s="113">
        <v>45503</v>
      </c>
      <c r="N270" s="113">
        <v>45504</v>
      </c>
      <c r="O270" s="114"/>
      <c r="P270" s="88" t="s">
        <v>1250</v>
      </c>
      <c r="Q270" s="122">
        <v>0</v>
      </c>
      <c r="R270" s="122">
        <v>800</v>
      </c>
      <c r="S270" s="122">
        <v>0</v>
      </c>
      <c r="T270" s="122">
        <v>0</v>
      </c>
      <c r="U270" s="122">
        <v>0</v>
      </c>
      <c r="V270" s="122"/>
      <c r="W270" s="122">
        <v>0</v>
      </c>
      <c r="X270" s="122">
        <v>0</v>
      </c>
      <c r="Y270" s="122">
        <v>0</v>
      </c>
      <c r="Z270" s="122">
        <v>0</v>
      </c>
      <c r="AA270" s="122"/>
      <c r="AB270" s="122">
        <f t="shared" si="38"/>
        <v>800</v>
      </c>
      <c r="AC270" s="122">
        <f t="shared" si="32"/>
        <v>0</v>
      </c>
      <c r="AD270" s="122">
        <v>0</v>
      </c>
      <c r="AE270" s="136">
        <v>45502</v>
      </c>
      <c r="AF270" s="122" t="s">
        <v>1246</v>
      </c>
      <c r="AG270" s="122">
        <v>800</v>
      </c>
      <c r="AH270" s="148">
        <v>45504</v>
      </c>
      <c r="AI270" s="149" t="s">
        <v>1405</v>
      </c>
      <c r="AJ270" s="181" t="s">
        <v>1243</v>
      </c>
      <c r="AK270" s="151">
        <f t="shared" si="35"/>
        <v>0</v>
      </c>
      <c r="AL270" s="151">
        <f t="shared" si="36"/>
        <v>800</v>
      </c>
      <c r="AM270" s="151">
        <f t="shared" si="34"/>
        <v>800</v>
      </c>
      <c r="AN270" s="151">
        <f t="shared" si="37"/>
        <v>800</v>
      </c>
      <c r="AO270" s="161"/>
      <c r="AP270" s="162" t="s">
        <v>1254</v>
      </c>
    </row>
    <row r="271" s="61" customFormat="1" ht="15" spans="1:42">
      <c r="A271" s="87" t="s">
        <v>304</v>
      </c>
      <c r="B271" s="181" t="s">
        <v>892</v>
      </c>
      <c r="C271" s="88" t="s">
        <v>764</v>
      </c>
      <c r="D271" s="187" t="s">
        <v>1236</v>
      </c>
      <c r="E271" s="89" t="s">
        <v>1252</v>
      </c>
      <c r="F271" s="90" t="s">
        <v>454</v>
      </c>
      <c r="G271" s="88" t="s">
        <v>1238</v>
      </c>
      <c r="H271" s="88" t="s">
        <v>1239</v>
      </c>
      <c r="I271" s="113">
        <v>45498</v>
      </c>
      <c r="J271" s="113">
        <v>45498</v>
      </c>
      <c r="K271" s="113">
        <v>45502</v>
      </c>
      <c r="L271" s="113">
        <v>45502</v>
      </c>
      <c r="M271" s="113">
        <v>45503</v>
      </c>
      <c r="N271" s="113">
        <v>45504</v>
      </c>
      <c r="O271" s="114"/>
      <c r="P271" s="88" t="s">
        <v>1271</v>
      </c>
      <c r="Q271" s="122">
        <v>0</v>
      </c>
      <c r="R271" s="122">
        <v>400</v>
      </c>
      <c r="S271" s="122">
        <v>0</v>
      </c>
      <c r="T271" s="122">
        <v>0</v>
      </c>
      <c r="U271" s="122">
        <v>0</v>
      </c>
      <c r="V271" s="122"/>
      <c r="W271" s="122">
        <v>0</v>
      </c>
      <c r="X271" s="122">
        <v>0</v>
      </c>
      <c r="Y271" s="122">
        <v>0</v>
      </c>
      <c r="Z271" s="122">
        <v>0</v>
      </c>
      <c r="AA271" s="122"/>
      <c r="AB271" s="122">
        <f t="shared" si="38"/>
        <v>400</v>
      </c>
      <c r="AC271" s="122">
        <f t="shared" si="32"/>
        <v>0</v>
      </c>
      <c r="AD271" s="122">
        <v>0</v>
      </c>
      <c r="AE271" s="136">
        <v>45502</v>
      </c>
      <c r="AF271" s="122" t="s">
        <v>1246</v>
      </c>
      <c r="AG271" s="122">
        <v>400</v>
      </c>
      <c r="AH271" s="148">
        <v>45504</v>
      </c>
      <c r="AI271" s="149" t="s">
        <v>1405</v>
      </c>
      <c r="AJ271" s="181" t="s">
        <v>1243</v>
      </c>
      <c r="AK271" s="151">
        <f t="shared" si="35"/>
        <v>0</v>
      </c>
      <c r="AL271" s="151">
        <f t="shared" si="36"/>
        <v>400</v>
      </c>
      <c r="AM271" s="151">
        <f t="shared" si="34"/>
        <v>400</v>
      </c>
      <c r="AN271" s="151">
        <f t="shared" si="37"/>
        <v>400</v>
      </c>
      <c r="AO271" s="161"/>
      <c r="AP271" s="162" t="s">
        <v>1254</v>
      </c>
    </row>
    <row r="272" s="61" customFormat="1" ht="15" spans="1:42">
      <c r="A272" s="87" t="s">
        <v>305</v>
      </c>
      <c r="B272" s="181" t="s">
        <v>890</v>
      </c>
      <c r="C272" s="88" t="s">
        <v>655</v>
      </c>
      <c r="D272" s="187" t="s">
        <v>1236</v>
      </c>
      <c r="E272" s="89" t="s">
        <v>1252</v>
      </c>
      <c r="F272" s="90" t="s">
        <v>433</v>
      </c>
      <c r="G272" s="88" t="s">
        <v>1238</v>
      </c>
      <c r="H272" s="88" t="s">
        <v>1239</v>
      </c>
      <c r="I272" s="113">
        <v>45499</v>
      </c>
      <c r="J272" s="113">
        <v>45499</v>
      </c>
      <c r="K272" s="113">
        <v>45502</v>
      </c>
      <c r="L272" s="113">
        <v>45502</v>
      </c>
      <c r="M272" s="113">
        <v>45502</v>
      </c>
      <c r="N272" s="113">
        <v>45502</v>
      </c>
      <c r="O272" s="114">
        <v>45457</v>
      </c>
      <c r="P272" s="88" t="s">
        <v>1250</v>
      </c>
      <c r="Q272" s="122">
        <v>660</v>
      </c>
      <c r="R272" s="122">
        <v>800</v>
      </c>
      <c r="S272" s="122">
        <v>0</v>
      </c>
      <c r="T272" s="122">
        <v>0</v>
      </c>
      <c r="U272" s="122">
        <v>0</v>
      </c>
      <c r="V272" s="122"/>
      <c r="W272" s="122">
        <v>660</v>
      </c>
      <c r="X272" s="122">
        <v>800</v>
      </c>
      <c r="Y272" s="122">
        <v>0</v>
      </c>
      <c r="Z272" s="122">
        <v>0</v>
      </c>
      <c r="AA272" s="122"/>
      <c r="AB272" s="122">
        <f t="shared" si="38"/>
        <v>0</v>
      </c>
      <c r="AC272" s="122">
        <f t="shared" si="32"/>
        <v>0</v>
      </c>
      <c r="AD272" s="122">
        <v>0</v>
      </c>
      <c r="AE272" s="136">
        <v>45502</v>
      </c>
      <c r="AF272" s="122" t="s">
        <v>1246</v>
      </c>
      <c r="AG272" s="122">
        <v>0</v>
      </c>
      <c r="AH272" s="148"/>
      <c r="AI272" s="149"/>
      <c r="AJ272" s="181" t="s">
        <v>433</v>
      </c>
      <c r="AK272" s="151">
        <f t="shared" si="35"/>
        <v>0</v>
      </c>
      <c r="AL272" s="151">
        <f t="shared" si="36"/>
        <v>0</v>
      </c>
      <c r="AM272" s="151">
        <f t="shared" si="34"/>
        <v>0</v>
      </c>
      <c r="AN272" s="151">
        <f t="shared" si="37"/>
        <v>0</v>
      </c>
      <c r="AO272" s="161"/>
      <c r="AP272" s="162" t="s">
        <v>1265</v>
      </c>
    </row>
    <row r="273" s="61" customFormat="1" ht="15" spans="1:42">
      <c r="A273" s="87" t="s">
        <v>306</v>
      </c>
      <c r="B273" s="181" t="s">
        <v>685</v>
      </c>
      <c r="C273" s="88" t="s">
        <v>701</v>
      </c>
      <c r="D273" s="187" t="s">
        <v>1236</v>
      </c>
      <c r="E273" s="89" t="s">
        <v>523</v>
      </c>
      <c r="F273" s="90" t="s">
        <v>433</v>
      </c>
      <c r="G273" s="88" t="s">
        <v>1238</v>
      </c>
      <c r="H273" s="88" t="s">
        <v>1239</v>
      </c>
      <c r="I273" s="113">
        <v>45469</v>
      </c>
      <c r="J273" s="113">
        <v>45470</v>
      </c>
      <c r="K273" s="113">
        <v>45503</v>
      </c>
      <c r="L273" s="113">
        <v>45503</v>
      </c>
      <c r="M273" s="113">
        <v>45503</v>
      </c>
      <c r="N273" s="113">
        <v>45503</v>
      </c>
      <c r="O273" s="114"/>
      <c r="P273" s="88" t="s">
        <v>1245</v>
      </c>
      <c r="Q273" s="122">
        <v>200</v>
      </c>
      <c r="R273" s="122">
        <v>3500</v>
      </c>
      <c r="S273" s="122">
        <v>0</v>
      </c>
      <c r="T273" s="122">
        <v>0</v>
      </c>
      <c r="U273" s="122">
        <v>200</v>
      </c>
      <c r="V273" s="122"/>
      <c r="W273" s="122">
        <v>0</v>
      </c>
      <c r="X273" s="122">
        <v>3500</v>
      </c>
      <c r="Y273" s="122">
        <v>0</v>
      </c>
      <c r="Z273" s="122">
        <v>0</v>
      </c>
      <c r="AA273" s="122"/>
      <c r="AB273" s="122">
        <f t="shared" si="38"/>
        <v>0</v>
      </c>
      <c r="AC273" s="122">
        <f t="shared" si="32"/>
        <v>0</v>
      </c>
      <c r="AD273" s="122">
        <v>0</v>
      </c>
      <c r="AE273" s="136"/>
      <c r="AF273" s="122"/>
      <c r="AG273" s="122">
        <v>0</v>
      </c>
      <c r="AH273" s="148"/>
      <c r="AI273" s="149"/>
      <c r="AJ273" s="181" t="s">
        <v>523</v>
      </c>
      <c r="AK273" s="151">
        <f t="shared" si="35"/>
        <v>0</v>
      </c>
      <c r="AL273" s="151">
        <f t="shared" si="36"/>
        <v>0</v>
      </c>
      <c r="AM273" s="151">
        <f t="shared" si="34"/>
        <v>0</v>
      </c>
      <c r="AN273" s="151">
        <f t="shared" si="37"/>
        <v>0</v>
      </c>
      <c r="AO273" s="161"/>
      <c r="AP273" s="162" t="s">
        <v>1265</v>
      </c>
    </row>
    <row r="274" s="61" customFormat="1" ht="15" spans="1:42">
      <c r="A274" s="87" t="s">
        <v>307</v>
      </c>
      <c r="B274" s="88" t="s">
        <v>897</v>
      </c>
      <c r="C274" s="88" t="s">
        <v>474</v>
      </c>
      <c r="D274" s="89" t="s">
        <v>1236</v>
      </c>
      <c r="E274" s="89" t="s">
        <v>1252</v>
      </c>
      <c r="F274" s="90" t="s">
        <v>454</v>
      </c>
      <c r="G274" s="88" t="s">
        <v>1238</v>
      </c>
      <c r="H274" s="88" t="s">
        <v>1239</v>
      </c>
      <c r="I274" s="113">
        <v>45499</v>
      </c>
      <c r="J274" s="113">
        <v>45499</v>
      </c>
      <c r="K274" s="113">
        <v>45503</v>
      </c>
      <c r="L274" s="113">
        <v>45503</v>
      </c>
      <c r="M274" s="113">
        <v>45503</v>
      </c>
      <c r="N274" s="113">
        <v>45509</v>
      </c>
      <c r="O274" s="114"/>
      <c r="P274" s="88" t="s">
        <v>1250</v>
      </c>
      <c r="Q274" s="122">
        <v>300</v>
      </c>
      <c r="R274" s="122">
        <v>800</v>
      </c>
      <c r="S274" s="122">
        <v>0</v>
      </c>
      <c r="T274" s="122">
        <v>0</v>
      </c>
      <c r="U274" s="122">
        <v>0</v>
      </c>
      <c r="V274" s="122"/>
      <c r="W274" s="122">
        <v>0</v>
      </c>
      <c r="X274" s="122">
        <v>0</v>
      </c>
      <c r="Y274" s="122">
        <v>0</v>
      </c>
      <c r="Z274" s="122">
        <v>0</v>
      </c>
      <c r="AA274" s="122"/>
      <c r="AB274" s="122">
        <f t="shared" si="38"/>
        <v>1100</v>
      </c>
      <c r="AC274" s="122">
        <f t="shared" si="32"/>
        <v>0</v>
      </c>
      <c r="AD274" s="122">
        <v>550</v>
      </c>
      <c r="AE274" s="136">
        <v>45503</v>
      </c>
      <c r="AF274" s="122" t="s">
        <v>898</v>
      </c>
      <c r="AG274" s="122">
        <v>550</v>
      </c>
      <c r="AH274" s="148">
        <v>45509</v>
      </c>
      <c r="AI274" s="149" t="s">
        <v>1406</v>
      </c>
      <c r="AJ274" s="181" t="s">
        <v>1243</v>
      </c>
      <c r="AK274" s="151">
        <f t="shared" si="35"/>
        <v>300</v>
      </c>
      <c r="AL274" s="151">
        <f t="shared" si="36"/>
        <v>800</v>
      </c>
      <c r="AM274" s="151">
        <f t="shared" si="34"/>
        <v>1100</v>
      </c>
      <c r="AN274" s="151">
        <f t="shared" si="37"/>
        <v>1100</v>
      </c>
      <c r="AO274" s="161"/>
      <c r="AP274" s="162" t="s">
        <v>1244</v>
      </c>
    </row>
    <row r="275" s="61" customFormat="1" ht="15" spans="1:42">
      <c r="A275" s="87" t="s">
        <v>308</v>
      </c>
      <c r="B275" s="185" t="s">
        <v>895</v>
      </c>
      <c r="C275" s="88" t="s">
        <v>520</v>
      </c>
      <c r="D275" s="89" t="s">
        <v>1236</v>
      </c>
      <c r="E275" s="89" t="s">
        <v>1237</v>
      </c>
      <c r="F275" s="90" t="s">
        <v>454</v>
      </c>
      <c r="G275" s="88" t="s">
        <v>1238</v>
      </c>
      <c r="H275" s="88" t="s">
        <v>1239</v>
      </c>
      <c r="I275" s="113">
        <v>45496</v>
      </c>
      <c r="J275" s="113">
        <v>45496</v>
      </c>
      <c r="K275" s="113">
        <v>45503</v>
      </c>
      <c r="L275" s="113">
        <v>45503</v>
      </c>
      <c r="M275" s="113">
        <v>45503</v>
      </c>
      <c r="N275" s="113">
        <v>45504</v>
      </c>
      <c r="O275" s="114">
        <v>44445</v>
      </c>
      <c r="P275" s="88" t="s">
        <v>1245</v>
      </c>
      <c r="Q275" s="122">
        <v>0</v>
      </c>
      <c r="R275" s="122">
        <v>2300</v>
      </c>
      <c r="S275" s="122">
        <v>500</v>
      </c>
      <c r="T275" s="122">
        <v>0</v>
      </c>
      <c r="U275" s="122">
        <v>0</v>
      </c>
      <c r="V275" s="122">
        <v>164.5</v>
      </c>
      <c r="W275" s="122">
        <v>0</v>
      </c>
      <c r="X275" s="122">
        <v>450</v>
      </c>
      <c r="Y275" s="122">
        <v>0</v>
      </c>
      <c r="Z275" s="122">
        <v>0</v>
      </c>
      <c r="AA275" s="122"/>
      <c r="AB275" s="122">
        <f>SUM(Q275:T275)-(U275+W275+X275+Y275+Z275+V275)</f>
        <v>2185.5</v>
      </c>
      <c r="AC275" s="122">
        <f t="shared" si="32"/>
        <v>0</v>
      </c>
      <c r="AD275" s="122">
        <v>2185.5</v>
      </c>
      <c r="AE275" s="136">
        <v>45502</v>
      </c>
      <c r="AF275" s="122" t="s">
        <v>896</v>
      </c>
      <c r="AG275" s="122">
        <v>0</v>
      </c>
      <c r="AH275" s="148"/>
      <c r="AI275" s="149"/>
      <c r="AJ275" s="181" t="s">
        <v>1243</v>
      </c>
      <c r="AK275" s="151">
        <f t="shared" si="35"/>
        <v>0</v>
      </c>
      <c r="AL275" s="151">
        <f t="shared" si="36"/>
        <v>2185.5</v>
      </c>
      <c r="AM275" s="151">
        <f t="shared" si="34"/>
        <v>2185.5</v>
      </c>
      <c r="AN275" s="151">
        <f t="shared" si="37"/>
        <v>2185.5</v>
      </c>
      <c r="AO275" s="161"/>
      <c r="AP275" s="162" t="s">
        <v>1256</v>
      </c>
    </row>
    <row r="276" s="61" customFormat="1" ht="15" spans="1:42">
      <c r="A276" s="87" t="s">
        <v>309</v>
      </c>
      <c r="B276" s="88" t="s">
        <v>899</v>
      </c>
      <c r="C276" s="88" t="s">
        <v>502</v>
      </c>
      <c r="D276" s="89" t="s">
        <v>1236</v>
      </c>
      <c r="E276" s="89" t="s">
        <v>1237</v>
      </c>
      <c r="F276" s="90" t="s">
        <v>454</v>
      </c>
      <c r="G276" s="88" t="s">
        <v>1238</v>
      </c>
      <c r="H276" s="88" t="s">
        <v>1239</v>
      </c>
      <c r="I276" s="113">
        <v>45454</v>
      </c>
      <c r="J276" s="113">
        <v>45454</v>
      </c>
      <c r="K276" s="113">
        <v>45504</v>
      </c>
      <c r="L276" s="113">
        <v>45504</v>
      </c>
      <c r="M276" s="113">
        <v>45504</v>
      </c>
      <c r="N276" s="113">
        <v>45510</v>
      </c>
      <c r="O276" s="114"/>
      <c r="P276" s="88" t="s">
        <v>1245</v>
      </c>
      <c r="Q276" s="122">
        <v>2305</v>
      </c>
      <c r="R276" s="122">
        <v>4250</v>
      </c>
      <c r="S276" s="122">
        <v>800</v>
      </c>
      <c r="T276" s="122">
        <v>0</v>
      </c>
      <c r="U276" s="122">
        <v>0</v>
      </c>
      <c r="V276" s="122"/>
      <c r="W276" s="122">
        <v>0</v>
      </c>
      <c r="X276" s="122">
        <v>0</v>
      </c>
      <c r="Y276" s="122">
        <v>0</v>
      </c>
      <c r="Z276" s="122">
        <v>0</v>
      </c>
      <c r="AA276" s="122"/>
      <c r="AB276" s="122">
        <f t="shared" ref="AB276:AB287" si="39">SUM(Q276:T276)-(U276+W276+X276+Y276+Z276)</f>
        <v>7355</v>
      </c>
      <c r="AC276" s="122">
        <f t="shared" si="32"/>
        <v>7355</v>
      </c>
      <c r="AD276" s="122">
        <v>0</v>
      </c>
      <c r="AE276" s="136">
        <v>45504</v>
      </c>
      <c r="AF276" s="122" t="s">
        <v>1246</v>
      </c>
      <c r="AG276" s="122">
        <v>0</v>
      </c>
      <c r="AH276" s="148"/>
      <c r="AI276" s="149"/>
      <c r="AJ276" s="181" t="s">
        <v>1316</v>
      </c>
      <c r="AK276" s="151">
        <f t="shared" si="35"/>
        <v>2305</v>
      </c>
      <c r="AL276" s="151">
        <f t="shared" si="36"/>
        <v>5050</v>
      </c>
      <c r="AM276" s="151">
        <f t="shared" si="34"/>
        <v>7355</v>
      </c>
      <c r="AN276" s="151">
        <f t="shared" si="37"/>
        <v>0</v>
      </c>
      <c r="AO276" s="161"/>
      <c r="AP276" s="162" t="s">
        <v>1383</v>
      </c>
    </row>
    <row r="277" s="61" customFormat="1" ht="15" spans="1:42">
      <c r="A277" s="87" t="s">
        <v>310</v>
      </c>
      <c r="B277" s="88" t="s">
        <v>899</v>
      </c>
      <c r="C277" s="88" t="s">
        <v>900</v>
      </c>
      <c r="D277" s="89" t="s">
        <v>1236</v>
      </c>
      <c r="E277" s="89" t="s">
        <v>1237</v>
      </c>
      <c r="F277" s="90" t="s">
        <v>454</v>
      </c>
      <c r="G277" s="88" t="s">
        <v>1238</v>
      </c>
      <c r="H277" s="88" t="s">
        <v>1239</v>
      </c>
      <c r="I277" s="113">
        <v>45454</v>
      </c>
      <c r="J277" s="113">
        <v>45454</v>
      </c>
      <c r="K277" s="113">
        <v>45504</v>
      </c>
      <c r="L277" s="113">
        <v>45504</v>
      </c>
      <c r="M277" s="113">
        <v>45504</v>
      </c>
      <c r="N277" s="113">
        <v>45510</v>
      </c>
      <c r="O277" s="114"/>
      <c r="P277" s="88" t="s">
        <v>1271</v>
      </c>
      <c r="Q277" s="122">
        <v>0</v>
      </c>
      <c r="R277" s="122">
        <v>450</v>
      </c>
      <c r="S277" s="122">
        <v>0</v>
      </c>
      <c r="T277" s="122">
        <v>0</v>
      </c>
      <c r="U277" s="122">
        <v>0</v>
      </c>
      <c r="V277" s="122"/>
      <c r="W277" s="122">
        <v>0</v>
      </c>
      <c r="X277" s="122">
        <v>0</v>
      </c>
      <c r="Y277" s="122">
        <v>0</v>
      </c>
      <c r="Z277" s="122">
        <v>0</v>
      </c>
      <c r="AA277" s="122"/>
      <c r="AB277" s="122">
        <f t="shared" si="39"/>
        <v>450</v>
      </c>
      <c r="AC277" s="122">
        <f t="shared" si="32"/>
        <v>450</v>
      </c>
      <c r="AD277" s="122">
        <v>0</v>
      </c>
      <c r="AE277" s="136">
        <v>45504</v>
      </c>
      <c r="AF277" s="122" t="s">
        <v>1246</v>
      </c>
      <c r="AG277" s="122">
        <v>0</v>
      </c>
      <c r="AH277" s="148"/>
      <c r="AI277" s="149"/>
      <c r="AJ277" s="181" t="s">
        <v>1316</v>
      </c>
      <c r="AK277" s="151">
        <f t="shared" si="35"/>
        <v>0</v>
      </c>
      <c r="AL277" s="151">
        <f t="shared" si="36"/>
        <v>450</v>
      </c>
      <c r="AM277" s="151">
        <f t="shared" si="34"/>
        <v>450</v>
      </c>
      <c r="AN277" s="151">
        <f t="shared" si="37"/>
        <v>0</v>
      </c>
      <c r="AO277" s="161"/>
      <c r="AP277" s="162" t="s">
        <v>1383</v>
      </c>
    </row>
    <row r="278" s="61" customFormat="1" ht="15" spans="1:42">
      <c r="A278" s="87" t="s">
        <v>311</v>
      </c>
      <c r="B278" s="88" t="s">
        <v>1407</v>
      </c>
      <c r="C278" s="88" t="s">
        <v>563</v>
      </c>
      <c r="D278" s="89" t="s">
        <v>1236</v>
      </c>
      <c r="E278" s="89" t="s">
        <v>1237</v>
      </c>
      <c r="F278" s="90" t="s">
        <v>433</v>
      </c>
      <c r="G278" s="88" t="s">
        <v>1238</v>
      </c>
      <c r="H278" s="88" t="s">
        <v>1239</v>
      </c>
      <c r="I278" s="113">
        <v>45498</v>
      </c>
      <c r="J278" s="113">
        <v>45498</v>
      </c>
      <c r="K278" s="113">
        <v>45504</v>
      </c>
      <c r="L278" s="113">
        <v>45504</v>
      </c>
      <c r="M278" s="113">
        <v>45504</v>
      </c>
      <c r="N278" s="113">
        <v>45505</v>
      </c>
      <c r="O278" s="114">
        <v>45263</v>
      </c>
      <c r="P278" s="88" t="s">
        <v>1268</v>
      </c>
      <c r="Q278" s="122">
        <v>0</v>
      </c>
      <c r="R278" s="122">
        <v>900</v>
      </c>
      <c r="S278" s="122">
        <v>0</v>
      </c>
      <c r="T278" s="122">
        <v>0</v>
      </c>
      <c r="U278" s="122">
        <v>0</v>
      </c>
      <c r="V278" s="122"/>
      <c r="W278" s="122">
        <v>0</v>
      </c>
      <c r="X278" s="122">
        <v>900</v>
      </c>
      <c r="Y278" s="122">
        <v>0</v>
      </c>
      <c r="Z278" s="122">
        <v>0</v>
      </c>
      <c r="AA278" s="122"/>
      <c r="AB278" s="122">
        <f t="shared" si="39"/>
        <v>0</v>
      </c>
      <c r="AC278" s="122">
        <f t="shared" si="32"/>
        <v>0</v>
      </c>
      <c r="AD278" s="122">
        <v>0</v>
      </c>
      <c r="AE278" s="136">
        <v>45504</v>
      </c>
      <c r="AF278" s="122" t="s">
        <v>1246</v>
      </c>
      <c r="AG278" s="122">
        <v>0</v>
      </c>
      <c r="AH278" s="148"/>
      <c r="AI278" s="149"/>
      <c r="AJ278" s="181" t="s">
        <v>433</v>
      </c>
      <c r="AK278" s="151">
        <f t="shared" si="35"/>
        <v>0</v>
      </c>
      <c r="AL278" s="151">
        <f t="shared" si="36"/>
        <v>0</v>
      </c>
      <c r="AM278" s="151">
        <f t="shared" si="34"/>
        <v>0</v>
      </c>
      <c r="AN278" s="151">
        <f t="shared" si="37"/>
        <v>0</v>
      </c>
      <c r="AO278" s="161"/>
      <c r="AP278" s="162" t="s">
        <v>1247</v>
      </c>
    </row>
    <row r="279" s="61" customFormat="1" ht="15" spans="1:42">
      <c r="A279" s="87" t="s">
        <v>312</v>
      </c>
      <c r="B279" s="88" t="s">
        <v>902</v>
      </c>
      <c r="C279" s="88" t="s">
        <v>432</v>
      </c>
      <c r="D279" s="89" t="s">
        <v>1236</v>
      </c>
      <c r="E279" s="89" t="s">
        <v>1237</v>
      </c>
      <c r="F279" s="90" t="s">
        <v>433</v>
      </c>
      <c r="G279" s="88" t="s">
        <v>1238</v>
      </c>
      <c r="H279" s="88" t="s">
        <v>1239</v>
      </c>
      <c r="I279" s="113">
        <v>45499</v>
      </c>
      <c r="J279" s="113">
        <v>45504</v>
      </c>
      <c r="K279" s="113">
        <v>45504</v>
      </c>
      <c r="L279" s="113">
        <v>45504</v>
      </c>
      <c r="M279" s="113">
        <v>45504</v>
      </c>
      <c r="N279" s="113">
        <v>45510</v>
      </c>
      <c r="O279" s="114">
        <v>45149</v>
      </c>
      <c r="P279" s="88" t="s">
        <v>1268</v>
      </c>
      <c r="Q279" s="122">
        <v>0</v>
      </c>
      <c r="R279" s="122">
        <v>900</v>
      </c>
      <c r="S279" s="122">
        <v>0</v>
      </c>
      <c r="T279" s="122">
        <v>0</v>
      </c>
      <c r="U279" s="122">
        <v>0</v>
      </c>
      <c r="V279" s="122"/>
      <c r="W279" s="122">
        <v>0</v>
      </c>
      <c r="X279" s="122">
        <v>900</v>
      </c>
      <c r="Y279" s="122">
        <v>0</v>
      </c>
      <c r="Z279" s="122">
        <v>0</v>
      </c>
      <c r="AA279" s="122"/>
      <c r="AB279" s="122">
        <f t="shared" si="39"/>
        <v>0</v>
      </c>
      <c r="AC279" s="122">
        <f t="shared" si="32"/>
        <v>0</v>
      </c>
      <c r="AD279" s="122">
        <v>0</v>
      </c>
      <c r="AE279" s="136">
        <v>45504</v>
      </c>
      <c r="AF279" s="122" t="s">
        <v>1246</v>
      </c>
      <c r="AG279" s="122">
        <v>0</v>
      </c>
      <c r="AH279" s="148"/>
      <c r="AI279" s="149"/>
      <c r="AJ279" s="181" t="s">
        <v>433</v>
      </c>
      <c r="AK279" s="151">
        <f t="shared" si="35"/>
        <v>0</v>
      </c>
      <c r="AL279" s="151">
        <f t="shared" si="36"/>
        <v>0</v>
      </c>
      <c r="AM279" s="151">
        <f t="shared" si="34"/>
        <v>0</v>
      </c>
      <c r="AN279" s="151">
        <f t="shared" si="37"/>
        <v>0</v>
      </c>
      <c r="AO279" s="161"/>
      <c r="AP279" s="162" t="s">
        <v>1247</v>
      </c>
    </row>
    <row r="280" s="61" customFormat="1" ht="15" spans="1:42">
      <c r="A280" s="87" t="s">
        <v>313</v>
      </c>
      <c r="B280" s="88" t="s">
        <v>906</v>
      </c>
      <c r="C280" s="88" t="s">
        <v>541</v>
      </c>
      <c r="D280" s="89" t="s">
        <v>1293</v>
      </c>
      <c r="E280" s="89" t="s">
        <v>1252</v>
      </c>
      <c r="F280" s="90" t="s">
        <v>433</v>
      </c>
      <c r="G280" s="88" t="s">
        <v>1238</v>
      </c>
      <c r="H280" s="88" t="s">
        <v>1239</v>
      </c>
      <c r="I280" s="113">
        <v>45502</v>
      </c>
      <c r="J280" s="113">
        <v>45502</v>
      </c>
      <c r="K280" s="113">
        <v>45505</v>
      </c>
      <c r="L280" s="113">
        <v>45505</v>
      </c>
      <c r="M280" s="113">
        <v>45505</v>
      </c>
      <c r="N280" s="113">
        <v>45510</v>
      </c>
      <c r="O280" s="114">
        <v>45433</v>
      </c>
      <c r="P280" s="88" t="s">
        <v>1245</v>
      </c>
      <c r="Q280" s="122">
        <v>500</v>
      </c>
      <c r="R280" s="122">
        <v>1500</v>
      </c>
      <c r="S280" s="122">
        <v>0</v>
      </c>
      <c r="T280" s="122">
        <v>0</v>
      </c>
      <c r="U280" s="122">
        <v>0</v>
      </c>
      <c r="V280" s="122"/>
      <c r="W280" s="122">
        <v>500</v>
      </c>
      <c r="X280" s="122">
        <v>1500</v>
      </c>
      <c r="Y280" s="122">
        <v>0</v>
      </c>
      <c r="Z280" s="122">
        <v>0</v>
      </c>
      <c r="AA280" s="122"/>
      <c r="AB280" s="122">
        <f t="shared" si="39"/>
        <v>0</v>
      </c>
      <c r="AC280" s="122">
        <f t="shared" si="32"/>
        <v>0</v>
      </c>
      <c r="AD280" s="122">
        <v>0</v>
      </c>
      <c r="AE280" s="136">
        <v>45505</v>
      </c>
      <c r="AF280" s="122" t="s">
        <v>1246</v>
      </c>
      <c r="AG280" s="122">
        <v>0</v>
      </c>
      <c r="AH280" s="148">
        <v>45505</v>
      </c>
      <c r="AI280" s="149"/>
      <c r="AJ280" s="181" t="s">
        <v>433</v>
      </c>
      <c r="AK280" s="151">
        <f t="shared" si="35"/>
        <v>0</v>
      </c>
      <c r="AL280" s="151">
        <f t="shared" si="36"/>
        <v>0</v>
      </c>
      <c r="AM280" s="151">
        <f t="shared" si="34"/>
        <v>0</v>
      </c>
      <c r="AN280" s="151">
        <f t="shared" si="37"/>
        <v>0</v>
      </c>
      <c r="AO280" s="161"/>
      <c r="AP280" s="162" t="s">
        <v>1265</v>
      </c>
    </row>
    <row r="281" s="61" customFormat="1" ht="15" spans="1:42">
      <c r="A281" s="87" t="s">
        <v>314</v>
      </c>
      <c r="B281" s="88" t="s">
        <v>904</v>
      </c>
      <c r="C281" s="88" t="s">
        <v>905</v>
      </c>
      <c r="D281" s="89" t="s">
        <v>1236</v>
      </c>
      <c r="E281" s="89" t="s">
        <v>1252</v>
      </c>
      <c r="F281" s="90" t="s">
        <v>454</v>
      </c>
      <c r="G281" s="88" t="s">
        <v>1238</v>
      </c>
      <c r="H281" s="88" t="s">
        <v>1239</v>
      </c>
      <c r="I281" s="113">
        <v>45503</v>
      </c>
      <c r="J281" s="113">
        <v>45504</v>
      </c>
      <c r="K281" s="113">
        <v>45505</v>
      </c>
      <c r="L281" s="113">
        <v>45505</v>
      </c>
      <c r="M281" s="113">
        <v>45505</v>
      </c>
      <c r="N281" s="113">
        <v>45506</v>
      </c>
      <c r="O281" s="114"/>
      <c r="P281" s="88" t="s">
        <v>1258</v>
      </c>
      <c r="Q281" s="122">
        <v>0</v>
      </c>
      <c r="R281" s="122">
        <v>500</v>
      </c>
      <c r="S281" s="122">
        <v>0</v>
      </c>
      <c r="T281" s="122">
        <v>0</v>
      </c>
      <c r="U281" s="122">
        <v>0</v>
      </c>
      <c r="V281" s="122"/>
      <c r="W281" s="122">
        <v>0</v>
      </c>
      <c r="X281" s="122">
        <v>500</v>
      </c>
      <c r="Y281" s="122">
        <v>0</v>
      </c>
      <c r="Z281" s="122">
        <v>0</v>
      </c>
      <c r="AA281" s="122"/>
      <c r="AB281" s="122">
        <f t="shared" si="39"/>
        <v>0</v>
      </c>
      <c r="AC281" s="122">
        <f t="shared" si="32"/>
        <v>0</v>
      </c>
      <c r="AD281" s="122">
        <v>0</v>
      </c>
      <c r="AE281" s="136">
        <v>45505</v>
      </c>
      <c r="AF281" s="122" t="s">
        <v>1246</v>
      </c>
      <c r="AG281" s="122">
        <v>0</v>
      </c>
      <c r="AH281" s="148"/>
      <c r="AI281" s="149"/>
      <c r="AJ281" s="181" t="s">
        <v>689</v>
      </c>
      <c r="AK281" s="151">
        <f t="shared" si="35"/>
        <v>0</v>
      </c>
      <c r="AL281" s="151">
        <f t="shared" si="36"/>
        <v>0</v>
      </c>
      <c r="AM281" s="151">
        <f t="shared" si="34"/>
        <v>0</v>
      </c>
      <c r="AN281" s="151">
        <f t="shared" si="37"/>
        <v>0</v>
      </c>
      <c r="AO281" s="161"/>
      <c r="AP281" s="162" t="s">
        <v>1265</v>
      </c>
    </row>
    <row r="282" s="61" customFormat="1" ht="15" spans="1:42">
      <c r="A282" s="87" t="s">
        <v>315</v>
      </c>
      <c r="B282" s="88" t="s">
        <v>908</v>
      </c>
      <c r="C282" s="88" t="s">
        <v>536</v>
      </c>
      <c r="D282" s="89" t="s">
        <v>1236</v>
      </c>
      <c r="E282" s="89" t="s">
        <v>1252</v>
      </c>
      <c r="F282" s="90" t="s">
        <v>454</v>
      </c>
      <c r="G282" s="88" t="s">
        <v>1238</v>
      </c>
      <c r="H282" s="88" t="s">
        <v>1239</v>
      </c>
      <c r="I282" s="113">
        <v>45504</v>
      </c>
      <c r="J282" s="113">
        <v>45504</v>
      </c>
      <c r="K282" s="113">
        <v>45506</v>
      </c>
      <c r="L282" s="113">
        <v>45506</v>
      </c>
      <c r="M282" s="113">
        <v>45506</v>
      </c>
      <c r="N282" s="113">
        <v>45506</v>
      </c>
      <c r="O282" s="114"/>
      <c r="P282" s="88" t="s">
        <v>1380</v>
      </c>
      <c r="Q282" s="122">
        <v>165</v>
      </c>
      <c r="R282" s="122">
        <v>1250</v>
      </c>
      <c r="S282" s="122">
        <v>0</v>
      </c>
      <c r="T282" s="122">
        <v>0</v>
      </c>
      <c r="U282" s="122">
        <v>0</v>
      </c>
      <c r="V282" s="122"/>
      <c r="W282" s="122">
        <v>0</v>
      </c>
      <c r="X282" s="122">
        <v>0</v>
      </c>
      <c r="Y282" s="122">
        <v>33</v>
      </c>
      <c r="Z282" s="122">
        <v>125</v>
      </c>
      <c r="AA282" s="122"/>
      <c r="AB282" s="122">
        <f t="shared" si="39"/>
        <v>1257</v>
      </c>
      <c r="AC282" s="122">
        <f t="shared" si="32"/>
        <v>0</v>
      </c>
      <c r="AD282" s="122">
        <v>0</v>
      </c>
      <c r="AE282" s="136">
        <v>45506</v>
      </c>
      <c r="AF282" s="122" t="s">
        <v>1246</v>
      </c>
      <c r="AG282" s="122">
        <v>1257</v>
      </c>
      <c r="AH282" s="148">
        <v>45506</v>
      </c>
      <c r="AI282" s="149" t="s">
        <v>1408</v>
      </c>
      <c r="AJ282" s="181" t="s">
        <v>1243</v>
      </c>
      <c r="AK282" s="151">
        <f t="shared" si="35"/>
        <v>132</v>
      </c>
      <c r="AL282" s="151">
        <f t="shared" si="36"/>
        <v>1125</v>
      </c>
      <c r="AM282" s="151">
        <f t="shared" si="34"/>
        <v>1257</v>
      </c>
      <c r="AN282" s="151">
        <f t="shared" si="37"/>
        <v>1257</v>
      </c>
      <c r="AO282" s="161"/>
      <c r="AP282" s="162" t="s">
        <v>1254</v>
      </c>
    </row>
    <row r="283" s="61" customFormat="1" ht="15" spans="1:42">
      <c r="A283" s="87" t="s">
        <v>316</v>
      </c>
      <c r="B283" s="88" t="s">
        <v>909</v>
      </c>
      <c r="C283" s="88" t="s">
        <v>449</v>
      </c>
      <c r="D283" s="89" t="s">
        <v>1236</v>
      </c>
      <c r="E283" s="89" t="s">
        <v>1252</v>
      </c>
      <c r="F283" s="90" t="s">
        <v>433</v>
      </c>
      <c r="G283" s="88" t="s">
        <v>1238</v>
      </c>
      <c r="H283" s="88" t="s">
        <v>1239</v>
      </c>
      <c r="I283" s="113">
        <v>45505</v>
      </c>
      <c r="J283" s="113">
        <v>45505</v>
      </c>
      <c r="K283" s="113">
        <v>45506</v>
      </c>
      <c r="L283" s="113">
        <v>45506</v>
      </c>
      <c r="M283" s="113">
        <v>45506</v>
      </c>
      <c r="N283" s="113">
        <v>45475</v>
      </c>
      <c r="O283" s="114">
        <v>45408</v>
      </c>
      <c r="P283" s="88" t="s">
        <v>1250</v>
      </c>
      <c r="Q283" s="122">
        <v>0</v>
      </c>
      <c r="R283" s="122">
        <v>800</v>
      </c>
      <c r="S283" s="122">
        <v>0</v>
      </c>
      <c r="T283" s="122">
        <v>0</v>
      </c>
      <c r="U283" s="122">
        <v>0</v>
      </c>
      <c r="V283" s="122"/>
      <c r="W283" s="122">
        <v>0</v>
      </c>
      <c r="X283" s="122">
        <v>800</v>
      </c>
      <c r="Y283" s="122">
        <v>0</v>
      </c>
      <c r="Z283" s="122">
        <v>0</v>
      </c>
      <c r="AA283" s="122"/>
      <c r="AB283" s="122">
        <f t="shared" si="39"/>
        <v>0</v>
      </c>
      <c r="AC283" s="122">
        <f t="shared" si="32"/>
        <v>0</v>
      </c>
      <c r="AD283" s="122">
        <v>0</v>
      </c>
      <c r="AE283" s="136">
        <v>45506</v>
      </c>
      <c r="AF283" s="122" t="s">
        <v>1246</v>
      </c>
      <c r="AG283" s="122">
        <v>0</v>
      </c>
      <c r="AH283" s="148"/>
      <c r="AI283" s="149"/>
      <c r="AJ283" s="181" t="s">
        <v>1399</v>
      </c>
      <c r="AK283" s="151">
        <f t="shared" si="35"/>
        <v>0</v>
      </c>
      <c r="AL283" s="151">
        <f t="shared" si="36"/>
        <v>0</v>
      </c>
      <c r="AM283" s="151">
        <f t="shared" si="34"/>
        <v>0</v>
      </c>
      <c r="AN283" s="151">
        <f t="shared" si="37"/>
        <v>0</v>
      </c>
      <c r="AO283" s="161"/>
      <c r="AP283" s="162" t="s">
        <v>1265</v>
      </c>
    </row>
    <row r="284" s="61" customFormat="1" ht="15" spans="1:42">
      <c r="A284" s="87" t="s">
        <v>317</v>
      </c>
      <c r="B284" s="88" t="s">
        <v>707</v>
      </c>
      <c r="C284" s="88" t="s">
        <v>449</v>
      </c>
      <c r="D284" s="89" t="s">
        <v>1236</v>
      </c>
      <c r="E284" s="89" t="s">
        <v>1252</v>
      </c>
      <c r="F284" s="90" t="s">
        <v>433</v>
      </c>
      <c r="G284" s="88" t="s">
        <v>1238</v>
      </c>
      <c r="H284" s="88" t="s">
        <v>1239</v>
      </c>
      <c r="I284" s="113">
        <v>45505</v>
      </c>
      <c r="J284" s="113">
        <v>45505</v>
      </c>
      <c r="K284" s="113">
        <v>45506</v>
      </c>
      <c r="L284" s="113">
        <v>45506</v>
      </c>
      <c r="M284" s="113">
        <v>45506</v>
      </c>
      <c r="N284" s="113">
        <v>45509</v>
      </c>
      <c r="O284" s="114">
        <v>45345</v>
      </c>
      <c r="P284" s="88" t="s">
        <v>1250</v>
      </c>
      <c r="Q284" s="122">
        <v>300</v>
      </c>
      <c r="R284" s="122">
        <v>800</v>
      </c>
      <c r="S284" s="122">
        <v>0</v>
      </c>
      <c r="T284" s="122">
        <v>0</v>
      </c>
      <c r="U284" s="122">
        <v>0</v>
      </c>
      <c r="V284" s="122"/>
      <c r="W284" s="122">
        <v>300</v>
      </c>
      <c r="X284" s="122">
        <v>800</v>
      </c>
      <c r="Y284" s="122">
        <v>0</v>
      </c>
      <c r="Z284" s="122">
        <v>0</v>
      </c>
      <c r="AA284" s="122"/>
      <c r="AB284" s="122">
        <f t="shared" si="39"/>
        <v>0</v>
      </c>
      <c r="AC284" s="122">
        <f t="shared" si="32"/>
        <v>0</v>
      </c>
      <c r="AD284" s="122">
        <v>0</v>
      </c>
      <c r="AE284" s="136">
        <v>45506</v>
      </c>
      <c r="AF284" s="122" t="s">
        <v>1246</v>
      </c>
      <c r="AG284" s="122">
        <v>0</v>
      </c>
      <c r="AH284" s="148"/>
      <c r="AI284" s="149"/>
      <c r="AJ284" s="181" t="s">
        <v>1399</v>
      </c>
      <c r="AK284" s="151">
        <f t="shared" si="35"/>
        <v>0</v>
      </c>
      <c r="AL284" s="151">
        <f t="shared" si="36"/>
        <v>0</v>
      </c>
      <c r="AM284" s="151">
        <f t="shared" si="34"/>
        <v>0</v>
      </c>
      <c r="AN284" s="151">
        <f t="shared" si="37"/>
        <v>0</v>
      </c>
      <c r="AO284" s="161"/>
      <c r="AP284" s="162" t="s">
        <v>1265</v>
      </c>
    </row>
    <row r="285" s="61" customFormat="1" ht="15" spans="1:42">
      <c r="A285" s="87" t="s">
        <v>318</v>
      </c>
      <c r="B285" s="88" t="s">
        <v>888</v>
      </c>
      <c r="C285" s="88" t="s">
        <v>889</v>
      </c>
      <c r="D285" s="89" t="s">
        <v>1236</v>
      </c>
      <c r="E285" s="89" t="s">
        <v>1252</v>
      </c>
      <c r="F285" s="90" t="s">
        <v>433</v>
      </c>
      <c r="G285" s="88" t="s">
        <v>1238</v>
      </c>
      <c r="H285" s="88" t="s">
        <v>1239</v>
      </c>
      <c r="I285" s="113">
        <v>45506</v>
      </c>
      <c r="J285" s="113">
        <v>45506</v>
      </c>
      <c r="K285" s="113">
        <v>45509</v>
      </c>
      <c r="L285" s="113">
        <v>45509</v>
      </c>
      <c r="M285" s="113">
        <v>45509</v>
      </c>
      <c r="N285" s="113">
        <v>45509</v>
      </c>
      <c r="O285" s="114">
        <v>45426</v>
      </c>
      <c r="P285" s="88" t="s">
        <v>1250</v>
      </c>
      <c r="Q285" s="122">
        <v>3000</v>
      </c>
      <c r="R285" s="122">
        <v>800</v>
      </c>
      <c r="S285" s="122">
        <v>0</v>
      </c>
      <c r="T285" s="122">
        <v>0</v>
      </c>
      <c r="U285" s="122">
        <v>0</v>
      </c>
      <c r="V285" s="122"/>
      <c r="W285" s="122">
        <v>3000</v>
      </c>
      <c r="X285" s="122">
        <v>800</v>
      </c>
      <c r="Y285" s="122">
        <v>0</v>
      </c>
      <c r="Z285" s="122">
        <v>0</v>
      </c>
      <c r="AA285" s="122"/>
      <c r="AB285" s="122">
        <f t="shared" si="39"/>
        <v>0</v>
      </c>
      <c r="AC285" s="122">
        <f t="shared" si="32"/>
        <v>0</v>
      </c>
      <c r="AD285" s="122">
        <v>0</v>
      </c>
      <c r="AE285" s="136">
        <v>45509</v>
      </c>
      <c r="AF285" s="122" t="s">
        <v>1246</v>
      </c>
      <c r="AG285" s="122">
        <v>0</v>
      </c>
      <c r="AH285" s="148"/>
      <c r="AI285" s="149"/>
      <c r="AJ285" s="181" t="s">
        <v>1399</v>
      </c>
      <c r="AK285" s="151">
        <f t="shared" si="35"/>
        <v>0</v>
      </c>
      <c r="AL285" s="151">
        <f t="shared" si="36"/>
        <v>0</v>
      </c>
      <c r="AM285" s="151">
        <f t="shared" si="34"/>
        <v>0</v>
      </c>
      <c r="AN285" s="151">
        <f t="shared" si="37"/>
        <v>0</v>
      </c>
      <c r="AO285" s="161"/>
      <c r="AP285" s="162" t="s">
        <v>1265</v>
      </c>
    </row>
    <row r="286" s="61" customFormat="1" ht="15" spans="1:42">
      <c r="A286" s="87" t="s">
        <v>319</v>
      </c>
      <c r="B286" s="88" t="s">
        <v>912</v>
      </c>
      <c r="C286" s="88" t="s">
        <v>541</v>
      </c>
      <c r="D286" s="89" t="s">
        <v>1236</v>
      </c>
      <c r="E286" s="89" t="s">
        <v>1252</v>
      </c>
      <c r="F286" s="90" t="s">
        <v>433</v>
      </c>
      <c r="G286" s="88" t="s">
        <v>1238</v>
      </c>
      <c r="H286" s="88" t="s">
        <v>1239</v>
      </c>
      <c r="I286" s="113">
        <v>45505</v>
      </c>
      <c r="J286" s="113">
        <v>45505</v>
      </c>
      <c r="K286" s="113">
        <v>45510</v>
      </c>
      <c r="L286" s="113">
        <v>45510</v>
      </c>
      <c r="M286" s="113">
        <v>45510</v>
      </c>
      <c r="N286" s="113">
        <v>45511</v>
      </c>
      <c r="O286" s="114">
        <v>45261</v>
      </c>
      <c r="P286" s="88" t="s">
        <v>1250</v>
      </c>
      <c r="Q286" s="122">
        <v>1200</v>
      </c>
      <c r="R286" s="122">
        <v>800</v>
      </c>
      <c r="S286" s="122">
        <v>0</v>
      </c>
      <c r="T286" s="122">
        <v>0</v>
      </c>
      <c r="U286" s="122">
        <v>0</v>
      </c>
      <c r="V286" s="122"/>
      <c r="W286" s="122">
        <v>1200</v>
      </c>
      <c r="X286" s="122">
        <v>800</v>
      </c>
      <c r="Y286" s="122">
        <v>0</v>
      </c>
      <c r="Z286" s="122">
        <v>0</v>
      </c>
      <c r="AA286" s="122"/>
      <c r="AB286" s="122">
        <f t="shared" si="39"/>
        <v>0</v>
      </c>
      <c r="AC286" s="122">
        <f t="shared" si="32"/>
        <v>0</v>
      </c>
      <c r="AD286" s="122">
        <v>0</v>
      </c>
      <c r="AE286" s="136">
        <v>45510</v>
      </c>
      <c r="AF286" s="122" t="s">
        <v>1246</v>
      </c>
      <c r="AG286" s="122">
        <v>0</v>
      </c>
      <c r="AH286" s="148"/>
      <c r="AI286" s="149"/>
      <c r="AJ286" s="181" t="s">
        <v>1399</v>
      </c>
      <c r="AK286" s="151">
        <f t="shared" si="35"/>
        <v>0</v>
      </c>
      <c r="AL286" s="151">
        <f t="shared" si="36"/>
        <v>0</v>
      </c>
      <c r="AM286" s="151">
        <f t="shared" si="34"/>
        <v>0</v>
      </c>
      <c r="AN286" s="151">
        <f t="shared" si="37"/>
        <v>0</v>
      </c>
      <c r="AO286" s="161"/>
      <c r="AP286" s="162" t="s">
        <v>1265</v>
      </c>
    </row>
    <row r="287" s="61" customFormat="1" ht="15" spans="1:42">
      <c r="A287" s="87" t="s">
        <v>320</v>
      </c>
      <c r="B287" s="185" t="s">
        <v>913</v>
      </c>
      <c r="C287" s="88" t="s">
        <v>914</v>
      </c>
      <c r="D287" s="89" t="s">
        <v>1236</v>
      </c>
      <c r="E287" s="89" t="s">
        <v>1237</v>
      </c>
      <c r="F287" s="90" t="s">
        <v>433</v>
      </c>
      <c r="G287" s="88" t="s">
        <v>1238</v>
      </c>
      <c r="H287" s="88" t="s">
        <v>1239</v>
      </c>
      <c r="I287" s="113">
        <v>45507</v>
      </c>
      <c r="J287" s="113">
        <v>45509</v>
      </c>
      <c r="K287" s="113">
        <v>45510</v>
      </c>
      <c r="L287" s="113">
        <v>45510</v>
      </c>
      <c r="M287" s="113">
        <v>45510</v>
      </c>
      <c r="N287" s="113">
        <v>45514</v>
      </c>
      <c r="O287" s="114">
        <v>45491</v>
      </c>
      <c r="P287" s="88" t="s">
        <v>1268</v>
      </c>
      <c r="Q287" s="122">
        <v>0</v>
      </c>
      <c r="R287" s="122">
        <v>900</v>
      </c>
      <c r="S287" s="122">
        <v>0</v>
      </c>
      <c r="T287" s="122">
        <v>0</v>
      </c>
      <c r="U287" s="122">
        <v>0</v>
      </c>
      <c r="V287" s="122"/>
      <c r="W287" s="122">
        <v>0</v>
      </c>
      <c r="X287" s="122">
        <v>900</v>
      </c>
      <c r="Y287" s="122">
        <v>0</v>
      </c>
      <c r="Z287" s="122">
        <v>0</v>
      </c>
      <c r="AA287" s="122"/>
      <c r="AB287" s="122">
        <f t="shared" si="39"/>
        <v>0</v>
      </c>
      <c r="AC287" s="122">
        <f t="shared" si="32"/>
        <v>0</v>
      </c>
      <c r="AD287" s="122">
        <v>0</v>
      </c>
      <c r="AE287" s="136">
        <v>45510</v>
      </c>
      <c r="AF287" s="122" t="s">
        <v>1246</v>
      </c>
      <c r="AG287" s="122">
        <v>0</v>
      </c>
      <c r="AH287" s="148"/>
      <c r="AI287" s="149"/>
      <c r="AJ287" s="181" t="s">
        <v>1399</v>
      </c>
      <c r="AK287" s="151">
        <f t="shared" si="35"/>
        <v>0</v>
      </c>
      <c r="AL287" s="151">
        <f t="shared" si="36"/>
        <v>0</v>
      </c>
      <c r="AM287" s="151">
        <f t="shared" si="34"/>
        <v>0</v>
      </c>
      <c r="AN287" s="151">
        <f t="shared" si="37"/>
        <v>0</v>
      </c>
      <c r="AO287" s="161"/>
      <c r="AP287" s="162" t="s">
        <v>1247</v>
      </c>
    </row>
    <row r="288" s="61" customFormat="1" ht="15" spans="1:42">
      <c r="A288" s="87" t="s">
        <v>321</v>
      </c>
      <c r="B288" s="88" t="s">
        <v>923</v>
      </c>
      <c r="C288" s="88" t="s">
        <v>925</v>
      </c>
      <c r="D288" s="89" t="s">
        <v>1236</v>
      </c>
      <c r="E288" s="89" t="s">
        <v>1237</v>
      </c>
      <c r="F288" s="90" t="s">
        <v>454</v>
      </c>
      <c r="G288" s="88" t="s">
        <v>1238</v>
      </c>
      <c r="H288" s="88" t="s">
        <v>1239</v>
      </c>
      <c r="I288" s="113">
        <v>45483</v>
      </c>
      <c r="J288" s="113">
        <v>45484</v>
      </c>
      <c r="K288" s="113">
        <v>45512</v>
      </c>
      <c r="L288" s="113">
        <v>45512</v>
      </c>
      <c r="M288" s="113">
        <v>45513</v>
      </c>
      <c r="N288" s="113">
        <v>45521</v>
      </c>
      <c r="O288" s="114">
        <v>42303</v>
      </c>
      <c r="P288" s="88" t="s">
        <v>1258</v>
      </c>
      <c r="Q288" s="122">
        <v>0</v>
      </c>
      <c r="R288" s="122">
        <v>1000</v>
      </c>
      <c r="S288" s="122">
        <v>0</v>
      </c>
      <c r="T288" s="122">
        <v>0</v>
      </c>
      <c r="U288" s="122">
        <v>0</v>
      </c>
      <c r="V288" s="122">
        <v>100</v>
      </c>
      <c r="W288" s="122">
        <v>0</v>
      </c>
      <c r="X288" s="122">
        <v>0</v>
      </c>
      <c r="Y288" s="122">
        <v>0</v>
      </c>
      <c r="Z288" s="122">
        <v>0</v>
      </c>
      <c r="AA288" s="122"/>
      <c r="AB288" s="122">
        <v>1521</v>
      </c>
      <c r="AC288" s="122">
        <f t="shared" si="32"/>
        <v>1521</v>
      </c>
      <c r="AD288" s="122">
        <v>0</v>
      </c>
      <c r="AE288" s="136">
        <v>45513</v>
      </c>
      <c r="AF288" s="122" t="s">
        <v>1246</v>
      </c>
      <c r="AG288" s="122">
        <v>0</v>
      </c>
      <c r="AH288" s="148"/>
      <c r="AI288" s="149"/>
      <c r="AJ288" s="181" t="s">
        <v>1316</v>
      </c>
      <c r="AK288" s="151">
        <f t="shared" si="35"/>
        <v>0</v>
      </c>
      <c r="AL288" s="151">
        <f t="shared" si="36"/>
        <v>900</v>
      </c>
      <c r="AM288" s="151">
        <f t="shared" si="34"/>
        <v>900</v>
      </c>
      <c r="AN288" s="151">
        <f t="shared" si="37"/>
        <v>0</v>
      </c>
      <c r="AO288" s="161"/>
      <c r="AP288" s="162" t="s">
        <v>1383</v>
      </c>
    </row>
    <row r="289" s="61" customFormat="1" ht="15" spans="1:42">
      <c r="A289" s="87" t="s">
        <v>322</v>
      </c>
      <c r="B289" s="88" t="s">
        <v>923</v>
      </c>
      <c r="C289" s="88" t="s">
        <v>924</v>
      </c>
      <c r="D289" s="89" t="s">
        <v>1236</v>
      </c>
      <c r="E289" s="89" t="s">
        <v>1237</v>
      </c>
      <c r="F289" s="90" t="s">
        <v>454</v>
      </c>
      <c r="G289" s="88" t="s">
        <v>1238</v>
      </c>
      <c r="H289" s="88" t="s">
        <v>1239</v>
      </c>
      <c r="I289" s="113">
        <v>45483</v>
      </c>
      <c r="J289" s="113">
        <v>45484</v>
      </c>
      <c r="K289" s="113">
        <v>45512</v>
      </c>
      <c r="L289" s="113">
        <v>45512</v>
      </c>
      <c r="M289" s="113">
        <v>45513</v>
      </c>
      <c r="N289" s="113">
        <v>45521</v>
      </c>
      <c r="O289" s="114">
        <v>42303</v>
      </c>
      <c r="P289" s="88" t="s">
        <v>1382</v>
      </c>
      <c r="Q289" s="122">
        <v>9460</v>
      </c>
      <c r="R289" s="122">
        <v>5250</v>
      </c>
      <c r="S289" s="122">
        <v>500</v>
      </c>
      <c r="T289" s="122">
        <v>0</v>
      </c>
      <c r="U289" s="122">
        <v>0</v>
      </c>
      <c r="V289" s="122">
        <v>1521</v>
      </c>
      <c r="W289" s="122">
        <v>0</v>
      </c>
      <c r="X289" s="122">
        <v>0</v>
      </c>
      <c r="Y289" s="122">
        <v>0</v>
      </c>
      <c r="Z289" s="122">
        <v>0</v>
      </c>
      <c r="AA289" s="122"/>
      <c r="AB289" s="122">
        <f>SUM(Q289:T289)-(U289+W289+X289+Y289+Z289+V289)</f>
        <v>13689</v>
      </c>
      <c r="AC289" s="122">
        <f t="shared" si="32"/>
        <v>13689</v>
      </c>
      <c r="AD289" s="122">
        <v>0</v>
      </c>
      <c r="AE289" s="136">
        <v>45513</v>
      </c>
      <c r="AF289" s="122" t="s">
        <v>1246</v>
      </c>
      <c r="AG289" s="122">
        <v>0</v>
      </c>
      <c r="AH289" s="148"/>
      <c r="AI289" s="149"/>
      <c r="AJ289" s="181" t="s">
        <v>1316</v>
      </c>
      <c r="AK289" s="151">
        <f t="shared" si="35"/>
        <v>9460</v>
      </c>
      <c r="AL289" s="151">
        <f t="shared" si="36"/>
        <v>4229</v>
      </c>
      <c r="AM289" s="151">
        <f t="shared" si="34"/>
        <v>13689</v>
      </c>
      <c r="AN289" s="151">
        <f t="shared" si="37"/>
        <v>0</v>
      </c>
      <c r="AO289" s="161"/>
      <c r="AP289" s="162" t="s">
        <v>1383</v>
      </c>
    </row>
    <row r="290" s="61" customFormat="1" ht="15" spans="1:42">
      <c r="A290" s="87" t="s">
        <v>323</v>
      </c>
      <c r="B290" s="88" t="s">
        <v>923</v>
      </c>
      <c r="C290" s="88" t="s">
        <v>803</v>
      </c>
      <c r="D290" s="89" t="s">
        <v>1236</v>
      </c>
      <c r="E290" s="89" t="s">
        <v>1237</v>
      </c>
      <c r="F290" s="90" t="s">
        <v>454</v>
      </c>
      <c r="G290" s="88" t="s">
        <v>1238</v>
      </c>
      <c r="H290" s="88" t="s">
        <v>1239</v>
      </c>
      <c r="I290" s="113">
        <v>45484</v>
      </c>
      <c r="J290" s="113">
        <v>45484</v>
      </c>
      <c r="K290" s="113">
        <v>45512</v>
      </c>
      <c r="L290" s="113">
        <v>45512</v>
      </c>
      <c r="M290" s="113">
        <v>45513</v>
      </c>
      <c r="N290" s="113">
        <v>45521</v>
      </c>
      <c r="O290" s="114">
        <v>42303</v>
      </c>
      <c r="P290" s="88" t="s">
        <v>1382</v>
      </c>
      <c r="Q290" s="122">
        <v>0</v>
      </c>
      <c r="R290" s="122">
        <v>5250</v>
      </c>
      <c r="S290" s="122">
        <v>0</v>
      </c>
      <c r="T290" s="122">
        <v>0</v>
      </c>
      <c r="U290" s="122">
        <v>0</v>
      </c>
      <c r="V290" s="122"/>
      <c r="W290" s="122">
        <v>0</v>
      </c>
      <c r="X290" s="122">
        <v>5250</v>
      </c>
      <c r="Y290" s="122">
        <v>0</v>
      </c>
      <c r="Z290" s="122">
        <v>0</v>
      </c>
      <c r="AA290" s="122"/>
      <c r="AB290" s="122">
        <f t="shared" ref="AB290:AB302" si="40">SUM(Q290:T290)-(U290+W290+X290+Y290+Z290)</f>
        <v>0</v>
      </c>
      <c r="AC290" s="122">
        <f t="shared" si="32"/>
        <v>0</v>
      </c>
      <c r="AD290" s="122">
        <v>0</v>
      </c>
      <c r="AE290" s="136">
        <v>45513</v>
      </c>
      <c r="AF290" s="122" t="s">
        <v>1246</v>
      </c>
      <c r="AG290" s="122">
        <v>0</v>
      </c>
      <c r="AH290" s="148"/>
      <c r="AI290" s="149"/>
      <c r="AJ290" s="181" t="s">
        <v>581</v>
      </c>
      <c r="AK290" s="151">
        <f t="shared" si="35"/>
        <v>0</v>
      </c>
      <c r="AL290" s="151">
        <f t="shared" si="36"/>
        <v>0</v>
      </c>
      <c r="AM290" s="151">
        <f t="shared" si="34"/>
        <v>0</v>
      </c>
      <c r="AN290" s="151">
        <f t="shared" si="37"/>
        <v>0</v>
      </c>
      <c r="AO290" s="161"/>
      <c r="AP290" s="162" t="s">
        <v>1383</v>
      </c>
    </row>
    <row r="291" s="61" customFormat="1" ht="15" spans="1:42">
      <c r="A291" s="188" t="s">
        <v>324</v>
      </c>
      <c r="B291" s="189" t="s">
        <v>865</v>
      </c>
      <c r="C291" s="189" t="s">
        <v>794</v>
      </c>
      <c r="D291" s="190" t="s">
        <v>1236</v>
      </c>
      <c r="E291" s="190" t="s">
        <v>1252</v>
      </c>
      <c r="F291" s="191" t="s">
        <v>433</v>
      </c>
      <c r="G291" s="189" t="s">
        <v>1238</v>
      </c>
      <c r="H291" s="189" t="s">
        <v>1239</v>
      </c>
      <c r="I291" s="192">
        <v>45505</v>
      </c>
      <c r="J291" s="192">
        <v>45505</v>
      </c>
      <c r="K291" s="192">
        <v>45512</v>
      </c>
      <c r="L291" s="192">
        <v>45512</v>
      </c>
      <c r="M291" s="192">
        <v>45512</v>
      </c>
      <c r="N291" s="192">
        <v>45512</v>
      </c>
      <c r="O291" s="193"/>
      <c r="P291" s="189" t="s">
        <v>1271</v>
      </c>
      <c r="Q291" s="196">
        <v>0</v>
      </c>
      <c r="R291" s="196">
        <v>450</v>
      </c>
      <c r="S291" s="196">
        <v>0</v>
      </c>
      <c r="T291" s="196">
        <v>0</v>
      </c>
      <c r="U291" s="196">
        <v>0</v>
      </c>
      <c r="V291" s="196"/>
      <c r="W291" s="196">
        <v>0</v>
      </c>
      <c r="X291" s="196">
        <v>450</v>
      </c>
      <c r="Y291" s="196">
        <v>0</v>
      </c>
      <c r="Z291" s="196">
        <v>0</v>
      </c>
      <c r="AA291" s="196"/>
      <c r="AB291" s="196">
        <f t="shared" si="40"/>
        <v>0</v>
      </c>
      <c r="AC291" s="196">
        <f t="shared" si="32"/>
        <v>0</v>
      </c>
      <c r="AD291" s="196">
        <v>0</v>
      </c>
      <c r="AE291" s="197">
        <v>45512</v>
      </c>
      <c r="AF291" s="196" t="s">
        <v>1246</v>
      </c>
      <c r="AG291" s="196">
        <v>0</v>
      </c>
      <c r="AH291" s="198"/>
      <c r="AI291" s="199"/>
      <c r="AJ291" s="200" t="s">
        <v>1274</v>
      </c>
      <c r="AK291" s="201">
        <f t="shared" si="35"/>
        <v>0</v>
      </c>
      <c r="AL291" s="201">
        <f t="shared" si="36"/>
        <v>0</v>
      </c>
      <c r="AM291" s="201">
        <f t="shared" si="34"/>
        <v>0</v>
      </c>
      <c r="AN291" s="201">
        <f t="shared" si="37"/>
        <v>0</v>
      </c>
      <c r="AO291" s="202"/>
      <c r="AP291" s="203" t="s">
        <v>1265</v>
      </c>
    </row>
    <row r="292" s="61" customFormat="1" ht="15" spans="1:42">
      <c r="A292" s="87" t="s">
        <v>325</v>
      </c>
      <c r="B292" s="88" t="s">
        <v>917</v>
      </c>
      <c r="C292" s="88" t="s">
        <v>889</v>
      </c>
      <c r="D292" s="89" t="s">
        <v>1236</v>
      </c>
      <c r="E292" s="89" t="s">
        <v>1252</v>
      </c>
      <c r="F292" s="90" t="s">
        <v>433</v>
      </c>
      <c r="G292" s="88" t="s">
        <v>1238</v>
      </c>
      <c r="H292" s="88" t="s">
        <v>1239</v>
      </c>
      <c r="I292" s="113">
        <v>45510</v>
      </c>
      <c r="J292" s="113">
        <v>45510</v>
      </c>
      <c r="K292" s="113">
        <v>45512</v>
      </c>
      <c r="L292" s="113">
        <v>45512</v>
      </c>
      <c r="M292" s="113">
        <v>45512</v>
      </c>
      <c r="N292" s="113">
        <v>45510</v>
      </c>
      <c r="O292" s="114">
        <v>45475</v>
      </c>
      <c r="P292" s="88" t="s">
        <v>1250</v>
      </c>
      <c r="Q292" s="122">
        <v>800</v>
      </c>
      <c r="R292" s="122">
        <v>0</v>
      </c>
      <c r="S292" s="122">
        <v>0</v>
      </c>
      <c r="T292" s="122">
        <v>0</v>
      </c>
      <c r="U292" s="122">
        <v>0</v>
      </c>
      <c r="V292" s="122"/>
      <c r="W292" s="122">
        <v>800</v>
      </c>
      <c r="X292" s="122">
        <v>0</v>
      </c>
      <c r="Y292" s="122">
        <v>0</v>
      </c>
      <c r="Z292" s="122">
        <v>0</v>
      </c>
      <c r="AA292" s="122"/>
      <c r="AB292" s="122">
        <f t="shared" si="40"/>
        <v>0</v>
      </c>
      <c r="AC292" s="122">
        <f t="shared" si="32"/>
        <v>0</v>
      </c>
      <c r="AD292" s="122">
        <v>0</v>
      </c>
      <c r="AE292" s="136">
        <v>45512</v>
      </c>
      <c r="AF292" s="122" t="s">
        <v>1246</v>
      </c>
      <c r="AG292" s="122">
        <v>0</v>
      </c>
      <c r="AH292" s="148"/>
      <c r="AI292" s="149"/>
      <c r="AJ292" s="181" t="s">
        <v>1399</v>
      </c>
      <c r="AK292" s="151">
        <f t="shared" si="35"/>
        <v>0</v>
      </c>
      <c r="AL292" s="151">
        <f t="shared" si="36"/>
        <v>0</v>
      </c>
      <c r="AM292" s="151">
        <f t="shared" si="34"/>
        <v>0</v>
      </c>
      <c r="AN292" s="151">
        <f t="shared" si="37"/>
        <v>0</v>
      </c>
      <c r="AO292" s="161"/>
      <c r="AP292" s="162" t="s">
        <v>1265</v>
      </c>
    </row>
    <row r="293" s="61" customFormat="1" ht="15" spans="1:42">
      <c r="A293" s="87" t="s">
        <v>326</v>
      </c>
      <c r="B293" s="88" t="s">
        <v>921</v>
      </c>
      <c r="C293" s="88" t="s">
        <v>922</v>
      </c>
      <c r="D293" s="89" t="s">
        <v>1236</v>
      </c>
      <c r="E293" s="89" t="s">
        <v>1252</v>
      </c>
      <c r="F293" s="90" t="s">
        <v>454</v>
      </c>
      <c r="G293" s="88" t="s">
        <v>1238</v>
      </c>
      <c r="H293" s="88" t="s">
        <v>1239</v>
      </c>
      <c r="I293" s="113">
        <v>45510</v>
      </c>
      <c r="J293" s="113">
        <v>45510</v>
      </c>
      <c r="K293" s="113">
        <v>45512</v>
      </c>
      <c r="L293" s="113">
        <v>45512</v>
      </c>
      <c r="M293" s="113">
        <v>45513</v>
      </c>
      <c r="N293" s="113">
        <v>45513</v>
      </c>
      <c r="O293" s="114"/>
      <c r="P293" s="88" t="s">
        <v>1250</v>
      </c>
      <c r="Q293" s="122">
        <v>0</v>
      </c>
      <c r="R293" s="122">
        <v>800</v>
      </c>
      <c r="S293" s="122">
        <v>0</v>
      </c>
      <c r="T293" s="122">
        <v>0</v>
      </c>
      <c r="U293" s="122">
        <v>0</v>
      </c>
      <c r="V293" s="122"/>
      <c r="W293" s="122">
        <v>0</v>
      </c>
      <c r="X293" s="122">
        <v>0</v>
      </c>
      <c r="Y293" s="122">
        <v>0</v>
      </c>
      <c r="Z293" s="122">
        <v>0</v>
      </c>
      <c r="AA293" s="122"/>
      <c r="AB293" s="122">
        <f t="shared" si="40"/>
        <v>800</v>
      </c>
      <c r="AC293" s="122">
        <f t="shared" si="32"/>
        <v>0</v>
      </c>
      <c r="AD293" s="122">
        <v>800</v>
      </c>
      <c r="AE293" s="136">
        <v>45512</v>
      </c>
      <c r="AF293" s="122" t="s">
        <v>1409</v>
      </c>
      <c r="AG293" s="122">
        <v>0</v>
      </c>
      <c r="AH293" s="148"/>
      <c r="AI293" s="149"/>
      <c r="AJ293" s="181" t="s">
        <v>454</v>
      </c>
      <c r="AK293" s="151">
        <f t="shared" si="35"/>
        <v>0</v>
      </c>
      <c r="AL293" s="151">
        <f t="shared" si="36"/>
        <v>800</v>
      </c>
      <c r="AM293" s="151">
        <f t="shared" si="34"/>
        <v>800</v>
      </c>
      <c r="AN293" s="151">
        <f t="shared" si="37"/>
        <v>800</v>
      </c>
      <c r="AO293" s="161"/>
      <c r="AP293" s="162" t="s">
        <v>1254</v>
      </c>
    </row>
    <row r="294" s="61" customFormat="1" ht="15" spans="1:42">
      <c r="A294" s="87" t="s">
        <v>327</v>
      </c>
      <c r="B294" s="88" t="s">
        <v>918</v>
      </c>
      <c r="C294" s="88" t="s">
        <v>655</v>
      </c>
      <c r="D294" s="89" t="s">
        <v>1236</v>
      </c>
      <c r="E294" s="89" t="s">
        <v>1252</v>
      </c>
      <c r="F294" s="90" t="s">
        <v>433</v>
      </c>
      <c r="G294" s="88" t="s">
        <v>1238</v>
      </c>
      <c r="H294" s="88" t="s">
        <v>1239</v>
      </c>
      <c r="I294" s="113">
        <v>45510</v>
      </c>
      <c r="J294" s="113">
        <v>45510</v>
      </c>
      <c r="K294" s="113">
        <v>45512</v>
      </c>
      <c r="L294" s="113">
        <v>45512</v>
      </c>
      <c r="M294" s="113">
        <v>45512</v>
      </c>
      <c r="N294" s="113">
        <v>45516</v>
      </c>
      <c r="O294" s="114">
        <v>45346</v>
      </c>
      <c r="P294" s="88" t="s">
        <v>1250</v>
      </c>
      <c r="Q294" s="122">
        <v>660</v>
      </c>
      <c r="R294" s="122">
        <v>800</v>
      </c>
      <c r="S294" s="122">
        <v>0</v>
      </c>
      <c r="T294" s="122">
        <v>0</v>
      </c>
      <c r="U294" s="122">
        <v>0</v>
      </c>
      <c r="V294" s="122"/>
      <c r="W294" s="122">
        <v>660</v>
      </c>
      <c r="X294" s="122">
        <v>800</v>
      </c>
      <c r="Y294" s="122">
        <v>0</v>
      </c>
      <c r="Z294" s="122">
        <v>0</v>
      </c>
      <c r="AA294" s="122"/>
      <c r="AB294" s="122">
        <f t="shared" si="40"/>
        <v>0</v>
      </c>
      <c r="AC294" s="122">
        <f t="shared" si="32"/>
        <v>0</v>
      </c>
      <c r="AD294" s="122">
        <v>0</v>
      </c>
      <c r="AE294" s="136"/>
      <c r="AF294" s="122"/>
      <c r="AG294" s="122">
        <v>0</v>
      </c>
      <c r="AH294" s="148"/>
      <c r="AI294" s="149"/>
      <c r="AJ294" s="181" t="s">
        <v>1399</v>
      </c>
      <c r="AK294" s="151">
        <f t="shared" si="35"/>
        <v>0</v>
      </c>
      <c r="AL294" s="151">
        <f t="shared" si="36"/>
        <v>0</v>
      </c>
      <c r="AM294" s="151">
        <f t="shared" si="34"/>
        <v>0</v>
      </c>
      <c r="AN294" s="151">
        <f t="shared" si="37"/>
        <v>0</v>
      </c>
      <c r="AO294" s="161"/>
      <c r="AP294" s="162" t="s">
        <v>1265</v>
      </c>
    </row>
    <row r="295" s="61" customFormat="1" ht="15" spans="1:42">
      <c r="A295" s="87" t="s">
        <v>328</v>
      </c>
      <c r="B295" s="88" t="s">
        <v>918</v>
      </c>
      <c r="C295" s="88" t="s">
        <v>655</v>
      </c>
      <c r="D295" s="89" t="s">
        <v>1236</v>
      </c>
      <c r="E295" s="89" t="s">
        <v>1252</v>
      </c>
      <c r="F295" s="90" t="s">
        <v>433</v>
      </c>
      <c r="G295" s="88" t="s">
        <v>1238</v>
      </c>
      <c r="H295" s="88" t="s">
        <v>1239</v>
      </c>
      <c r="I295" s="113">
        <v>45510</v>
      </c>
      <c r="J295" s="113">
        <v>45510</v>
      </c>
      <c r="K295" s="113">
        <v>45512</v>
      </c>
      <c r="L295" s="113">
        <v>45512</v>
      </c>
      <c r="M295" s="113">
        <v>45512</v>
      </c>
      <c r="N295" s="113">
        <v>45516</v>
      </c>
      <c r="O295" s="114">
        <v>45342</v>
      </c>
      <c r="P295" s="88" t="s">
        <v>1250</v>
      </c>
      <c r="Q295" s="122">
        <v>660</v>
      </c>
      <c r="R295" s="122">
        <v>800</v>
      </c>
      <c r="S295" s="122">
        <v>0</v>
      </c>
      <c r="T295" s="122">
        <v>0</v>
      </c>
      <c r="U295" s="122">
        <v>0</v>
      </c>
      <c r="V295" s="122"/>
      <c r="W295" s="122">
        <v>660</v>
      </c>
      <c r="X295" s="122">
        <v>800</v>
      </c>
      <c r="Y295" s="122">
        <v>0</v>
      </c>
      <c r="Z295" s="122">
        <v>0</v>
      </c>
      <c r="AA295" s="122"/>
      <c r="AB295" s="122">
        <f t="shared" si="40"/>
        <v>0</v>
      </c>
      <c r="AC295" s="122">
        <f t="shared" si="32"/>
        <v>0</v>
      </c>
      <c r="AD295" s="122">
        <v>0</v>
      </c>
      <c r="AE295" s="136">
        <v>45512</v>
      </c>
      <c r="AF295" s="122" t="s">
        <v>1246</v>
      </c>
      <c r="AG295" s="122">
        <v>0</v>
      </c>
      <c r="AH295" s="148"/>
      <c r="AI295" s="149"/>
      <c r="AJ295" s="181" t="s">
        <v>1399</v>
      </c>
      <c r="AK295" s="151">
        <f t="shared" si="35"/>
        <v>0</v>
      </c>
      <c r="AL295" s="151">
        <f t="shared" si="36"/>
        <v>0</v>
      </c>
      <c r="AM295" s="151">
        <f t="shared" si="34"/>
        <v>0</v>
      </c>
      <c r="AN295" s="151">
        <f t="shared" si="37"/>
        <v>0</v>
      </c>
      <c r="AO295" s="161"/>
      <c r="AP295" s="162" t="s">
        <v>1265</v>
      </c>
    </row>
    <row r="296" s="61" customFormat="1" ht="15" spans="1:42">
      <c r="A296" s="87" t="s">
        <v>329</v>
      </c>
      <c r="B296" s="88" t="s">
        <v>916</v>
      </c>
      <c r="C296" s="88" t="s">
        <v>889</v>
      </c>
      <c r="D296" s="89" t="s">
        <v>1293</v>
      </c>
      <c r="E296" s="89" t="s">
        <v>1237</v>
      </c>
      <c r="F296" s="90" t="s">
        <v>433</v>
      </c>
      <c r="G296" s="88" t="s">
        <v>1238</v>
      </c>
      <c r="H296" s="88" t="s">
        <v>1239</v>
      </c>
      <c r="I296" s="113">
        <v>45510</v>
      </c>
      <c r="J296" s="113">
        <v>45511</v>
      </c>
      <c r="K296" s="113">
        <v>45512</v>
      </c>
      <c r="L296" s="113">
        <v>45512</v>
      </c>
      <c r="M296" s="113">
        <v>45512</v>
      </c>
      <c r="N296" s="113">
        <v>45514</v>
      </c>
      <c r="O296" s="114">
        <v>45433</v>
      </c>
      <c r="P296" s="88" t="s">
        <v>1250</v>
      </c>
      <c r="Q296" s="122">
        <v>1500</v>
      </c>
      <c r="R296" s="122">
        <v>800</v>
      </c>
      <c r="S296" s="122">
        <v>0</v>
      </c>
      <c r="T296" s="122">
        <v>0</v>
      </c>
      <c r="U296" s="122">
        <v>0</v>
      </c>
      <c r="V296" s="122"/>
      <c r="W296" s="122">
        <v>1500</v>
      </c>
      <c r="X296" s="122">
        <v>800</v>
      </c>
      <c r="Y296" s="122">
        <v>0</v>
      </c>
      <c r="Z296" s="122">
        <v>0</v>
      </c>
      <c r="AA296" s="122"/>
      <c r="AB296" s="122">
        <f t="shared" si="40"/>
        <v>0</v>
      </c>
      <c r="AC296" s="122">
        <f t="shared" si="32"/>
        <v>0</v>
      </c>
      <c r="AD296" s="122">
        <v>0</v>
      </c>
      <c r="AE296" s="136">
        <v>45512</v>
      </c>
      <c r="AF296" s="122" t="s">
        <v>1246</v>
      </c>
      <c r="AG296" s="122">
        <v>0</v>
      </c>
      <c r="AH296" s="148"/>
      <c r="AI296" s="149"/>
      <c r="AJ296" s="181" t="s">
        <v>1399</v>
      </c>
      <c r="AK296" s="151">
        <f t="shared" si="35"/>
        <v>0</v>
      </c>
      <c r="AL296" s="151">
        <f t="shared" si="36"/>
        <v>0</v>
      </c>
      <c r="AM296" s="151">
        <f t="shared" si="34"/>
        <v>0</v>
      </c>
      <c r="AN296" s="151">
        <f t="shared" si="37"/>
        <v>0</v>
      </c>
      <c r="AO296" s="161"/>
      <c r="AP296" s="162" t="s">
        <v>1247</v>
      </c>
    </row>
    <row r="297" s="61" customFormat="1" ht="15" spans="1:42">
      <c r="A297" s="87" t="s">
        <v>330</v>
      </c>
      <c r="B297" s="88" t="s">
        <v>926</v>
      </c>
      <c r="C297" s="88" t="s">
        <v>510</v>
      </c>
      <c r="D297" s="89" t="s">
        <v>1236</v>
      </c>
      <c r="E297" s="89" t="s">
        <v>1237</v>
      </c>
      <c r="F297" s="90" t="s">
        <v>581</v>
      </c>
      <c r="G297" s="88" t="s">
        <v>1238</v>
      </c>
      <c r="H297" s="88" t="s">
        <v>1239</v>
      </c>
      <c r="I297" s="113">
        <v>45509</v>
      </c>
      <c r="J297" s="113">
        <v>45509</v>
      </c>
      <c r="K297" s="113">
        <v>45513</v>
      </c>
      <c r="L297" s="113">
        <v>45513</v>
      </c>
      <c r="M297" s="113">
        <v>45513</v>
      </c>
      <c r="N297" s="113">
        <v>45518</v>
      </c>
      <c r="O297" s="114">
        <v>44899</v>
      </c>
      <c r="P297" s="88" t="s">
        <v>1385</v>
      </c>
      <c r="Q297" s="122">
        <v>3300</v>
      </c>
      <c r="R297" s="122">
        <v>1350</v>
      </c>
      <c r="S297" s="122">
        <v>500</v>
      </c>
      <c r="T297" s="122">
        <v>0</v>
      </c>
      <c r="U297" s="122">
        <v>0</v>
      </c>
      <c r="V297" s="122"/>
      <c r="W297" s="122">
        <v>0</v>
      </c>
      <c r="X297" s="122">
        <v>450</v>
      </c>
      <c r="Y297" s="122">
        <v>660</v>
      </c>
      <c r="Z297" s="122">
        <v>140</v>
      </c>
      <c r="AA297" s="122"/>
      <c r="AB297" s="122">
        <f t="shared" si="40"/>
        <v>3900</v>
      </c>
      <c r="AC297" s="122">
        <f t="shared" si="32"/>
        <v>0</v>
      </c>
      <c r="AD297" s="122">
        <v>2500</v>
      </c>
      <c r="AE297" s="136">
        <v>45513</v>
      </c>
      <c r="AF297" s="122" t="s">
        <v>927</v>
      </c>
      <c r="AG297" s="122">
        <v>1400</v>
      </c>
      <c r="AH297" s="148">
        <v>45517</v>
      </c>
      <c r="AI297" s="149" t="s">
        <v>1410</v>
      </c>
      <c r="AJ297" s="181" t="s">
        <v>581</v>
      </c>
      <c r="AK297" s="151">
        <f t="shared" si="35"/>
        <v>2640</v>
      </c>
      <c r="AL297" s="151">
        <f t="shared" si="36"/>
        <v>1260</v>
      </c>
      <c r="AM297" s="151">
        <f t="shared" si="34"/>
        <v>3900</v>
      </c>
      <c r="AN297" s="151">
        <f t="shared" si="37"/>
        <v>3900</v>
      </c>
      <c r="AO297" s="161"/>
      <c r="AP297" s="162" t="s">
        <v>1256</v>
      </c>
    </row>
    <row r="298" s="61" customFormat="1" ht="15" spans="1:42">
      <c r="A298" s="87" t="s">
        <v>331</v>
      </c>
      <c r="B298" s="88" t="s">
        <v>920</v>
      </c>
      <c r="C298" s="185" t="s">
        <v>449</v>
      </c>
      <c r="D298" s="89" t="s">
        <v>1236</v>
      </c>
      <c r="E298" s="89" t="s">
        <v>1252</v>
      </c>
      <c r="F298" s="90" t="s">
        <v>433</v>
      </c>
      <c r="G298" s="88" t="s">
        <v>1238</v>
      </c>
      <c r="H298" s="88" t="s">
        <v>1239</v>
      </c>
      <c r="I298" s="113">
        <v>45510</v>
      </c>
      <c r="J298" s="113">
        <v>45510</v>
      </c>
      <c r="K298" s="113">
        <v>45513</v>
      </c>
      <c r="L298" s="113">
        <v>45513</v>
      </c>
      <c r="M298" s="113">
        <v>45513</v>
      </c>
      <c r="N298" s="113">
        <v>45519</v>
      </c>
      <c r="O298" s="114">
        <v>45394</v>
      </c>
      <c r="P298" s="88" t="s">
        <v>1250</v>
      </c>
      <c r="Q298" s="122">
        <v>300</v>
      </c>
      <c r="R298" s="122">
        <v>800</v>
      </c>
      <c r="S298" s="122">
        <v>0</v>
      </c>
      <c r="T298" s="122">
        <v>0</v>
      </c>
      <c r="U298" s="122">
        <v>0</v>
      </c>
      <c r="V298" s="122"/>
      <c r="W298" s="122">
        <v>300</v>
      </c>
      <c r="X298" s="122">
        <v>800</v>
      </c>
      <c r="Y298" s="122">
        <v>0</v>
      </c>
      <c r="Z298" s="122">
        <v>0</v>
      </c>
      <c r="AA298" s="122"/>
      <c r="AB298" s="122">
        <f t="shared" si="40"/>
        <v>0</v>
      </c>
      <c r="AC298" s="122">
        <f t="shared" si="32"/>
        <v>0</v>
      </c>
      <c r="AD298" s="122">
        <v>0</v>
      </c>
      <c r="AE298" s="136">
        <v>45513</v>
      </c>
      <c r="AF298" s="122" t="s">
        <v>1246</v>
      </c>
      <c r="AG298" s="122">
        <v>0</v>
      </c>
      <c r="AH298" s="148"/>
      <c r="AI298" s="149"/>
      <c r="AJ298" s="181" t="s">
        <v>1399</v>
      </c>
      <c r="AK298" s="151">
        <f t="shared" si="35"/>
        <v>0</v>
      </c>
      <c r="AL298" s="151">
        <f t="shared" si="36"/>
        <v>0</v>
      </c>
      <c r="AM298" s="151">
        <f t="shared" si="34"/>
        <v>0</v>
      </c>
      <c r="AN298" s="151">
        <f t="shared" si="37"/>
        <v>0</v>
      </c>
      <c r="AO298" s="161"/>
      <c r="AP298" s="162" t="s">
        <v>1265</v>
      </c>
    </row>
    <row r="299" s="61" customFormat="1" ht="15" spans="1:42">
      <c r="A299" s="87" t="s">
        <v>332</v>
      </c>
      <c r="B299" s="88" t="s">
        <v>928</v>
      </c>
      <c r="C299" s="88" t="s">
        <v>655</v>
      </c>
      <c r="D299" s="89" t="s">
        <v>1236</v>
      </c>
      <c r="E299" s="89" t="s">
        <v>1252</v>
      </c>
      <c r="F299" s="90" t="s">
        <v>433</v>
      </c>
      <c r="G299" s="88" t="s">
        <v>1238</v>
      </c>
      <c r="H299" s="88" t="s">
        <v>1239</v>
      </c>
      <c r="I299" s="113">
        <v>45511</v>
      </c>
      <c r="J299" s="113">
        <v>45511</v>
      </c>
      <c r="K299" s="113">
        <v>45513</v>
      </c>
      <c r="L299" s="113">
        <v>45513</v>
      </c>
      <c r="M299" s="113">
        <v>45513</v>
      </c>
      <c r="N299" s="113">
        <v>45517</v>
      </c>
      <c r="O299" s="114">
        <v>45461</v>
      </c>
      <c r="P299" s="88" t="s">
        <v>1250</v>
      </c>
      <c r="Q299" s="122">
        <v>800</v>
      </c>
      <c r="R299" s="122">
        <v>800</v>
      </c>
      <c r="S299" s="122">
        <v>0</v>
      </c>
      <c r="T299" s="122">
        <v>0</v>
      </c>
      <c r="U299" s="122">
        <v>0</v>
      </c>
      <c r="V299" s="122"/>
      <c r="W299" s="122">
        <v>800</v>
      </c>
      <c r="X299" s="122">
        <v>800</v>
      </c>
      <c r="Y299" s="122">
        <v>0</v>
      </c>
      <c r="Z299" s="122">
        <v>0</v>
      </c>
      <c r="AA299" s="122"/>
      <c r="AB299" s="122">
        <f t="shared" si="40"/>
        <v>0</v>
      </c>
      <c r="AC299" s="122">
        <f t="shared" si="32"/>
        <v>0</v>
      </c>
      <c r="AD299" s="122">
        <v>0</v>
      </c>
      <c r="AE299" s="136">
        <v>45513</v>
      </c>
      <c r="AF299" s="122" t="s">
        <v>1246</v>
      </c>
      <c r="AG299" s="122">
        <v>0</v>
      </c>
      <c r="AH299" s="148"/>
      <c r="AI299" s="149"/>
      <c r="AJ299" s="181" t="s">
        <v>1399</v>
      </c>
      <c r="AK299" s="151">
        <f t="shared" si="35"/>
        <v>0</v>
      </c>
      <c r="AL299" s="151">
        <f t="shared" si="36"/>
        <v>0</v>
      </c>
      <c r="AM299" s="151">
        <f t="shared" si="34"/>
        <v>0</v>
      </c>
      <c r="AN299" s="151">
        <f t="shared" si="37"/>
        <v>0</v>
      </c>
      <c r="AO299" s="161"/>
      <c r="AP299" s="162" t="s">
        <v>1265</v>
      </c>
    </row>
    <row r="300" s="61" customFormat="1" ht="15" spans="1:42">
      <c r="A300" s="87" t="s">
        <v>333</v>
      </c>
      <c r="B300" s="88" t="s">
        <v>931</v>
      </c>
      <c r="C300" s="88" t="s">
        <v>889</v>
      </c>
      <c r="D300" s="89" t="s">
        <v>1293</v>
      </c>
      <c r="E300" s="89" t="s">
        <v>1237</v>
      </c>
      <c r="F300" s="90" t="s">
        <v>433</v>
      </c>
      <c r="G300" s="88" t="s">
        <v>1238</v>
      </c>
      <c r="H300" s="88" t="s">
        <v>1239</v>
      </c>
      <c r="I300" s="113">
        <v>45514</v>
      </c>
      <c r="J300" s="113">
        <v>45516</v>
      </c>
      <c r="K300" s="113">
        <v>45516</v>
      </c>
      <c r="L300" s="113">
        <v>45516</v>
      </c>
      <c r="M300" s="113">
        <v>45516</v>
      </c>
      <c r="N300" s="113">
        <v>45519</v>
      </c>
      <c r="O300" s="114">
        <v>45471</v>
      </c>
      <c r="P300" s="88" t="s">
        <v>1250</v>
      </c>
      <c r="Q300" s="122">
        <v>1500</v>
      </c>
      <c r="R300" s="122">
        <v>800</v>
      </c>
      <c r="S300" s="122">
        <v>0</v>
      </c>
      <c r="T300" s="122">
        <v>0</v>
      </c>
      <c r="U300" s="122">
        <v>0</v>
      </c>
      <c r="V300" s="122"/>
      <c r="W300" s="122">
        <v>1500</v>
      </c>
      <c r="X300" s="122">
        <v>800</v>
      </c>
      <c r="Y300" s="122">
        <v>0</v>
      </c>
      <c r="Z300" s="122">
        <v>0</v>
      </c>
      <c r="AA300" s="122"/>
      <c r="AB300" s="122">
        <f t="shared" si="40"/>
        <v>0</v>
      </c>
      <c r="AC300" s="122">
        <f t="shared" si="32"/>
        <v>0</v>
      </c>
      <c r="AD300" s="122">
        <v>0</v>
      </c>
      <c r="AE300" s="136">
        <v>45516</v>
      </c>
      <c r="AF300" s="122" t="s">
        <v>1246</v>
      </c>
      <c r="AG300" s="122">
        <v>0</v>
      </c>
      <c r="AH300" s="148"/>
      <c r="AI300" s="149"/>
      <c r="AJ300" s="181" t="s">
        <v>1399</v>
      </c>
      <c r="AK300" s="151">
        <f t="shared" si="35"/>
        <v>0</v>
      </c>
      <c r="AL300" s="151">
        <f t="shared" si="36"/>
        <v>0</v>
      </c>
      <c r="AM300" s="151">
        <f t="shared" si="34"/>
        <v>0</v>
      </c>
      <c r="AN300" s="151">
        <f t="shared" si="37"/>
        <v>0</v>
      </c>
      <c r="AO300" s="161"/>
      <c r="AP300" s="162" t="s">
        <v>1247</v>
      </c>
    </row>
    <row r="301" s="61" customFormat="1" ht="15" spans="1:42">
      <c r="A301" s="87" t="s">
        <v>334</v>
      </c>
      <c r="B301" s="88" t="s">
        <v>678</v>
      </c>
      <c r="C301" s="88" t="s">
        <v>930</v>
      </c>
      <c r="D301" s="89" t="s">
        <v>1236</v>
      </c>
      <c r="E301" s="89" t="s">
        <v>523</v>
      </c>
      <c r="F301" s="90" t="s">
        <v>581</v>
      </c>
      <c r="G301" s="88" t="s">
        <v>1291</v>
      </c>
      <c r="H301" s="88" t="s">
        <v>1292</v>
      </c>
      <c r="I301" s="113">
        <v>45513</v>
      </c>
      <c r="J301" s="113">
        <v>45516</v>
      </c>
      <c r="K301" s="113">
        <v>45516</v>
      </c>
      <c r="L301" s="113">
        <v>45516</v>
      </c>
      <c r="M301" s="113">
        <v>45516</v>
      </c>
      <c r="N301" s="113">
        <v>45516</v>
      </c>
      <c r="O301" s="114"/>
      <c r="P301" s="88" t="s">
        <v>1411</v>
      </c>
      <c r="Q301" s="122">
        <v>200</v>
      </c>
      <c r="R301" s="122">
        <v>0</v>
      </c>
      <c r="S301" s="122">
        <v>0</v>
      </c>
      <c r="T301" s="122">
        <v>0</v>
      </c>
      <c r="U301" s="122">
        <v>0</v>
      </c>
      <c r="V301" s="122"/>
      <c r="W301" s="122">
        <v>200</v>
      </c>
      <c r="X301" s="122">
        <v>0</v>
      </c>
      <c r="Y301" s="122">
        <v>0</v>
      </c>
      <c r="Z301" s="122">
        <v>0</v>
      </c>
      <c r="AA301" s="122"/>
      <c r="AB301" s="122">
        <f t="shared" si="40"/>
        <v>0</v>
      </c>
      <c r="AC301" s="122">
        <f t="shared" si="32"/>
        <v>0</v>
      </c>
      <c r="AD301" s="122">
        <v>0</v>
      </c>
      <c r="AE301" s="136">
        <v>45516</v>
      </c>
      <c r="AF301" s="122" t="s">
        <v>1246</v>
      </c>
      <c r="AG301" s="122">
        <v>0</v>
      </c>
      <c r="AH301" s="148"/>
      <c r="AI301" s="149"/>
      <c r="AJ301" s="181" t="s">
        <v>523</v>
      </c>
      <c r="AK301" s="151">
        <f t="shared" si="35"/>
        <v>0</v>
      </c>
      <c r="AL301" s="151">
        <f t="shared" si="36"/>
        <v>0</v>
      </c>
      <c r="AM301" s="151">
        <f t="shared" si="34"/>
        <v>0</v>
      </c>
      <c r="AN301" s="151">
        <f t="shared" si="37"/>
        <v>0</v>
      </c>
      <c r="AO301" s="161"/>
      <c r="AP301" s="162" t="s">
        <v>1265</v>
      </c>
    </row>
    <row r="302" s="61" customFormat="1" ht="15" spans="1:42">
      <c r="A302" s="87" t="s">
        <v>335</v>
      </c>
      <c r="B302" s="88" t="s">
        <v>933</v>
      </c>
      <c r="C302" s="88" t="s">
        <v>934</v>
      </c>
      <c r="D302" s="89" t="s">
        <v>1236</v>
      </c>
      <c r="E302" s="89" t="s">
        <v>1237</v>
      </c>
      <c r="F302" s="90" t="s">
        <v>454</v>
      </c>
      <c r="G302" s="88" t="s">
        <v>1238</v>
      </c>
      <c r="H302" s="88" t="s">
        <v>1239</v>
      </c>
      <c r="I302" s="113">
        <v>45514</v>
      </c>
      <c r="J302" s="113">
        <v>45516</v>
      </c>
      <c r="K302" s="113">
        <v>45519</v>
      </c>
      <c r="L302" s="113">
        <v>45519</v>
      </c>
      <c r="M302" s="113">
        <v>45519</v>
      </c>
      <c r="N302" s="113">
        <v>45521</v>
      </c>
      <c r="O302" s="114"/>
      <c r="P302" s="88" t="s">
        <v>1382</v>
      </c>
      <c r="Q302" s="122">
        <v>4600</v>
      </c>
      <c r="R302" s="122">
        <v>4250</v>
      </c>
      <c r="S302" s="122">
        <v>500</v>
      </c>
      <c r="T302" s="122">
        <v>0</v>
      </c>
      <c r="U302" s="122">
        <v>200</v>
      </c>
      <c r="V302" s="122"/>
      <c r="W302" s="122">
        <v>0</v>
      </c>
      <c r="X302" s="122">
        <v>0</v>
      </c>
      <c r="Y302" s="122">
        <v>0</v>
      </c>
      <c r="Z302" s="122">
        <v>0</v>
      </c>
      <c r="AA302" s="122"/>
      <c r="AB302" s="122">
        <f t="shared" si="40"/>
        <v>9150</v>
      </c>
      <c r="AC302" s="122">
        <f t="shared" ref="AC302:AC365" si="41">AB302-(AD302+AG302)</f>
        <v>0</v>
      </c>
      <c r="AD302" s="122">
        <v>5000</v>
      </c>
      <c r="AE302" s="136">
        <v>45519</v>
      </c>
      <c r="AF302" s="122" t="s">
        <v>935</v>
      </c>
      <c r="AG302" s="122">
        <v>4150</v>
      </c>
      <c r="AH302" s="148">
        <v>45521</v>
      </c>
      <c r="AI302" s="149" t="s">
        <v>1412</v>
      </c>
      <c r="AJ302" s="181" t="s">
        <v>1243</v>
      </c>
      <c r="AK302" s="151">
        <f t="shared" si="35"/>
        <v>4400</v>
      </c>
      <c r="AL302" s="151">
        <f t="shared" si="36"/>
        <v>4750</v>
      </c>
      <c r="AM302" s="151">
        <f t="shared" si="34"/>
        <v>9150</v>
      </c>
      <c r="AN302" s="151">
        <f t="shared" si="37"/>
        <v>9150</v>
      </c>
      <c r="AO302" s="161"/>
      <c r="AP302" s="162" t="s">
        <v>1256</v>
      </c>
    </row>
    <row r="303" s="61" customFormat="1" ht="15" spans="1:42">
      <c r="A303" s="87" t="s">
        <v>336</v>
      </c>
      <c r="B303" s="88" t="s">
        <v>939</v>
      </c>
      <c r="C303" s="88" t="s">
        <v>536</v>
      </c>
      <c r="D303" s="89" t="s">
        <v>1236</v>
      </c>
      <c r="E303" s="89" t="s">
        <v>1237</v>
      </c>
      <c r="F303" s="90" t="s">
        <v>454</v>
      </c>
      <c r="G303" s="88" t="s">
        <v>1238</v>
      </c>
      <c r="H303" s="88" t="s">
        <v>1239</v>
      </c>
      <c r="I303" s="113">
        <v>45511</v>
      </c>
      <c r="J303" s="113">
        <v>45511</v>
      </c>
      <c r="K303" s="113">
        <v>45520</v>
      </c>
      <c r="L303" s="113">
        <v>45520</v>
      </c>
      <c r="M303" s="113">
        <v>45520</v>
      </c>
      <c r="N303" s="113">
        <v>45531</v>
      </c>
      <c r="O303" s="114">
        <v>43232</v>
      </c>
      <c r="P303" s="88" t="s">
        <v>1380</v>
      </c>
      <c r="Q303" s="122">
        <v>500</v>
      </c>
      <c r="R303" s="122">
        <v>1250</v>
      </c>
      <c r="S303" s="122">
        <v>500</v>
      </c>
      <c r="T303" s="122">
        <v>0</v>
      </c>
      <c r="U303" s="122">
        <v>0</v>
      </c>
      <c r="V303" s="122">
        <v>157.5</v>
      </c>
      <c r="W303" s="122">
        <v>0</v>
      </c>
      <c r="X303" s="122">
        <v>0</v>
      </c>
      <c r="Y303" s="122">
        <v>0</v>
      </c>
      <c r="Z303" s="122">
        <v>0</v>
      </c>
      <c r="AA303" s="122"/>
      <c r="AB303" s="122">
        <f>SUM(Q303:T303)-(U303+W303+X303+Y303+Z303+V303)</f>
        <v>2092.5</v>
      </c>
      <c r="AC303" s="122">
        <f t="shared" si="41"/>
        <v>0</v>
      </c>
      <c r="AD303" s="122">
        <v>1000</v>
      </c>
      <c r="AE303" s="136">
        <v>45520</v>
      </c>
      <c r="AF303" s="122" t="s">
        <v>940</v>
      </c>
      <c r="AG303" s="122">
        <v>1092.5</v>
      </c>
      <c r="AH303" s="148">
        <v>45532</v>
      </c>
      <c r="AI303" s="149" t="s">
        <v>1413</v>
      </c>
      <c r="AJ303" s="181" t="s">
        <v>1243</v>
      </c>
      <c r="AK303" s="151">
        <f t="shared" si="35"/>
        <v>500</v>
      </c>
      <c r="AL303" s="151">
        <f t="shared" si="36"/>
        <v>1592.5</v>
      </c>
      <c r="AM303" s="151">
        <f t="shared" si="34"/>
        <v>2092.5</v>
      </c>
      <c r="AN303" s="151">
        <f t="shared" si="37"/>
        <v>2092.5</v>
      </c>
      <c r="AO303" s="161"/>
      <c r="AP303" s="162" t="s">
        <v>1256</v>
      </c>
    </row>
    <row r="304" s="61" customFormat="1" ht="15" spans="1:42">
      <c r="A304" s="188" t="s">
        <v>337</v>
      </c>
      <c r="B304" s="189" t="s">
        <v>1414</v>
      </c>
      <c r="C304" s="189" t="s">
        <v>823</v>
      </c>
      <c r="D304" s="190" t="s">
        <v>1236</v>
      </c>
      <c r="E304" s="190" t="s">
        <v>1252</v>
      </c>
      <c r="F304" s="191" t="s">
        <v>454</v>
      </c>
      <c r="G304" s="189" t="s">
        <v>1238</v>
      </c>
      <c r="H304" s="189" t="s">
        <v>1239</v>
      </c>
      <c r="I304" s="192">
        <v>45513</v>
      </c>
      <c r="J304" s="192">
        <v>45513</v>
      </c>
      <c r="K304" s="192">
        <v>45519</v>
      </c>
      <c r="L304" s="192">
        <v>45520</v>
      </c>
      <c r="M304" s="192">
        <v>45520</v>
      </c>
      <c r="N304" s="192">
        <v>45520</v>
      </c>
      <c r="O304" s="193"/>
      <c r="P304" s="189" t="s">
        <v>1415</v>
      </c>
      <c r="Q304" s="196">
        <v>0</v>
      </c>
      <c r="R304" s="196">
        <v>400</v>
      </c>
      <c r="S304" s="196">
        <v>0</v>
      </c>
      <c r="T304" s="196">
        <v>0</v>
      </c>
      <c r="U304" s="196">
        <v>0</v>
      </c>
      <c r="V304" s="196"/>
      <c r="W304" s="196">
        <v>0</v>
      </c>
      <c r="X304" s="196">
        <v>400</v>
      </c>
      <c r="Y304" s="196">
        <v>0</v>
      </c>
      <c r="Z304" s="196">
        <v>0</v>
      </c>
      <c r="AA304" s="196"/>
      <c r="AB304" s="196">
        <f>SUM(Q304:T304)-(U304+W304+X304+Y304+Z304)</f>
        <v>0</v>
      </c>
      <c r="AC304" s="196">
        <f t="shared" si="41"/>
        <v>0</v>
      </c>
      <c r="AD304" s="196">
        <v>0</v>
      </c>
      <c r="AE304" s="197">
        <v>45520</v>
      </c>
      <c r="AF304" s="196" t="s">
        <v>1246</v>
      </c>
      <c r="AG304" s="196">
        <v>0</v>
      </c>
      <c r="AH304" s="198"/>
      <c r="AI304" s="199"/>
      <c r="AJ304" s="200" t="s">
        <v>1274</v>
      </c>
      <c r="AK304" s="201">
        <f t="shared" si="35"/>
        <v>0</v>
      </c>
      <c r="AL304" s="201">
        <f t="shared" si="36"/>
        <v>0</v>
      </c>
      <c r="AM304" s="201">
        <f t="shared" si="34"/>
        <v>0</v>
      </c>
      <c r="AN304" s="201">
        <f t="shared" si="37"/>
        <v>0</v>
      </c>
      <c r="AO304" s="202"/>
      <c r="AP304" s="203" t="s">
        <v>1265</v>
      </c>
    </row>
    <row r="305" s="61" customFormat="1" ht="15" spans="1:42">
      <c r="A305" s="87" t="s">
        <v>338</v>
      </c>
      <c r="B305" s="88" t="s">
        <v>937</v>
      </c>
      <c r="C305" s="88" t="s">
        <v>432</v>
      </c>
      <c r="D305" s="89" t="s">
        <v>1236</v>
      </c>
      <c r="E305" s="89" t="s">
        <v>1237</v>
      </c>
      <c r="F305" s="90" t="s">
        <v>454</v>
      </c>
      <c r="G305" s="88" t="s">
        <v>1238</v>
      </c>
      <c r="H305" s="88" t="s">
        <v>1239</v>
      </c>
      <c r="I305" s="113">
        <v>45513</v>
      </c>
      <c r="J305" s="113">
        <v>45513</v>
      </c>
      <c r="K305" s="113">
        <v>45520</v>
      </c>
      <c r="L305" s="113">
        <v>45520</v>
      </c>
      <c r="M305" s="113">
        <v>45520</v>
      </c>
      <c r="N305" s="113">
        <v>45521</v>
      </c>
      <c r="O305" s="114">
        <v>45100</v>
      </c>
      <c r="P305" s="88" t="s">
        <v>1382</v>
      </c>
      <c r="Q305" s="122">
        <v>3300</v>
      </c>
      <c r="R305" s="122">
        <v>2600</v>
      </c>
      <c r="S305" s="122">
        <v>500</v>
      </c>
      <c r="T305" s="122">
        <v>0</v>
      </c>
      <c r="U305" s="122">
        <v>0</v>
      </c>
      <c r="V305" s="122"/>
      <c r="W305" s="122">
        <v>0</v>
      </c>
      <c r="X305" s="122">
        <v>0</v>
      </c>
      <c r="Y305" s="122">
        <v>0</v>
      </c>
      <c r="Z305" s="122">
        <v>0</v>
      </c>
      <c r="AA305" s="122"/>
      <c r="AB305" s="122">
        <f>SUM(Q305:T305)-(U305+W305+X305+Y305+Z305)</f>
        <v>6400</v>
      </c>
      <c r="AC305" s="122">
        <f t="shared" si="41"/>
        <v>0</v>
      </c>
      <c r="AD305" s="122">
        <v>3200</v>
      </c>
      <c r="AE305" s="136">
        <v>45518</v>
      </c>
      <c r="AF305" s="122" t="s">
        <v>938</v>
      </c>
      <c r="AG305" s="122">
        <v>3200</v>
      </c>
      <c r="AH305" s="148">
        <v>45521</v>
      </c>
      <c r="AI305" s="149" t="s">
        <v>1416</v>
      </c>
      <c r="AJ305" s="181" t="s">
        <v>1243</v>
      </c>
      <c r="AK305" s="151">
        <f t="shared" si="35"/>
        <v>3300</v>
      </c>
      <c r="AL305" s="151">
        <f t="shared" si="36"/>
        <v>3100</v>
      </c>
      <c r="AM305" s="151">
        <f t="shared" si="34"/>
        <v>6400</v>
      </c>
      <c r="AN305" s="151">
        <f t="shared" si="37"/>
        <v>6400</v>
      </c>
      <c r="AO305" s="161"/>
      <c r="AP305" s="162" t="s">
        <v>1256</v>
      </c>
    </row>
    <row r="306" s="61" customFormat="1" ht="15" spans="1:42">
      <c r="A306" s="87" t="s">
        <v>339</v>
      </c>
      <c r="B306" s="88" t="s">
        <v>415</v>
      </c>
      <c r="C306" s="88" t="s">
        <v>522</v>
      </c>
      <c r="D306" s="89" t="s">
        <v>1236</v>
      </c>
      <c r="E306" s="89" t="s">
        <v>523</v>
      </c>
      <c r="F306" s="90" t="s">
        <v>550</v>
      </c>
      <c r="G306" s="88" t="s">
        <v>1238</v>
      </c>
      <c r="H306" s="88" t="s">
        <v>1292</v>
      </c>
      <c r="I306" s="113">
        <v>45518</v>
      </c>
      <c r="J306" s="113">
        <v>45520</v>
      </c>
      <c r="K306" s="113">
        <v>45520</v>
      </c>
      <c r="L306" s="113">
        <v>45520</v>
      </c>
      <c r="M306" s="113">
        <v>45520</v>
      </c>
      <c r="N306" s="113">
        <v>45520</v>
      </c>
      <c r="O306" s="114"/>
      <c r="P306" s="194" t="s">
        <v>1417</v>
      </c>
      <c r="Q306" s="122">
        <v>4600</v>
      </c>
      <c r="R306" s="122">
        <v>7000</v>
      </c>
      <c r="S306" s="122">
        <v>0</v>
      </c>
      <c r="T306" s="122">
        <v>0</v>
      </c>
      <c r="U306" s="122">
        <v>0</v>
      </c>
      <c r="V306" s="122"/>
      <c r="W306" s="122">
        <v>4600</v>
      </c>
      <c r="X306" s="122">
        <v>7000</v>
      </c>
      <c r="Y306" s="122">
        <v>0</v>
      </c>
      <c r="Z306" s="122">
        <v>0</v>
      </c>
      <c r="AA306" s="122"/>
      <c r="AB306" s="122">
        <f>SUM(Q306:T306)-(U306+W306+X306+Y306+Z306)</f>
        <v>0</v>
      </c>
      <c r="AC306" s="122">
        <f t="shared" si="41"/>
        <v>0</v>
      </c>
      <c r="AD306" s="122">
        <v>0</v>
      </c>
      <c r="AE306" s="136">
        <v>45520</v>
      </c>
      <c r="AF306" s="122" t="s">
        <v>1246</v>
      </c>
      <c r="AG306" s="122">
        <v>0</v>
      </c>
      <c r="AH306" s="148"/>
      <c r="AI306" s="149"/>
      <c r="AJ306" s="181" t="s">
        <v>523</v>
      </c>
      <c r="AK306" s="151">
        <f t="shared" si="35"/>
        <v>0</v>
      </c>
      <c r="AL306" s="151">
        <f t="shared" si="36"/>
        <v>0</v>
      </c>
      <c r="AM306" s="151">
        <f t="shared" si="34"/>
        <v>0</v>
      </c>
      <c r="AN306" s="151">
        <f t="shared" si="37"/>
        <v>0</v>
      </c>
      <c r="AO306" s="161"/>
      <c r="AP306" s="162" t="s">
        <v>1265</v>
      </c>
    </row>
    <row r="307" s="61" customFormat="1" ht="15" spans="1:42">
      <c r="A307" s="87" t="s">
        <v>340</v>
      </c>
      <c r="B307" s="88" t="s">
        <v>942</v>
      </c>
      <c r="C307" s="88" t="s">
        <v>943</v>
      </c>
      <c r="D307" s="89" t="s">
        <v>1236</v>
      </c>
      <c r="E307" s="89" t="s">
        <v>1237</v>
      </c>
      <c r="F307" s="90" t="s">
        <v>454</v>
      </c>
      <c r="G307" s="88" t="s">
        <v>1238</v>
      </c>
      <c r="H307" s="88" t="s">
        <v>1239</v>
      </c>
      <c r="I307" s="113">
        <v>45517</v>
      </c>
      <c r="J307" s="113">
        <v>45517</v>
      </c>
      <c r="K307" s="113">
        <v>45523</v>
      </c>
      <c r="L307" s="113">
        <v>45523</v>
      </c>
      <c r="M307" s="113">
        <v>45523</v>
      </c>
      <c r="N307" s="114">
        <v>45547</v>
      </c>
      <c r="O307" s="114"/>
      <c r="P307" s="88" t="s">
        <v>1385</v>
      </c>
      <c r="Q307" s="122">
        <v>3250</v>
      </c>
      <c r="R307" s="122">
        <v>2400</v>
      </c>
      <c r="S307" s="122">
        <v>0</v>
      </c>
      <c r="T307" s="122">
        <v>0</v>
      </c>
      <c r="U307" s="122">
        <v>0</v>
      </c>
      <c r="V307" s="122">
        <v>395.5</v>
      </c>
      <c r="W307" s="122">
        <v>0</v>
      </c>
      <c r="X307" s="122">
        <v>0</v>
      </c>
      <c r="Y307" s="122">
        <v>0</v>
      </c>
      <c r="Z307" s="122">
        <v>0</v>
      </c>
      <c r="AA307" s="122"/>
      <c r="AB307" s="122">
        <f>SUM(Q307:T307)-(U307+W307+X307+Y307+Z307+V307)</f>
        <v>5254.5</v>
      </c>
      <c r="AC307" s="122">
        <f t="shared" si="41"/>
        <v>0</v>
      </c>
      <c r="AD307" s="122">
        <v>0</v>
      </c>
      <c r="AE307" s="136">
        <v>45523</v>
      </c>
      <c r="AF307" s="122" t="s">
        <v>1246</v>
      </c>
      <c r="AG307" s="122">
        <v>5254.5</v>
      </c>
      <c r="AH307" s="148">
        <v>45555</v>
      </c>
      <c r="AI307" s="149" t="s">
        <v>1418</v>
      </c>
      <c r="AJ307" s="181" t="s">
        <v>1243</v>
      </c>
      <c r="AK307" s="151">
        <f t="shared" si="35"/>
        <v>3250</v>
      </c>
      <c r="AL307" s="151">
        <f t="shared" si="36"/>
        <v>2004.5</v>
      </c>
      <c r="AM307" s="151">
        <f t="shared" si="34"/>
        <v>5254.5</v>
      </c>
      <c r="AN307" s="151">
        <f t="shared" si="37"/>
        <v>5254.5</v>
      </c>
      <c r="AO307" s="161"/>
      <c r="AP307" s="162" t="s">
        <v>1244</v>
      </c>
    </row>
    <row r="308" s="61" customFormat="1" ht="15" spans="1:42">
      <c r="A308" s="87" t="s">
        <v>341</v>
      </c>
      <c r="B308" s="88" t="s">
        <v>942</v>
      </c>
      <c r="C308" s="88" t="s">
        <v>900</v>
      </c>
      <c r="D308" s="89" t="s">
        <v>1236</v>
      </c>
      <c r="E308" s="89" t="s">
        <v>1237</v>
      </c>
      <c r="F308" s="90" t="s">
        <v>454</v>
      </c>
      <c r="G308" s="88" t="s">
        <v>1238</v>
      </c>
      <c r="H308" s="88" t="s">
        <v>1239</v>
      </c>
      <c r="I308" s="113">
        <v>45517</v>
      </c>
      <c r="J308" s="113">
        <v>45517</v>
      </c>
      <c r="K308" s="113">
        <v>45523</v>
      </c>
      <c r="L308" s="113">
        <v>45523</v>
      </c>
      <c r="M308" s="113">
        <v>45523</v>
      </c>
      <c r="N308" s="114">
        <v>45547</v>
      </c>
      <c r="O308" s="114">
        <v>42880</v>
      </c>
      <c r="P308" s="88" t="s">
        <v>1385</v>
      </c>
      <c r="Q308" s="122">
        <v>3000</v>
      </c>
      <c r="R308" s="122">
        <v>2400</v>
      </c>
      <c r="S308" s="122">
        <v>0</v>
      </c>
      <c r="T308" s="122">
        <v>0</v>
      </c>
      <c r="U308" s="122">
        <v>0</v>
      </c>
      <c r="V308" s="122">
        <v>378</v>
      </c>
      <c r="W308" s="122">
        <v>0</v>
      </c>
      <c r="X308" s="122">
        <v>0</v>
      </c>
      <c r="Y308" s="122">
        <v>0</v>
      </c>
      <c r="Z308" s="122">
        <v>0</v>
      </c>
      <c r="AA308" s="122"/>
      <c r="AB308" s="122">
        <f>SUM(Q308:T308)-(U308+W308+X308+Y308+Z308+V308)</f>
        <v>5022</v>
      </c>
      <c r="AC308" s="122">
        <f t="shared" si="41"/>
        <v>0</v>
      </c>
      <c r="AD308" s="122">
        <v>0</v>
      </c>
      <c r="AE308" s="136">
        <v>45523</v>
      </c>
      <c r="AF308" s="122" t="s">
        <v>1246</v>
      </c>
      <c r="AG308" s="122">
        <v>5022</v>
      </c>
      <c r="AH308" s="148">
        <v>45555</v>
      </c>
      <c r="AI308" s="149" t="s">
        <v>1418</v>
      </c>
      <c r="AJ308" s="181" t="s">
        <v>1243</v>
      </c>
      <c r="AK308" s="151">
        <f t="shared" si="35"/>
        <v>3000</v>
      </c>
      <c r="AL308" s="151">
        <f t="shared" si="36"/>
        <v>2022</v>
      </c>
      <c r="AM308" s="151">
        <f t="shared" si="34"/>
        <v>5022</v>
      </c>
      <c r="AN308" s="151">
        <f t="shared" si="37"/>
        <v>5022</v>
      </c>
      <c r="AO308" s="161"/>
      <c r="AP308" s="162" t="s">
        <v>1244</v>
      </c>
    </row>
    <row r="309" s="61" customFormat="1" ht="15" spans="1:42">
      <c r="A309" s="87" t="s">
        <v>342</v>
      </c>
      <c r="B309" s="88" t="s">
        <v>942</v>
      </c>
      <c r="C309" s="88" t="s">
        <v>944</v>
      </c>
      <c r="D309" s="89" t="s">
        <v>1236</v>
      </c>
      <c r="E309" s="89" t="s">
        <v>1237</v>
      </c>
      <c r="F309" s="90" t="s">
        <v>454</v>
      </c>
      <c r="G309" s="88" t="s">
        <v>1238</v>
      </c>
      <c r="H309" s="88" t="s">
        <v>1239</v>
      </c>
      <c r="I309" s="113">
        <v>45517</v>
      </c>
      <c r="J309" s="113">
        <v>45517</v>
      </c>
      <c r="K309" s="113">
        <v>45523</v>
      </c>
      <c r="L309" s="113">
        <v>45523</v>
      </c>
      <c r="M309" s="113">
        <v>45523</v>
      </c>
      <c r="N309" s="114">
        <v>45547</v>
      </c>
      <c r="O309" s="114">
        <v>43350</v>
      </c>
      <c r="P309" s="88" t="s">
        <v>1385</v>
      </c>
      <c r="Q309" s="122">
        <v>4400</v>
      </c>
      <c r="R309" s="122">
        <v>2400</v>
      </c>
      <c r="S309" s="122">
        <v>500</v>
      </c>
      <c r="T309" s="122">
        <v>0</v>
      </c>
      <c r="U309" s="122">
        <v>0</v>
      </c>
      <c r="V309" s="122">
        <v>511</v>
      </c>
      <c r="W309" s="122">
        <v>0</v>
      </c>
      <c r="X309" s="122">
        <v>0</v>
      </c>
      <c r="Y309" s="122">
        <v>0</v>
      </c>
      <c r="Z309" s="122">
        <v>0</v>
      </c>
      <c r="AA309" s="122"/>
      <c r="AB309" s="122">
        <f>SUM(Q309:T309)-(U309+W309+X309+Y309+Z309+V309)</f>
        <v>6789</v>
      </c>
      <c r="AC309" s="122">
        <f t="shared" si="41"/>
        <v>0</v>
      </c>
      <c r="AD309" s="122">
        <v>0</v>
      </c>
      <c r="AE309" s="136">
        <v>45523</v>
      </c>
      <c r="AF309" s="122" t="s">
        <v>1246</v>
      </c>
      <c r="AG309" s="122">
        <v>6789</v>
      </c>
      <c r="AH309" s="148">
        <v>45555</v>
      </c>
      <c r="AI309" s="149" t="s">
        <v>1418</v>
      </c>
      <c r="AJ309" s="181" t="s">
        <v>1243</v>
      </c>
      <c r="AK309" s="151">
        <f t="shared" si="35"/>
        <v>4400</v>
      </c>
      <c r="AL309" s="151">
        <f t="shared" si="36"/>
        <v>2389</v>
      </c>
      <c r="AM309" s="151">
        <f t="shared" si="34"/>
        <v>6789</v>
      </c>
      <c r="AN309" s="151">
        <f t="shared" si="37"/>
        <v>6789</v>
      </c>
      <c r="AO309" s="161"/>
      <c r="AP309" s="162" t="s">
        <v>1244</v>
      </c>
    </row>
    <row r="310" s="61" customFormat="1" ht="15" spans="1:42">
      <c r="A310" s="87" t="s">
        <v>343</v>
      </c>
      <c r="B310" s="88" t="s">
        <v>949</v>
      </c>
      <c r="C310" s="88" t="s">
        <v>432</v>
      </c>
      <c r="D310" s="89" t="s">
        <v>1236</v>
      </c>
      <c r="E310" s="89" t="s">
        <v>1237</v>
      </c>
      <c r="F310" s="90" t="s">
        <v>454</v>
      </c>
      <c r="G310" s="88" t="s">
        <v>1238</v>
      </c>
      <c r="H310" s="88" t="s">
        <v>1239</v>
      </c>
      <c r="I310" s="113">
        <v>45519</v>
      </c>
      <c r="J310" s="113">
        <v>45520</v>
      </c>
      <c r="K310" s="113">
        <v>45525</v>
      </c>
      <c r="L310" s="113">
        <v>45525</v>
      </c>
      <c r="M310" s="113">
        <v>45525</v>
      </c>
      <c r="N310" s="113">
        <v>45528</v>
      </c>
      <c r="O310" s="114">
        <v>45421</v>
      </c>
      <c r="P310" s="88" t="s">
        <v>1385</v>
      </c>
      <c r="Q310" s="122">
        <v>3300</v>
      </c>
      <c r="R310" s="122">
        <v>1350</v>
      </c>
      <c r="S310" s="122">
        <v>500</v>
      </c>
      <c r="T310" s="122">
        <v>0</v>
      </c>
      <c r="U310" s="122">
        <v>0</v>
      </c>
      <c r="V310" s="122"/>
      <c r="W310" s="122">
        <v>0</v>
      </c>
      <c r="X310" s="122">
        <v>0</v>
      </c>
      <c r="Y310" s="122">
        <v>0</v>
      </c>
      <c r="Z310" s="122">
        <v>0</v>
      </c>
      <c r="AA310" s="122"/>
      <c r="AB310" s="122">
        <f t="shared" ref="AB310:AB327" si="42">SUM(Q310:T310)-(U310+W310+X310+Y310+Z310)</f>
        <v>5150</v>
      </c>
      <c r="AC310" s="122">
        <f t="shared" si="41"/>
        <v>0</v>
      </c>
      <c r="AD310" s="122">
        <v>2575</v>
      </c>
      <c r="AE310" s="136">
        <v>45525</v>
      </c>
      <c r="AF310" s="122" t="s">
        <v>950</v>
      </c>
      <c r="AG310" s="122">
        <v>2575</v>
      </c>
      <c r="AH310" s="148">
        <v>45528</v>
      </c>
      <c r="AI310" s="149" t="s">
        <v>1419</v>
      </c>
      <c r="AJ310" s="181" t="s">
        <v>1243</v>
      </c>
      <c r="AK310" s="151">
        <f t="shared" si="35"/>
        <v>3300</v>
      </c>
      <c r="AL310" s="151">
        <f t="shared" si="36"/>
        <v>1850</v>
      </c>
      <c r="AM310" s="151">
        <f t="shared" si="34"/>
        <v>5150</v>
      </c>
      <c r="AN310" s="151">
        <f t="shared" si="37"/>
        <v>5150</v>
      </c>
      <c r="AO310" s="161"/>
      <c r="AP310" s="162" t="s">
        <v>1256</v>
      </c>
    </row>
    <row r="311" s="61" customFormat="1" ht="15" spans="1:42">
      <c r="A311" s="87" t="s">
        <v>344</v>
      </c>
      <c r="B311" s="88" t="s">
        <v>946</v>
      </c>
      <c r="C311" s="88" t="s">
        <v>541</v>
      </c>
      <c r="D311" s="89" t="s">
        <v>1236</v>
      </c>
      <c r="E311" s="89" t="s">
        <v>1252</v>
      </c>
      <c r="F311" s="90" t="s">
        <v>433</v>
      </c>
      <c r="G311" s="88" t="s">
        <v>1238</v>
      </c>
      <c r="H311" s="88" t="s">
        <v>1239</v>
      </c>
      <c r="I311" s="113">
        <v>45520</v>
      </c>
      <c r="J311" s="113">
        <v>45520</v>
      </c>
      <c r="K311" s="113">
        <v>45524</v>
      </c>
      <c r="L311" s="113">
        <v>45525</v>
      </c>
      <c r="M311" s="113">
        <v>45525</v>
      </c>
      <c r="N311" s="113">
        <v>45551</v>
      </c>
      <c r="O311" s="114">
        <v>45289</v>
      </c>
      <c r="P311" s="88" t="s">
        <v>1250</v>
      </c>
      <c r="Q311" s="122">
        <v>600</v>
      </c>
      <c r="R311" s="122">
        <v>800</v>
      </c>
      <c r="S311" s="122">
        <v>0</v>
      </c>
      <c r="T311" s="122">
        <v>0</v>
      </c>
      <c r="U311" s="122">
        <v>0</v>
      </c>
      <c r="V311" s="122"/>
      <c r="W311" s="122">
        <v>600</v>
      </c>
      <c r="X311" s="122">
        <v>800</v>
      </c>
      <c r="Y311" s="122">
        <v>0</v>
      </c>
      <c r="Z311" s="122">
        <v>0</v>
      </c>
      <c r="AA311" s="122"/>
      <c r="AB311" s="122">
        <f t="shared" si="42"/>
        <v>0</v>
      </c>
      <c r="AC311" s="122">
        <f t="shared" si="41"/>
        <v>0</v>
      </c>
      <c r="AD311" s="122">
        <v>0</v>
      </c>
      <c r="AE311" s="136">
        <v>45525</v>
      </c>
      <c r="AF311" s="122" t="s">
        <v>1246</v>
      </c>
      <c r="AG311" s="122">
        <v>0</v>
      </c>
      <c r="AH311" s="148"/>
      <c r="AI311" s="149"/>
      <c r="AJ311" s="181" t="s">
        <v>433</v>
      </c>
      <c r="AK311" s="151">
        <f t="shared" si="35"/>
        <v>0</v>
      </c>
      <c r="AL311" s="151">
        <f t="shared" si="36"/>
        <v>0</v>
      </c>
      <c r="AM311" s="151">
        <f t="shared" si="34"/>
        <v>0</v>
      </c>
      <c r="AN311" s="151">
        <f t="shared" si="37"/>
        <v>0</v>
      </c>
      <c r="AO311" s="161"/>
      <c r="AP311" s="162" t="s">
        <v>1265</v>
      </c>
    </row>
    <row r="312" s="61" customFormat="1" ht="15" spans="1:42">
      <c r="A312" s="87" t="s">
        <v>345</v>
      </c>
      <c r="B312" s="88" t="s">
        <v>947</v>
      </c>
      <c r="C312" s="88" t="s">
        <v>948</v>
      </c>
      <c r="D312" s="89" t="s">
        <v>1236</v>
      </c>
      <c r="E312" s="89" t="s">
        <v>1252</v>
      </c>
      <c r="F312" s="90" t="s">
        <v>454</v>
      </c>
      <c r="G312" s="88" t="s">
        <v>1238</v>
      </c>
      <c r="H312" s="88" t="s">
        <v>1239</v>
      </c>
      <c r="I312" s="113">
        <v>45520</v>
      </c>
      <c r="J312" s="113">
        <v>45520</v>
      </c>
      <c r="K312" s="113">
        <v>45525</v>
      </c>
      <c r="L312" s="113">
        <v>45525</v>
      </c>
      <c r="M312" s="113">
        <v>45525</v>
      </c>
      <c r="N312" s="113">
        <v>45531</v>
      </c>
      <c r="O312" s="114"/>
      <c r="P312" s="88" t="s">
        <v>1250</v>
      </c>
      <c r="Q312" s="122">
        <v>500</v>
      </c>
      <c r="R312" s="122">
        <v>800</v>
      </c>
      <c r="S312" s="122">
        <v>0</v>
      </c>
      <c r="T312" s="122">
        <v>0</v>
      </c>
      <c r="U312" s="122">
        <v>0</v>
      </c>
      <c r="V312" s="122"/>
      <c r="W312" s="122">
        <v>0</v>
      </c>
      <c r="X312" s="122">
        <v>0</v>
      </c>
      <c r="Y312" s="122">
        <v>0</v>
      </c>
      <c r="Z312" s="122">
        <v>0</v>
      </c>
      <c r="AA312" s="122"/>
      <c r="AB312" s="122">
        <f t="shared" si="42"/>
        <v>1300</v>
      </c>
      <c r="AC312" s="122">
        <f t="shared" si="41"/>
        <v>0</v>
      </c>
      <c r="AD312" s="122">
        <v>0</v>
      </c>
      <c r="AE312" s="136">
        <v>45525</v>
      </c>
      <c r="AF312" s="122" t="s">
        <v>1246</v>
      </c>
      <c r="AG312" s="122">
        <v>1300</v>
      </c>
      <c r="AH312" s="148">
        <v>45531</v>
      </c>
      <c r="AI312" s="149" t="s">
        <v>1420</v>
      </c>
      <c r="AJ312" s="181" t="s">
        <v>1243</v>
      </c>
      <c r="AK312" s="151">
        <f t="shared" si="35"/>
        <v>500</v>
      </c>
      <c r="AL312" s="151">
        <f t="shared" si="36"/>
        <v>800</v>
      </c>
      <c r="AM312" s="151">
        <f t="shared" si="34"/>
        <v>1300</v>
      </c>
      <c r="AN312" s="151">
        <f t="shared" si="37"/>
        <v>1300</v>
      </c>
      <c r="AO312" s="161"/>
      <c r="AP312" s="162" t="s">
        <v>1254</v>
      </c>
    </row>
    <row r="313" s="61" customFormat="1" ht="15" spans="1:42">
      <c r="A313" s="87" t="s">
        <v>346</v>
      </c>
      <c r="B313" s="88" t="s">
        <v>707</v>
      </c>
      <c r="C313" s="88" t="s">
        <v>449</v>
      </c>
      <c r="D313" s="89" t="s">
        <v>1236</v>
      </c>
      <c r="E313" s="89" t="s">
        <v>1252</v>
      </c>
      <c r="F313" s="90" t="s">
        <v>433</v>
      </c>
      <c r="G313" s="88" t="s">
        <v>1238</v>
      </c>
      <c r="H313" s="88" t="s">
        <v>1239</v>
      </c>
      <c r="I313" s="113">
        <v>45523</v>
      </c>
      <c r="J313" s="113">
        <v>45523</v>
      </c>
      <c r="K313" s="113">
        <v>45525</v>
      </c>
      <c r="L313" s="113">
        <v>45525</v>
      </c>
      <c r="M313" s="113">
        <v>45525</v>
      </c>
      <c r="N313" s="113">
        <v>45531</v>
      </c>
      <c r="O313" s="114">
        <v>45345</v>
      </c>
      <c r="P313" s="88" t="s">
        <v>1250</v>
      </c>
      <c r="Q313" s="122">
        <v>300</v>
      </c>
      <c r="R313" s="122">
        <v>800</v>
      </c>
      <c r="S313" s="122">
        <v>0</v>
      </c>
      <c r="T313" s="122">
        <v>0</v>
      </c>
      <c r="U313" s="122">
        <v>0</v>
      </c>
      <c r="V313" s="122"/>
      <c r="W313" s="122">
        <v>300</v>
      </c>
      <c r="X313" s="122">
        <v>800</v>
      </c>
      <c r="Y313" s="122">
        <v>0</v>
      </c>
      <c r="Z313" s="122">
        <v>0</v>
      </c>
      <c r="AA313" s="122"/>
      <c r="AB313" s="122">
        <f t="shared" si="42"/>
        <v>0</v>
      </c>
      <c r="AC313" s="122">
        <f t="shared" si="41"/>
        <v>0</v>
      </c>
      <c r="AD313" s="122">
        <v>0</v>
      </c>
      <c r="AE313" s="136">
        <v>45525</v>
      </c>
      <c r="AF313" s="122" t="s">
        <v>1246</v>
      </c>
      <c r="AG313" s="122">
        <v>0</v>
      </c>
      <c r="AH313" s="148"/>
      <c r="AI313" s="149"/>
      <c r="AJ313" s="181" t="s">
        <v>433</v>
      </c>
      <c r="AK313" s="151">
        <f t="shared" si="35"/>
        <v>0</v>
      </c>
      <c r="AL313" s="151">
        <f t="shared" si="36"/>
        <v>0</v>
      </c>
      <c r="AM313" s="151">
        <f t="shared" si="34"/>
        <v>0</v>
      </c>
      <c r="AN313" s="151">
        <f t="shared" si="37"/>
        <v>0</v>
      </c>
      <c r="AO313" s="161"/>
      <c r="AP313" s="162" t="s">
        <v>1265</v>
      </c>
    </row>
    <row r="314" s="61" customFormat="1" ht="15" spans="1:42">
      <c r="A314" s="87" t="s">
        <v>347</v>
      </c>
      <c r="B314" s="88" t="s">
        <v>415</v>
      </c>
      <c r="C314" s="88" t="s">
        <v>522</v>
      </c>
      <c r="D314" s="89" t="s">
        <v>1236</v>
      </c>
      <c r="E314" s="89" t="s">
        <v>523</v>
      </c>
      <c r="F314" s="90" t="s">
        <v>550</v>
      </c>
      <c r="G314" s="88" t="s">
        <v>1238</v>
      </c>
      <c r="H314" s="88" t="s">
        <v>1239</v>
      </c>
      <c r="I314" s="113">
        <v>45520</v>
      </c>
      <c r="J314" s="113">
        <v>45525</v>
      </c>
      <c r="K314" s="113">
        <v>45525</v>
      </c>
      <c r="L314" s="113">
        <v>45525</v>
      </c>
      <c r="M314" s="113">
        <v>45525</v>
      </c>
      <c r="N314" s="114">
        <v>45525</v>
      </c>
      <c r="O314" s="114"/>
      <c r="P314" s="88" t="s">
        <v>1417</v>
      </c>
      <c r="Q314" s="122">
        <v>5000</v>
      </c>
      <c r="R314" s="122">
        <v>6500</v>
      </c>
      <c r="S314" s="122">
        <v>0</v>
      </c>
      <c r="T314" s="122">
        <v>0</v>
      </c>
      <c r="U314" s="122">
        <v>0</v>
      </c>
      <c r="V314" s="122"/>
      <c r="W314" s="122">
        <v>5000</v>
      </c>
      <c r="X314" s="122">
        <v>6500</v>
      </c>
      <c r="Y314" s="122">
        <v>0</v>
      </c>
      <c r="Z314" s="122">
        <v>0</v>
      </c>
      <c r="AA314" s="122"/>
      <c r="AB314" s="122">
        <f t="shared" si="42"/>
        <v>0</v>
      </c>
      <c r="AC314" s="122">
        <f t="shared" si="41"/>
        <v>0</v>
      </c>
      <c r="AD314" s="122">
        <v>0</v>
      </c>
      <c r="AE314" s="136">
        <v>45525</v>
      </c>
      <c r="AF314" s="122" t="s">
        <v>1246</v>
      </c>
      <c r="AG314" s="122">
        <v>0</v>
      </c>
      <c r="AH314" s="148"/>
      <c r="AI314" s="149"/>
      <c r="AJ314" s="181" t="s">
        <v>550</v>
      </c>
      <c r="AK314" s="151">
        <f t="shared" si="35"/>
        <v>0</v>
      </c>
      <c r="AL314" s="151">
        <f t="shared" si="36"/>
        <v>0</v>
      </c>
      <c r="AM314" s="151">
        <f t="shared" si="34"/>
        <v>0</v>
      </c>
      <c r="AN314" s="151">
        <f t="shared" si="37"/>
        <v>0</v>
      </c>
      <c r="AO314" s="161"/>
      <c r="AP314" s="162" t="s">
        <v>1265</v>
      </c>
    </row>
    <row r="315" s="61" customFormat="1" ht="15" spans="1:42">
      <c r="A315" s="87" t="s">
        <v>348</v>
      </c>
      <c r="B315" s="88" t="s">
        <v>415</v>
      </c>
      <c r="C315" s="88" t="s">
        <v>522</v>
      </c>
      <c r="D315" s="89" t="s">
        <v>1236</v>
      </c>
      <c r="E315" s="89" t="s">
        <v>523</v>
      </c>
      <c r="F315" s="90" t="s">
        <v>550</v>
      </c>
      <c r="G315" s="88" t="s">
        <v>1238</v>
      </c>
      <c r="H315" s="88" t="s">
        <v>1239</v>
      </c>
      <c r="I315" s="113">
        <v>45518</v>
      </c>
      <c r="J315" s="113">
        <v>45525</v>
      </c>
      <c r="K315" s="113">
        <v>45525</v>
      </c>
      <c r="L315" s="113">
        <v>45525</v>
      </c>
      <c r="M315" s="113">
        <v>45525</v>
      </c>
      <c r="N315" s="113">
        <v>45525</v>
      </c>
      <c r="O315" s="114"/>
      <c r="P315" s="88" t="s">
        <v>1266</v>
      </c>
      <c r="Q315" s="122">
        <v>3270</v>
      </c>
      <c r="R315" s="122">
        <v>0</v>
      </c>
      <c r="S315" s="122">
        <v>0</v>
      </c>
      <c r="T315" s="122">
        <v>0</v>
      </c>
      <c r="U315" s="122">
        <v>0</v>
      </c>
      <c r="V315" s="122"/>
      <c r="W315" s="122">
        <v>3270</v>
      </c>
      <c r="X315" s="122">
        <v>0</v>
      </c>
      <c r="Y315" s="122">
        <v>0</v>
      </c>
      <c r="Z315" s="122">
        <v>0</v>
      </c>
      <c r="AA315" s="122"/>
      <c r="AB315" s="122">
        <f t="shared" si="42"/>
        <v>0</v>
      </c>
      <c r="AC315" s="122">
        <f t="shared" si="41"/>
        <v>0</v>
      </c>
      <c r="AD315" s="122">
        <v>0</v>
      </c>
      <c r="AE315" s="136">
        <v>45525</v>
      </c>
      <c r="AF315" s="122" t="s">
        <v>1246</v>
      </c>
      <c r="AG315" s="122">
        <v>0</v>
      </c>
      <c r="AH315" s="148"/>
      <c r="AI315" s="149"/>
      <c r="AJ315" s="181" t="s">
        <v>550</v>
      </c>
      <c r="AK315" s="151">
        <f t="shared" si="35"/>
        <v>0</v>
      </c>
      <c r="AL315" s="151">
        <f t="shared" si="36"/>
        <v>0</v>
      </c>
      <c r="AM315" s="151">
        <f t="shared" si="34"/>
        <v>0</v>
      </c>
      <c r="AN315" s="151">
        <f t="shared" si="37"/>
        <v>0</v>
      </c>
      <c r="AO315" s="161"/>
      <c r="AP315" s="162" t="s">
        <v>1265</v>
      </c>
    </row>
    <row r="316" s="61" customFormat="1" ht="15" spans="1:42">
      <c r="A316" s="87" t="s">
        <v>349</v>
      </c>
      <c r="B316" s="88" t="s">
        <v>952</v>
      </c>
      <c r="C316" s="88" t="s">
        <v>596</v>
      </c>
      <c r="D316" s="89" t="s">
        <v>1236</v>
      </c>
      <c r="E316" s="89" t="s">
        <v>1237</v>
      </c>
      <c r="F316" s="90" t="s">
        <v>433</v>
      </c>
      <c r="G316" s="88" t="s">
        <v>1238</v>
      </c>
      <c r="H316" s="88" t="s">
        <v>1239</v>
      </c>
      <c r="I316" s="113">
        <v>45525</v>
      </c>
      <c r="J316" s="113">
        <v>45525</v>
      </c>
      <c r="K316" s="113">
        <v>45531</v>
      </c>
      <c r="L316" s="113">
        <v>45531</v>
      </c>
      <c r="M316" s="113">
        <v>45531</v>
      </c>
      <c r="N316" s="113">
        <v>45533</v>
      </c>
      <c r="O316" s="114">
        <v>45416</v>
      </c>
      <c r="P316" s="88" t="s">
        <v>1271</v>
      </c>
      <c r="Q316" s="122">
        <v>0</v>
      </c>
      <c r="R316" s="122">
        <v>450</v>
      </c>
      <c r="S316" s="122">
        <v>0</v>
      </c>
      <c r="T316" s="122">
        <v>0</v>
      </c>
      <c r="U316" s="122">
        <v>0</v>
      </c>
      <c r="V316" s="122"/>
      <c r="W316" s="122">
        <v>0</v>
      </c>
      <c r="X316" s="122">
        <v>450</v>
      </c>
      <c r="Y316" s="122">
        <v>0</v>
      </c>
      <c r="Z316" s="122">
        <v>0</v>
      </c>
      <c r="AA316" s="122"/>
      <c r="AB316" s="122">
        <f t="shared" si="42"/>
        <v>0</v>
      </c>
      <c r="AC316" s="122">
        <f t="shared" si="41"/>
        <v>0</v>
      </c>
      <c r="AD316" s="122">
        <v>0</v>
      </c>
      <c r="AE316" s="136">
        <v>45531</v>
      </c>
      <c r="AF316" s="122" t="s">
        <v>1246</v>
      </c>
      <c r="AG316" s="122">
        <v>0</v>
      </c>
      <c r="AH316" s="148"/>
      <c r="AI316" s="149"/>
      <c r="AJ316" s="181" t="s">
        <v>1399</v>
      </c>
      <c r="AK316" s="151">
        <f t="shared" si="35"/>
        <v>0</v>
      </c>
      <c r="AL316" s="151">
        <f t="shared" si="36"/>
        <v>0</v>
      </c>
      <c r="AM316" s="151">
        <f t="shared" si="34"/>
        <v>0</v>
      </c>
      <c r="AN316" s="151">
        <f t="shared" si="37"/>
        <v>0</v>
      </c>
      <c r="AO316" s="161"/>
      <c r="AP316" s="162" t="s">
        <v>1247</v>
      </c>
    </row>
    <row r="317" s="61" customFormat="1" ht="15" spans="1:42">
      <c r="A317" s="87" t="s">
        <v>350</v>
      </c>
      <c r="B317" s="88" t="s">
        <v>953</v>
      </c>
      <c r="C317" s="88" t="s">
        <v>889</v>
      </c>
      <c r="D317" s="89" t="s">
        <v>1293</v>
      </c>
      <c r="E317" s="89" t="s">
        <v>1237</v>
      </c>
      <c r="F317" s="90" t="s">
        <v>433</v>
      </c>
      <c r="G317" s="88" t="s">
        <v>1238</v>
      </c>
      <c r="H317" s="88" t="s">
        <v>1239</v>
      </c>
      <c r="I317" s="113">
        <v>45526</v>
      </c>
      <c r="J317" s="113">
        <v>45531</v>
      </c>
      <c r="K317" s="113">
        <v>45531</v>
      </c>
      <c r="L317" s="113">
        <v>45531</v>
      </c>
      <c r="M317" s="113">
        <v>45531</v>
      </c>
      <c r="N317" s="195">
        <v>45533</v>
      </c>
      <c r="O317" s="114">
        <v>45448</v>
      </c>
      <c r="P317" s="88" t="s">
        <v>1258</v>
      </c>
      <c r="Q317" s="122">
        <v>0</v>
      </c>
      <c r="R317" s="122">
        <v>500</v>
      </c>
      <c r="S317" s="122">
        <v>0</v>
      </c>
      <c r="T317" s="122">
        <v>0</v>
      </c>
      <c r="U317" s="122">
        <v>0</v>
      </c>
      <c r="V317" s="122"/>
      <c r="W317" s="122">
        <v>0</v>
      </c>
      <c r="X317" s="122">
        <v>500</v>
      </c>
      <c r="Y317" s="122">
        <v>0</v>
      </c>
      <c r="Z317" s="122">
        <v>0</v>
      </c>
      <c r="AA317" s="122"/>
      <c r="AB317" s="122">
        <f t="shared" si="42"/>
        <v>0</v>
      </c>
      <c r="AC317" s="122">
        <f t="shared" si="41"/>
        <v>0</v>
      </c>
      <c r="AD317" s="122">
        <v>0</v>
      </c>
      <c r="AE317" s="136">
        <v>45531</v>
      </c>
      <c r="AF317" s="122" t="s">
        <v>1246</v>
      </c>
      <c r="AG317" s="122">
        <v>0</v>
      </c>
      <c r="AH317" s="148"/>
      <c r="AI317" s="149"/>
      <c r="AJ317" s="181" t="s">
        <v>1399</v>
      </c>
      <c r="AK317" s="151">
        <f t="shared" si="35"/>
        <v>0</v>
      </c>
      <c r="AL317" s="151">
        <f t="shared" si="36"/>
        <v>0</v>
      </c>
      <c r="AM317" s="151">
        <f t="shared" si="34"/>
        <v>0</v>
      </c>
      <c r="AN317" s="151">
        <f t="shared" si="37"/>
        <v>0</v>
      </c>
      <c r="AO317" s="161"/>
      <c r="AP317" s="162" t="s">
        <v>1247</v>
      </c>
    </row>
    <row r="318" s="61" customFormat="1" ht="15" spans="1:42">
      <c r="A318" s="87" t="s">
        <v>351</v>
      </c>
      <c r="B318" s="88" t="s">
        <v>955</v>
      </c>
      <c r="C318" s="88" t="s">
        <v>541</v>
      </c>
      <c r="D318" s="89" t="s">
        <v>1293</v>
      </c>
      <c r="E318" s="89" t="s">
        <v>1237</v>
      </c>
      <c r="F318" s="90" t="s">
        <v>433</v>
      </c>
      <c r="G318" s="88" t="s">
        <v>1238</v>
      </c>
      <c r="H318" s="88" t="s">
        <v>1239</v>
      </c>
      <c r="I318" s="113">
        <v>45528</v>
      </c>
      <c r="J318" s="113">
        <v>45531</v>
      </c>
      <c r="K318" s="113">
        <v>45532</v>
      </c>
      <c r="L318" s="113">
        <v>45532</v>
      </c>
      <c r="M318" s="113">
        <v>45532</v>
      </c>
      <c r="N318" s="113">
        <v>45533</v>
      </c>
      <c r="O318" s="114">
        <v>45354</v>
      </c>
      <c r="P318" s="88" t="s">
        <v>1250</v>
      </c>
      <c r="Q318" s="122">
        <v>600</v>
      </c>
      <c r="R318" s="122">
        <v>800</v>
      </c>
      <c r="S318" s="122">
        <v>0</v>
      </c>
      <c r="T318" s="122">
        <v>0</v>
      </c>
      <c r="U318" s="122">
        <v>0</v>
      </c>
      <c r="V318" s="122"/>
      <c r="W318" s="122">
        <v>600</v>
      </c>
      <c r="X318" s="122">
        <v>800</v>
      </c>
      <c r="Y318" s="122">
        <v>0</v>
      </c>
      <c r="Z318" s="122">
        <v>0</v>
      </c>
      <c r="AA318" s="122"/>
      <c r="AB318" s="122">
        <f t="shared" si="42"/>
        <v>0</v>
      </c>
      <c r="AC318" s="122">
        <f t="shared" si="41"/>
        <v>0</v>
      </c>
      <c r="AD318" s="122">
        <v>0</v>
      </c>
      <c r="AE318" s="136">
        <v>45532</v>
      </c>
      <c r="AF318" s="122" t="s">
        <v>1246</v>
      </c>
      <c r="AG318" s="122">
        <v>0</v>
      </c>
      <c r="AH318" s="148"/>
      <c r="AI318" s="149"/>
      <c r="AJ318" s="181" t="s">
        <v>1399</v>
      </c>
      <c r="AK318" s="151">
        <f t="shared" si="35"/>
        <v>0</v>
      </c>
      <c r="AL318" s="151">
        <f t="shared" si="36"/>
        <v>0</v>
      </c>
      <c r="AM318" s="151">
        <f t="shared" si="34"/>
        <v>0</v>
      </c>
      <c r="AN318" s="151">
        <f t="shared" si="37"/>
        <v>0</v>
      </c>
      <c r="AO318" s="161"/>
      <c r="AP318" s="162" t="s">
        <v>1247</v>
      </c>
    </row>
    <row r="319" s="61" customFormat="1" ht="15" spans="1:42">
      <c r="A319" s="87" t="s">
        <v>352</v>
      </c>
      <c r="B319" s="88" t="s">
        <v>956</v>
      </c>
      <c r="C319" s="88" t="s">
        <v>541</v>
      </c>
      <c r="D319" s="89" t="s">
        <v>1293</v>
      </c>
      <c r="E319" s="89" t="s">
        <v>1237</v>
      </c>
      <c r="F319" s="90" t="s">
        <v>433</v>
      </c>
      <c r="G319" s="88" t="s">
        <v>1238</v>
      </c>
      <c r="H319" s="88" t="s">
        <v>1239</v>
      </c>
      <c r="I319" s="113">
        <v>45526</v>
      </c>
      <c r="J319" s="113">
        <v>45531</v>
      </c>
      <c r="K319" s="113">
        <v>45532</v>
      </c>
      <c r="L319" s="113">
        <v>45532</v>
      </c>
      <c r="M319" s="113">
        <v>45532</v>
      </c>
      <c r="N319" s="113">
        <v>45533</v>
      </c>
      <c r="O319" s="114">
        <v>45372</v>
      </c>
      <c r="P319" s="88" t="s">
        <v>1250</v>
      </c>
      <c r="Q319" s="122">
        <v>600</v>
      </c>
      <c r="R319" s="122">
        <v>800</v>
      </c>
      <c r="S319" s="122">
        <v>0</v>
      </c>
      <c r="T319" s="122">
        <v>0</v>
      </c>
      <c r="U319" s="122">
        <v>0</v>
      </c>
      <c r="V319" s="122"/>
      <c r="W319" s="122">
        <v>600</v>
      </c>
      <c r="X319" s="122">
        <v>800</v>
      </c>
      <c r="Y319" s="122">
        <v>0</v>
      </c>
      <c r="Z319" s="122">
        <v>0</v>
      </c>
      <c r="AA319" s="122"/>
      <c r="AB319" s="122">
        <f t="shared" si="42"/>
        <v>0</v>
      </c>
      <c r="AC319" s="122">
        <f t="shared" si="41"/>
        <v>0</v>
      </c>
      <c r="AD319" s="122">
        <v>0</v>
      </c>
      <c r="AE319" s="136">
        <v>45532</v>
      </c>
      <c r="AF319" s="122" t="s">
        <v>1246</v>
      </c>
      <c r="AG319" s="122">
        <v>0</v>
      </c>
      <c r="AH319" s="148"/>
      <c r="AI319" s="149"/>
      <c r="AJ319" s="181" t="s">
        <v>1399</v>
      </c>
      <c r="AK319" s="151">
        <f t="shared" si="35"/>
        <v>0</v>
      </c>
      <c r="AL319" s="151">
        <f t="shared" si="36"/>
        <v>0</v>
      </c>
      <c r="AM319" s="151">
        <f t="shared" si="34"/>
        <v>0</v>
      </c>
      <c r="AN319" s="151">
        <f t="shared" si="37"/>
        <v>0</v>
      </c>
      <c r="AO319" s="161"/>
      <c r="AP319" s="162" t="s">
        <v>1247</v>
      </c>
    </row>
    <row r="320" s="61" customFormat="1" ht="15" spans="1:42">
      <c r="A320" s="87" t="s">
        <v>353</v>
      </c>
      <c r="B320" s="88" t="s">
        <v>958</v>
      </c>
      <c r="C320" s="88" t="s">
        <v>479</v>
      </c>
      <c r="D320" s="89" t="s">
        <v>1236</v>
      </c>
      <c r="E320" s="89" t="s">
        <v>1237</v>
      </c>
      <c r="F320" s="90" t="s">
        <v>454</v>
      </c>
      <c r="G320" s="88" t="s">
        <v>1238</v>
      </c>
      <c r="H320" s="88" t="s">
        <v>1239</v>
      </c>
      <c r="I320" s="113">
        <v>45513</v>
      </c>
      <c r="J320" s="113">
        <v>45513</v>
      </c>
      <c r="K320" s="113">
        <v>45533</v>
      </c>
      <c r="L320" s="113">
        <v>45533</v>
      </c>
      <c r="M320" s="113">
        <v>45533</v>
      </c>
      <c r="N320" s="113">
        <v>45533</v>
      </c>
      <c r="O320" s="114">
        <v>45377</v>
      </c>
      <c r="P320" s="88" t="s">
        <v>1271</v>
      </c>
      <c r="Q320" s="122">
        <v>0</v>
      </c>
      <c r="R320" s="122">
        <v>450</v>
      </c>
      <c r="S320" s="122">
        <v>500</v>
      </c>
      <c r="T320" s="122">
        <v>0</v>
      </c>
      <c r="U320" s="122">
        <v>0</v>
      </c>
      <c r="V320" s="122"/>
      <c r="W320" s="122">
        <v>0</v>
      </c>
      <c r="X320" s="122">
        <v>0</v>
      </c>
      <c r="Y320" s="122">
        <v>0</v>
      </c>
      <c r="Z320" s="122">
        <v>0</v>
      </c>
      <c r="AA320" s="122"/>
      <c r="AB320" s="122">
        <f t="shared" si="42"/>
        <v>950</v>
      </c>
      <c r="AC320" s="122">
        <f t="shared" si="41"/>
        <v>0</v>
      </c>
      <c r="AD320" s="122">
        <v>0</v>
      </c>
      <c r="AE320" s="136">
        <v>45533</v>
      </c>
      <c r="AF320" s="122" t="s">
        <v>1246</v>
      </c>
      <c r="AG320" s="122">
        <v>950</v>
      </c>
      <c r="AH320" s="148">
        <v>45533</v>
      </c>
      <c r="AI320" s="149" t="s">
        <v>1421</v>
      </c>
      <c r="AJ320" s="181" t="s">
        <v>1243</v>
      </c>
      <c r="AK320" s="151">
        <f t="shared" si="35"/>
        <v>0</v>
      </c>
      <c r="AL320" s="151">
        <f t="shared" si="36"/>
        <v>950</v>
      </c>
      <c r="AM320" s="151">
        <f t="shared" si="34"/>
        <v>950</v>
      </c>
      <c r="AN320" s="151">
        <f t="shared" si="37"/>
        <v>950</v>
      </c>
      <c r="AO320" s="161"/>
      <c r="AP320" s="162" t="s">
        <v>1256</v>
      </c>
    </row>
    <row r="321" s="61" customFormat="1" ht="15" spans="1:42">
      <c r="A321" s="204" t="s">
        <v>354</v>
      </c>
      <c r="B321" s="205" t="s">
        <v>620</v>
      </c>
      <c r="C321" s="205" t="s">
        <v>447</v>
      </c>
      <c r="D321" s="206" t="s">
        <v>1236</v>
      </c>
      <c r="E321" s="206" t="s">
        <v>1237</v>
      </c>
      <c r="F321" s="207" t="s">
        <v>433</v>
      </c>
      <c r="G321" s="205" t="s">
        <v>1238</v>
      </c>
      <c r="H321" s="205" t="s">
        <v>1239</v>
      </c>
      <c r="I321" s="213">
        <v>45524</v>
      </c>
      <c r="J321" s="213">
        <v>45525</v>
      </c>
      <c r="K321" s="213">
        <v>45533</v>
      </c>
      <c r="L321" s="213">
        <v>45533</v>
      </c>
      <c r="M321" s="213">
        <v>45533</v>
      </c>
      <c r="N321" s="213">
        <v>45622</v>
      </c>
      <c r="O321" s="214"/>
      <c r="P321" s="205" t="s">
        <v>1271</v>
      </c>
      <c r="Q321" s="215">
        <v>0</v>
      </c>
      <c r="R321" s="215">
        <v>450</v>
      </c>
      <c r="S321" s="215">
        <v>0</v>
      </c>
      <c r="T321" s="215">
        <v>0</v>
      </c>
      <c r="U321" s="215">
        <v>0</v>
      </c>
      <c r="V321" s="215"/>
      <c r="W321" s="215">
        <v>0</v>
      </c>
      <c r="X321" s="215">
        <v>450</v>
      </c>
      <c r="Y321" s="215">
        <v>0</v>
      </c>
      <c r="Z321" s="215">
        <v>0</v>
      </c>
      <c r="AA321" s="215"/>
      <c r="AB321" s="215">
        <f t="shared" si="42"/>
        <v>0</v>
      </c>
      <c r="AC321" s="215">
        <f t="shared" si="41"/>
        <v>0</v>
      </c>
      <c r="AD321" s="215">
        <v>0</v>
      </c>
      <c r="AE321" s="216">
        <v>45533</v>
      </c>
      <c r="AF321" s="215" t="s">
        <v>1246</v>
      </c>
      <c r="AG321" s="215">
        <v>0</v>
      </c>
      <c r="AH321" s="217"/>
      <c r="AI321" s="218"/>
      <c r="AJ321" s="219" t="s">
        <v>1399</v>
      </c>
      <c r="AK321" s="220">
        <f t="shared" si="35"/>
        <v>0</v>
      </c>
      <c r="AL321" s="220">
        <f t="shared" si="36"/>
        <v>0</v>
      </c>
      <c r="AM321" s="220">
        <f t="shared" si="34"/>
        <v>0</v>
      </c>
      <c r="AN321" s="220">
        <f t="shared" si="37"/>
        <v>0</v>
      </c>
      <c r="AO321" s="222"/>
      <c r="AP321" s="223" t="s">
        <v>1247</v>
      </c>
    </row>
    <row r="322" s="61" customFormat="1" ht="15" spans="1:42">
      <c r="A322" s="204" t="s">
        <v>355</v>
      </c>
      <c r="B322" s="205" t="s">
        <v>620</v>
      </c>
      <c r="C322" s="205" t="s">
        <v>447</v>
      </c>
      <c r="D322" s="206" t="s">
        <v>1236</v>
      </c>
      <c r="E322" s="206" t="s">
        <v>1237</v>
      </c>
      <c r="F322" s="207" t="s">
        <v>433</v>
      </c>
      <c r="G322" s="205" t="s">
        <v>1238</v>
      </c>
      <c r="H322" s="205" t="s">
        <v>1239</v>
      </c>
      <c r="I322" s="213">
        <v>45524</v>
      </c>
      <c r="J322" s="213">
        <v>45525</v>
      </c>
      <c r="K322" s="213">
        <v>45533</v>
      </c>
      <c r="L322" s="213">
        <v>45533</v>
      </c>
      <c r="M322" s="213">
        <v>45533</v>
      </c>
      <c r="N322" s="213">
        <v>45622</v>
      </c>
      <c r="O322" s="214"/>
      <c r="P322" s="205" t="s">
        <v>1271</v>
      </c>
      <c r="Q322" s="215">
        <v>0</v>
      </c>
      <c r="R322" s="215">
        <v>450</v>
      </c>
      <c r="S322" s="215">
        <v>0</v>
      </c>
      <c r="T322" s="215">
        <v>0</v>
      </c>
      <c r="U322" s="215">
        <v>0</v>
      </c>
      <c r="V322" s="215"/>
      <c r="W322" s="215">
        <v>0</v>
      </c>
      <c r="X322" s="215">
        <v>450</v>
      </c>
      <c r="Y322" s="215">
        <v>0</v>
      </c>
      <c r="Z322" s="215">
        <v>0</v>
      </c>
      <c r="AA322" s="215"/>
      <c r="AB322" s="215">
        <f t="shared" si="42"/>
        <v>0</v>
      </c>
      <c r="AC322" s="215">
        <f t="shared" si="41"/>
        <v>0</v>
      </c>
      <c r="AD322" s="215">
        <v>0</v>
      </c>
      <c r="AE322" s="216">
        <v>45533</v>
      </c>
      <c r="AF322" s="215" t="s">
        <v>1246</v>
      </c>
      <c r="AG322" s="215">
        <v>0</v>
      </c>
      <c r="AH322" s="217"/>
      <c r="AI322" s="218"/>
      <c r="AJ322" s="219" t="s">
        <v>1399</v>
      </c>
      <c r="AK322" s="220">
        <f t="shared" si="35"/>
        <v>0</v>
      </c>
      <c r="AL322" s="220">
        <f t="shared" si="36"/>
        <v>0</v>
      </c>
      <c r="AM322" s="220">
        <f t="shared" si="34"/>
        <v>0</v>
      </c>
      <c r="AN322" s="220">
        <f t="shared" si="37"/>
        <v>0</v>
      </c>
      <c r="AO322" s="222"/>
      <c r="AP322" s="223" t="s">
        <v>1247</v>
      </c>
    </row>
    <row r="323" s="61" customFormat="1" ht="15" spans="1:42">
      <c r="A323" s="204" t="s">
        <v>356</v>
      </c>
      <c r="B323" s="205" t="s">
        <v>620</v>
      </c>
      <c r="C323" s="205" t="s">
        <v>447</v>
      </c>
      <c r="D323" s="206" t="s">
        <v>1236</v>
      </c>
      <c r="E323" s="206" t="s">
        <v>1237</v>
      </c>
      <c r="F323" s="207" t="s">
        <v>433</v>
      </c>
      <c r="G323" s="205" t="s">
        <v>1238</v>
      </c>
      <c r="H323" s="205" t="s">
        <v>1239</v>
      </c>
      <c r="I323" s="213">
        <v>45524</v>
      </c>
      <c r="J323" s="213">
        <v>45525</v>
      </c>
      <c r="K323" s="213">
        <v>45533</v>
      </c>
      <c r="L323" s="213">
        <v>45533</v>
      </c>
      <c r="M323" s="213">
        <v>45533</v>
      </c>
      <c r="N323" s="214">
        <v>45622</v>
      </c>
      <c r="O323" s="214"/>
      <c r="P323" s="205" t="s">
        <v>1271</v>
      </c>
      <c r="Q323" s="215">
        <v>0</v>
      </c>
      <c r="R323" s="215">
        <v>450</v>
      </c>
      <c r="S323" s="215">
        <v>0</v>
      </c>
      <c r="T323" s="215">
        <v>0</v>
      </c>
      <c r="U323" s="215">
        <v>0</v>
      </c>
      <c r="V323" s="215"/>
      <c r="W323" s="215">
        <v>0</v>
      </c>
      <c r="X323" s="215">
        <v>450</v>
      </c>
      <c r="Y323" s="215">
        <v>0</v>
      </c>
      <c r="Z323" s="215">
        <v>0</v>
      </c>
      <c r="AA323" s="215"/>
      <c r="AB323" s="215">
        <f t="shared" si="42"/>
        <v>0</v>
      </c>
      <c r="AC323" s="215">
        <f t="shared" si="41"/>
        <v>0</v>
      </c>
      <c r="AD323" s="215">
        <v>0</v>
      </c>
      <c r="AE323" s="216">
        <v>45533</v>
      </c>
      <c r="AF323" s="215" t="s">
        <v>1246</v>
      </c>
      <c r="AG323" s="215">
        <v>0</v>
      </c>
      <c r="AH323" s="217"/>
      <c r="AI323" s="218"/>
      <c r="AJ323" s="219" t="s">
        <v>1399</v>
      </c>
      <c r="AK323" s="220">
        <f t="shared" si="35"/>
        <v>0</v>
      </c>
      <c r="AL323" s="220">
        <f t="shared" si="36"/>
        <v>0</v>
      </c>
      <c r="AM323" s="220">
        <f t="shared" si="34"/>
        <v>0</v>
      </c>
      <c r="AN323" s="220">
        <f t="shared" si="37"/>
        <v>0</v>
      </c>
      <c r="AO323" s="222"/>
      <c r="AP323" s="223" t="s">
        <v>1247</v>
      </c>
    </row>
    <row r="324" s="61" customFormat="1" ht="15" spans="1:42">
      <c r="A324" s="87" t="s">
        <v>357</v>
      </c>
      <c r="B324" s="88" t="s">
        <v>682</v>
      </c>
      <c r="C324" s="88" t="s">
        <v>510</v>
      </c>
      <c r="D324" s="89" t="s">
        <v>1236</v>
      </c>
      <c r="E324" s="89" t="s">
        <v>1237</v>
      </c>
      <c r="F324" s="90" t="s">
        <v>581</v>
      </c>
      <c r="G324" s="88" t="s">
        <v>1238</v>
      </c>
      <c r="H324" s="88" t="s">
        <v>1239</v>
      </c>
      <c r="I324" s="113">
        <v>45525</v>
      </c>
      <c r="J324" s="113">
        <v>45525</v>
      </c>
      <c r="K324" s="113">
        <v>45533</v>
      </c>
      <c r="L324" s="113">
        <v>45533</v>
      </c>
      <c r="M324" s="113">
        <v>45533</v>
      </c>
      <c r="N324" s="113">
        <v>45534</v>
      </c>
      <c r="O324" s="114"/>
      <c r="P324" s="88" t="s">
        <v>1245</v>
      </c>
      <c r="Q324" s="122">
        <v>7600</v>
      </c>
      <c r="R324" s="122">
        <v>2600</v>
      </c>
      <c r="S324" s="122">
        <v>0</v>
      </c>
      <c r="T324" s="122">
        <v>0</v>
      </c>
      <c r="U324" s="122">
        <v>0</v>
      </c>
      <c r="V324" s="122"/>
      <c r="W324" s="122">
        <v>7600</v>
      </c>
      <c r="X324" s="122">
        <v>2600</v>
      </c>
      <c r="Y324" s="122">
        <v>0</v>
      </c>
      <c r="Z324" s="122">
        <v>0</v>
      </c>
      <c r="AA324" s="122"/>
      <c r="AB324" s="122">
        <f t="shared" si="42"/>
        <v>0</v>
      </c>
      <c r="AC324" s="122">
        <f t="shared" si="41"/>
        <v>0</v>
      </c>
      <c r="AD324" s="122">
        <v>0</v>
      </c>
      <c r="AE324" s="136">
        <v>45533</v>
      </c>
      <c r="AF324" s="122" t="s">
        <v>1246</v>
      </c>
      <c r="AG324" s="122">
        <v>0</v>
      </c>
      <c r="AH324" s="148"/>
      <c r="AI324" s="149"/>
      <c r="AJ324" s="181" t="s">
        <v>689</v>
      </c>
      <c r="AK324" s="151">
        <f t="shared" si="35"/>
        <v>0</v>
      </c>
      <c r="AL324" s="151">
        <f t="shared" si="36"/>
        <v>0</v>
      </c>
      <c r="AM324" s="151">
        <f t="shared" ref="AM324:AM387" si="43">SUM(AK324:AL324)</f>
        <v>0</v>
      </c>
      <c r="AN324" s="151">
        <f t="shared" si="37"/>
        <v>0</v>
      </c>
      <c r="AO324" s="161"/>
      <c r="AP324" s="162" t="s">
        <v>1265</v>
      </c>
    </row>
    <row r="325" s="61" customFormat="1" ht="15" spans="1:42">
      <c r="A325" s="87" t="s">
        <v>358</v>
      </c>
      <c r="B325" s="88" t="s">
        <v>960</v>
      </c>
      <c r="C325" s="88" t="s">
        <v>572</v>
      </c>
      <c r="D325" s="89" t="s">
        <v>1236</v>
      </c>
      <c r="E325" s="89" t="s">
        <v>1252</v>
      </c>
      <c r="F325" s="90" t="s">
        <v>454</v>
      </c>
      <c r="G325" s="88" t="s">
        <v>1238</v>
      </c>
      <c r="H325" s="88" t="s">
        <v>1239</v>
      </c>
      <c r="I325" s="113">
        <v>45525</v>
      </c>
      <c r="J325" s="113">
        <v>45525</v>
      </c>
      <c r="K325" s="113">
        <v>45533</v>
      </c>
      <c r="L325" s="113">
        <v>45533</v>
      </c>
      <c r="M325" s="113">
        <v>45533</v>
      </c>
      <c r="N325" s="113"/>
      <c r="O325" s="114">
        <v>45406</v>
      </c>
      <c r="P325" s="88" t="s">
        <v>1382</v>
      </c>
      <c r="Q325" s="122">
        <v>7700</v>
      </c>
      <c r="R325" s="122">
        <v>2600</v>
      </c>
      <c r="S325" s="122">
        <v>0</v>
      </c>
      <c r="T325" s="122">
        <v>0</v>
      </c>
      <c r="U325" s="122">
        <v>0</v>
      </c>
      <c r="V325" s="122"/>
      <c r="W325" s="122">
        <v>7700</v>
      </c>
      <c r="X325" s="122">
        <v>2600</v>
      </c>
      <c r="Y325" s="122">
        <v>0</v>
      </c>
      <c r="Z325" s="122">
        <v>0</v>
      </c>
      <c r="AA325" s="122"/>
      <c r="AB325" s="122">
        <f t="shared" si="42"/>
        <v>0</v>
      </c>
      <c r="AC325" s="122">
        <f t="shared" si="41"/>
        <v>0</v>
      </c>
      <c r="AD325" s="122">
        <v>0</v>
      </c>
      <c r="AE325" s="136">
        <v>45533</v>
      </c>
      <c r="AF325" s="122" t="s">
        <v>1246</v>
      </c>
      <c r="AG325" s="122">
        <v>0</v>
      </c>
      <c r="AH325" s="148"/>
      <c r="AI325" s="149"/>
      <c r="AJ325" s="181" t="s">
        <v>1399</v>
      </c>
      <c r="AK325" s="151">
        <f t="shared" ref="AK325:AK388" si="44">Q325-(U325+W325+Y325)</f>
        <v>0</v>
      </c>
      <c r="AL325" s="151">
        <f t="shared" ref="AL325:AL387" si="45">SUM(R325:T325)-(X325+Z325+V325)</f>
        <v>0</v>
      </c>
      <c r="AM325" s="151">
        <f t="shared" si="43"/>
        <v>0</v>
      </c>
      <c r="AN325" s="151">
        <f t="shared" ref="AN325:AN388" si="46">AD325+AG325</f>
        <v>0</v>
      </c>
      <c r="AO325" s="161"/>
      <c r="AP325" s="162" t="s">
        <v>1265</v>
      </c>
    </row>
    <row r="326" s="61" customFormat="1" ht="15" spans="1:42">
      <c r="A326" s="87" t="s">
        <v>359</v>
      </c>
      <c r="B326" s="88" t="s">
        <v>959</v>
      </c>
      <c r="C326" s="88" t="s">
        <v>655</v>
      </c>
      <c r="D326" s="89" t="s">
        <v>1236</v>
      </c>
      <c r="E326" s="89" t="s">
        <v>1252</v>
      </c>
      <c r="F326" s="90" t="s">
        <v>454</v>
      </c>
      <c r="G326" s="88" t="s">
        <v>1238</v>
      </c>
      <c r="H326" s="88" t="s">
        <v>1239</v>
      </c>
      <c r="I326" s="113">
        <v>45526</v>
      </c>
      <c r="J326" s="113">
        <v>45526</v>
      </c>
      <c r="K326" s="113">
        <v>45533</v>
      </c>
      <c r="L326" s="113">
        <v>45533</v>
      </c>
      <c r="M326" s="113">
        <v>45533</v>
      </c>
      <c r="N326" s="114">
        <v>45544</v>
      </c>
      <c r="O326" s="114"/>
      <c r="P326" s="88" t="s">
        <v>1271</v>
      </c>
      <c r="Q326" s="122">
        <v>0</v>
      </c>
      <c r="R326" s="122">
        <v>400</v>
      </c>
      <c r="S326" s="122">
        <v>0</v>
      </c>
      <c r="T326" s="122">
        <v>0</v>
      </c>
      <c r="U326" s="122">
        <v>0</v>
      </c>
      <c r="V326" s="122"/>
      <c r="W326" s="122">
        <v>0</v>
      </c>
      <c r="X326" s="122">
        <v>0</v>
      </c>
      <c r="Y326" s="122">
        <v>0</v>
      </c>
      <c r="Z326" s="122">
        <v>0</v>
      </c>
      <c r="AA326" s="122"/>
      <c r="AB326" s="122">
        <f t="shared" si="42"/>
        <v>400</v>
      </c>
      <c r="AC326" s="122">
        <f t="shared" si="41"/>
        <v>0</v>
      </c>
      <c r="AD326" s="122">
        <v>0</v>
      </c>
      <c r="AE326" s="136">
        <v>45533</v>
      </c>
      <c r="AF326" s="122" t="s">
        <v>1246</v>
      </c>
      <c r="AG326" s="122">
        <v>400</v>
      </c>
      <c r="AH326" s="148">
        <v>45544</v>
      </c>
      <c r="AI326" s="149" t="s">
        <v>1422</v>
      </c>
      <c r="AJ326" s="181" t="s">
        <v>1243</v>
      </c>
      <c r="AK326" s="151">
        <f t="shared" si="44"/>
        <v>0</v>
      </c>
      <c r="AL326" s="151">
        <f t="shared" si="45"/>
        <v>400</v>
      </c>
      <c r="AM326" s="151">
        <f t="shared" si="43"/>
        <v>400</v>
      </c>
      <c r="AN326" s="151">
        <f t="shared" si="46"/>
        <v>400</v>
      </c>
      <c r="AO326" s="161"/>
      <c r="AP326" s="162" t="s">
        <v>1244</v>
      </c>
    </row>
    <row r="327" s="61" customFormat="1" ht="15" spans="1:42">
      <c r="A327" s="87" t="s">
        <v>360</v>
      </c>
      <c r="B327" s="88" t="s">
        <v>959</v>
      </c>
      <c r="C327" s="88" t="s">
        <v>823</v>
      </c>
      <c r="D327" s="89" t="s">
        <v>1236</v>
      </c>
      <c r="E327" s="89" t="s">
        <v>1252</v>
      </c>
      <c r="F327" s="90" t="s">
        <v>454</v>
      </c>
      <c r="G327" s="88" t="s">
        <v>1361</v>
      </c>
      <c r="H327" s="88" t="s">
        <v>1346</v>
      </c>
      <c r="I327" s="113">
        <v>45526</v>
      </c>
      <c r="J327" s="113">
        <v>45526</v>
      </c>
      <c r="K327" s="113">
        <v>45533</v>
      </c>
      <c r="L327" s="113">
        <v>45533</v>
      </c>
      <c r="M327" s="113">
        <v>45533</v>
      </c>
      <c r="N327" s="114">
        <v>45544</v>
      </c>
      <c r="O327" s="114"/>
      <c r="P327" s="88" t="s">
        <v>1271</v>
      </c>
      <c r="Q327" s="122">
        <v>0</v>
      </c>
      <c r="R327" s="122">
        <v>400</v>
      </c>
      <c r="S327" s="122">
        <v>0</v>
      </c>
      <c r="T327" s="122">
        <v>0</v>
      </c>
      <c r="U327" s="122">
        <v>0</v>
      </c>
      <c r="V327" s="122"/>
      <c r="W327" s="122">
        <v>0</v>
      </c>
      <c r="X327" s="122">
        <v>0</v>
      </c>
      <c r="Y327" s="122">
        <v>0</v>
      </c>
      <c r="Z327" s="122">
        <v>0</v>
      </c>
      <c r="AA327" s="122"/>
      <c r="AB327" s="122">
        <f t="shared" si="42"/>
        <v>400</v>
      </c>
      <c r="AC327" s="122">
        <f t="shared" si="41"/>
        <v>0</v>
      </c>
      <c r="AD327" s="122">
        <v>0</v>
      </c>
      <c r="AE327" s="136">
        <v>45533</v>
      </c>
      <c r="AF327" s="122" t="s">
        <v>1246</v>
      </c>
      <c r="AG327" s="122">
        <v>400</v>
      </c>
      <c r="AH327" s="148">
        <v>45544</v>
      </c>
      <c r="AI327" s="149" t="s">
        <v>1422</v>
      </c>
      <c r="AJ327" s="181" t="s">
        <v>1243</v>
      </c>
      <c r="AK327" s="151">
        <f t="shared" si="44"/>
        <v>0</v>
      </c>
      <c r="AL327" s="151">
        <f t="shared" si="45"/>
        <v>400</v>
      </c>
      <c r="AM327" s="151">
        <f t="shared" si="43"/>
        <v>400</v>
      </c>
      <c r="AN327" s="151">
        <f t="shared" si="46"/>
        <v>400</v>
      </c>
      <c r="AO327" s="161"/>
      <c r="AP327" s="162" t="s">
        <v>1244</v>
      </c>
    </row>
    <row r="328" s="61" customFormat="1" ht="15" spans="1:42">
      <c r="A328" s="87" t="s">
        <v>361</v>
      </c>
      <c r="B328" s="88" t="s">
        <v>962</v>
      </c>
      <c r="C328" s="88" t="s">
        <v>510</v>
      </c>
      <c r="D328" s="89" t="s">
        <v>1236</v>
      </c>
      <c r="E328" s="89" t="s">
        <v>1237</v>
      </c>
      <c r="F328" s="90" t="s">
        <v>454</v>
      </c>
      <c r="G328" s="88" t="s">
        <v>1238</v>
      </c>
      <c r="H328" s="88" t="s">
        <v>1239</v>
      </c>
      <c r="I328" s="113">
        <v>45525</v>
      </c>
      <c r="J328" s="113">
        <v>45525</v>
      </c>
      <c r="K328" s="113">
        <v>45534</v>
      </c>
      <c r="L328" s="113">
        <v>45534</v>
      </c>
      <c r="M328" s="113">
        <v>45534</v>
      </c>
      <c r="N328" s="113">
        <v>45541</v>
      </c>
      <c r="O328" s="114">
        <v>44707</v>
      </c>
      <c r="P328" s="88" t="s">
        <v>1382</v>
      </c>
      <c r="Q328" s="122">
        <v>8200</v>
      </c>
      <c r="R328" s="122">
        <v>2600</v>
      </c>
      <c r="S328" s="122">
        <v>500</v>
      </c>
      <c r="T328" s="122">
        <v>0</v>
      </c>
      <c r="U328" s="122">
        <v>0</v>
      </c>
      <c r="V328" s="122">
        <v>217</v>
      </c>
      <c r="W328" s="122">
        <v>8200</v>
      </c>
      <c r="X328" s="122">
        <v>0</v>
      </c>
      <c r="Y328" s="122">
        <v>0</v>
      </c>
      <c r="Z328" s="122">
        <v>0</v>
      </c>
      <c r="AA328" s="122"/>
      <c r="AB328" s="122">
        <f>SUM(Q328:T328)-(U328+W328+X328+Y328+Z328+V328)</f>
        <v>2883</v>
      </c>
      <c r="AC328" s="122">
        <f t="shared" si="41"/>
        <v>1441.5</v>
      </c>
      <c r="AD328" s="122">
        <v>1441.5</v>
      </c>
      <c r="AE328" s="136">
        <v>45534</v>
      </c>
      <c r="AF328" s="122" t="s">
        <v>1423</v>
      </c>
      <c r="AG328" s="122">
        <v>0</v>
      </c>
      <c r="AH328" s="148"/>
      <c r="AI328" s="149"/>
      <c r="AJ328" s="181" t="s">
        <v>1316</v>
      </c>
      <c r="AK328" s="151">
        <f t="shared" si="44"/>
        <v>0</v>
      </c>
      <c r="AL328" s="151">
        <f t="shared" si="45"/>
        <v>2883</v>
      </c>
      <c r="AM328" s="151">
        <f t="shared" si="43"/>
        <v>2883</v>
      </c>
      <c r="AN328" s="151">
        <f t="shared" si="46"/>
        <v>1441.5</v>
      </c>
      <c r="AO328" s="161"/>
      <c r="AP328" s="162" t="s">
        <v>1396</v>
      </c>
    </row>
    <row r="329" s="61" customFormat="1" ht="15" spans="1:42">
      <c r="A329" s="87" t="s">
        <v>362</v>
      </c>
      <c r="B329" s="88" t="s">
        <v>965</v>
      </c>
      <c r="C329" s="88" t="s">
        <v>966</v>
      </c>
      <c r="D329" s="89" t="s">
        <v>1236</v>
      </c>
      <c r="E329" s="89" t="s">
        <v>1252</v>
      </c>
      <c r="F329" s="90" t="s">
        <v>454</v>
      </c>
      <c r="G329" s="88" t="s">
        <v>1238</v>
      </c>
      <c r="H329" s="88" t="s">
        <v>1239</v>
      </c>
      <c r="I329" s="113">
        <v>45524</v>
      </c>
      <c r="J329" s="113">
        <v>45524</v>
      </c>
      <c r="K329" s="113">
        <v>45537</v>
      </c>
      <c r="L329" s="113">
        <v>45537</v>
      </c>
      <c r="M329" s="113">
        <v>45537</v>
      </c>
      <c r="N329" s="113">
        <v>45540</v>
      </c>
      <c r="O329" s="114"/>
      <c r="P329" s="88" t="s">
        <v>1382</v>
      </c>
      <c r="Q329" s="122">
        <v>4950</v>
      </c>
      <c r="R329" s="122">
        <v>3750</v>
      </c>
      <c r="S329" s="122">
        <v>0</v>
      </c>
      <c r="T329" s="122">
        <v>0</v>
      </c>
      <c r="U329" s="122">
        <v>0</v>
      </c>
      <c r="V329" s="122"/>
      <c r="W329" s="122">
        <v>0</v>
      </c>
      <c r="X329" s="122">
        <v>0</v>
      </c>
      <c r="Y329" s="122">
        <v>0</v>
      </c>
      <c r="Z329" s="122">
        <v>0</v>
      </c>
      <c r="AA329" s="122"/>
      <c r="AB329" s="122">
        <f>SUM(Q329:T329)-(U329+W329+X329+Y329+Z329)</f>
        <v>8700</v>
      </c>
      <c r="AC329" s="122">
        <f t="shared" si="41"/>
        <v>0</v>
      </c>
      <c r="AD329" s="122">
        <v>4350</v>
      </c>
      <c r="AE329" s="136">
        <v>45537</v>
      </c>
      <c r="AF329" s="122" t="s">
        <v>967</v>
      </c>
      <c r="AG329" s="122">
        <v>4350</v>
      </c>
      <c r="AH329" s="148">
        <v>45540</v>
      </c>
      <c r="AI329" s="149" t="s">
        <v>1424</v>
      </c>
      <c r="AJ329" s="181" t="s">
        <v>1243</v>
      </c>
      <c r="AK329" s="151">
        <f t="shared" si="44"/>
        <v>4950</v>
      </c>
      <c r="AL329" s="151">
        <f t="shared" si="45"/>
        <v>3750</v>
      </c>
      <c r="AM329" s="151">
        <f t="shared" si="43"/>
        <v>8700</v>
      </c>
      <c r="AN329" s="151">
        <f t="shared" si="46"/>
        <v>8700</v>
      </c>
      <c r="AO329" s="161"/>
      <c r="AP329" s="162" t="s">
        <v>1254</v>
      </c>
    </row>
    <row r="330" s="61" customFormat="1" ht="15" spans="1:42">
      <c r="A330" s="87" t="s">
        <v>363</v>
      </c>
      <c r="B330" s="88" t="s">
        <v>895</v>
      </c>
      <c r="C330" s="88" t="s">
        <v>520</v>
      </c>
      <c r="D330" s="89" t="s">
        <v>1236</v>
      </c>
      <c r="E330" s="89" t="s">
        <v>1237</v>
      </c>
      <c r="F330" s="90" t="s">
        <v>454</v>
      </c>
      <c r="G330" s="88" t="s">
        <v>1238</v>
      </c>
      <c r="H330" s="88" t="s">
        <v>1239</v>
      </c>
      <c r="I330" s="113">
        <v>45528</v>
      </c>
      <c r="J330" s="113">
        <v>45531</v>
      </c>
      <c r="K330" s="113">
        <v>45537</v>
      </c>
      <c r="L330" s="113">
        <v>45537</v>
      </c>
      <c r="M330" s="113">
        <v>45537</v>
      </c>
      <c r="N330" s="113">
        <v>45540</v>
      </c>
      <c r="O330" s="114">
        <v>44356</v>
      </c>
      <c r="P330" s="88" t="s">
        <v>1245</v>
      </c>
      <c r="Q330" s="122">
        <v>7000</v>
      </c>
      <c r="R330" s="122">
        <v>2300</v>
      </c>
      <c r="S330" s="122">
        <v>0</v>
      </c>
      <c r="T330" s="122">
        <v>0</v>
      </c>
      <c r="U330" s="122">
        <v>0</v>
      </c>
      <c r="V330" s="122"/>
      <c r="W330" s="122">
        <v>7000</v>
      </c>
      <c r="X330" s="122">
        <v>2300</v>
      </c>
      <c r="Y330" s="122">
        <v>0</v>
      </c>
      <c r="Z330" s="122">
        <v>0</v>
      </c>
      <c r="AA330" s="122"/>
      <c r="AB330" s="122">
        <f>SUM(Q330:T330)-(U330+W330+X330+Y330+Z330)</f>
        <v>0</v>
      </c>
      <c r="AC330" s="122">
        <f t="shared" si="41"/>
        <v>0</v>
      </c>
      <c r="AD330" s="122">
        <v>0</v>
      </c>
      <c r="AE330" s="136">
        <v>45537</v>
      </c>
      <c r="AF330" s="122" t="s">
        <v>1246</v>
      </c>
      <c r="AG330" s="122">
        <v>0</v>
      </c>
      <c r="AH330" s="148"/>
      <c r="AI330" s="149"/>
      <c r="AJ330" s="181" t="s">
        <v>1399</v>
      </c>
      <c r="AK330" s="151">
        <f t="shared" si="44"/>
        <v>0</v>
      </c>
      <c r="AL330" s="151">
        <f t="shared" si="45"/>
        <v>0</v>
      </c>
      <c r="AM330" s="151">
        <f t="shared" si="43"/>
        <v>0</v>
      </c>
      <c r="AN330" s="151">
        <f t="shared" si="46"/>
        <v>0</v>
      </c>
      <c r="AO330" s="161"/>
      <c r="AP330" s="162" t="s">
        <v>1247</v>
      </c>
    </row>
    <row r="331" s="61" customFormat="1" ht="15" spans="1:42">
      <c r="A331" s="87" t="s">
        <v>364</v>
      </c>
      <c r="B331" s="88" t="s">
        <v>970</v>
      </c>
      <c r="C331" s="88" t="s">
        <v>971</v>
      </c>
      <c r="D331" s="89" t="s">
        <v>1236</v>
      </c>
      <c r="E331" s="89" t="s">
        <v>1237</v>
      </c>
      <c r="F331" s="90" t="s">
        <v>433</v>
      </c>
      <c r="G331" s="88" t="s">
        <v>1238</v>
      </c>
      <c r="H331" s="88" t="s">
        <v>1239</v>
      </c>
      <c r="I331" s="113">
        <v>45531</v>
      </c>
      <c r="J331" s="113">
        <v>45531</v>
      </c>
      <c r="K331" s="113">
        <v>45538</v>
      </c>
      <c r="L331" s="113">
        <v>45538</v>
      </c>
      <c r="M331" s="113">
        <v>45538</v>
      </c>
      <c r="N331" s="113">
        <v>45546</v>
      </c>
      <c r="O331" s="114"/>
      <c r="P331" s="88" t="s">
        <v>1271</v>
      </c>
      <c r="Q331" s="122">
        <v>0</v>
      </c>
      <c r="R331" s="122">
        <v>450</v>
      </c>
      <c r="S331" s="122">
        <v>0</v>
      </c>
      <c r="T331" s="122">
        <v>0</v>
      </c>
      <c r="U331" s="122">
        <v>0</v>
      </c>
      <c r="V331" s="122"/>
      <c r="W331" s="122">
        <v>450</v>
      </c>
      <c r="X331" s="122">
        <v>0</v>
      </c>
      <c r="Y331" s="122">
        <v>0</v>
      </c>
      <c r="Z331" s="122">
        <v>0</v>
      </c>
      <c r="AA331" s="122"/>
      <c r="AB331" s="122">
        <f>SUM(Q331:T331)-(U331+W331+X331+Y331+Z331)</f>
        <v>0</v>
      </c>
      <c r="AC331" s="122">
        <f t="shared" si="41"/>
        <v>0</v>
      </c>
      <c r="AD331" s="122">
        <v>0</v>
      </c>
      <c r="AE331" s="136">
        <v>45538</v>
      </c>
      <c r="AF331" s="122" t="s">
        <v>1246</v>
      </c>
      <c r="AG331" s="122">
        <v>0</v>
      </c>
      <c r="AH331" s="148"/>
      <c r="AI331" s="149"/>
      <c r="AJ331" s="181" t="s">
        <v>1399</v>
      </c>
      <c r="AK331" s="151">
        <f t="shared" si="44"/>
        <v>-450</v>
      </c>
      <c r="AL331" s="151">
        <f t="shared" si="45"/>
        <v>450</v>
      </c>
      <c r="AM331" s="151">
        <f t="shared" si="43"/>
        <v>0</v>
      </c>
      <c r="AN331" s="151">
        <f t="shared" si="46"/>
        <v>0</v>
      </c>
      <c r="AO331" s="161"/>
      <c r="AP331" s="162" t="s">
        <v>1247</v>
      </c>
    </row>
    <row r="332" s="61" customFormat="1" ht="15" spans="1:42">
      <c r="A332" s="87" t="s">
        <v>365</v>
      </c>
      <c r="B332" s="88" t="s">
        <v>969</v>
      </c>
      <c r="C332" s="88" t="s">
        <v>541</v>
      </c>
      <c r="D332" s="89" t="s">
        <v>1236</v>
      </c>
      <c r="E332" s="89" t="s">
        <v>1252</v>
      </c>
      <c r="F332" s="90" t="s">
        <v>433</v>
      </c>
      <c r="G332" s="88" t="s">
        <v>1238</v>
      </c>
      <c r="H332" s="88" t="s">
        <v>1239</v>
      </c>
      <c r="I332" s="113">
        <v>45532</v>
      </c>
      <c r="J332" s="113">
        <v>45532</v>
      </c>
      <c r="K332" s="113">
        <v>45538</v>
      </c>
      <c r="L332" s="113">
        <v>45538</v>
      </c>
      <c r="M332" s="113">
        <v>45538</v>
      </c>
      <c r="N332" s="113">
        <v>45538</v>
      </c>
      <c r="O332" s="114">
        <v>45323</v>
      </c>
      <c r="P332" s="88" t="s">
        <v>1266</v>
      </c>
      <c r="Q332" s="122">
        <v>0</v>
      </c>
      <c r="R332" s="122">
        <v>0</v>
      </c>
      <c r="S332" s="122">
        <v>0</v>
      </c>
      <c r="T332" s="122">
        <v>0</v>
      </c>
      <c r="U332" s="122">
        <v>0</v>
      </c>
      <c r="V332" s="122"/>
      <c r="W332" s="122">
        <v>0</v>
      </c>
      <c r="X332" s="122">
        <v>0</v>
      </c>
      <c r="Y332" s="122">
        <v>0</v>
      </c>
      <c r="Z332" s="122">
        <v>0</v>
      </c>
      <c r="AA332" s="122"/>
      <c r="AB332" s="122">
        <f>SUM(Q332:T332)-(U332+W332+X332+Y332+Z332)</f>
        <v>0</v>
      </c>
      <c r="AC332" s="122">
        <f t="shared" si="41"/>
        <v>0</v>
      </c>
      <c r="AD332" s="122">
        <v>0</v>
      </c>
      <c r="AE332" s="136">
        <v>45538</v>
      </c>
      <c r="AF332" s="122" t="s">
        <v>1246</v>
      </c>
      <c r="AG332" s="122">
        <v>0</v>
      </c>
      <c r="AH332" s="148"/>
      <c r="AI332" s="149"/>
      <c r="AJ332" s="181" t="s">
        <v>1399</v>
      </c>
      <c r="AK332" s="151">
        <f t="shared" si="44"/>
        <v>0</v>
      </c>
      <c r="AL332" s="151">
        <f t="shared" si="45"/>
        <v>0</v>
      </c>
      <c r="AM332" s="151">
        <f t="shared" si="43"/>
        <v>0</v>
      </c>
      <c r="AN332" s="151">
        <f t="shared" si="46"/>
        <v>0</v>
      </c>
      <c r="AO332" s="161"/>
      <c r="AP332" s="162" t="s">
        <v>1265</v>
      </c>
    </row>
    <row r="333" s="61" customFormat="1" ht="15" spans="1:42">
      <c r="A333" s="87" t="s">
        <v>366</v>
      </c>
      <c r="B333" s="88" t="s">
        <v>970</v>
      </c>
      <c r="C333" s="88" t="s">
        <v>971</v>
      </c>
      <c r="D333" s="89" t="s">
        <v>1236</v>
      </c>
      <c r="E333" s="89" t="s">
        <v>1237</v>
      </c>
      <c r="F333" s="90" t="s">
        <v>433</v>
      </c>
      <c r="G333" s="88" t="s">
        <v>1238</v>
      </c>
      <c r="H333" s="88" t="s">
        <v>1239</v>
      </c>
      <c r="I333" s="113">
        <v>45535</v>
      </c>
      <c r="J333" s="113">
        <v>45537</v>
      </c>
      <c r="K333" s="113">
        <v>45538</v>
      </c>
      <c r="L333" s="113">
        <v>45538</v>
      </c>
      <c r="M333" s="113">
        <v>45538</v>
      </c>
      <c r="N333" s="113">
        <v>45546</v>
      </c>
      <c r="O333" s="114"/>
      <c r="P333" s="88" t="s">
        <v>1271</v>
      </c>
      <c r="Q333" s="122">
        <v>0</v>
      </c>
      <c r="R333" s="122">
        <v>450</v>
      </c>
      <c r="S333" s="122">
        <v>0</v>
      </c>
      <c r="T333" s="122">
        <v>0</v>
      </c>
      <c r="U333" s="122">
        <v>0</v>
      </c>
      <c r="V333" s="122"/>
      <c r="W333" s="122">
        <v>0</v>
      </c>
      <c r="X333" s="122">
        <v>450</v>
      </c>
      <c r="Y333" s="122">
        <v>0</v>
      </c>
      <c r="Z333" s="122">
        <v>0</v>
      </c>
      <c r="AA333" s="122"/>
      <c r="AB333" s="122">
        <f>SUM(Q333:T333)-(U333+W333+X333+Y333+Z333)</f>
        <v>0</v>
      </c>
      <c r="AC333" s="122">
        <f t="shared" si="41"/>
        <v>0</v>
      </c>
      <c r="AD333" s="122">
        <v>0</v>
      </c>
      <c r="AE333" s="136">
        <v>45538</v>
      </c>
      <c r="AF333" s="122" t="s">
        <v>1246</v>
      </c>
      <c r="AG333" s="122">
        <v>0</v>
      </c>
      <c r="AH333" s="148"/>
      <c r="AI333" s="149"/>
      <c r="AJ333" s="181" t="s">
        <v>1399</v>
      </c>
      <c r="AK333" s="151">
        <f t="shared" si="44"/>
        <v>0</v>
      </c>
      <c r="AL333" s="151">
        <f t="shared" si="45"/>
        <v>0</v>
      </c>
      <c r="AM333" s="151">
        <f t="shared" si="43"/>
        <v>0</v>
      </c>
      <c r="AN333" s="151">
        <f t="shared" si="46"/>
        <v>0</v>
      </c>
      <c r="AO333" s="161"/>
      <c r="AP333" s="162" t="s">
        <v>1247</v>
      </c>
    </row>
    <row r="334" s="61" customFormat="1" ht="15" spans="1:42">
      <c r="A334" s="87" t="s">
        <v>367</v>
      </c>
      <c r="B334" s="88" t="s">
        <v>942</v>
      </c>
      <c r="C334" s="88" t="s">
        <v>973</v>
      </c>
      <c r="D334" s="89" t="s">
        <v>1236</v>
      </c>
      <c r="E334" s="89" t="s">
        <v>1237</v>
      </c>
      <c r="F334" s="90" t="s">
        <v>454</v>
      </c>
      <c r="G334" s="88" t="s">
        <v>1238</v>
      </c>
      <c r="H334" s="88" t="s">
        <v>1239</v>
      </c>
      <c r="I334" s="113">
        <v>45523</v>
      </c>
      <c r="J334" s="113">
        <v>45525</v>
      </c>
      <c r="K334" s="113">
        <v>45539</v>
      </c>
      <c r="L334" s="113">
        <v>45539</v>
      </c>
      <c r="M334" s="113">
        <v>45540</v>
      </c>
      <c r="N334" s="114">
        <v>45547</v>
      </c>
      <c r="O334" s="114">
        <v>43796</v>
      </c>
      <c r="P334" s="88" t="s">
        <v>1385</v>
      </c>
      <c r="Q334" s="122">
        <v>165</v>
      </c>
      <c r="R334" s="122">
        <v>2400</v>
      </c>
      <c r="S334" s="122">
        <v>500</v>
      </c>
      <c r="T334" s="122">
        <v>0</v>
      </c>
      <c r="U334" s="122">
        <v>0</v>
      </c>
      <c r="V334" s="122">
        <v>214.55</v>
      </c>
      <c r="W334" s="122">
        <v>0</v>
      </c>
      <c r="X334" s="122">
        <v>0</v>
      </c>
      <c r="Y334" s="122">
        <v>0</v>
      </c>
      <c r="Z334" s="122">
        <v>0</v>
      </c>
      <c r="AA334" s="122"/>
      <c r="AB334" s="122">
        <f>SUM(Q334:T334)-(U334+W334+X334+Y334+Z334+V334)</f>
        <v>2850.45</v>
      </c>
      <c r="AC334" s="122">
        <f t="shared" si="41"/>
        <v>0</v>
      </c>
      <c r="AD334" s="122">
        <v>0</v>
      </c>
      <c r="AE334" s="136">
        <v>45539</v>
      </c>
      <c r="AF334" s="122" t="s">
        <v>1246</v>
      </c>
      <c r="AG334" s="122">
        <v>2850.45</v>
      </c>
      <c r="AH334" s="148">
        <v>45555</v>
      </c>
      <c r="AI334" s="149" t="s">
        <v>1418</v>
      </c>
      <c r="AJ334" s="181" t="s">
        <v>1243</v>
      </c>
      <c r="AK334" s="151">
        <f t="shared" si="44"/>
        <v>165</v>
      </c>
      <c r="AL334" s="151">
        <f t="shared" si="45"/>
        <v>2685.45</v>
      </c>
      <c r="AM334" s="151">
        <f t="shared" si="43"/>
        <v>2850.45</v>
      </c>
      <c r="AN334" s="151">
        <f t="shared" si="46"/>
        <v>2850.45</v>
      </c>
      <c r="AO334" s="161"/>
      <c r="AP334" s="162" t="s">
        <v>1256</v>
      </c>
    </row>
    <row r="335" s="61" customFormat="1" ht="15" spans="1:42">
      <c r="A335" s="87" t="s">
        <v>368</v>
      </c>
      <c r="B335" s="88" t="s">
        <v>942</v>
      </c>
      <c r="C335" s="88" t="s">
        <v>974</v>
      </c>
      <c r="D335" s="89" t="s">
        <v>1236</v>
      </c>
      <c r="E335" s="89" t="s">
        <v>1237</v>
      </c>
      <c r="F335" s="90" t="s">
        <v>454</v>
      </c>
      <c r="G335" s="88" t="s">
        <v>1238</v>
      </c>
      <c r="H335" s="88" t="s">
        <v>1239</v>
      </c>
      <c r="I335" s="113">
        <v>45524</v>
      </c>
      <c r="J335" s="113">
        <v>45525</v>
      </c>
      <c r="K335" s="113">
        <v>45539</v>
      </c>
      <c r="L335" s="113">
        <v>45539</v>
      </c>
      <c r="M335" s="113">
        <v>45540</v>
      </c>
      <c r="N335" s="114">
        <v>45547</v>
      </c>
      <c r="O335" s="114">
        <v>40442</v>
      </c>
      <c r="P335" s="88" t="s">
        <v>1382</v>
      </c>
      <c r="Q335" s="122">
        <v>10300</v>
      </c>
      <c r="R335" s="122">
        <v>3750</v>
      </c>
      <c r="S335" s="122">
        <v>500</v>
      </c>
      <c r="T335" s="122">
        <v>0</v>
      </c>
      <c r="U335" s="122">
        <v>0</v>
      </c>
      <c r="V335" s="122">
        <v>1018.5</v>
      </c>
      <c r="W335" s="122">
        <v>0</v>
      </c>
      <c r="X335" s="122">
        <v>0</v>
      </c>
      <c r="Y335" s="122">
        <v>0</v>
      </c>
      <c r="Z335" s="122">
        <v>0</v>
      </c>
      <c r="AA335" s="122"/>
      <c r="AB335" s="122">
        <f>SUM(Q335:T335)-(U335+W335+X335+Y335+Z335+V335)</f>
        <v>13531.5</v>
      </c>
      <c r="AC335" s="122">
        <f t="shared" si="41"/>
        <v>0</v>
      </c>
      <c r="AD335" s="122">
        <v>0</v>
      </c>
      <c r="AE335" s="136">
        <v>45539</v>
      </c>
      <c r="AF335" s="122" t="s">
        <v>1246</v>
      </c>
      <c r="AG335" s="122">
        <v>13531.5</v>
      </c>
      <c r="AH335" s="148">
        <v>45555</v>
      </c>
      <c r="AI335" s="149" t="s">
        <v>1418</v>
      </c>
      <c r="AJ335" s="181" t="s">
        <v>1243</v>
      </c>
      <c r="AK335" s="151">
        <f t="shared" si="44"/>
        <v>10300</v>
      </c>
      <c r="AL335" s="151">
        <f t="shared" si="45"/>
        <v>3231.5</v>
      </c>
      <c r="AM335" s="151">
        <f t="shared" si="43"/>
        <v>13531.5</v>
      </c>
      <c r="AN335" s="151">
        <f t="shared" si="46"/>
        <v>13531.5</v>
      </c>
      <c r="AO335" s="161"/>
      <c r="AP335" s="162" t="s">
        <v>1256</v>
      </c>
    </row>
    <row r="336" s="61" customFormat="1" ht="15" spans="1:42">
      <c r="A336" s="87" t="s">
        <v>369</v>
      </c>
      <c r="B336" s="88" t="s">
        <v>975</v>
      </c>
      <c r="C336" s="88" t="s">
        <v>889</v>
      </c>
      <c r="D336" s="89" t="s">
        <v>1293</v>
      </c>
      <c r="E336" s="89" t="s">
        <v>1237</v>
      </c>
      <c r="F336" s="90" t="s">
        <v>433</v>
      </c>
      <c r="G336" s="88" t="s">
        <v>1238</v>
      </c>
      <c r="H336" s="88" t="s">
        <v>1239</v>
      </c>
      <c r="I336" s="113">
        <v>45525</v>
      </c>
      <c r="J336" s="113">
        <v>45526</v>
      </c>
      <c r="K336" s="113">
        <v>45539</v>
      </c>
      <c r="L336" s="113">
        <v>45539</v>
      </c>
      <c r="M336" s="113">
        <v>45540</v>
      </c>
      <c r="N336" s="114">
        <v>45542</v>
      </c>
      <c r="O336" s="114">
        <v>45479</v>
      </c>
      <c r="P336" s="88" t="s">
        <v>1250</v>
      </c>
      <c r="Q336" s="122">
        <v>1500</v>
      </c>
      <c r="R336" s="122">
        <v>800</v>
      </c>
      <c r="S336" s="122">
        <v>0</v>
      </c>
      <c r="T336" s="122">
        <v>0</v>
      </c>
      <c r="U336" s="122">
        <v>0</v>
      </c>
      <c r="V336" s="122"/>
      <c r="W336" s="122">
        <v>1500</v>
      </c>
      <c r="X336" s="122">
        <v>800</v>
      </c>
      <c r="Y336" s="122">
        <v>0</v>
      </c>
      <c r="Z336" s="122">
        <v>0</v>
      </c>
      <c r="AA336" s="122"/>
      <c r="AB336" s="122">
        <f t="shared" ref="AB336:AB346" si="47">SUM(Q336:T336)-(U336+W336+X336+Y336+Z336)</f>
        <v>0</v>
      </c>
      <c r="AC336" s="122">
        <f t="shared" si="41"/>
        <v>0</v>
      </c>
      <c r="AD336" s="122">
        <v>0</v>
      </c>
      <c r="AE336" s="136">
        <v>45539</v>
      </c>
      <c r="AF336" s="122" t="s">
        <v>1246</v>
      </c>
      <c r="AG336" s="122">
        <v>0</v>
      </c>
      <c r="AH336" s="148"/>
      <c r="AI336" s="149"/>
      <c r="AJ336" s="181" t="s">
        <v>1399</v>
      </c>
      <c r="AK336" s="151">
        <f t="shared" si="44"/>
        <v>0</v>
      </c>
      <c r="AL336" s="151">
        <f t="shared" si="45"/>
        <v>0</v>
      </c>
      <c r="AM336" s="151">
        <f t="shared" si="43"/>
        <v>0</v>
      </c>
      <c r="AN336" s="151">
        <f t="shared" si="46"/>
        <v>0</v>
      </c>
      <c r="AO336" s="161"/>
      <c r="AP336" s="162" t="s">
        <v>1247</v>
      </c>
    </row>
    <row r="337" s="61" customFormat="1" ht="15" spans="1:42">
      <c r="A337" s="87" t="s">
        <v>370</v>
      </c>
      <c r="B337" s="88" t="s">
        <v>828</v>
      </c>
      <c r="C337" s="88" t="s">
        <v>449</v>
      </c>
      <c r="D337" s="89" t="s">
        <v>1293</v>
      </c>
      <c r="E337" s="89" t="s">
        <v>1252</v>
      </c>
      <c r="F337" s="90" t="s">
        <v>433</v>
      </c>
      <c r="G337" s="88" t="s">
        <v>1238</v>
      </c>
      <c r="H337" s="88" t="s">
        <v>1239</v>
      </c>
      <c r="I337" s="113">
        <v>45533</v>
      </c>
      <c r="J337" s="113">
        <v>45533</v>
      </c>
      <c r="K337" s="113">
        <v>45539</v>
      </c>
      <c r="L337" s="113">
        <v>45539</v>
      </c>
      <c r="M337" s="113">
        <v>45540</v>
      </c>
      <c r="N337" s="113">
        <v>45546</v>
      </c>
      <c r="O337" s="114">
        <v>45410</v>
      </c>
      <c r="P337" s="88" t="s">
        <v>1250</v>
      </c>
      <c r="Q337" s="122">
        <v>0</v>
      </c>
      <c r="R337" s="122">
        <v>800</v>
      </c>
      <c r="S337" s="122">
        <v>0</v>
      </c>
      <c r="T337" s="122">
        <v>0</v>
      </c>
      <c r="U337" s="122">
        <v>0</v>
      </c>
      <c r="V337" s="122"/>
      <c r="W337" s="122">
        <v>0</v>
      </c>
      <c r="X337" s="122">
        <v>800</v>
      </c>
      <c r="Y337" s="122">
        <v>0</v>
      </c>
      <c r="Z337" s="122">
        <v>0</v>
      </c>
      <c r="AA337" s="122"/>
      <c r="AB337" s="122">
        <f t="shared" si="47"/>
        <v>0</v>
      </c>
      <c r="AC337" s="122">
        <f t="shared" si="41"/>
        <v>0</v>
      </c>
      <c r="AD337" s="122">
        <v>0</v>
      </c>
      <c r="AE337" s="136">
        <v>45539</v>
      </c>
      <c r="AF337" s="122" t="s">
        <v>1246</v>
      </c>
      <c r="AG337" s="122">
        <v>0</v>
      </c>
      <c r="AH337" s="148"/>
      <c r="AI337" s="149"/>
      <c r="AJ337" s="181" t="s">
        <v>1399</v>
      </c>
      <c r="AK337" s="151">
        <f t="shared" si="44"/>
        <v>0</v>
      </c>
      <c r="AL337" s="151">
        <f t="shared" si="45"/>
        <v>0</v>
      </c>
      <c r="AM337" s="151">
        <f t="shared" si="43"/>
        <v>0</v>
      </c>
      <c r="AN337" s="151">
        <f t="shared" si="46"/>
        <v>0</v>
      </c>
      <c r="AO337" s="161"/>
      <c r="AP337" s="162" t="s">
        <v>1265</v>
      </c>
    </row>
    <row r="338" s="61" customFormat="1" ht="15" spans="1:42">
      <c r="A338" s="87" t="s">
        <v>371</v>
      </c>
      <c r="B338" s="88" t="s">
        <v>916</v>
      </c>
      <c r="C338" s="88" t="s">
        <v>889</v>
      </c>
      <c r="D338" s="89" t="s">
        <v>1293</v>
      </c>
      <c r="E338" s="89" t="s">
        <v>1237</v>
      </c>
      <c r="F338" s="90" t="s">
        <v>433</v>
      </c>
      <c r="G338" s="88" t="s">
        <v>1238</v>
      </c>
      <c r="H338" s="88" t="s">
        <v>1239</v>
      </c>
      <c r="I338" s="113">
        <v>45533</v>
      </c>
      <c r="J338" s="113">
        <v>45534</v>
      </c>
      <c r="K338" s="113">
        <v>45539</v>
      </c>
      <c r="L338" s="113">
        <v>45539</v>
      </c>
      <c r="M338" s="113">
        <v>45540</v>
      </c>
      <c r="N338" s="113">
        <v>45542</v>
      </c>
      <c r="O338" s="114">
        <v>45433</v>
      </c>
      <c r="P338" s="88" t="s">
        <v>1250</v>
      </c>
      <c r="Q338" s="122">
        <v>1500</v>
      </c>
      <c r="R338" s="122">
        <v>800</v>
      </c>
      <c r="S338" s="122">
        <v>0</v>
      </c>
      <c r="T338" s="122">
        <v>0</v>
      </c>
      <c r="U338" s="122">
        <v>0</v>
      </c>
      <c r="V338" s="122"/>
      <c r="W338" s="122">
        <v>1500</v>
      </c>
      <c r="X338" s="122">
        <v>800</v>
      </c>
      <c r="Y338" s="122">
        <v>0</v>
      </c>
      <c r="Z338" s="122">
        <v>0</v>
      </c>
      <c r="AA338" s="122"/>
      <c r="AB338" s="122">
        <f t="shared" si="47"/>
        <v>0</v>
      </c>
      <c r="AC338" s="122">
        <f t="shared" si="41"/>
        <v>0</v>
      </c>
      <c r="AD338" s="122">
        <v>0</v>
      </c>
      <c r="AE338" s="136">
        <v>45539</v>
      </c>
      <c r="AF338" s="122" t="s">
        <v>1246</v>
      </c>
      <c r="AG338" s="122">
        <v>0</v>
      </c>
      <c r="AH338" s="148"/>
      <c r="AI338" s="149"/>
      <c r="AJ338" s="181" t="s">
        <v>1399</v>
      </c>
      <c r="AK338" s="151">
        <f t="shared" si="44"/>
        <v>0</v>
      </c>
      <c r="AL338" s="151">
        <f t="shared" si="45"/>
        <v>0</v>
      </c>
      <c r="AM338" s="151">
        <f t="shared" si="43"/>
        <v>0</v>
      </c>
      <c r="AN338" s="151">
        <f t="shared" si="46"/>
        <v>0</v>
      </c>
      <c r="AO338" s="161"/>
      <c r="AP338" s="162" t="s">
        <v>1247</v>
      </c>
    </row>
    <row r="339" s="61" customFormat="1" ht="15" spans="1:42">
      <c r="A339" s="87" t="s">
        <v>372</v>
      </c>
      <c r="B339" s="88" t="s">
        <v>921</v>
      </c>
      <c r="C339" s="88" t="s">
        <v>922</v>
      </c>
      <c r="D339" s="89" t="s">
        <v>1293</v>
      </c>
      <c r="E339" s="89" t="s">
        <v>1252</v>
      </c>
      <c r="F339" s="90" t="s">
        <v>454</v>
      </c>
      <c r="G339" s="88" t="s">
        <v>1238</v>
      </c>
      <c r="H339" s="88" t="s">
        <v>1239</v>
      </c>
      <c r="I339" s="113">
        <v>45534</v>
      </c>
      <c r="J339" s="113">
        <v>45534</v>
      </c>
      <c r="K339" s="113">
        <v>45539</v>
      </c>
      <c r="L339" s="113">
        <v>45539</v>
      </c>
      <c r="M339" s="113">
        <v>45540</v>
      </c>
      <c r="N339" s="113">
        <v>45541</v>
      </c>
      <c r="O339" s="114"/>
      <c r="P339" s="88" t="s">
        <v>1250</v>
      </c>
      <c r="Q339" s="122">
        <v>0</v>
      </c>
      <c r="R339" s="122">
        <v>800</v>
      </c>
      <c r="S339" s="122">
        <v>0</v>
      </c>
      <c r="T339" s="122">
        <v>0</v>
      </c>
      <c r="U339" s="122">
        <v>0</v>
      </c>
      <c r="V339" s="122"/>
      <c r="W339" s="122">
        <v>0</v>
      </c>
      <c r="X339" s="122">
        <v>800</v>
      </c>
      <c r="Y339" s="122">
        <v>0</v>
      </c>
      <c r="Z339" s="122">
        <v>0</v>
      </c>
      <c r="AA339" s="122"/>
      <c r="AB339" s="122">
        <f t="shared" si="47"/>
        <v>0</v>
      </c>
      <c r="AC339" s="122">
        <f t="shared" si="41"/>
        <v>0</v>
      </c>
      <c r="AD339" s="122">
        <v>0</v>
      </c>
      <c r="AE339" s="136">
        <v>45539</v>
      </c>
      <c r="AF339" s="122" t="s">
        <v>1246</v>
      </c>
      <c r="AG339" s="122">
        <v>0</v>
      </c>
      <c r="AH339" s="148"/>
      <c r="AI339" s="149"/>
      <c r="AJ339" s="181" t="s">
        <v>1399</v>
      </c>
      <c r="AK339" s="151">
        <f t="shared" si="44"/>
        <v>0</v>
      </c>
      <c r="AL339" s="151">
        <f t="shared" si="45"/>
        <v>0</v>
      </c>
      <c r="AM339" s="151">
        <f t="shared" si="43"/>
        <v>0</v>
      </c>
      <c r="AN339" s="151">
        <f t="shared" si="46"/>
        <v>0</v>
      </c>
      <c r="AO339" s="161"/>
      <c r="AP339" s="162" t="s">
        <v>1396</v>
      </c>
    </row>
    <row r="340" s="61" customFormat="1" ht="15" spans="1:42">
      <c r="A340" s="87" t="s">
        <v>373</v>
      </c>
      <c r="B340" s="88" t="s">
        <v>969</v>
      </c>
      <c r="C340" s="88" t="s">
        <v>541</v>
      </c>
      <c r="D340" s="89" t="s">
        <v>1293</v>
      </c>
      <c r="E340" s="184" t="s">
        <v>1252</v>
      </c>
      <c r="F340" s="90" t="s">
        <v>433</v>
      </c>
      <c r="G340" s="88" t="s">
        <v>1238</v>
      </c>
      <c r="H340" s="88" t="s">
        <v>1239</v>
      </c>
      <c r="I340" s="113">
        <v>45538</v>
      </c>
      <c r="J340" s="113">
        <v>45539</v>
      </c>
      <c r="K340" s="113">
        <v>45539</v>
      </c>
      <c r="L340" s="113">
        <v>45539</v>
      </c>
      <c r="M340" s="113">
        <v>45540</v>
      </c>
      <c r="N340" s="113">
        <v>45541</v>
      </c>
      <c r="O340" s="114">
        <v>45323</v>
      </c>
      <c r="P340" s="88" t="s">
        <v>1250</v>
      </c>
      <c r="Q340" s="122">
        <v>1200</v>
      </c>
      <c r="R340" s="122">
        <v>800</v>
      </c>
      <c r="S340" s="122">
        <v>0</v>
      </c>
      <c r="T340" s="122">
        <v>0</v>
      </c>
      <c r="U340" s="122">
        <v>0</v>
      </c>
      <c r="V340" s="122"/>
      <c r="W340" s="122">
        <v>1200</v>
      </c>
      <c r="X340" s="122">
        <v>800</v>
      </c>
      <c r="Y340" s="122">
        <v>0</v>
      </c>
      <c r="Z340" s="122">
        <v>0</v>
      </c>
      <c r="AA340" s="122"/>
      <c r="AB340" s="122">
        <f t="shared" si="47"/>
        <v>0</v>
      </c>
      <c r="AC340" s="122">
        <f t="shared" si="41"/>
        <v>0</v>
      </c>
      <c r="AD340" s="122">
        <v>0</v>
      </c>
      <c r="AE340" s="136">
        <v>45539</v>
      </c>
      <c r="AF340" s="122" t="s">
        <v>1246</v>
      </c>
      <c r="AG340" s="122">
        <v>0</v>
      </c>
      <c r="AH340" s="148"/>
      <c r="AI340" s="149"/>
      <c r="AJ340" s="181" t="s">
        <v>1399</v>
      </c>
      <c r="AK340" s="151">
        <f t="shared" si="44"/>
        <v>0</v>
      </c>
      <c r="AL340" s="151">
        <f t="shared" si="45"/>
        <v>0</v>
      </c>
      <c r="AM340" s="151">
        <f t="shared" si="43"/>
        <v>0</v>
      </c>
      <c r="AN340" s="151">
        <f t="shared" si="46"/>
        <v>0</v>
      </c>
      <c r="AO340" s="161"/>
      <c r="AP340" s="162" t="s">
        <v>1265</v>
      </c>
    </row>
    <row r="341" s="61" customFormat="1" ht="15" spans="1:42">
      <c r="A341" s="87" t="s">
        <v>374</v>
      </c>
      <c r="B341" s="88" t="s">
        <v>977</v>
      </c>
      <c r="C341" s="88" t="s">
        <v>922</v>
      </c>
      <c r="D341" s="89" t="s">
        <v>1293</v>
      </c>
      <c r="E341" s="89" t="s">
        <v>1252</v>
      </c>
      <c r="F341" s="90" t="s">
        <v>454</v>
      </c>
      <c r="G341" s="88" t="s">
        <v>1238</v>
      </c>
      <c r="H341" s="88" t="s">
        <v>1239</v>
      </c>
      <c r="I341" s="113">
        <v>45534</v>
      </c>
      <c r="J341" s="113">
        <v>45534</v>
      </c>
      <c r="K341" s="113">
        <v>45541</v>
      </c>
      <c r="L341" s="113">
        <v>45541</v>
      </c>
      <c r="M341" s="113">
        <v>45541</v>
      </c>
      <c r="N341" s="113">
        <v>45545</v>
      </c>
      <c r="O341" s="114"/>
      <c r="P341" s="88" t="s">
        <v>1250</v>
      </c>
      <c r="Q341" s="122">
        <v>0</v>
      </c>
      <c r="R341" s="122">
        <v>800</v>
      </c>
      <c r="S341" s="122">
        <v>0</v>
      </c>
      <c r="T341" s="122">
        <v>0</v>
      </c>
      <c r="U341" s="122">
        <v>0</v>
      </c>
      <c r="V341" s="122"/>
      <c r="W341" s="122">
        <v>0</v>
      </c>
      <c r="X341" s="122">
        <v>0</v>
      </c>
      <c r="Y341" s="122">
        <v>0</v>
      </c>
      <c r="Z341" s="122">
        <v>0</v>
      </c>
      <c r="AA341" s="122"/>
      <c r="AB341" s="122">
        <f t="shared" si="47"/>
        <v>800</v>
      </c>
      <c r="AC341" s="122">
        <f t="shared" si="41"/>
        <v>0</v>
      </c>
      <c r="AD341" s="122">
        <v>0</v>
      </c>
      <c r="AE341" s="136">
        <v>45541</v>
      </c>
      <c r="AF341" s="122" t="s">
        <v>1246</v>
      </c>
      <c r="AG341" s="122">
        <v>800</v>
      </c>
      <c r="AH341" s="148">
        <v>45545</v>
      </c>
      <c r="AI341" s="149" t="s">
        <v>1425</v>
      </c>
      <c r="AJ341" s="181" t="s">
        <v>1243</v>
      </c>
      <c r="AK341" s="151">
        <f t="shared" si="44"/>
        <v>0</v>
      </c>
      <c r="AL341" s="151">
        <f t="shared" si="45"/>
        <v>800</v>
      </c>
      <c r="AM341" s="151">
        <f t="shared" si="43"/>
        <v>800</v>
      </c>
      <c r="AN341" s="151">
        <f t="shared" si="46"/>
        <v>800</v>
      </c>
      <c r="AO341" s="161"/>
      <c r="AP341" s="162" t="s">
        <v>1254</v>
      </c>
    </row>
    <row r="342" s="61" customFormat="1" ht="15" spans="1:42">
      <c r="A342" s="87" t="s">
        <v>375</v>
      </c>
      <c r="B342" s="88" t="s">
        <v>978</v>
      </c>
      <c r="C342" s="88" t="s">
        <v>536</v>
      </c>
      <c r="D342" s="89" t="s">
        <v>1236</v>
      </c>
      <c r="E342" s="89" t="s">
        <v>1252</v>
      </c>
      <c r="F342" s="90" t="s">
        <v>454</v>
      </c>
      <c r="G342" s="88" t="s">
        <v>1238</v>
      </c>
      <c r="H342" s="88" t="s">
        <v>1239</v>
      </c>
      <c r="I342" s="113">
        <v>45537</v>
      </c>
      <c r="J342" s="113">
        <v>45537</v>
      </c>
      <c r="K342" s="113">
        <v>45541</v>
      </c>
      <c r="L342" s="113">
        <v>45541</v>
      </c>
      <c r="M342" s="113">
        <v>45541</v>
      </c>
      <c r="N342" s="113">
        <v>45544</v>
      </c>
      <c r="O342" s="114">
        <v>44311</v>
      </c>
      <c r="P342" s="88" t="s">
        <v>1258</v>
      </c>
      <c r="Q342" s="122">
        <v>0</v>
      </c>
      <c r="R342" s="122">
        <v>800</v>
      </c>
      <c r="S342" s="122">
        <v>0</v>
      </c>
      <c r="T342" s="122">
        <v>0</v>
      </c>
      <c r="U342" s="122">
        <v>0</v>
      </c>
      <c r="V342" s="122"/>
      <c r="W342" s="122">
        <v>0</v>
      </c>
      <c r="X342" s="122">
        <v>0</v>
      </c>
      <c r="Y342" s="122">
        <v>0</v>
      </c>
      <c r="Z342" s="122">
        <v>0</v>
      </c>
      <c r="AA342" s="122"/>
      <c r="AB342" s="122">
        <f t="shared" si="47"/>
        <v>800</v>
      </c>
      <c r="AC342" s="122">
        <f t="shared" si="41"/>
        <v>0</v>
      </c>
      <c r="AD342" s="122">
        <v>0</v>
      </c>
      <c r="AE342" s="136">
        <v>45541</v>
      </c>
      <c r="AF342" s="122" t="s">
        <v>1246</v>
      </c>
      <c r="AG342" s="122">
        <v>800</v>
      </c>
      <c r="AH342" s="148">
        <v>45545</v>
      </c>
      <c r="AI342" s="149" t="s">
        <v>1426</v>
      </c>
      <c r="AJ342" s="181" t="s">
        <v>1243</v>
      </c>
      <c r="AK342" s="151">
        <f t="shared" si="44"/>
        <v>0</v>
      </c>
      <c r="AL342" s="151">
        <f t="shared" si="45"/>
        <v>800</v>
      </c>
      <c r="AM342" s="151">
        <f t="shared" si="43"/>
        <v>800</v>
      </c>
      <c r="AN342" s="151">
        <f t="shared" si="46"/>
        <v>800</v>
      </c>
      <c r="AO342" s="161"/>
      <c r="AP342" s="162" t="s">
        <v>1254</v>
      </c>
    </row>
    <row r="343" s="61" customFormat="1" ht="15" spans="1:42">
      <c r="A343" s="87" t="s">
        <v>376</v>
      </c>
      <c r="B343" s="88" t="s">
        <v>979</v>
      </c>
      <c r="C343" s="88" t="s">
        <v>701</v>
      </c>
      <c r="D343" s="89" t="s">
        <v>1236</v>
      </c>
      <c r="E343" s="89" t="s">
        <v>1237</v>
      </c>
      <c r="F343" s="90" t="s">
        <v>550</v>
      </c>
      <c r="G343" s="88" t="s">
        <v>1238</v>
      </c>
      <c r="H343" s="88" t="s">
        <v>1239</v>
      </c>
      <c r="I343" s="113">
        <v>45534</v>
      </c>
      <c r="J343" s="113">
        <v>45537</v>
      </c>
      <c r="K343" s="113">
        <v>45541</v>
      </c>
      <c r="L343" s="113">
        <v>45541</v>
      </c>
      <c r="M343" s="113">
        <v>45541</v>
      </c>
      <c r="N343" s="113">
        <v>45544</v>
      </c>
      <c r="O343" s="114">
        <v>44293</v>
      </c>
      <c r="P343" s="88" t="s">
        <v>1382</v>
      </c>
      <c r="Q343" s="122">
        <v>14500</v>
      </c>
      <c r="R343" s="122">
        <v>4250</v>
      </c>
      <c r="S343" s="122">
        <v>500</v>
      </c>
      <c r="T343" s="122">
        <v>0</v>
      </c>
      <c r="U343" s="122">
        <v>200</v>
      </c>
      <c r="V343" s="122"/>
      <c r="W343" s="122">
        <v>14300</v>
      </c>
      <c r="X343" s="122">
        <v>0</v>
      </c>
      <c r="Y343" s="122">
        <v>0</v>
      </c>
      <c r="Z343" s="122">
        <v>332.5</v>
      </c>
      <c r="AA343" s="122"/>
      <c r="AB343" s="122">
        <f t="shared" si="47"/>
        <v>4417.5</v>
      </c>
      <c r="AC343" s="122">
        <f t="shared" si="41"/>
        <v>0</v>
      </c>
      <c r="AD343" s="122">
        <v>2217.5</v>
      </c>
      <c r="AE343" s="136">
        <v>45540</v>
      </c>
      <c r="AF343" s="122" t="s">
        <v>980</v>
      </c>
      <c r="AG343" s="122">
        <v>2200</v>
      </c>
      <c r="AH343" s="148">
        <v>45544</v>
      </c>
      <c r="AI343" s="149" t="s">
        <v>1427</v>
      </c>
      <c r="AJ343" s="181" t="s">
        <v>1243</v>
      </c>
      <c r="AK343" s="151">
        <f t="shared" si="44"/>
        <v>0</v>
      </c>
      <c r="AL343" s="151">
        <f t="shared" si="45"/>
        <v>4417.5</v>
      </c>
      <c r="AM343" s="151">
        <f t="shared" si="43"/>
        <v>4417.5</v>
      </c>
      <c r="AN343" s="151">
        <f t="shared" si="46"/>
        <v>4417.5</v>
      </c>
      <c r="AO343" s="161"/>
      <c r="AP343" s="162" t="s">
        <v>1256</v>
      </c>
    </row>
    <row r="344" s="61" customFormat="1" ht="15" spans="1:42">
      <c r="A344" s="87" t="s">
        <v>377</v>
      </c>
      <c r="B344" s="88" t="s">
        <v>982</v>
      </c>
      <c r="C344" s="88" t="s">
        <v>479</v>
      </c>
      <c r="D344" s="89" t="s">
        <v>1236</v>
      </c>
      <c r="E344" s="89" t="s">
        <v>1237</v>
      </c>
      <c r="F344" s="90" t="s">
        <v>433</v>
      </c>
      <c r="G344" s="88" t="s">
        <v>1238</v>
      </c>
      <c r="H344" s="88" t="s">
        <v>1239</v>
      </c>
      <c r="I344" s="113">
        <v>45535</v>
      </c>
      <c r="J344" s="113">
        <v>45537</v>
      </c>
      <c r="K344" s="113">
        <v>45541</v>
      </c>
      <c r="L344" s="113">
        <v>45541</v>
      </c>
      <c r="M344" s="113">
        <v>45541</v>
      </c>
      <c r="N344" s="113">
        <v>45542</v>
      </c>
      <c r="O344" s="114">
        <v>45414</v>
      </c>
      <c r="P344" s="88" t="s">
        <v>1382</v>
      </c>
      <c r="Q344" s="122">
        <v>10700</v>
      </c>
      <c r="R344" s="122">
        <v>2600</v>
      </c>
      <c r="S344" s="122">
        <v>0</v>
      </c>
      <c r="T344" s="122">
        <v>0</v>
      </c>
      <c r="U344" s="122">
        <v>0</v>
      </c>
      <c r="V344" s="122"/>
      <c r="W344" s="122">
        <v>10700</v>
      </c>
      <c r="X344" s="122">
        <v>2600</v>
      </c>
      <c r="Y344" s="122">
        <v>0</v>
      </c>
      <c r="Z344" s="122">
        <v>0</v>
      </c>
      <c r="AA344" s="122"/>
      <c r="AB344" s="122">
        <f t="shared" si="47"/>
        <v>0</v>
      </c>
      <c r="AC344" s="122">
        <f t="shared" si="41"/>
        <v>0</v>
      </c>
      <c r="AD344" s="122">
        <v>0</v>
      </c>
      <c r="AE344" s="136">
        <v>45541</v>
      </c>
      <c r="AF344" s="122" t="s">
        <v>1246</v>
      </c>
      <c r="AG344" s="122">
        <v>0</v>
      </c>
      <c r="AH344" s="148"/>
      <c r="AI344" s="149"/>
      <c r="AJ344" s="181" t="s">
        <v>1399</v>
      </c>
      <c r="AK344" s="151">
        <f t="shared" si="44"/>
        <v>0</v>
      </c>
      <c r="AL344" s="151">
        <f t="shared" si="45"/>
        <v>0</v>
      </c>
      <c r="AM344" s="151">
        <f t="shared" si="43"/>
        <v>0</v>
      </c>
      <c r="AN344" s="151">
        <f t="shared" si="46"/>
        <v>0</v>
      </c>
      <c r="AO344" s="161"/>
      <c r="AP344" s="162" t="s">
        <v>1247</v>
      </c>
    </row>
    <row r="345" s="61" customFormat="1" ht="15" spans="1:42">
      <c r="A345" s="87" t="s">
        <v>378</v>
      </c>
      <c r="B345" s="88" t="s">
        <v>981</v>
      </c>
      <c r="C345" s="88" t="s">
        <v>720</v>
      </c>
      <c r="D345" s="89" t="s">
        <v>1293</v>
      </c>
      <c r="E345" s="184" t="s">
        <v>1237</v>
      </c>
      <c r="F345" s="90" t="s">
        <v>433</v>
      </c>
      <c r="G345" s="88" t="s">
        <v>1238</v>
      </c>
      <c r="H345" s="88" t="s">
        <v>1239</v>
      </c>
      <c r="I345" s="113">
        <v>45539</v>
      </c>
      <c r="J345" s="113">
        <v>45540</v>
      </c>
      <c r="K345" s="113">
        <v>45541</v>
      </c>
      <c r="L345" s="113">
        <v>45541</v>
      </c>
      <c r="M345" s="113">
        <v>45541</v>
      </c>
      <c r="N345" s="113">
        <v>45544</v>
      </c>
      <c r="O345" s="114">
        <v>45488</v>
      </c>
      <c r="P345" s="88" t="s">
        <v>1250</v>
      </c>
      <c r="Q345" s="122">
        <v>0</v>
      </c>
      <c r="R345" s="122">
        <v>800</v>
      </c>
      <c r="S345" s="122">
        <v>0</v>
      </c>
      <c r="T345" s="122">
        <v>0</v>
      </c>
      <c r="U345" s="122">
        <v>0</v>
      </c>
      <c r="V345" s="122"/>
      <c r="W345" s="122">
        <v>800</v>
      </c>
      <c r="X345" s="122">
        <v>0</v>
      </c>
      <c r="Y345" s="122">
        <v>0</v>
      </c>
      <c r="Z345" s="122">
        <v>0</v>
      </c>
      <c r="AA345" s="122"/>
      <c r="AB345" s="122">
        <f t="shared" si="47"/>
        <v>0</v>
      </c>
      <c r="AC345" s="122">
        <f t="shared" si="41"/>
        <v>0</v>
      </c>
      <c r="AD345" s="122">
        <v>0</v>
      </c>
      <c r="AE345" s="136">
        <v>45541</v>
      </c>
      <c r="AF345" s="122" t="s">
        <v>1246</v>
      </c>
      <c r="AG345" s="122">
        <v>0</v>
      </c>
      <c r="AH345" s="148"/>
      <c r="AI345" s="149"/>
      <c r="AJ345" s="181" t="s">
        <v>1399</v>
      </c>
      <c r="AK345" s="151">
        <f t="shared" si="44"/>
        <v>-800</v>
      </c>
      <c r="AL345" s="151">
        <f t="shared" si="45"/>
        <v>800</v>
      </c>
      <c r="AM345" s="151">
        <f t="shared" si="43"/>
        <v>0</v>
      </c>
      <c r="AN345" s="151">
        <f t="shared" si="46"/>
        <v>0</v>
      </c>
      <c r="AO345" s="161"/>
      <c r="AP345" s="162" t="s">
        <v>1247</v>
      </c>
    </row>
    <row r="346" s="61" customFormat="1" ht="15" spans="1:42">
      <c r="A346" s="87" t="s">
        <v>379</v>
      </c>
      <c r="B346" s="88" t="s">
        <v>984</v>
      </c>
      <c r="C346" s="88" t="s">
        <v>985</v>
      </c>
      <c r="D346" s="89" t="s">
        <v>1236</v>
      </c>
      <c r="E346" s="89" t="s">
        <v>1252</v>
      </c>
      <c r="F346" s="90" t="s">
        <v>454</v>
      </c>
      <c r="G346" s="88" t="s">
        <v>1238</v>
      </c>
      <c r="H346" s="88" t="s">
        <v>1239</v>
      </c>
      <c r="I346" s="113">
        <v>45538</v>
      </c>
      <c r="J346" s="113">
        <v>45538</v>
      </c>
      <c r="K346" s="113">
        <v>45545</v>
      </c>
      <c r="L346" s="113">
        <v>45545</v>
      </c>
      <c r="M346" s="113">
        <v>45545</v>
      </c>
      <c r="N346" s="113">
        <v>45545</v>
      </c>
      <c r="O346" s="114"/>
      <c r="P346" s="88" t="s">
        <v>1250</v>
      </c>
      <c r="Q346" s="122">
        <v>220</v>
      </c>
      <c r="R346" s="122">
        <v>800</v>
      </c>
      <c r="S346" s="122">
        <v>0</v>
      </c>
      <c r="T346" s="122">
        <v>0</v>
      </c>
      <c r="U346" s="122">
        <v>0</v>
      </c>
      <c r="V346" s="122"/>
      <c r="W346" s="122">
        <v>0</v>
      </c>
      <c r="X346" s="122">
        <v>0</v>
      </c>
      <c r="Y346" s="122">
        <v>22</v>
      </c>
      <c r="Z346" s="122">
        <v>80</v>
      </c>
      <c r="AA346" s="122"/>
      <c r="AB346" s="122">
        <f t="shared" si="47"/>
        <v>918</v>
      </c>
      <c r="AC346" s="122">
        <f t="shared" si="41"/>
        <v>0</v>
      </c>
      <c r="AD346" s="122">
        <v>0</v>
      </c>
      <c r="AE346" s="136"/>
      <c r="AF346" s="122"/>
      <c r="AG346" s="122">
        <v>918</v>
      </c>
      <c r="AH346" s="148">
        <v>45354</v>
      </c>
      <c r="AI346" s="149" t="s">
        <v>1428</v>
      </c>
      <c r="AJ346" s="181" t="s">
        <v>1243</v>
      </c>
      <c r="AK346" s="151">
        <f t="shared" si="44"/>
        <v>198</v>
      </c>
      <c r="AL346" s="151">
        <f t="shared" si="45"/>
        <v>720</v>
      </c>
      <c r="AM346" s="151">
        <f t="shared" si="43"/>
        <v>918</v>
      </c>
      <c r="AN346" s="151">
        <f t="shared" si="46"/>
        <v>918</v>
      </c>
      <c r="AO346" s="161"/>
      <c r="AP346" s="162" t="s">
        <v>1244</v>
      </c>
    </row>
    <row r="347" s="61" customFormat="1" ht="15" spans="1:42">
      <c r="A347" s="87" t="s">
        <v>380</v>
      </c>
      <c r="B347" s="88" t="s">
        <v>986</v>
      </c>
      <c r="C347" s="88" t="s">
        <v>764</v>
      </c>
      <c r="D347" s="89" t="s">
        <v>1236</v>
      </c>
      <c r="E347" s="184" t="s">
        <v>1252</v>
      </c>
      <c r="F347" s="90" t="s">
        <v>454</v>
      </c>
      <c r="G347" s="88" t="s">
        <v>1238</v>
      </c>
      <c r="H347" s="88" t="s">
        <v>1239</v>
      </c>
      <c r="I347" s="113">
        <v>45539</v>
      </c>
      <c r="J347" s="113">
        <v>45540</v>
      </c>
      <c r="K347" s="113">
        <v>45545</v>
      </c>
      <c r="L347" s="113">
        <v>45545</v>
      </c>
      <c r="M347" s="113">
        <v>45545</v>
      </c>
      <c r="N347" s="113">
        <v>45545</v>
      </c>
      <c r="O347" s="114">
        <v>43797</v>
      </c>
      <c r="P347" s="88" t="s">
        <v>1250</v>
      </c>
      <c r="Q347" s="122">
        <v>165</v>
      </c>
      <c r="R347" s="122">
        <v>800</v>
      </c>
      <c r="S347" s="122">
        <v>0</v>
      </c>
      <c r="T347" s="122">
        <v>0</v>
      </c>
      <c r="U347" s="122">
        <v>0</v>
      </c>
      <c r="V347" s="122"/>
      <c r="W347" s="122">
        <v>0</v>
      </c>
      <c r="X347" s="122">
        <v>0</v>
      </c>
      <c r="Y347" s="122">
        <v>0</v>
      </c>
      <c r="Z347" s="122">
        <v>0</v>
      </c>
      <c r="AA347" s="122">
        <v>17.23</v>
      </c>
      <c r="AB347" s="122">
        <f>SUM(Q347:T347)-(U347+W347+X347+Y347+Z347)-(AA347)</f>
        <v>947.77</v>
      </c>
      <c r="AC347" s="122">
        <f t="shared" si="41"/>
        <v>0</v>
      </c>
      <c r="AD347" s="122">
        <v>947.77</v>
      </c>
      <c r="AE347" s="136">
        <v>45545</v>
      </c>
      <c r="AF347" s="122" t="s">
        <v>987</v>
      </c>
      <c r="AG347" s="122">
        <v>0</v>
      </c>
      <c r="AH347" s="148"/>
      <c r="AI347" s="149"/>
      <c r="AJ347" s="181" t="s">
        <v>1243</v>
      </c>
      <c r="AK347" s="151">
        <f t="shared" si="44"/>
        <v>165</v>
      </c>
      <c r="AL347" s="151">
        <f t="shared" si="45"/>
        <v>800</v>
      </c>
      <c r="AM347" s="151">
        <f t="shared" si="43"/>
        <v>965</v>
      </c>
      <c r="AN347" s="151">
        <f t="shared" si="46"/>
        <v>947.77</v>
      </c>
      <c r="AO347" s="161"/>
      <c r="AP347" s="162" t="s">
        <v>1254</v>
      </c>
    </row>
    <row r="348" s="61" customFormat="1" ht="15" spans="1:42">
      <c r="A348" s="87" t="s">
        <v>381</v>
      </c>
      <c r="B348" s="88" t="s">
        <v>988</v>
      </c>
      <c r="C348" s="88" t="s">
        <v>989</v>
      </c>
      <c r="D348" s="89" t="s">
        <v>1236</v>
      </c>
      <c r="E348" s="184" t="s">
        <v>1237</v>
      </c>
      <c r="F348" s="90" t="s">
        <v>454</v>
      </c>
      <c r="G348" s="88" t="s">
        <v>1238</v>
      </c>
      <c r="H348" s="88" t="s">
        <v>1239</v>
      </c>
      <c r="I348" s="113">
        <v>45542</v>
      </c>
      <c r="J348" s="113">
        <v>45544</v>
      </c>
      <c r="K348" s="113">
        <v>45545</v>
      </c>
      <c r="L348" s="113">
        <v>45545</v>
      </c>
      <c r="M348" s="113">
        <v>45545</v>
      </c>
      <c r="N348" s="113">
        <v>45546</v>
      </c>
      <c r="O348" s="114">
        <v>44177</v>
      </c>
      <c r="P348" s="88" t="s">
        <v>1271</v>
      </c>
      <c r="Q348" s="122">
        <v>0</v>
      </c>
      <c r="R348" s="122">
        <v>450</v>
      </c>
      <c r="S348" s="122">
        <v>500</v>
      </c>
      <c r="T348" s="122">
        <v>0</v>
      </c>
      <c r="U348" s="122">
        <v>0</v>
      </c>
      <c r="V348" s="122"/>
      <c r="W348" s="122">
        <v>0</v>
      </c>
      <c r="X348" s="122">
        <v>0</v>
      </c>
      <c r="Y348" s="122">
        <v>0</v>
      </c>
      <c r="Z348" s="122">
        <v>0</v>
      </c>
      <c r="AA348" s="122"/>
      <c r="AB348" s="122">
        <f t="shared" ref="AB348:AB356" si="48">SUM(Q348:T348)-(U348+W348+X348+Y348+Z348)</f>
        <v>950</v>
      </c>
      <c r="AC348" s="122">
        <f t="shared" si="41"/>
        <v>950</v>
      </c>
      <c r="AD348" s="122">
        <v>0</v>
      </c>
      <c r="AE348" s="136">
        <v>45545</v>
      </c>
      <c r="AF348" s="122" t="s">
        <v>1246</v>
      </c>
      <c r="AG348" s="122">
        <v>0</v>
      </c>
      <c r="AH348" s="148"/>
      <c r="AI348" s="149"/>
      <c r="AJ348" s="181" t="s">
        <v>1316</v>
      </c>
      <c r="AK348" s="151">
        <f t="shared" si="44"/>
        <v>0</v>
      </c>
      <c r="AL348" s="151">
        <f t="shared" si="45"/>
        <v>950</v>
      </c>
      <c r="AM348" s="151">
        <f t="shared" si="43"/>
        <v>950</v>
      </c>
      <c r="AN348" s="151">
        <f t="shared" si="46"/>
        <v>0</v>
      </c>
      <c r="AO348" s="161"/>
      <c r="AP348" s="162" t="s">
        <v>1383</v>
      </c>
    </row>
    <row r="349" s="61" customFormat="1" ht="15" spans="1:42">
      <c r="A349" s="87" t="s">
        <v>382</v>
      </c>
      <c r="B349" s="88" t="s">
        <v>678</v>
      </c>
      <c r="C349" s="88" t="s">
        <v>522</v>
      </c>
      <c r="D349" s="89" t="s">
        <v>1293</v>
      </c>
      <c r="E349" s="184" t="s">
        <v>523</v>
      </c>
      <c r="F349" s="90" t="s">
        <v>523</v>
      </c>
      <c r="G349" s="88" t="s">
        <v>1291</v>
      </c>
      <c r="H349" s="88" t="s">
        <v>1292</v>
      </c>
      <c r="I349" s="113">
        <v>45541</v>
      </c>
      <c r="J349" s="113">
        <v>45545</v>
      </c>
      <c r="K349" s="113">
        <v>45545</v>
      </c>
      <c r="L349" s="113">
        <v>45545</v>
      </c>
      <c r="M349" s="113">
        <v>45545</v>
      </c>
      <c r="N349" s="113">
        <v>45545</v>
      </c>
      <c r="O349" s="114"/>
      <c r="P349" s="88" t="s">
        <v>1250</v>
      </c>
      <c r="Q349" s="122">
        <v>0</v>
      </c>
      <c r="R349" s="122">
        <v>800</v>
      </c>
      <c r="S349" s="122">
        <v>0</v>
      </c>
      <c r="T349" s="122">
        <v>0</v>
      </c>
      <c r="U349" s="122">
        <v>0</v>
      </c>
      <c r="V349" s="122"/>
      <c r="W349" s="122">
        <v>0</v>
      </c>
      <c r="X349" s="122">
        <v>800</v>
      </c>
      <c r="Y349" s="122">
        <v>0</v>
      </c>
      <c r="Z349" s="122">
        <v>0</v>
      </c>
      <c r="AA349" s="122"/>
      <c r="AB349" s="122">
        <f t="shared" si="48"/>
        <v>0</v>
      </c>
      <c r="AC349" s="122">
        <f t="shared" si="41"/>
        <v>0</v>
      </c>
      <c r="AD349" s="122">
        <v>0</v>
      </c>
      <c r="AE349" s="136">
        <v>45545</v>
      </c>
      <c r="AF349" s="122" t="s">
        <v>1246</v>
      </c>
      <c r="AG349" s="122">
        <v>0</v>
      </c>
      <c r="AH349" s="148"/>
      <c r="AI349" s="149"/>
      <c r="AJ349" s="181" t="s">
        <v>523</v>
      </c>
      <c r="AK349" s="151">
        <f t="shared" si="44"/>
        <v>0</v>
      </c>
      <c r="AL349" s="151">
        <f t="shared" si="45"/>
        <v>0</v>
      </c>
      <c r="AM349" s="151">
        <f t="shared" si="43"/>
        <v>0</v>
      </c>
      <c r="AN349" s="151">
        <f t="shared" si="46"/>
        <v>0</v>
      </c>
      <c r="AO349" s="161"/>
      <c r="AP349" s="162" t="s">
        <v>1265</v>
      </c>
    </row>
    <row r="350" s="61" customFormat="1" ht="15" spans="1:42">
      <c r="A350" s="87" t="s">
        <v>383</v>
      </c>
      <c r="B350" s="88" t="s">
        <v>1429</v>
      </c>
      <c r="C350" s="88" t="s">
        <v>447</v>
      </c>
      <c r="D350" s="89" t="s">
        <v>1236</v>
      </c>
      <c r="E350" s="184" t="s">
        <v>1237</v>
      </c>
      <c r="F350" s="90" t="s">
        <v>433</v>
      </c>
      <c r="G350" s="88" t="s">
        <v>1238</v>
      </c>
      <c r="H350" s="88" t="s">
        <v>1239</v>
      </c>
      <c r="I350" s="113">
        <v>45542</v>
      </c>
      <c r="J350" s="113">
        <v>45544</v>
      </c>
      <c r="K350" s="113">
        <v>45546</v>
      </c>
      <c r="L350" s="113">
        <v>45546</v>
      </c>
      <c r="M350" s="113">
        <v>45546</v>
      </c>
      <c r="N350" s="113">
        <v>45547</v>
      </c>
      <c r="O350" s="114">
        <v>45482</v>
      </c>
      <c r="P350" s="88" t="s">
        <v>1382</v>
      </c>
      <c r="Q350" s="122">
        <v>0</v>
      </c>
      <c r="R350" s="122">
        <v>2800</v>
      </c>
      <c r="S350" s="122">
        <v>0</v>
      </c>
      <c r="T350" s="122">
        <v>0</v>
      </c>
      <c r="U350" s="122">
        <v>0</v>
      </c>
      <c r="V350" s="122"/>
      <c r="W350" s="122">
        <v>0</v>
      </c>
      <c r="X350" s="122">
        <v>2800</v>
      </c>
      <c r="Y350" s="122">
        <v>0</v>
      </c>
      <c r="Z350" s="122">
        <v>0</v>
      </c>
      <c r="AA350" s="122"/>
      <c r="AB350" s="122">
        <f t="shared" si="48"/>
        <v>0</v>
      </c>
      <c r="AC350" s="122">
        <f t="shared" si="41"/>
        <v>0</v>
      </c>
      <c r="AD350" s="122">
        <v>0</v>
      </c>
      <c r="AE350" s="136">
        <v>45546</v>
      </c>
      <c r="AF350" s="122" t="s">
        <v>1246</v>
      </c>
      <c r="AG350" s="122">
        <v>0</v>
      </c>
      <c r="AH350" s="148"/>
      <c r="AI350" s="149"/>
      <c r="AJ350" s="181" t="s">
        <v>1399</v>
      </c>
      <c r="AK350" s="151">
        <f t="shared" si="44"/>
        <v>0</v>
      </c>
      <c r="AL350" s="151">
        <f t="shared" si="45"/>
        <v>0</v>
      </c>
      <c r="AM350" s="151">
        <f t="shared" si="43"/>
        <v>0</v>
      </c>
      <c r="AN350" s="151">
        <f t="shared" si="46"/>
        <v>0</v>
      </c>
      <c r="AO350" s="161"/>
      <c r="AP350" s="162" t="s">
        <v>1247</v>
      </c>
    </row>
    <row r="351" s="61" customFormat="1" ht="15" spans="1:42">
      <c r="A351" s="87" t="s">
        <v>384</v>
      </c>
      <c r="B351" s="88" t="s">
        <v>992</v>
      </c>
      <c r="C351" s="88" t="s">
        <v>449</v>
      </c>
      <c r="D351" s="89" t="s">
        <v>1236</v>
      </c>
      <c r="E351" s="184" t="s">
        <v>1252</v>
      </c>
      <c r="F351" s="90" t="s">
        <v>433</v>
      </c>
      <c r="G351" s="88" t="s">
        <v>1238</v>
      </c>
      <c r="H351" s="88" t="s">
        <v>1239</v>
      </c>
      <c r="I351" s="113">
        <v>45544</v>
      </c>
      <c r="J351" s="113">
        <v>45544</v>
      </c>
      <c r="K351" s="113">
        <v>45546</v>
      </c>
      <c r="L351" s="113">
        <v>45546</v>
      </c>
      <c r="M351" s="113">
        <v>45546</v>
      </c>
      <c r="N351" s="113">
        <v>45548</v>
      </c>
      <c r="O351" s="114">
        <v>45378</v>
      </c>
      <c r="P351" s="88" t="s">
        <v>1250</v>
      </c>
      <c r="Q351" s="122">
        <v>0</v>
      </c>
      <c r="R351" s="122">
        <v>800</v>
      </c>
      <c r="S351" s="122">
        <v>0</v>
      </c>
      <c r="T351" s="122">
        <v>0</v>
      </c>
      <c r="U351" s="122">
        <v>0</v>
      </c>
      <c r="V351" s="122"/>
      <c r="W351" s="122">
        <v>0</v>
      </c>
      <c r="X351" s="122">
        <v>800</v>
      </c>
      <c r="Y351" s="122">
        <v>0</v>
      </c>
      <c r="Z351" s="122">
        <v>0</v>
      </c>
      <c r="AA351" s="122"/>
      <c r="AB351" s="122">
        <f t="shared" si="48"/>
        <v>0</v>
      </c>
      <c r="AC351" s="122">
        <f t="shared" si="41"/>
        <v>0</v>
      </c>
      <c r="AD351" s="122">
        <v>0</v>
      </c>
      <c r="AE351" s="136">
        <v>45546</v>
      </c>
      <c r="AF351" s="122" t="s">
        <v>1246</v>
      </c>
      <c r="AG351" s="122">
        <v>0</v>
      </c>
      <c r="AH351" s="148"/>
      <c r="AI351" s="149"/>
      <c r="AJ351" s="181" t="s">
        <v>1399</v>
      </c>
      <c r="AK351" s="151">
        <f t="shared" si="44"/>
        <v>0</v>
      </c>
      <c r="AL351" s="151">
        <f t="shared" si="45"/>
        <v>0</v>
      </c>
      <c r="AM351" s="151">
        <f t="shared" si="43"/>
        <v>0</v>
      </c>
      <c r="AN351" s="151">
        <f t="shared" si="46"/>
        <v>0</v>
      </c>
      <c r="AO351" s="161"/>
      <c r="AP351" s="162" t="s">
        <v>1265</v>
      </c>
    </row>
    <row r="352" s="61" customFormat="1" ht="15" spans="1:42">
      <c r="A352" s="87" t="s">
        <v>385</v>
      </c>
      <c r="B352" s="88" t="s">
        <v>415</v>
      </c>
      <c r="C352" s="88" t="s">
        <v>522</v>
      </c>
      <c r="D352" s="89" t="s">
        <v>1236</v>
      </c>
      <c r="E352" s="208" t="s">
        <v>523</v>
      </c>
      <c r="F352" s="90" t="s">
        <v>523</v>
      </c>
      <c r="G352" s="88" t="s">
        <v>1238</v>
      </c>
      <c r="H352" s="161" t="s">
        <v>1239</v>
      </c>
      <c r="I352" s="113">
        <v>45482</v>
      </c>
      <c r="J352" s="113">
        <v>45546</v>
      </c>
      <c r="K352" s="113">
        <v>45546</v>
      </c>
      <c r="L352" s="113">
        <v>45546</v>
      </c>
      <c r="M352" s="113">
        <v>45546</v>
      </c>
      <c r="N352" s="113">
        <v>45546</v>
      </c>
      <c r="O352" s="114"/>
      <c r="P352" s="88" t="s">
        <v>1430</v>
      </c>
      <c r="Q352" s="122">
        <v>0</v>
      </c>
      <c r="R352" s="122">
        <v>0</v>
      </c>
      <c r="S352" s="122">
        <v>0</v>
      </c>
      <c r="T352" s="122">
        <v>0</v>
      </c>
      <c r="U352" s="122">
        <v>0</v>
      </c>
      <c r="V352" s="122"/>
      <c r="W352" s="122">
        <v>0</v>
      </c>
      <c r="X352" s="122">
        <v>0</v>
      </c>
      <c r="Y352" s="122">
        <v>0</v>
      </c>
      <c r="Z352" s="122">
        <v>0</v>
      </c>
      <c r="AA352" s="122"/>
      <c r="AB352" s="122">
        <f t="shared" si="48"/>
        <v>0</v>
      </c>
      <c r="AC352" s="122">
        <f t="shared" si="41"/>
        <v>0</v>
      </c>
      <c r="AD352" s="122">
        <v>0</v>
      </c>
      <c r="AE352" s="136">
        <v>45546</v>
      </c>
      <c r="AF352" s="122" t="s">
        <v>1246</v>
      </c>
      <c r="AG352" s="122">
        <v>0</v>
      </c>
      <c r="AH352" s="148"/>
      <c r="AI352" s="149"/>
      <c r="AJ352" s="181" t="s">
        <v>523</v>
      </c>
      <c r="AK352" s="151">
        <f t="shared" si="44"/>
        <v>0</v>
      </c>
      <c r="AL352" s="151">
        <f t="shared" si="45"/>
        <v>0</v>
      </c>
      <c r="AM352" s="151">
        <f t="shared" si="43"/>
        <v>0</v>
      </c>
      <c r="AN352" s="151">
        <f t="shared" si="46"/>
        <v>0</v>
      </c>
      <c r="AO352" s="161"/>
      <c r="AP352" s="162" t="s">
        <v>1265</v>
      </c>
    </row>
    <row r="353" s="61" customFormat="1" ht="15" spans="1:42">
      <c r="A353" s="87" t="s">
        <v>386</v>
      </c>
      <c r="B353" s="88" t="s">
        <v>997</v>
      </c>
      <c r="C353" s="88" t="s">
        <v>998</v>
      </c>
      <c r="D353" s="89" t="s">
        <v>1236</v>
      </c>
      <c r="E353" s="89" t="s">
        <v>1237</v>
      </c>
      <c r="F353" s="90" t="s">
        <v>454</v>
      </c>
      <c r="G353" s="88" t="s">
        <v>1238</v>
      </c>
      <c r="H353" s="88" t="s">
        <v>1239</v>
      </c>
      <c r="I353" s="113">
        <v>45526</v>
      </c>
      <c r="J353" s="113">
        <v>45531</v>
      </c>
      <c r="K353" s="113">
        <v>45551</v>
      </c>
      <c r="L353" s="113">
        <v>45551</v>
      </c>
      <c r="M353" s="113">
        <v>45551</v>
      </c>
      <c r="N353" s="114">
        <v>45552</v>
      </c>
      <c r="O353" s="114">
        <v>43623</v>
      </c>
      <c r="P353" s="88" t="s">
        <v>1382</v>
      </c>
      <c r="Q353" s="122">
        <v>6600</v>
      </c>
      <c r="R353" s="122">
        <v>4250</v>
      </c>
      <c r="S353" s="122">
        <v>500</v>
      </c>
      <c r="T353" s="122">
        <v>0</v>
      </c>
      <c r="U353" s="122">
        <v>0</v>
      </c>
      <c r="V353" s="122"/>
      <c r="W353" s="122">
        <v>0</v>
      </c>
      <c r="X353" s="122">
        <v>0</v>
      </c>
      <c r="Y353" s="122">
        <v>0</v>
      </c>
      <c r="Z353" s="122">
        <v>0</v>
      </c>
      <c r="AA353" s="122"/>
      <c r="AB353" s="122">
        <f t="shared" si="48"/>
        <v>11350</v>
      </c>
      <c r="AC353" s="122">
        <f t="shared" si="41"/>
        <v>0</v>
      </c>
      <c r="AD353" s="122">
        <v>6000</v>
      </c>
      <c r="AE353" s="136">
        <v>45551</v>
      </c>
      <c r="AF353" s="122" t="s">
        <v>999</v>
      </c>
      <c r="AG353" s="122">
        <v>5350</v>
      </c>
      <c r="AH353" s="148">
        <v>45552</v>
      </c>
      <c r="AI353" s="149">
        <v>140049</v>
      </c>
      <c r="AJ353" s="181" t="s">
        <v>1243</v>
      </c>
      <c r="AK353" s="151">
        <f t="shared" si="44"/>
        <v>6600</v>
      </c>
      <c r="AL353" s="151">
        <f t="shared" si="45"/>
        <v>4750</v>
      </c>
      <c r="AM353" s="151">
        <f t="shared" si="43"/>
        <v>11350</v>
      </c>
      <c r="AN353" s="151">
        <f t="shared" si="46"/>
        <v>11350</v>
      </c>
      <c r="AO353" s="161"/>
      <c r="AP353" s="162" t="s">
        <v>1256</v>
      </c>
    </row>
    <row r="354" s="61" customFormat="1" ht="15" spans="1:42">
      <c r="A354" s="87" t="s">
        <v>387</v>
      </c>
      <c r="B354" s="88" t="s">
        <v>995</v>
      </c>
      <c r="C354" s="88" t="s">
        <v>701</v>
      </c>
      <c r="D354" s="89" t="s">
        <v>1236</v>
      </c>
      <c r="E354" s="89" t="s">
        <v>1237</v>
      </c>
      <c r="F354" s="90" t="s">
        <v>581</v>
      </c>
      <c r="G354" s="88" t="s">
        <v>1238</v>
      </c>
      <c r="H354" s="88" t="s">
        <v>1239</v>
      </c>
      <c r="I354" s="113">
        <v>45535</v>
      </c>
      <c r="J354" s="113">
        <v>45537</v>
      </c>
      <c r="K354" s="113">
        <v>45551</v>
      </c>
      <c r="L354" s="113">
        <v>45551</v>
      </c>
      <c r="M354" s="113">
        <v>45551</v>
      </c>
      <c r="N354" s="113">
        <v>45553</v>
      </c>
      <c r="O354" s="114"/>
      <c r="P354" s="88" t="s">
        <v>1241</v>
      </c>
      <c r="Q354" s="122">
        <v>1000</v>
      </c>
      <c r="R354" s="122">
        <v>1800</v>
      </c>
      <c r="S354" s="122">
        <v>0</v>
      </c>
      <c r="T354" s="122">
        <v>0</v>
      </c>
      <c r="U354" s="122">
        <v>0</v>
      </c>
      <c r="V354" s="122"/>
      <c r="W354" s="122">
        <v>0</v>
      </c>
      <c r="X354" s="122">
        <v>0</v>
      </c>
      <c r="Y354" s="122">
        <v>0</v>
      </c>
      <c r="Z354" s="122">
        <v>0</v>
      </c>
      <c r="AA354" s="122"/>
      <c r="AB354" s="122">
        <f t="shared" si="48"/>
        <v>2800</v>
      </c>
      <c r="AC354" s="122">
        <f t="shared" si="41"/>
        <v>0</v>
      </c>
      <c r="AD354" s="122">
        <v>1400</v>
      </c>
      <c r="AE354" s="136">
        <v>45551</v>
      </c>
      <c r="AF354" s="122" t="s">
        <v>996</v>
      </c>
      <c r="AG354" s="122">
        <v>1400</v>
      </c>
      <c r="AH354" s="148">
        <v>45553</v>
      </c>
      <c r="AI354" s="149"/>
      <c r="AJ354" s="181" t="s">
        <v>1243</v>
      </c>
      <c r="AK354" s="151">
        <f t="shared" si="44"/>
        <v>1000</v>
      </c>
      <c r="AL354" s="151">
        <f t="shared" si="45"/>
        <v>1800</v>
      </c>
      <c r="AM354" s="151">
        <f t="shared" si="43"/>
        <v>2800</v>
      </c>
      <c r="AN354" s="151">
        <f t="shared" si="46"/>
        <v>2800</v>
      </c>
      <c r="AO354" s="161"/>
      <c r="AP354" s="162" t="s">
        <v>1256</v>
      </c>
    </row>
    <row r="355" s="61" customFormat="1" ht="15" spans="1:42">
      <c r="A355" s="87" t="s">
        <v>388</v>
      </c>
      <c r="B355" s="88" t="s">
        <v>995</v>
      </c>
      <c r="C355" s="88" t="s">
        <v>611</v>
      </c>
      <c r="D355" s="89" t="s">
        <v>1236</v>
      </c>
      <c r="E355" s="89" t="s">
        <v>1237</v>
      </c>
      <c r="F355" s="90" t="s">
        <v>581</v>
      </c>
      <c r="G355" s="88" t="s">
        <v>1238</v>
      </c>
      <c r="H355" s="88" t="s">
        <v>1239</v>
      </c>
      <c r="I355" s="113">
        <v>45535</v>
      </c>
      <c r="J355" s="113">
        <v>45537</v>
      </c>
      <c r="K355" s="113">
        <v>45551</v>
      </c>
      <c r="L355" s="113">
        <v>45551</v>
      </c>
      <c r="M355" s="113">
        <v>45551</v>
      </c>
      <c r="N355" s="113">
        <v>45553</v>
      </c>
      <c r="O355" s="114"/>
      <c r="P355" s="88" t="s">
        <v>1241</v>
      </c>
      <c r="Q355" s="122">
        <v>600</v>
      </c>
      <c r="R355" s="122">
        <v>1800</v>
      </c>
      <c r="S355" s="122">
        <v>500</v>
      </c>
      <c r="T355" s="122">
        <v>0</v>
      </c>
      <c r="U355" s="122">
        <v>0</v>
      </c>
      <c r="V355" s="122"/>
      <c r="W355" s="122">
        <v>0</v>
      </c>
      <c r="X355" s="122">
        <v>0</v>
      </c>
      <c r="Y355" s="122">
        <v>0</v>
      </c>
      <c r="Z355" s="122">
        <v>0</v>
      </c>
      <c r="AA355" s="122"/>
      <c r="AB355" s="122">
        <f t="shared" si="48"/>
        <v>2900</v>
      </c>
      <c r="AC355" s="122">
        <f t="shared" si="41"/>
        <v>0</v>
      </c>
      <c r="AD355" s="122">
        <v>1450</v>
      </c>
      <c r="AE355" s="136">
        <v>45551</v>
      </c>
      <c r="AF355" s="122" t="s">
        <v>996</v>
      </c>
      <c r="AG355" s="122">
        <v>1450</v>
      </c>
      <c r="AH355" s="148">
        <v>45553</v>
      </c>
      <c r="AI355" s="149" t="s">
        <v>1431</v>
      </c>
      <c r="AJ355" s="181" t="s">
        <v>1243</v>
      </c>
      <c r="AK355" s="151">
        <f t="shared" si="44"/>
        <v>600</v>
      </c>
      <c r="AL355" s="151">
        <f t="shared" si="45"/>
        <v>2300</v>
      </c>
      <c r="AM355" s="151">
        <f t="shared" si="43"/>
        <v>2900</v>
      </c>
      <c r="AN355" s="151">
        <f t="shared" si="46"/>
        <v>2900</v>
      </c>
      <c r="AO355" s="161"/>
      <c r="AP355" s="162" t="s">
        <v>1256</v>
      </c>
    </row>
    <row r="356" s="61" customFormat="1" ht="15" spans="1:42">
      <c r="A356" s="87" t="s">
        <v>389</v>
      </c>
      <c r="B356" s="88" t="s">
        <v>994</v>
      </c>
      <c r="C356" s="88" t="s">
        <v>889</v>
      </c>
      <c r="D356" s="89" t="s">
        <v>1293</v>
      </c>
      <c r="E356" s="184" t="s">
        <v>1237</v>
      </c>
      <c r="F356" s="90" t="s">
        <v>433</v>
      </c>
      <c r="G356" s="88" t="s">
        <v>1238</v>
      </c>
      <c r="H356" s="88" t="s">
        <v>1239</v>
      </c>
      <c r="I356" s="113">
        <v>45542</v>
      </c>
      <c r="J356" s="113">
        <v>45544</v>
      </c>
      <c r="K356" s="113">
        <v>45551</v>
      </c>
      <c r="L356" s="113">
        <v>45551</v>
      </c>
      <c r="M356" s="113">
        <v>45551</v>
      </c>
      <c r="N356" s="113">
        <v>45553</v>
      </c>
      <c r="O356" s="114">
        <v>45428</v>
      </c>
      <c r="P356" s="88" t="s">
        <v>1271</v>
      </c>
      <c r="Q356" s="122">
        <v>0</v>
      </c>
      <c r="R356" s="122">
        <v>400</v>
      </c>
      <c r="S356" s="122">
        <v>0</v>
      </c>
      <c r="T356" s="122">
        <v>0</v>
      </c>
      <c r="U356" s="122">
        <v>0</v>
      </c>
      <c r="V356" s="122"/>
      <c r="W356" s="122">
        <v>0</v>
      </c>
      <c r="X356" s="122">
        <v>400</v>
      </c>
      <c r="Y356" s="122">
        <v>0</v>
      </c>
      <c r="Z356" s="122">
        <v>0</v>
      </c>
      <c r="AA356" s="122"/>
      <c r="AB356" s="122">
        <f t="shared" si="48"/>
        <v>0</v>
      </c>
      <c r="AC356" s="122">
        <f t="shared" si="41"/>
        <v>0</v>
      </c>
      <c r="AD356" s="122">
        <v>0</v>
      </c>
      <c r="AE356" s="136">
        <v>45551</v>
      </c>
      <c r="AF356" s="122" t="s">
        <v>1246</v>
      </c>
      <c r="AG356" s="122">
        <v>0</v>
      </c>
      <c r="AH356" s="148"/>
      <c r="AI356" s="149"/>
      <c r="AJ356" s="181" t="s">
        <v>1399</v>
      </c>
      <c r="AK356" s="151">
        <f t="shared" si="44"/>
        <v>0</v>
      </c>
      <c r="AL356" s="151">
        <f t="shared" si="45"/>
        <v>0</v>
      </c>
      <c r="AM356" s="151">
        <f t="shared" si="43"/>
        <v>0</v>
      </c>
      <c r="AN356" s="151">
        <f t="shared" si="46"/>
        <v>0</v>
      </c>
      <c r="AO356" s="161"/>
      <c r="AP356" s="162" t="s">
        <v>1247</v>
      </c>
    </row>
    <row r="357" s="61" customFormat="1" ht="15" spans="1:42">
      <c r="A357" s="87" t="s">
        <v>390</v>
      </c>
      <c r="B357" s="88" t="s">
        <v>1000</v>
      </c>
      <c r="C357" s="88" t="s">
        <v>486</v>
      </c>
      <c r="D357" s="89" t="s">
        <v>1236</v>
      </c>
      <c r="E357" s="184" t="s">
        <v>1237</v>
      </c>
      <c r="F357" s="90" t="s">
        <v>454</v>
      </c>
      <c r="G357" s="88" t="s">
        <v>1238</v>
      </c>
      <c r="H357" s="88" t="s">
        <v>1239</v>
      </c>
      <c r="I357" s="113">
        <v>45545</v>
      </c>
      <c r="J357" s="113">
        <v>45545</v>
      </c>
      <c r="K357" s="113">
        <v>45551</v>
      </c>
      <c r="L357" s="113">
        <v>45551</v>
      </c>
      <c r="M357" s="113">
        <v>45551</v>
      </c>
      <c r="N357" s="113">
        <v>45553</v>
      </c>
      <c r="O357" s="114"/>
      <c r="P357" s="88" t="s">
        <v>1382</v>
      </c>
      <c r="Q357" s="122">
        <v>220</v>
      </c>
      <c r="R357" s="122">
        <v>2600</v>
      </c>
      <c r="S357" s="122">
        <v>500</v>
      </c>
      <c r="T357" s="122">
        <v>0</v>
      </c>
      <c r="U357" s="122">
        <v>0</v>
      </c>
      <c r="V357" s="122">
        <v>232.4</v>
      </c>
      <c r="W357" s="122">
        <v>0</v>
      </c>
      <c r="X357" s="122">
        <v>0</v>
      </c>
      <c r="Y357" s="122">
        <v>0</v>
      </c>
      <c r="Z357" s="122">
        <v>0</v>
      </c>
      <c r="AA357" s="122"/>
      <c r="AB357" s="122">
        <f>SUM(Q357:T357)-(U357+W357+X357+Y357+Z357+V357)</f>
        <v>3087.6</v>
      </c>
      <c r="AC357" s="122">
        <f t="shared" si="41"/>
        <v>0</v>
      </c>
      <c r="AD357" s="122">
        <v>0</v>
      </c>
      <c r="AE357" s="136">
        <v>45551</v>
      </c>
      <c r="AF357" s="122" t="s">
        <v>1246</v>
      </c>
      <c r="AG357" s="122">
        <v>3087.6</v>
      </c>
      <c r="AH357" s="148">
        <v>45565</v>
      </c>
      <c r="AI357" s="149" t="s">
        <v>1432</v>
      </c>
      <c r="AJ357" s="181" t="s">
        <v>1243</v>
      </c>
      <c r="AK357" s="151">
        <f t="shared" si="44"/>
        <v>220</v>
      </c>
      <c r="AL357" s="151">
        <f t="shared" si="45"/>
        <v>2867.6</v>
      </c>
      <c r="AM357" s="151">
        <f t="shared" si="43"/>
        <v>3087.6</v>
      </c>
      <c r="AN357" s="151">
        <f t="shared" si="46"/>
        <v>3087.6</v>
      </c>
      <c r="AO357" s="161"/>
      <c r="AP357" s="162" t="s">
        <v>1256</v>
      </c>
    </row>
    <row r="358" s="61" customFormat="1" ht="15" spans="1:42">
      <c r="A358" s="87" t="s">
        <v>391</v>
      </c>
      <c r="B358" s="88" t="s">
        <v>1000</v>
      </c>
      <c r="C358" s="88" t="s">
        <v>486</v>
      </c>
      <c r="D358" s="89" t="s">
        <v>1236</v>
      </c>
      <c r="E358" s="184" t="s">
        <v>1237</v>
      </c>
      <c r="F358" s="90" t="s">
        <v>454</v>
      </c>
      <c r="G358" s="88" t="s">
        <v>1238</v>
      </c>
      <c r="H358" s="88" t="s">
        <v>1239</v>
      </c>
      <c r="I358" s="113">
        <v>45545</v>
      </c>
      <c r="J358" s="113">
        <v>45545</v>
      </c>
      <c r="K358" s="113">
        <v>45551</v>
      </c>
      <c r="L358" s="113">
        <v>45551</v>
      </c>
      <c r="M358" s="113">
        <v>45551</v>
      </c>
      <c r="N358" s="113">
        <v>45553</v>
      </c>
      <c r="O358" s="114"/>
      <c r="P358" s="88" t="s">
        <v>1382</v>
      </c>
      <c r="Q358" s="122">
        <v>0</v>
      </c>
      <c r="R358" s="122">
        <v>2600</v>
      </c>
      <c r="S358" s="122">
        <v>0</v>
      </c>
      <c r="T358" s="122">
        <v>0</v>
      </c>
      <c r="U358" s="122">
        <v>0</v>
      </c>
      <c r="V358" s="122">
        <v>182</v>
      </c>
      <c r="W358" s="122">
        <v>0</v>
      </c>
      <c r="X358" s="122">
        <v>0</v>
      </c>
      <c r="Y358" s="122">
        <v>0</v>
      </c>
      <c r="Z358" s="122">
        <v>0</v>
      </c>
      <c r="AA358" s="122"/>
      <c r="AB358" s="122">
        <f>SUM(Q358:T358)-(U358+W358+X358+Y358+Z358+V358)</f>
        <v>2418</v>
      </c>
      <c r="AC358" s="122">
        <f t="shared" si="41"/>
        <v>0</v>
      </c>
      <c r="AD358" s="122">
        <v>0</v>
      </c>
      <c r="AE358" s="136">
        <v>45551</v>
      </c>
      <c r="AF358" s="122" t="s">
        <v>1246</v>
      </c>
      <c r="AG358" s="122">
        <v>2418</v>
      </c>
      <c r="AH358" s="148">
        <v>45565</v>
      </c>
      <c r="AI358" s="149" t="s">
        <v>1432</v>
      </c>
      <c r="AJ358" s="181" t="s">
        <v>1243</v>
      </c>
      <c r="AK358" s="151">
        <f t="shared" si="44"/>
        <v>0</v>
      </c>
      <c r="AL358" s="151">
        <f t="shared" si="45"/>
        <v>2418</v>
      </c>
      <c r="AM358" s="151">
        <f t="shared" si="43"/>
        <v>2418</v>
      </c>
      <c r="AN358" s="151">
        <f t="shared" si="46"/>
        <v>2418</v>
      </c>
      <c r="AO358" s="161"/>
      <c r="AP358" s="162" t="s">
        <v>1256</v>
      </c>
    </row>
    <row r="359" s="61" customFormat="1" ht="15" spans="1:42">
      <c r="A359" s="87" t="s">
        <v>392</v>
      </c>
      <c r="B359" s="88" t="s">
        <v>1001</v>
      </c>
      <c r="C359" s="148" t="s">
        <v>453</v>
      </c>
      <c r="D359" s="89" t="s">
        <v>1236</v>
      </c>
      <c r="E359" s="184" t="s">
        <v>1237</v>
      </c>
      <c r="F359" s="90" t="s">
        <v>454</v>
      </c>
      <c r="G359" s="88" t="s">
        <v>1238</v>
      </c>
      <c r="H359" s="88" t="s">
        <v>1239</v>
      </c>
      <c r="I359" s="113">
        <v>45545</v>
      </c>
      <c r="J359" s="113">
        <v>45545</v>
      </c>
      <c r="K359" s="113">
        <v>45551</v>
      </c>
      <c r="L359" s="113">
        <v>45551</v>
      </c>
      <c r="M359" s="113">
        <v>45551</v>
      </c>
      <c r="N359" s="113">
        <v>45552</v>
      </c>
      <c r="O359" s="114"/>
      <c r="P359" s="88" t="s">
        <v>1271</v>
      </c>
      <c r="Q359" s="122">
        <v>0</v>
      </c>
      <c r="R359" s="122">
        <v>400</v>
      </c>
      <c r="S359" s="122">
        <v>0</v>
      </c>
      <c r="T359" s="122">
        <v>0</v>
      </c>
      <c r="U359" s="122">
        <v>0</v>
      </c>
      <c r="V359" s="122"/>
      <c r="W359" s="122">
        <v>0</v>
      </c>
      <c r="X359" s="122">
        <v>0</v>
      </c>
      <c r="Y359" s="122">
        <v>0</v>
      </c>
      <c r="Z359" s="122">
        <v>0</v>
      </c>
      <c r="AA359" s="122"/>
      <c r="AB359" s="122">
        <f t="shared" ref="AB359:AB377" si="49">SUM(Q359:T359)-(U359+W359+X359+Y359+Z359)</f>
        <v>400</v>
      </c>
      <c r="AC359" s="122">
        <f t="shared" si="41"/>
        <v>0</v>
      </c>
      <c r="AD359" s="122">
        <v>0</v>
      </c>
      <c r="AE359" s="136">
        <v>45551</v>
      </c>
      <c r="AF359" s="122" t="s">
        <v>1246</v>
      </c>
      <c r="AG359" s="122">
        <v>400</v>
      </c>
      <c r="AH359" s="148">
        <v>45551</v>
      </c>
      <c r="AI359" s="221" t="s">
        <v>1002</v>
      </c>
      <c r="AJ359" s="181" t="s">
        <v>1243</v>
      </c>
      <c r="AK359" s="151">
        <f t="shared" si="44"/>
        <v>0</v>
      </c>
      <c r="AL359" s="151">
        <f t="shared" si="45"/>
        <v>400</v>
      </c>
      <c r="AM359" s="151">
        <f t="shared" si="43"/>
        <v>400</v>
      </c>
      <c r="AN359" s="151">
        <f t="shared" si="46"/>
        <v>400</v>
      </c>
      <c r="AO359" s="161"/>
      <c r="AP359" s="162" t="s">
        <v>1254</v>
      </c>
    </row>
    <row r="360" s="61" customFormat="1" ht="15" spans="1:42">
      <c r="A360" s="87" t="s">
        <v>393</v>
      </c>
      <c r="B360" s="88" t="s">
        <v>1003</v>
      </c>
      <c r="C360" s="88" t="s">
        <v>922</v>
      </c>
      <c r="D360" s="89" t="s">
        <v>1236</v>
      </c>
      <c r="E360" s="208" t="s">
        <v>1252</v>
      </c>
      <c r="F360" s="90" t="s">
        <v>454</v>
      </c>
      <c r="G360" s="88" t="s">
        <v>1238</v>
      </c>
      <c r="H360" s="161" t="s">
        <v>1239</v>
      </c>
      <c r="I360" s="113">
        <v>45547</v>
      </c>
      <c r="J360" s="113">
        <v>45547</v>
      </c>
      <c r="K360" s="113">
        <v>45551</v>
      </c>
      <c r="L360" s="113">
        <v>45551</v>
      </c>
      <c r="M360" s="113">
        <v>45551</v>
      </c>
      <c r="N360" s="113">
        <v>45555</v>
      </c>
      <c r="O360" s="114"/>
      <c r="P360" s="88" t="s">
        <v>1271</v>
      </c>
      <c r="Q360" s="122">
        <v>0</v>
      </c>
      <c r="R360" s="122">
        <v>400</v>
      </c>
      <c r="S360" s="122">
        <v>0</v>
      </c>
      <c r="T360" s="122">
        <v>0</v>
      </c>
      <c r="U360" s="122">
        <v>0</v>
      </c>
      <c r="V360" s="122"/>
      <c r="W360" s="122">
        <v>0</v>
      </c>
      <c r="X360" s="122">
        <v>0</v>
      </c>
      <c r="Y360" s="122">
        <v>0</v>
      </c>
      <c r="Z360" s="122">
        <v>0</v>
      </c>
      <c r="AA360" s="122"/>
      <c r="AB360" s="122">
        <f t="shared" si="49"/>
        <v>400</v>
      </c>
      <c r="AC360" s="122">
        <f t="shared" si="41"/>
        <v>0</v>
      </c>
      <c r="AD360" s="122">
        <v>0</v>
      </c>
      <c r="AE360" s="136">
        <v>45551</v>
      </c>
      <c r="AF360" s="122" t="s">
        <v>1246</v>
      </c>
      <c r="AG360" s="122">
        <v>400</v>
      </c>
      <c r="AH360" s="148">
        <v>45555</v>
      </c>
      <c r="AI360" s="149" t="s">
        <v>1433</v>
      </c>
      <c r="AJ360" s="181" t="s">
        <v>1243</v>
      </c>
      <c r="AK360" s="151">
        <f t="shared" si="44"/>
        <v>0</v>
      </c>
      <c r="AL360" s="151">
        <f t="shared" si="45"/>
        <v>400</v>
      </c>
      <c r="AM360" s="151">
        <f t="shared" si="43"/>
        <v>400</v>
      </c>
      <c r="AN360" s="151">
        <f t="shared" si="46"/>
        <v>400</v>
      </c>
      <c r="AO360" s="161"/>
      <c r="AP360" s="162" t="s">
        <v>1254</v>
      </c>
    </row>
    <row r="361" s="61" customFormat="1" ht="15" spans="1:42">
      <c r="A361" s="87" t="s">
        <v>394</v>
      </c>
      <c r="B361" s="209" t="s">
        <v>1005</v>
      </c>
      <c r="C361" s="88" t="s">
        <v>541</v>
      </c>
      <c r="D361" s="89" t="s">
        <v>1293</v>
      </c>
      <c r="E361" s="208" t="s">
        <v>1237</v>
      </c>
      <c r="F361" s="90" t="s">
        <v>433</v>
      </c>
      <c r="G361" s="88" t="s">
        <v>1238</v>
      </c>
      <c r="H361" s="161" t="s">
        <v>1239</v>
      </c>
      <c r="I361" s="113">
        <v>45547</v>
      </c>
      <c r="J361" s="113">
        <v>45547</v>
      </c>
      <c r="K361" s="113">
        <v>45552</v>
      </c>
      <c r="L361" s="113">
        <v>45552</v>
      </c>
      <c r="M361" s="113">
        <v>45552</v>
      </c>
      <c r="N361" s="113">
        <v>45553</v>
      </c>
      <c r="O361" s="114">
        <v>45507</v>
      </c>
      <c r="P361" s="88" t="s">
        <v>1250</v>
      </c>
      <c r="Q361" s="122">
        <v>500</v>
      </c>
      <c r="R361" s="122">
        <v>800</v>
      </c>
      <c r="S361" s="122">
        <v>0</v>
      </c>
      <c r="T361" s="122">
        <v>0</v>
      </c>
      <c r="U361" s="122">
        <v>0</v>
      </c>
      <c r="V361" s="122"/>
      <c r="W361" s="122">
        <v>500</v>
      </c>
      <c r="X361" s="122">
        <v>800</v>
      </c>
      <c r="Y361" s="122">
        <v>0</v>
      </c>
      <c r="Z361" s="122">
        <v>0</v>
      </c>
      <c r="AA361" s="122"/>
      <c r="AB361" s="122">
        <f t="shared" si="49"/>
        <v>0</v>
      </c>
      <c r="AC361" s="122">
        <f t="shared" si="41"/>
        <v>0</v>
      </c>
      <c r="AD361" s="122">
        <v>0</v>
      </c>
      <c r="AE361" s="136">
        <v>45552</v>
      </c>
      <c r="AF361" s="122" t="s">
        <v>1246</v>
      </c>
      <c r="AG361" s="122">
        <v>0</v>
      </c>
      <c r="AH361" s="148"/>
      <c r="AI361" s="149"/>
      <c r="AJ361" s="181" t="s">
        <v>1399</v>
      </c>
      <c r="AK361" s="151">
        <f t="shared" si="44"/>
        <v>0</v>
      </c>
      <c r="AL361" s="151">
        <f t="shared" si="45"/>
        <v>0</v>
      </c>
      <c r="AM361" s="151">
        <f t="shared" si="43"/>
        <v>0</v>
      </c>
      <c r="AN361" s="151">
        <f t="shared" si="46"/>
        <v>0</v>
      </c>
      <c r="AO361" s="161"/>
      <c r="AP361" s="162" t="s">
        <v>1247</v>
      </c>
    </row>
    <row r="362" s="61" customFormat="1" ht="15" spans="1:42">
      <c r="A362" s="87" t="s">
        <v>395</v>
      </c>
      <c r="B362" s="88" t="s">
        <v>1006</v>
      </c>
      <c r="C362" s="88" t="s">
        <v>541</v>
      </c>
      <c r="D362" s="89" t="s">
        <v>1293</v>
      </c>
      <c r="E362" s="184" t="s">
        <v>1237</v>
      </c>
      <c r="F362" s="90" t="s">
        <v>433</v>
      </c>
      <c r="G362" s="88" t="s">
        <v>1238</v>
      </c>
      <c r="H362" s="88" t="s">
        <v>1239</v>
      </c>
      <c r="I362" s="113">
        <v>45549</v>
      </c>
      <c r="J362" s="113">
        <v>45551</v>
      </c>
      <c r="K362" s="113">
        <v>45552</v>
      </c>
      <c r="L362" s="113">
        <v>45552</v>
      </c>
      <c r="M362" s="113">
        <v>45552</v>
      </c>
      <c r="N362" s="113">
        <v>45553</v>
      </c>
      <c r="O362" s="114">
        <v>45407</v>
      </c>
      <c r="P362" s="88" t="s">
        <v>1250</v>
      </c>
      <c r="Q362" s="122">
        <v>1200</v>
      </c>
      <c r="R362" s="122">
        <v>800</v>
      </c>
      <c r="S362" s="122">
        <v>0</v>
      </c>
      <c r="T362" s="122">
        <v>0</v>
      </c>
      <c r="U362" s="122">
        <v>0</v>
      </c>
      <c r="V362" s="122"/>
      <c r="W362" s="122">
        <v>1200</v>
      </c>
      <c r="X362" s="122">
        <v>800</v>
      </c>
      <c r="Y362" s="122">
        <v>0</v>
      </c>
      <c r="Z362" s="122">
        <v>0</v>
      </c>
      <c r="AA362" s="122"/>
      <c r="AB362" s="122">
        <f t="shared" si="49"/>
        <v>0</v>
      </c>
      <c r="AC362" s="122">
        <f t="shared" si="41"/>
        <v>0</v>
      </c>
      <c r="AD362" s="122">
        <v>0</v>
      </c>
      <c r="AE362" s="136">
        <v>45552</v>
      </c>
      <c r="AF362" s="122" t="s">
        <v>1246</v>
      </c>
      <c r="AG362" s="122">
        <v>0</v>
      </c>
      <c r="AH362" s="148"/>
      <c r="AI362" s="149"/>
      <c r="AJ362" s="181" t="s">
        <v>1399</v>
      </c>
      <c r="AK362" s="151">
        <f t="shared" si="44"/>
        <v>0</v>
      </c>
      <c r="AL362" s="151">
        <f t="shared" si="45"/>
        <v>0</v>
      </c>
      <c r="AM362" s="151">
        <f t="shared" si="43"/>
        <v>0</v>
      </c>
      <c r="AN362" s="151">
        <f t="shared" si="46"/>
        <v>0</v>
      </c>
      <c r="AO362" s="161"/>
      <c r="AP362" s="162" t="s">
        <v>1247</v>
      </c>
    </row>
    <row r="363" s="61" customFormat="1" ht="15" spans="1:42">
      <c r="A363" s="87" t="s">
        <v>396</v>
      </c>
      <c r="B363" s="88" t="s">
        <v>1008</v>
      </c>
      <c r="C363" s="88" t="s">
        <v>460</v>
      </c>
      <c r="D363" s="89" t="s">
        <v>1236</v>
      </c>
      <c r="E363" s="208" t="s">
        <v>1237</v>
      </c>
      <c r="F363" s="90" t="s">
        <v>454</v>
      </c>
      <c r="G363" s="88" t="s">
        <v>1238</v>
      </c>
      <c r="H363" s="161" t="s">
        <v>1239</v>
      </c>
      <c r="I363" s="113">
        <v>45545</v>
      </c>
      <c r="J363" s="113">
        <v>45545</v>
      </c>
      <c r="K363" s="113">
        <v>45554</v>
      </c>
      <c r="L363" s="113">
        <v>45554</v>
      </c>
      <c r="M363" s="113">
        <v>45554</v>
      </c>
      <c r="N363" s="113">
        <v>45555</v>
      </c>
      <c r="O363" s="114">
        <v>44529</v>
      </c>
      <c r="P363" s="88" t="s">
        <v>1245</v>
      </c>
      <c r="Q363" s="122">
        <v>0</v>
      </c>
      <c r="R363" s="122">
        <v>2300</v>
      </c>
      <c r="S363" s="122">
        <v>500</v>
      </c>
      <c r="T363" s="122">
        <v>0</v>
      </c>
      <c r="U363" s="122">
        <v>0</v>
      </c>
      <c r="V363" s="122"/>
      <c r="W363" s="122">
        <v>0</v>
      </c>
      <c r="X363" s="122">
        <v>0</v>
      </c>
      <c r="Y363" s="122">
        <v>0</v>
      </c>
      <c r="Z363" s="122">
        <v>0</v>
      </c>
      <c r="AA363" s="122"/>
      <c r="AB363" s="122">
        <f t="shared" si="49"/>
        <v>2800</v>
      </c>
      <c r="AC363" s="122">
        <f t="shared" si="41"/>
        <v>2800</v>
      </c>
      <c r="AD363" s="122">
        <v>0</v>
      </c>
      <c r="AE363" s="136">
        <v>45554</v>
      </c>
      <c r="AF363" s="122" t="s">
        <v>1246</v>
      </c>
      <c r="AG363" s="122">
        <v>0</v>
      </c>
      <c r="AH363" s="148"/>
      <c r="AI363" s="149"/>
      <c r="AJ363" s="181" t="s">
        <v>1316</v>
      </c>
      <c r="AK363" s="151">
        <f t="shared" si="44"/>
        <v>0</v>
      </c>
      <c r="AL363" s="151">
        <f t="shared" si="45"/>
        <v>2800</v>
      </c>
      <c r="AM363" s="151">
        <f t="shared" si="43"/>
        <v>2800</v>
      </c>
      <c r="AN363" s="151">
        <f t="shared" si="46"/>
        <v>0</v>
      </c>
      <c r="AO363" s="161"/>
      <c r="AP363" s="162" t="s">
        <v>1383</v>
      </c>
    </row>
    <row r="364" s="61" customFormat="1" ht="15" spans="1:42">
      <c r="A364" s="87" t="s">
        <v>397</v>
      </c>
      <c r="B364" s="88" t="s">
        <v>1009</v>
      </c>
      <c r="C364" s="88" t="s">
        <v>520</v>
      </c>
      <c r="D364" s="89" t="s">
        <v>1236</v>
      </c>
      <c r="E364" s="184" t="s">
        <v>1237</v>
      </c>
      <c r="F364" s="90" t="s">
        <v>454</v>
      </c>
      <c r="G364" s="88" t="s">
        <v>1238</v>
      </c>
      <c r="H364" s="88" t="s">
        <v>1239</v>
      </c>
      <c r="I364" s="113">
        <v>45551</v>
      </c>
      <c r="J364" s="113">
        <v>45551</v>
      </c>
      <c r="K364" s="113">
        <v>45554</v>
      </c>
      <c r="L364" s="113">
        <v>45554</v>
      </c>
      <c r="M364" s="113">
        <v>45554</v>
      </c>
      <c r="N364" s="113">
        <v>45555</v>
      </c>
      <c r="O364" s="114">
        <v>44472</v>
      </c>
      <c r="P364" s="88" t="s">
        <v>1382</v>
      </c>
      <c r="Q364" s="122">
        <v>3300</v>
      </c>
      <c r="R364" s="122">
        <v>2600</v>
      </c>
      <c r="S364" s="122">
        <v>500</v>
      </c>
      <c r="T364" s="122">
        <v>0</v>
      </c>
      <c r="U364" s="122">
        <v>0</v>
      </c>
      <c r="V364" s="122"/>
      <c r="W364" s="122">
        <v>0</v>
      </c>
      <c r="X364" s="122">
        <v>0</v>
      </c>
      <c r="Y364" s="122">
        <v>0</v>
      </c>
      <c r="Z364" s="122">
        <v>0</v>
      </c>
      <c r="AA364" s="122"/>
      <c r="AB364" s="122">
        <f t="shared" si="49"/>
        <v>6400</v>
      </c>
      <c r="AC364" s="122">
        <f t="shared" si="41"/>
        <v>0</v>
      </c>
      <c r="AD364" s="122">
        <v>3200</v>
      </c>
      <c r="AE364" s="136">
        <v>45554</v>
      </c>
      <c r="AF364" s="122" t="s">
        <v>1010</v>
      </c>
      <c r="AG364" s="122">
        <v>3200</v>
      </c>
      <c r="AH364" s="148">
        <v>45555</v>
      </c>
      <c r="AI364" s="149" t="s">
        <v>1434</v>
      </c>
      <c r="AJ364" s="181" t="s">
        <v>1243</v>
      </c>
      <c r="AK364" s="151">
        <f t="shared" si="44"/>
        <v>3300</v>
      </c>
      <c r="AL364" s="151">
        <f t="shared" si="45"/>
        <v>3100</v>
      </c>
      <c r="AM364" s="151">
        <f t="shared" si="43"/>
        <v>6400</v>
      </c>
      <c r="AN364" s="151">
        <f t="shared" si="46"/>
        <v>6400</v>
      </c>
      <c r="AO364" s="161"/>
      <c r="AP364" s="162" t="s">
        <v>1256</v>
      </c>
    </row>
    <row r="365" s="61" customFormat="1" ht="15" spans="1:42">
      <c r="A365" s="87" t="s">
        <v>398</v>
      </c>
      <c r="B365" s="88" t="s">
        <v>415</v>
      </c>
      <c r="C365" s="88" t="s">
        <v>522</v>
      </c>
      <c r="D365" s="184" t="s">
        <v>1236</v>
      </c>
      <c r="E365" s="184" t="s">
        <v>523</v>
      </c>
      <c r="F365" s="90" t="s">
        <v>523</v>
      </c>
      <c r="G365" s="88" t="s">
        <v>1291</v>
      </c>
      <c r="H365" s="88" t="s">
        <v>1292</v>
      </c>
      <c r="I365" s="113">
        <v>45545</v>
      </c>
      <c r="J365" s="113">
        <v>45554</v>
      </c>
      <c r="K365" s="113">
        <v>45554</v>
      </c>
      <c r="L365" s="113">
        <v>45554</v>
      </c>
      <c r="M365" s="113">
        <v>45554</v>
      </c>
      <c r="N365" s="113"/>
      <c r="O365" s="114"/>
      <c r="P365" s="88" t="s">
        <v>1417</v>
      </c>
      <c r="Q365" s="122">
        <v>37025</v>
      </c>
      <c r="R365" s="122">
        <v>7000</v>
      </c>
      <c r="S365" s="122">
        <v>0</v>
      </c>
      <c r="T365" s="122">
        <v>0</v>
      </c>
      <c r="U365" s="122">
        <v>0</v>
      </c>
      <c r="V365" s="122"/>
      <c r="W365" s="122">
        <v>37025</v>
      </c>
      <c r="X365" s="122">
        <v>7000</v>
      </c>
      <c r="Y365" s="122">
        <v>0</v>
      </c>
      <c r="Z365" s="122">
        <v>0</v>
      </c>
      <c r="AA365" s="122"/>
      <c r="AB365" s="122">
        <f t="shared" si="49"/>
        <v>0</v>
      </c>
      <c r="AC365" s="122">
        <f t="shared" si="41"/>
        <v>0</v>
      </c>
      <c r="AD365" s="122">
        <v>0</v>
      </c>
      <c r="AE365" s="136">
        <v>45554</v>
      </c>
      <c r="AF365" s="122" t="s">
        <v>1246</v>
      </c>
      <c r="AG365" s="122">
        <v>0</v>
      </c>
      <c r="AH365" s="148"/>
      <c r="AI365" s="149"/>
      <c r="AJ365" s="181" t="s">
        <v>523</v>
      </c>
      <c r="AK365" s="151">
        <f t="shared" si="44"/>
        <v>0</v>
      </c>
      <c r="AL365" s="151">
        <f t="shared" si="45"/>
        <v>0</v>
      </c>
      <c r="AM365" s="151">
        <f t="shared" si="43"/>
        <v>0</v>
      </c>
      <c r="AN365" s="151">
        <f t="shared" si="46"/>
        <v>0</v>
      </c>
      <c r="AO365" s="161"/>
      <c r="AP365" s="162" t="s">
        <v>1265</v>
      </c>
    </row>
    <row r="366" ht="15" spans="1:42">
      <c r="A366" s="204" t="s">
        <v>399</v>
      </c>
      <c r="B366" s="205" t="s">
        <v>1014</v>
      </c>
      <c r="C366" s="205" t="s">
        <v>1015</v>
      </c>
      <c r="D366" s="206" t="s">
        <v>1236</v>
      </c>
      <c r="E366" s="210" t="s">
        <v>1237</v>
      </c>
      <c r="F366" s="207" t="s">
        <v>433</v>
      </c>
      <c r="G366" s="205" t="s">
        <v>1238</v>
      </c>
      <c r="H366" s="205" t="s">
        <v>1239</v>
      </c>
      <c r="I366" s="213">
        <v>45552</v>
      </c>
      <c r="J366" s="213">
        <v>45552</v>
      </c>
      <c r="K366" s="213">
        <v>45555</v>
      </c>
      <c r="L366" s="213">
        <v>45555</v>
      </c>
      <c r="M366" s="213">
        <v>45555</v>
      </c>
      <c r="N366" s="213">
        <v>45563</v>
      </c>
      <c r="O366" s="214">
        <v>45196</v>
      </c>
      <c r="P366" s="205" t="s">
        <v>1241</v>
      </c>
      <c r="Q366" s="215">
        <v>0</v>
      </c>
      <c r="R366" s="215">
        <v>1800</v>
      </c>
      <c r="S366" s="215">
        <v>0</v>
      </c>
      <c r="T366" s="215">
        <v>0</v>
      </c>
      <c r="U366" s="215">
        <v>0</v>
      </c>
      <c r="V366" s="215"/>
      <c r="W366" s="215">
        <v>0</v>
      </c>
      <c r="X366" s="215">
        <v>1800</v>
      </c>
      <c r="Y366" s="215">
        <v>0</v>
      </c>
      <c r="Z366" s="215">
        <v>0</v>
      </c>
      <c r="AA366" s="215"/>
      <c r="AB366" s="215">
        <f t="shared" si="49"/>
        <v>0</v>
      </c>
      <c r="AC366" s="215">
        <f t="shared" ref="AC366:AC419" si="50">AB366-(AD366+AG366)</f>
        <v>0</v>
      </c>
      <c r="AD366" s="215">
        <v>0</v>
      </c>
      <c r="AE366" s="216">
        <v>45555</v>
      </c>
      <c r="AF366" s="215" t="s">
        <v>1246</v>
      </c>
      <c r="AG366" s="215">
        <v>0</v>
      </c>
      <c r="AH366" s="217"/>
      <c r="AI366" s="218"/>
      <c r="AJ366" s="219" t="s">
        <v>433</v>
      </c>
      <c r="AK366" s="220">
        <f t="shared" si="44"/>
        <v>0</v>
      </c>
      <c r="AL366" s="220">
        <f t="shared" si="45"/>
        <v>0</v>
      </c>
      <c r="AM366" s="220">
        <f t="shared" si="43"/>
        <v>0</v>
      </c>
      <c r="AN366" s="220">
        <f t="shared" si="46"/>
        <v>0</v>
      </c>
      <c r="AO366" s="222"/>
      <c r="AP366" s="223" t="s">
        <v>1247</v>
      </c>
    </row>
    <row r="367" ht="15" spans="1:42">
      <c r="A367" s="87" t="s">
        <v>400</v>
      </c>
      <c r="B367" s="88" t="s">
        <v>1012</v>
      </c>
      <c r="C367" s="88" t="s">
        <v>510</v>
      </c>
      <c r="D367" s="89" t="s">
        <v>1236</v>
      </c>
      <c r="E367" s="184" t="s">
        <v>1237</v>
      </c>
      <c r="F367" s="90" t="s">
        <v>433</v>
      </c>
      <c r="G367" s="88" t="s">
        <v>1238</v>
      </c>
      <c r="H367" s="88" t="s">
        <v>1239</v>
      </c>
      <c r="I367" s="113">
        <v>45552</v>
      </c>
      <c r="J367" s="113">
        <v>45552</v>
      </c>
      <c r="K367" s="113">
        <v>45555</v>
      </c>
      <c r="L367" s="113">
        <v>45555</v>
      </c>
      <c r="M367" s="113">
        <v>45555</v>
      </c>
      <c r="N367" s="113">
        <v>45556</v>
      </c>
      <c r="O367" s="114">
        <v>45518</v>
      </c>
      <c r="P367" s="88" t="s">
        <v>1382</v>
      </c>
      <c r="Q367" s="122">
        <v>0</v>
      </c>
      <c r="R367" s="122">
        <v>2600</v>
      </c>
      <c r="S367" s="122">
        <v>0</v>
      </c>
      <c r="T367" s="122">
        <v>0</v>
      </c>
      <c r="U367" s="122">
        <v>0</v>
      </c>
      <c r="V367" s="122"/>
      <c r="W367" s="122">
        <v>0</v>
      </c>
      <c r="X367" s="122">
        <v>2600</v>
      </c>
      <c r="Y367" s="122">
        <v>0</v>
      </c>
      <c r="Z367" s="122">
        <v>0</v>
      </c>
      <c r="AA367" s="122"/>
      <c r="AB367" s="122">
        <f t="shared" si="49"/>
        <v>0</v>
      </c>
      <c r="AC367" s="122">
        <f t="shared" si="50"/>
        <v>0</v>
      </c>
      <c r="AD367" s="122">
        <v>0</v>
      </c>
      <c r="AE367" s="136">
        <v>45555</v>
      </c>
      <c r="AF367" s="122" t="s">
        <v>1246</v>
      </c>
      <c r="AG367" s="122">
        <v>0</v>
      </c>
      <c r="AH367" s="148"/>
      <c r="AI367" s="149"/>
      <c r="AJ367" s="181"/>
      <c r="AK367" s="151">
        <f t="shared" si="44"/>
        <v>0</v>
      </c>
      <c r="AL367" s="151">
        <f t="shared" si="45"/>
        <v>0</v>
      </c>
      <c r="AM367" s="151">
        <f t="shared" si="43"/>
        <v>0</v>
      </c>
      <c r="AN367" s="151">
        <f t="shared" si="46"/>
        <v>0</v>
      </c>
      <c r="AO367" s="161"/>
      <c r="AP367" s="162" t="s">
        <v>1396</v>
      </c>
    </row>
    <row r="368" ht="15" spans="1:42">
      <c r="A368" s="188" t="s">
        <v>401</v>
      </c>
      <c r="B368" s="189" t="s">
        <v>984</v>
      </c>
      <c r="C368" s="189" t="s">
        <v>1435</v>
      </c>
      <c r="D368" s="211" t="s">
        <v>1236</v>
      </c>
      <c r="E368" s="211" t="s">
        <v>1252</v>
      </c>
      <c r="F368" s="191" t="s">
        <v>454</v>
      </c>
      <c r="G368" s="189" t="s">
        <v>1238</v>
      </c>
      <c r="H368" s="189" t="s">
        <v>1239</v>
      </c>
      <c r="I368" s="192">
        <v>45553</v>
      </c>
      <c r="J368" s="192">
        <v>45553</v>
      </c>
      <c r="K368" s="192">
        <v>45555</v>
      </c>
      <c r="L368" s="192">
        <v>45555</v>
      </c>
      <c r="M368" s="192">
        <v>45555</v>
      </c>
      <c r="N368" s="192">
        <v>45555</v>
      </c>
      <c r="O368" s="193"/>
      <c r="P368" s="189" t="s">
        <v>1266</v>
      </c>
      <c r="Q368" s="196">
        <v>0</v>
      </c>
      <c r="R368" s="196">
        <v>0</v>
      </c>
      <c r="S368" s="196">
        <v>0</v>
      </c>
      <c r="T368" s="196">
        <v>0</v>
      </c>
      <c r="U368" s="196">
        <v>0</v>
      </c>
      <c r="V368" s="196"/>
      <c r="W368" s="196">
        <v>0</v>
      </c>
      <c r="X368" s="196">
        <v>0</v>
      </c>
      <c r="Y368" s="196">
        <v>0</v>
      </c>
      <c r="Z368" s="196">
        <v>0</v>
      </c>
      <c r="AA368" s="196"/>
      <c r="AB368" s="196">
        <f t="shared" si="49"/>
        <v>0</v>
      </c>
      <c r="AC368" s="196">
        <f t="shared" si="50"/>
        <v>0</v>
      </c>
      <c r="AD368" s="196">
        <v>0</v>
      </c>
      <c r="AE368" s="197">
        <v>45555</v>
      </c>
      <c r="AF368" s="196" t="s">
        <v>1246</v>
      </c>
      <c r="AG368" s="196">
        <v>0</v>
      </c>
      <c r="AH368" s="198"/>
      <c r="AI368" s="199"/>
      <c r="AJ368" s="200" t="s">
        <v>1274</v>
      </c>
      <c r="AK368" s="201">
        <f t="shared" si="44"/>
        <v>0</v>
      </c>
      <c r="AL368" s="201">
        <f t="shared" si="45"/>
        <v>0</v>
      </c>
      <c r="AM368" s="201">
        <f t="shared" si="43"/>
        <v>0</v>
      </c>
      <c r="AN368" s="201">
        <f t="shared" si="46"/>
        <v>0</v>
      </c>
      <c r="AO368" s="202"/>
      <c r="AP368" s="203" t="s">
        <v>1265</v>
      </c>
    </row>
    <row r="369" s="61" customFormat="1" ht="15" spans="1:42">
      <c r="A369" s="87" t="s">
        <v>402</v>
      </c>
      <c r="B369" s="88" t="s">
        <v>1013</v>
      </c>
      <c r="C369" s="88" t="s">
        <v>590</v>
      </c>
      <c r="D369" s="184" t="s">
        <v>1293</v>
      </c>
      <c r="E369" s="89" t="s">
        <v>523</v>
      </c>
      <c r="F369" s="90" t="s">
        <v>581</v>
      </c>
      <c r="G369" s="88" t="s">
        <v>1238</v>
      </c>
      <c r="H369" s="88" t="s">
        <v>1239</v>
      </c>
      <c r="I369" s="113">
        <v>45554</v>
      </c>
      <c r="J369" s="113">
        <v>45555</v>
      </c>
      <c r="K369" s="113">
        <v>45555</v>
      </c>
      <c r="L369" s="113">
        <v>45555</v>
      </c>
      <c r="M369" s="113">
        <v>45555</v>
      </c>
      <c r="N369" s="113">
        <v>45555</v>
      </c>
      <c r="O369" s="114"/>
      <c r="P369" s="88" t="s">
        <v>1250</v>
      </c>
      <c r="Q369" s="122">
        <v>600</v>
      </c>
      <c r="R369" s="122">
        <v>800</v>
      </c>
      <c r="S369" s="122">
        <v>0</v>
      </c>
      <c r="T369" s="122">
        <v>0</v>
      </c>
      <c r="U369" s="122">
        <v>0</v>
      </c>
      <c r="V369" s="122"/>
      <c r="W369" s="122">
        <v>600</v>
      </c>
      <c r="X369" s="122">
        <v>800</v>
      </c>
      <c r="Y369" s="122">
        <v>0</v>
      </c>
      <c r="Z369" s="122">
        <v>0</v>
      </c>
      <c r="AA369" s="122"/>
      <c r="AB369" s="122">
        <f t="shared" si="49"/>
        <v>0</v>
      </c>
      <c r="AC369" s="122">
        <f t="shared" si="50"/>
        <v>0</v>
      </c>
      <c r="AD369" s="122">
        <v>0</v>
      </c>
      <c r="AE369" s="136">
        <v>45555</v>
      </c>
      <c r="AF369" s="122" t="s">
        <v>1246</v>
      </c>
      <c r="AG369" s="122">
        <v>0</v>
      </c>
      <c r="AH369" s="148"/>
      <c r="AI369" s="149"/>
      <c r="AJ369" s="181"/>
      <c r="AK369" s="151">
        <f t="shared" si="44"/>
        <v>0</v>
      </c>
      <c r="AL369" s="151">
        <f t="shared" si="45"/>
        <v>0</v>
      </c>
      <c r="AM369" s="151">
        <f t="shared" si="43"/>
        <v>0</v>
      </c>
      <c r="AN369" s="151">
        <f t="shared" si="46"/>
        <v>0</v>
      </c>
      <c r="AO369" s="161"/>
      <c r="AP369" s="162" t="s">
        <v>1265</v>
      </c>
    </row>
    <row r="370" s="61" customFormat="1" ht="15" spans="1:42">
      <c r="A370" s="204" t="s">
        <v>403</v>
      </c>
      <c r="B370" s="205" t="s">
        <v>1017</v>
      </c>
      <c r="C370" s="205" t="s">
        <v>514</v>
      </c>
      <c r="D370" s="206" t="s">
        <v>1236</v>
      </c>
      <c r="E370" s="206" t="s">
        <v>1237</v>
      </c>
      <c r="F370" s="207" t="s">
        <v>454</v>
      </c>
      <c r="G370" s="205" t="s">
        <v>1238</v>
      </c>
      <c r="H370" s="205" t="s">
        <v>1239</v>
      </c>
      <c r="I370" s="213">
        <v>45539</v>
      </c>
      <c r="J370" s="213">
        <v>45539</v>
      </c>
      <c r="K370" s="213">
        <v>45558</v>
      </c>
      <c r="L370" s="213">
        <v>45558</v>
      </c>
      <c r="M370" s="213">
        <v>45558</v>
      </c>
      <c r="N370" s="213">
        <v>45559</v>
      </c>
      <c r="O370" s="214"/>
      <c r="P370" s="205" t="s">
        <v>1271</v>
      </c>
      <c r="Q370" s="215">
        <v>0</v>
      </c>
      <c r="R370" s="215">
        <v>400</v>
      </c>
      <c r="S370" s="215">
        <v>0</v>
      </c>
      <c r="T370" s="215">
        <v>0</v>
      </c>
      <c r="U370" s="215">
        <v>0</v>
      </c>
      <c r="V370" s="215"/>
      <c r="W370" s="215">
        <v>0</v>
      </c>
      <c r="X370" s="215">
        <v>400</v>
      </c>
      <c r="Y370" s="215">
        <v>0</v>
      </c>
      <c r="Z370" s="215">
        <v>0</v>
      </c>
      <c r="AA370" s="215"/>
      <c r="AB370" s="215">
        <f t="shared" si="49"/>
        <v>0</v>
      </c>
      <c r="AC370" s="215">
        <f t="shared" si="50"/>
        <v>0</v>
      </c>
      <c r="AD370" s="215">
        <v>0</v>
      </c>
      <c r="AE370" s="216">
        <v>45558</v>
      </c>
      <c r="AF370" s="215" t="s">
        <v>1246</v>
      </c>
      <c r="AG370" s="215">
        <v>0</v>
      </c>
      <c r="AH370" s="217"/>
      <c r="AI370" s="218"/>
      <c r="AJ370" s="219" t="s">
        <v>581</v>
      </c>
      <c r="AK370" s="220">
        <f t="shared" si="44"/>
        <v>0</v>
      </c>
      <c r="AL370" s="220">
        <f t="shared" si="45"/>
        <v>0</v>
      </c>
      <c r="AM370" s="220">
        <f t="shared" si="43"/>
        <v>0</v>
      </c>
      <c r="AN370" s="220">
        <f t="shared" si="46"/>
        <v>0</v>
      </c>
      <c r="AO370" s="222"/>
      <c r="AP370" s="223" t="s">
        <v>1247</v>
      </c>
    </row>
    <row r="371" s="61" customFormat="1" ht="15" spans="1:42">
      <c r="A371" s="204" t="s">
        <v>404</v>
      </c>
      <c r="B371" s="205" t="s">
        <v>1017</v>
      </c>
      <c r="C371" s="205" t="s">
        <v>514</v>
      </c>
      <c r="D371" s="206" t="s">
        <v>1236</v>
      </c>
      <c r="E371" s="206" t="s">
        <v>1237</v>
      </c>
      <c r="F371" s="207" t="s">
        <v>454</v>
      </c>
      <c r="G371" s="205" t="s">
        <v>1238</v>
      </c>
      <c r="H371" s="205" t="s">
        <v>1239</v>
      </c>
      <c r="I371" s="213">
        <v>45539</v>
      </c>
      <c r="J371" s="213">
        <v>45539</v>
      </c>
      <c r="K371" s="213">
        <v>45558</v>
      </c>
      <c r="L371" s="213">
        <v>45558</v>
      </c>
      <c r="M371" s="213">
        <v>45558</v>
      </c>
      <c r="N371" s="213">
        <v>45559</v>
      </c>
      <c r="O371" s="214"/>
      <c r="P371" s="205" t="s">
        <v>1271</v>
      </c>
      <c r="Q371" s="215">
        <v>0</v>
      </c>
      <c r="R371" s="215">
        <v>400</v>
      </c>
      <c r="S371" s="215">
        <v>0</v>
      </c>
      <c r="T371" s="215">
        <v>0</v>
      </c>
      <c r="U371" s="215">
        <v>0</v>
      </c>
      <c r="V371" s="215"/>
      <c r="W371" s="215">
        <v>0</v>
      </c>
      <c r="X371" s="215">
        <v>400</v>
      </c>
      <c r="Y371" s="215">
        <v>0</v>
      </c>
      <c r="Z371" s="215">
        <v>0</v>
      </c>
      <c r="AA371" s="215"/>
      <c r="AB371" s="215">
        <f t="shared" si="49"/>
        <v>0</v>
      </c>
      <c r="AC371" s="215">
        <f t="shared" si="50"/>
        <v>0</v>
      </c>
      <c r="AD371" s="215">
        <v>0</v>
      </c>
      <c r="AE371" s="216">
        <v>45558</v>
      </c>
      <c r="AF371" s="215" t="s">
        <v>1246</v>
      </c>
      <c r="AG371" s="215">
        <v>0</v>
      </c>
      <c r="AH371" s="217"/>
      <c r="AI371" s="218"/>
      <c r="AJ371" s="219" t="s">
        <v>581</v>
      </c>
      <c r="AK371" s="220">
        <f t="shared" si="44"/>
        <v>0</v>
      </c>
      <c r="AL371" s="220">
        <f t="shared" si="45"/>
        <v>0</v>
      </c>
      <c r="AM371" s="220">
        <f t="shared" si="43"/>
        <v>0</v>
      </c>
      <c r="AN371" s="220">
        <f t="shared" si="46"/>
        <v>0</v>
      </c>
      <c r="AO371" s="222"/>
      <c r="AP371" s="223" t="s">
        <v>1247</v>
      </c>
    </row>
    <row r="372" s="61" customFormat="1" ht="15" spans="1:42">
      <c r="A372" s="204" t="s">
        <v>405</v>
      </c>
      <c r="B372" s="205" t="s">
        <v>1017</v>
      </c>
      <c r="C372" s="205" t="s">
        <v>514</v>
      </c>
      <c r="D372" s="206" t="s">
        <v>1236</v>
      </c>
      <c r="E372" s="206" t="s">
        <v>1237</v>
      </c>
      <c r="F372" s="207" t="s">
        <v>454</v>
      </c>
      <c r="G372" s="205" t="s">
        <v>1238</v>
      </c>
      <c r="H372" s="205" t="s">
        <v>1239</v>
      </c>
      <c r="I372" s="213">
        <v>45539</v>
      </c>
      <c r="J372" s="213">
        <v>45539</v>
      </c>
      <c r="K372" s="213">
        <v>45558</v>
      </c>
      <c r="L372" s="213">
        <v>45558</v>
      </c>
      <c r="M372" s="213">
        <v>45558</v>
      </c>
      <c r="N372" s="213">
        <v>45559</v>
      </c>
      <c r="O372" s="214"/>
      <c r="P372" s="205" t="s">
        <v>1271</v>
      </c>
      <c r="Q372" s="215">
        <v>0</v>
      </c>
      <c r="R372" s="215">
        <v>400</v>
      </c>
      <c r="S372" s="215">
        <v>0</v>
      </c>
      <c r="T372" s="215">
        <v>0</v>
      </c>
      <c r="U372" s="215">
        <v>0</v>
      </c>
      <c r="V372" s="215"/>
      <c r="W372" s="215">
        <v>0</v>
      </c>
      <c r="X372" s="215">
        <v>400</v>
      </c>
      <c r="Y372" s="215">
        <v>0</v>
      </c>
      <c r="Z372" s="215">
        <v>0</v>
      </c>
      <c r="AA372" s="215"/>
      <c r="AB372" s="215">
        <f t="shared" si="49"/>
        <v>0</v>
      </c>
      <c r="AC372" s="215">
        <f t="shared" si="50"/>
        <v>0</v>
      </c>
      <c r="AD372" s="215">
        <v>0</v>
      </c>
      <c r="AE372" s="216">
        <v>45558</v>
      </c>
      <c r="AF372" s="215" t="s">
        <v>1246</v>
      </c>
      <c r="AG372" s="215">
        <v>0</v>
      </c>
      <c r="AH372" s="217"/>
      <c r="AI372" s="218"/>
      <c r="AJ372" s="219" t="s">
        <v>581</v>
      </c>
      <c r="AK372" s="220">
        <f t="shared" si="44"/>
        <v>0</v>
      </c>
      <c r="AL372" s="220">
        <f t="shared" si="45"/>
        <v>0</v>
      </c>
      <c r="AM372" s="220">
        <f t="shared" si="43"/>
        <v>0</v>
      </c>
      <c r="AN372" s="220">
        <f t="shared" si="46"/>
        <v>0</v>
      </c>
      <c r="AO372" s="222"/>
      <c r="AP372" s="223" t="s">
        <v>1247</v>
      </c>
    </row>
    <row r="373" s="61" customFormat="1" ht="15" spans="1:42">
      <c r="A373" s="204" t="s">
        <v>406</v>
      </c>
      <c r="B373" s="205" t="s">
        <v>1017</v>
      </c>
      <c r="C373" s="205" t="s">
        <v>514</v>
      </c>
      <c r="D373" s="206" t="s">
        <v>1236</v>
      </c>
      <c r="E373" s="206" t="s">
        <v>1237</v>
      </c>
      <c r="F373" s="207" t="s">
        <v>454</v>
      </c>
      <c r="G373" s="205" t="s">
        <v>1238</v>
      </c>
      <c r="H373" s="205" t="s">
        <v>1239</v>
      </c>
      <c r="I373" s="213">
        <v>45539</v>
      </c>
      <c r="J373" s="213">
        <v>45539</v>
      </c>
      <c r="K373" s="213">
        <v>45558</v>
      </c>
      <c r="L373" s="213">
        <v>45558</v>
      </c>
      <c r="M373" s="213">
        <v>45558</v>
      </c>
      <c r="N373" s="213">
        <v>45559</v>
      </c>
      <c r="O373" s="214"/>
      <c r="P373" s="205" t="s">
        <v>1271</v>
      </c>
      <c r="Q373" s="215">
        <v>0</v>
      </c>
      <c r="R373" s="215">
        <v>400</v>
      </c>
      <c r="S373" s="215">
        <v>500</v>
      </c>
      <c r="T373" s="215">
        <v>0</v>
      </c>
      <c r="U373" s="215">
        <v>0</v>
      </c>
      <c r="V373" s="215"/>
      <c r="W373" s="215">
        <v>0</v>
      </c>
      <c r="X373" s="215">
        <v>900</v>
      </c>
      <c r="Y373" s="215">
        <v>0</v>
      </c>
      <c r="Z373" s="215">
        <v>0</v>
      </c>
      <c r="AA373" s="215"/>
      <c r="AB373" s="215">
        <f t="shared" si="49"/>
        <v>0</v>
      </c>
      <c r="AC373" s="215">
        <f t="shared" si="50"/>
        <v>0</v>
      </c>
      <c r="AD373" s="215">
        <v>0</v>
      </c>
      <c r="AE373" s="216">
        <v>45558</v>
      </c>
      <c r="AF373" s="215" t="s">
        <v>1246</v>
      </c>
      <c r="AG373" s="215">
        <v>0</v>
      </c>
      <c r="AH373" s="217"/>
      <c r="AI373" s="218"/>
      <c r="AJ373" s="219" t="s">
        <v>581</v>
      </c>
      <c r="AK373" s="220">
        <f t="shared" si="44"/>
        <v>0</v>
      </c>
      <c r="AL373" s="220">
        <f t="shared" si="45"/>
        <v>0</v>
      </c>
      <c r="AM373" s="220">
        <f t="shared" si="43"/>
        <v>0</v>
      </c>
      <c r="AN373" s="220">
        <f t="shared" si="46"/>
        <v>0</v>
      </c>
      <c r="AO373" s="222"/>
      <c r="AP373" s="223" t="s">
        <v>1247</v>
      </c>
    </row>
    <row r="374" s="61" customFormat="1" ht="15" spans="1:42">
      <c r="A374" s="204" t="s">
        <v>407</v>
      </c>
      <c r="B374" s="205" t="s">
        <v>1017</v>
      </c>
      <c r="C374" s="205" t="s">
        <v>514</v>
      </c>
      <c r="D374" s="206" t="s">
        <v>1236</v>
      </c>
      <c r="E374" s="206" t="s">
        <v>1237</v>
      </c>
      <c r="F374" s="207" t="s">
        <v>454</v>
      </c>
      <c r="G374" s="205" t="s">
        <v>1238</v>
      </c>
      <c r="H374" s="205" t="s">
        <v>1239</v>
      </c>
      <c r="I374" s="213">
        <v>45539</v>
      </c>
      <c r="J374" s="213">
        <v>45539</v>
      </c>
      <c r="K374" s="213">
        <v>45558</v>
      </c>
      <c r="L374" s="213">
        <v>45558</v>
      </c>
      <c r="M374" s="213">
        <v>45558</v>
      </c>
      <c r="N374" s="213">
        <v>45559</v>
      </c>
      <c r="O374" s="214"/>
      <c r="P374" s="205" t="s">
        <v>1271</v>
      </c>
      <c r="Q374" s="215">
        <v>0</v>
      </c>
      <c r="R374" s="215">
        <v>400</v>
      </c>
      <c r="S374" s="215">
        <v>500</v>
      </c>
      <c r="T374" s="215">
        <v>0</v>
      </c>
      <c r="U374" s="215">
        <v>0</v>
      </c>
      <c r="V374" s="215"/>
      <c r="W374" s="215">
        <v>0</v>
      </c>
      <c r="X374" s="215">
        <v>900</v>
      </c>
      <c r="Y374" s="215">
        <v>0</v>
      </c>
      <c r="Z374" s="215">
        <v>0</v>
      </c>
      <c r="AA374" s="215"/>
      <c r="AB374" s="215">
        <f t="shared" si="49"/>
        <v>0</v>
      </c>
      <c r="AC374" s="215">
        <f t="shared" si="50"/>
        <v>0</v>
      </c>
      <c r="AD374" s="215">
        <v>0</v>
      </c>
      <c r="AE374" s="216">
        <v>45558</v>
      </c>
      <c r="AF374" s="215" t="s">
        <v>1246</v>
      </c>
      <c r="AG374" s="215">
        <v>0</v>
      </c>
      <c r="AH374" s="217"/>
      <c r="AI374" s="218"/>
      <c r="AJ374" s="219" t="s">
        <v>581</v>
      </c>
      <c r="AK374" s="220">
        <f t="shared" si="44"/>
        <v>0</v>
      </c>
      <c r="AL374" s="220">
        <f t="shared" si="45"/>
        <v>0</v>
      </c>
      <c r="AM374" s="220">
        <f t="shared" si="43"/>
        <v>0</v>
      </c>
      <c r="AN374" s="220">
        <f t="shared" si="46"/>
        <v>0</v>
      </c>
      <c r="AO374" s="222"/>
      <c r="AP374" s="223" t="s">
        <v>1247</v>
      </c>
    </row>
    <row r="375" ht="15" spans="1:42">
      <c r="A375" s="204" t="s">
        <v>408</v>
      </c>
      <c r="B375" s="205" t="s">
        <v>1018</v>
      </c>
      <c r="C375" s="205" t="s">
        <v>720</v>
      </c>
      <c r="D375" s="210" t="s">
        <v>1293</v>
      </c>
      <c r="E375" s="206" t="s">
        <v>1237</v>
      </c>
      <c r="F375" s="207" t="s">
        <v>433</v>
      </c>
      <c r="G375" s="205" t="s">
        <v>1238</v>
      </c>
      <c r="H375" s="205" t="s">
        <v>1239</v>
      </c>
      <c r="I375" s="213">
        <v>45554</v>
      </c>
      <c r="J375" s="213">
        <v>45555</v>
      </c>
      <c r="K375" s="213">
        <v>45558</v>
      </c>
      <c r="L375" s="213">
        <v>45558</v>
      </c>
      <c r="M375" s="213">
        <v>45558</v>
      </c>
      <c r="N375" s="213">
        <v>45559</v>
      </c>
      <c r="O375" s="214">
        <v>45468</v>
      </c>
      <c r="P375" s="205" t="s">
        <v>1250</v>
      </c>
      <c r="Q375" s="215">
        <v>0</v>
      </c>
      <c r="R375" s="215">
        <v>800</v>
      </c>
      <c r="S375" s="215">
        <v>0</v>
      </c>
      <c r="T375" s="215">
        <v>0</v>
      </c>
      <c r="U375" s="215">
        <v>0</v>
      </c>
      <c r="V375" s="215"/>
      <c r="W375" s="215">
        <v>0</v>
      </c>
      <c r="X375" s="215">
        <v>800</v>
      </c>
      <c r="Y375" s="215">
        <v>0</v>
      </c>
      <c r="Z375" s="215">
        <v>0</v>
      </c>
      <c r="AA375" s="215"/>
      <c r="AB375" s="215">
        <f t="shared" si="49"/>
        <v>0</v>
      </c>
      <c r="AC375" s="215">
        <f t="shared" si="50"/>
        <v>0</v>
      </c>
      <c r="AD375" s="215">
        <v>0</v>
      </c>
      <c r="AE375" s="216">
        <v>45558</v>
      </c>
      <c r="AF375" s="215" t="s">
        <v>1246</v>
      </c>
      <c r="AG375" s="215">
        <v>0</v>
      </c>
      <c r="AH375" s="217"/>
      <c r="AI375" s="218"/>
      <c r="AJ375" s="219" t="s">
        <v>433</v>
      </c>
      <c r="AK375" s="220">
        <f t="shared" si="44"/>
        <v>0</v>
      </c>
      <c r="AL375" s="220">
        <f t="shared" si="45"/>
        <v>0</v>
      </c>
      <c r="AM375" s="220">
        <f t="shared" si="43"/>
        <v>0</v>
      </c>
      <c r="AN375" s="220">
        <f t="shared" si="46"/>
        <v>0</v>
      </c>
      <c r="AO375" s="222"/>
      <c r="AP375" s="223" t="s">
        <v>1247</v>
      </c>
    </row>
    <row r="376" s="61" customFormat="1" ht="15" spans="1:42">
      <c r="A376" s="87">
        <v>223205</v>
      </c>
      <c r="B376" s="88" t="s">
        <v>1436</v>
      </c>
      <c r="C376" s="88" t="s">
        <v>580</v>
      </c>
      <c r="D376" s="184" t="s">
        <v>1236</v>
      </c>
      <c r="E376" s="89" t="s">
        <v>1252</v>
      </c>
      <c r="F376" s="90" t="s">
        <v>454</v>
      </c>
      <c r="G376" s="88" t="s">
        <v>1238</v>
      </c>
      <c r="H376" s="88" t="s">
        <v>1239</v>
      </c>
      <c r="I376" s="113">
        <v>45558</v>
      </c>
      <c r="J376" s="113">
        <v>45558</v>
      </c>
      <c r="K376" s="113">
        <v>45558</v>
      </c>
      <c r="L376" s="113">
        <v>45558</v>
      </c>
      <c r="M376" s="113">
        <v>45558</v>
      </c>
      <c r="N376" s="113">
        <v>45558</v>
      </c>
      <c r="O376" s="114"/>
      <c r="P376" s="88" t="s">
        <v>1266</v>
      </c>
      <c r="Q376" s="122">
        <v>0</v>
      </c>
      <c r="R376" s="122">
        <v>0</v>
      </c>
      <c r="S376" s="122">
        <v>0</v>
      </c>
      <c r="T376" s="122">
        <v>0</v>
      </c>
      <c r="U376" s="122">
        <v>0</v>
      </c>
      <c r="V376" s="122"/>
      <c r="W376" s="122">
        <v>0</v>
      </c>
      <c r="X376" s="122">
        <v>0</v>
      </c>
      <c r="Y376" s="122">
        <v>0</v>
      </c>
      <c r="Z376" s="122">
        <v>0</v>
      </c>
      <c r="AA376" s="122"/>
      <c r="AB376" s="122">
        <f t="shared" si="49"/>
        <v>0</v>
      </c>
      <c r="AC376" s="122">
        <f t="shared" si="50"/>
        <v>0</v>
      </c>
      <c r="AD376" s="122">
        <v>0</v>
      </c>
      <c r="AE376" s="136">
        <v>45558</v>
      </c>
      <c r="AF376" s="122" t="s">
        <v>1246</v>
      </c>
      <c r="AG376" s="122">
        <v>0</v>
      </c>
      <c r="AH376" s="148"/>
      <c r="AI376" s="149"/>
      <c r="AJ376" s="181"/>
      <c r="AK376" s="151">
        <f t="shared" si="44"/>
        <v>0</v>
      </c>
      <c r="AL376" s="151">
        <f t="shared" si="45"/>
        <v>0</v>
      </c>
      <c r="AM376" s="151">
        <f t="shared" si="43"/>
        <v>0</v>
      </c>
      <c r="AN376" s="151">
        <f t="shared" si="46"/>
        <v>0</v>
      </c>
      <c r="AO376" s="161"/>
      <c r="AP376" s="162" t="s">
        <v>1265</v>
      </c>
    </row>
    <row r="377" ht="15" spans="1:42">
      <c r="A377" s="204" t="s">
        <v>409</v>
      </c>
      <c r="B377" s="205" t="s">
        <v>1020</v>
      </c>
      <c r="C377" s="205" t="s">
        <v>796</v>
      </c>
      <c r="D377" s="210" t="s">
        <v>1236</v>
      </c>
      <c r="E377" s="210" t="s">
        <v>1252</v>
      </c>
      <c r="F377" s="207" t="s">
        <v>433</v>
      </c>
      <c r="G377" s="205" t="s">
        <v>1238</v>
      </c>
      <c r="H377" s="205" t="s">
        <v>1239</v>
      </c>
      <c r="I377" s="213">
        <v>45553</v>
      </c>
      <c r="J377" s="213">
        <v>45553</v>
      </c>
      <c r="K377" s="213">
        <v>45559</v>
      </c>
      <c r="L377" s="213">
        <v>45559</v>
      </c>
      <c r="M377" s="213">
        <v>45559</v>
      </c>
      <c r="N377" s="213">
        <v>45574</v>
      </c>
      <c r="O377" s="214">
        <v>45400</v>
      </c>
      <c r="P377" s="205" t="s">
        <v>1271</v>
      </c>
      <c r="Q377" s="215">
        <v>0</v>
      </c>
      <c r="R377" s="215">
        <v>400</v>
      </c>
      <c r="S377" s="215">
        <v>0</v>
      </c>
      <c r="T377" s="215">
        <v>0</v>
      </c>
      <c r="U377" s="215">
        <v>0</v>
      </c>
      <c r="V377" s="215"/>
      <c r="W377" s="215">
        <v>0</v>
      </c>
      <c r="X377" s="215">
        <v>400</v>
      </c>
      <c r="Y377" s="215">
        <v>0</v>
      </c>
      <c r="Z377" s="215">
        <v>0</v>
      </c>
      <c r="AA377" s="215"/>
      <c r="AB377" s="215">
        <f t="shared" si="49"/>
        <v>0</v>
      </c>
      <c r="AC377" s="215">
        <f t="shared" si="50"/>
        <v>0</v>
      </c>
      <c r="AD377" s="215">
        <v>0</v>
      </c>
      <c r="AE377" s="216">
        <v>45559</v>
      </c>
      <c r="AF377" s="215" t="s">
        <v>1246</v>
      </c>
      <c r="AG377" s="215">
        <v>0</v>
      </c>
      <c r="AH377" s="217"/>
      <c r="AI377" s="218"/>
      <c r="AJ377" s="219" t="s">
        <v>1399</v>
      </c>
      <c r="AK377" s="220">
        <f t="shared" si="44"/>
        <v>0</v>
      </c>
      <c r="AL377" s="220">
        <f t="shared" si="45"/>
        <v>0</v>
      </c>
      <c r="AM377" s="220">
        <f t="shared" si="43"/>
        <v>0</v>
      </c>
      <c r="AN377" s="220">
        <f t="shared" si="46"/>
        <v>0</v>
      </c>
      <c r="AO377" s="222"/>
      <c r="AP377" s="223" t="s">
        <v>1265</v>
      </c>
    </row>
    <row r="378" ht="15" spans="1:42">
      <c r="A378" s="204">
        <v>223127</v>
      </c>
      <c r="B378" s="205" t="s">
        <v>1022</v>
      </c>
      <c r="C378" s="205" t="s">
        <v>536</v>
      </c>
      <c r="D378" s="210" t="s">
        <v>1236</v>
      </c>
      <c r="E378" s="206" t="s">
        <v>1237</v>
      </c>
      <c r="F378" s="207" t="s">
        <v>454</v>
      </c>
      <c r="G378" s="205" t="s">
        <v>1238</v>
      </c>
      <c r="H378" s="205" t="s">
        <v>1239</v>
      </c>
      <c r="I378" s="213">
        <v>45556</v>
      </c>
      <c r="J378" s="213">
        <v>45558</v>
      </c>
      <c r="K378" s="213">
        <v>45560</v>
      </c>
      <c r="L378" s="213">
        <v>45561</v>
      </c>
      <c r="M378" s="213">
        <v>45561</v>
      </c>
      <c r="N378" s="213">
        <v>45562</v>
      </c>
      <c r="O378" s="214"/>
      <c r="P378" s="205" t="s">
        <v>1245</v>
      </c>
      <c r="Q378" s="215">
        <v>0</v>
      </c>
      <c r="R378" s="215">
        <v>2300</v>
      </c>
      <c r="S378" s="215">
        <v>500</v>
      </c>
      <c r="T378" s="215">
        <v>0</v>
      </c>
      <c r="U378" s="215">
        <v>0</v>
      </c>
      <c r="V378" s="215">
        <v>235</v>
      </c>
      <c r="W378" s="215">
        <v>0</v>
      </c>
      <c r="X378" s="215">
        <v>450</v>
      </c>
      <c r="Y378" s="215">
        <v>0</v>
      </c>
      <c r="Z378" s="215">
        <v>0</v>
      </c>
      <c r="AA378" s="215"/>
      <c r="AB378" s="215">
        <f>SUM(Q378:T378)-(U378+W378+X378+Y378+Z378+V378)</f>
        <v>2115</v>
      </c>
      <c r="AC378" s="215">
        <f t="shared" si="50"/>
        <v>0</v>
      </c>
      <c r="AD378" s="215">
        <v>0</v>
      </c>
      <c r="AE378" s="216">
        <v>45561</v>
      </c>
      <c r="AF378" s="215" t="s">
        <v>1246</v>
      </c>
      <c r="AG378" s="215">
        <v>2115</v>
      </c>
      <c r="AH378" s="217">
        <v>45562</v>
      </c>
      <c r="AI378" s="218" t="s">
        <v>1437</v>
      </c>
      <c r="AJ378" s="219" t="s">
        <v>1243</v>
      </c>
      <c r="AK378" s="220">
        <f t="shared" si="44"/>
        <v>0</v>
      </c>
      <c r="AL378" s="220">
        <f t="shared" si="45"/>
        <v>2115</v>
      </c>
      <c r="AM378" s="220">
        <f t="shared" si="43"/>
        <v>2115</v>
      </c>
      <c r="AN378" s="220">
        <f t="shared" si="46"/>
        <v>2115</v>
      </c>
      <c r="AO378" s="222"/>
      <c r="AP378" s="223" t="s">
        <v>1256</v>
      </c>
    </row>
    <row r="379" ht="15" spans="1:42">
      <c r="A379" s="87" t="s">
        <v>410</v>
      </c>
      <c r="B379" s="88" t="s">
        <v>766</v>
      </c>
      <c r="C379" s="88" t="s">
        <v>767</v>
      </c>
      <c r="D379" s="184" t="s">
        <v>1236</v>
      </c>
      <c r="E379" s="184" t="s">
        <v>1252</v>
      </c>
      <c r="F379" s="90" t="s">
        <v>454</v>
      </c>
      <c r="G379" s="88" t="s">
        <v>1238</v>
      </c>
      <c r="H379" s="88" t="s">
        <v>1239</v>
      </c>
      <c r="I379" s="113">
        <v>45553</v>
      </c>
      <c r="J379" s="113">
        <v>45553</v>
      </c>
      <c r="K379" s="113">
        <v>45562</v>
      </c>
      <c r="L379" s="113">
        <v>45562</v>
      </c>
      <c r="M379" s="113">
        <v>45562</v>
      </c>
      <c r="N379" s="113">
        <v>45569</v>
      </c>
      <c r="O379" s="114"/>
      <c r="P379" s="88" t="s">
        <v>1241</v>
      </c>
      <c r="Q379" s="122">
        <v>2750</v>
      </c>
      <c r="R379" s="122">
        <v>1100</v>
      </c>
      <c r="S379" s="122">
        <v>0</v>
      </c>
      <c r="T379" s="122">
        <v>0</v>
      </c>
      <c r="U379" s="122">
        <v>0</v>
      </c>
      <c r="V379" s="122">
        <v>269.5</v>
      </c>
      <c r="W379" s="122">
        <v>0</v>
      </c>
      <c r="X379" s="122">
        <v>0</v>
      </c>
      <c r="Y379" s="122">
        <v>0</v>
      </c>
      <c r="Z379" s="122">
        <v>0</v>
      </c>
      <c r="AA379" s="122"/>
      <c r="AB379" s="122">
        <f>SUM(Q379:T379)-(U379+W379+X379+Y379+Z379+V379)</f>
        <v>3580.5</v>
      </c>
      <c r="AC379" s="122">
        <f t="shared" si="50"/>
        <v>0</v>
      </c>
      <c r="AD379" s="122">
        <v>0</v>
      </c>
      <c r="AE379" s="136">
        <v>45562</v>
      </c>
      <c r="AF379" s="122" t="s">
        <v>1246</v>
      </c>
      <c r="AG379" s="122">
        <v>3580.5</v>
      </c>
      <c r="AH379" s="148">
        <v>45569</v>
      </c>
      <c r="AI379" s="149" t="s">
        <v>1438</v>
      </c>
      <c r="AJ379" s="181" t="s">
        <v>1243</v>
      </c>
      <c r="AK379" s="151">
        <f t="shared" si="44"/>
        <v>2750</v>
      </c>
      <c r="AL379" s="151">
        <f t="shared" si="45"/>
        <v>830.5</v>
      </c>
      <c r="AM379" s="151">
        <f t="shared" si="43"/>
        <v>3580.5</v>
      </c>
      <c r="AN379" s="151">
        <f t="shared" si="46"/>
        <v>3580.5</v>
      </c>
      <c r="AO379" s="161"/>
      <c r="AP379" s="162" t="s">
        <v>1244</v>
      </c>
    </row>
    <row r="380" s="61" customFormat="1" ht="15" spans="1:42">
      <c r="A380" s="204">
        <v>223224</v>
      </c>
      <c r="B380" s="205" t="s">
        <v>1025</v>
      </c>
      <c r="C380" s="205" t="s">
        <v>449</v>
      </c>
      <c r="D380" s="210" t="s">
        <v>1293</v>
      </c>
      <c r="E380" s="206" t="s">
        <v>1252</v>
      </c>
      <c r="F380" s="207" t="s">
        <v>433</v>
      </c>
      <c r="G380" s="205" t="s">
        <v>1238</v>
      </c>
      <c r="H380" s="205" t="s">
        <v>1239</v>
      </c>
      <c r="I380" s="213">
        <v>45558</v>
      </c>
      <c r="J380" s="213">
        <v>45558</v>
      </c>
      <c r="K380" s="213">
        <v>45562</v>
      </c>
      <c r="L380" s="213">
        <v>45562</v>
      </c>
      <c r="M380" s="213">
        <v>45562</v>
      </c>
      <c r="N380" s="213">
        <v>45562</v>
      </c>
      <c r="O380" s="214">
        <v>45293</v>
      </c>
      <c r="P380" s="205" t="s">
        <v>1250</v>
      </c>
      <c r="Q380" s="215">
        <v>600</v>
      </c>
      <c r="R380" s="215">
        <v>800</v>
      </c>
      <c r="S380" s="215">
        <v>0</v>
      </c>
      <c r="T380" s="215">
        <v>0</v>
      </c>
      <c r="U380" s="215">
        <v>0</v>
      </c>
      <c r="V380" s="215"/>
      <c r="W380" s="215">
        <v>800</v>
      </c>
      <c r="X380" s="215">
        <v>600</v>
      </c>
      <c r="Y380" s="215">
        <v>0</v>
      </c>
      <c r="Z380" s="215">
        <v>0</v>
      </c>
      <c r="AA380" s="215"/>
      <c r="AB380" s="215">
        <f t="shared" ref="AB380:AB408" si="51">SUM(Q380:T380)-(U380+W380+X380+Y380+Z380)</f>
        <v>0</v>
      </c>
      <c r="AC380" s="215">
        <f t="shared" si="50"/>
        <v>0</v>
      </c>
      <c r="AD380" s="215">
        <v>0</v>
      </c>
      <c r="AE380" s="216">
        <v>45562</v>
      </c>
      <c r="AF380" s="215" t="s">
        <v>1246</v>
      </c>
      <c r="AG380" s="215">
        <v>0</v>
      </c>
      <c r="AH380" s="217"/>
      <c r="AI380" s="218"/>
      <c r="AJ380" s="219" t="s">
        <v>1399</v>
      </c>
      <c r="AK380" s="220">
        <f t="shared" si="44"/>
        <v>-200</v>
      </c>
      <c r="AL380" s="220">
        <f t="shared" si="45"/>
        <v>200</v>
      </c>
      <c r="AM380" s="220">
        <f t="shared" si="43"/>
        <v>0</v>
      </c>
      <c r="AN380" s="220">
        <f t="shared" si="46"/>
        <v>0</v>
      </c>
      <c r="AO380" s="222"/>
      <c r="AP380" s="223" t="s">
        <v>1265</v>
      </c>
    </row>
    <row r="381" s="61" customFormat="1" ht="15" spans="1:42">
      <c r="A381" s="212">
        <v>223252</v>
      </c>
      <c r="B381" s="205" t="s">
        <v>1027</v>
      </c>
      <c r="C381" s="205" t="s">
        <v>541</v>
      </c>
      <c r="D381" s="210" t="s">
        <v>1293</v>
      </c>
      <c r="E381" s="206" t="s">
        <v>1252</v>
      </c>
      <c r="F381" s="207" t="s">
        <v>433</v>
      </c>
      <c r="G381" s="205" t="s">
        <v>1238</v>
      </c>
      <c r="H381" s="205" t="s">
        <v>1239</v>
      </c>
      <c r="I381" s="213">
        <v>45558</v>
      </c>
      <c r="J381" s="213">
        <v>45558</v>
      </c>
      <c r="K381" s="213">
        <v>45562</v>
      </c>
      <c r="L381" s="213">
        <v>45562</v>
      </c>
      <c r="M381" s="213">
        <v>45562</v>
      </c>
      <c r="N381" s="213">
        <v>45567</v>
      </c>
      <c r="O381" s="214">
        <v>45260</v>
      </c>
      <c r="P381" s="205" t="s">
        <v>1258</v>
      </c>
      <c r="Q381" s="215">
        <v>0</v>
      </c>
      <c r="R381" s="215">
        <v>500</v>
      </c>
      <c r="S381" s="215">
        <v>0</v>
      </c>
      <c r="T381" s="215">
        <v>0</v>
      </c>
      <c r="U381" s="215">
        <v>0</v>
      </c>
      <c r="V381" s="215"/>
      <c r="W381" s="215">
        <v>0</v>
      </c>
      <c r="X381" s="215">
        <v>500</v>
      </c>
      <c r="Y381" s="215">
        <v>0</v>
      </c>
      <c r="Z381" s="215">
        <v>0</v>
      </c>
      <c r="AA381" s="215"/>
      <c r="AB381" s="215">
        <f t="shared" si="51"/>
        <v>0</v>
      </c>
      <c r="AC381" s="215">
        <f t="shared" si="50"/>
        <v>0</v>
      </c>
      <c r="AD381" s="215">
        <v>0</v>
      </c>
      <c r="AE381" s="216">
        <v>45562</v>
      </c>
      <c r="AF381" s="215" t="s">
        <v>1246</v>
      </c>
      <c r="AG381" s="215">
        <v>0</v>
      </c>
      <c r="AH381" s="217"/>
      <c r="AI381" s="218"/>
      <c r="AJ381" s="219"/>
      <c r="AK381" s="220">
        <f t="shared" si="44"/>
        <v>0</v>
      </c>
      <c r="AL381" s="220">
        <f t="shared" si="45"/>
        <v>0</v>
      </c>
      <c r="AM381" s="220">
        <f t="shared" si="43"/>
        <v>0</v>
      </c>
      <c r="AN381" s="220">
        <f t="shared" si="46"/>
        <v>0</v>
      </c>
      <c r="AO381" s="222"/>
      <c r="AP381" s="223" t="s">
        <v>1265</v>
      </c>
    </row>
    <row r="382" s="61" customFormat="1" ht="15" spans="1:42">
      <c r="A382" s="87" t="s">
        <v>411</v>
      </c>
      <c r="B382" s="88" t="s">
        <v>1030</v>
      </c>
      <c r="C382" s="88" t="s">
        <v>496</v>
      </c>
      <c r="D382" s="184" t="s">
        <v>1236</v>
      </c>
      <c r="E382" s="89" t="s">
        <v>1252</v>
      </c>
      <c r="F382" s="90" t="s">
        <v>454</v>
      </c>
      <c r="G382" s="88" t="s">
        <v>1238</v>
      </c>
      <c r="H382" s="88" t="s">
        <v>1239</v>
      </c>
      <c r="I382" s="113">
        <v>45555</v>
      </c>
      <c r="J382" s="113">
        <v>45555</v>
      </c>
      <c r="K382" s="113">
        <v>45565</v>
      </c>
      <c r="L382" s="113">
        <v>45565</v>
      </c>
      <c r="M382" s="113">
        <v>45565</v>
      </c>
      <c r="N382" s="113">
        <v>45566</v>
      </c>
      <c r="O382" s="114"/>
      <c r="P382" s="88" t="s">
        <v>1385</v>
      </c>
      <c r="Q382" s="122">
        <v>935</v>
      </c>
      <c r="R382" s="122">
        <v>1250</v>
      </c>
      <c r="S382" s="122">
        <v>0</v>
      </c>
      <c r="T382" s="122">
        <v>0</v>
      </c>
      <c r="U382" s="122">
        <v>0</v>
      </c>
      <c r="V382" s="122"/>
      <c r="W382" s="122">
        <v>0</v>
      </c>
      <c r="X382" s="122">
        <v>0</v>
      </c>
      <c r="Y382" s="122">
        <v>0</v>
      </c>
      <c r="Z382" s="122">
        <v>0</v>
      </c>
      <c r="AA382" s="122"/>
      <c r="AB382" s="122">
        <f t="shared" si="51"/>
        <v>2185</v>
      </c>
      <c r="AC382" s="122">
        <f t="shared" si="50"/>
        <v>0</v>
      </c>
      <c r="AD382" s="122">
        <v>0</v>
      </c>
      <c r="AE382" s="136">
        <v>45565</v>
      </c>
      <c r="AF382" s="122" t="s">
        <v>1246</v>
      </c>
      <c r="AG382" s="122">
        <v>2185</v>
      </c>
      <c r="AH382" s="148">
        <v>45301</v>
      </c>
      <c r="AI382" s="149" t="s">
        <v>1439</v>
      </c>
      <c r="AJ382" s="181" t="s">
        <v>1243</v>
      </c>
      <c r="AK382" s="151">
        <f t="shared" si="44"/>
        <v>935</v>
      </c>
      <c r="AL382" s="151">
        <f t="shared" si="45"/>
        <v>1250</v>
      </c>
      <c r="AM382" s="151">
        <f t="shared" si="43"/>
        <v>2185</v>
      </c>
      <c r="AN382" s="151">
        <f t="shared" si="46"/>
        <v>2185</v>
      </c>
      <c r="AO382" s="161"/>
      <c r="AP382" s="162" t="s">
        <v>1244</v>
      </c>
    </row>
    <row r="383" s="61" customFormat="1" ht="15" spans="1:42">
      <c r="A383" s="87">
        <v>223003</v>
      </c>
      <c r="B383" s="88" t="s">
        <v>1030</v>
      </c>
      <c r="C383" s="88" t="s">
        <v>496</v>
      </c>
      <c r="D383" s="184" t="s">
        <v>1236</v>
      </c>
      <c r="E383" s="89" t="s">
        <v>1252</v>
      </c>
      <c r="F383" s="90" t="s">
        <v>454</v>
      </c>
      <c r="G383" s="88" t="s">
        <v>1238</v>
      </c>
      <c r="H383" s="88" t="s">
        <v>1239</v>
      </c>
      <c r="I383" s="113">
        <v>45555</v>
      </c>
      <c r="J383" s="113">
        <v>45555</v>
      </c>
      <c r="K383" s="113">
        <v>45565</v>
      </c>
      <c r="L383" s="113">
        <v>45565</v>
      </c>
      <c r="M383" s="113">
        <v>45565</v>
      </c>
      <c r="N383" s="113">
        <v>45566</v>
      </c>
      <c r="O383" s="114"/>
      <c r="P383" s="88" t="s">
        <v>1268</v>
      </c>
      <c r="Q383" s="122">
        <v>715</v>
      </c>
      <c r="R383" s="122">
        <v>900</v>
      </c>
      <c r="S383" s="122">
        <v>0</v>
      </c>
      <c r="T383" s="122">
        <v>0</v>
      </c>
      <c r="U383" s="122">
        <v>0</v>
      </c>
      <c r="V383" s="122"/>
      <c r="W383" s="122">
        <v>0</v>
      </c>
      <c r="X383" s="122">
        <v>0</v>
      </c>
      <c r="Y383" s="122">
        <v>0</v>
      </c>
      <c r="Z383" s="122">
        <v>0</v>
      </c>
      <c r="AA383" s="122"/>
      <c r="AB383" s="122">
        <f t="shared" si="51"/>
        <v>1615</v>
      </c>
      <c r="AC383" s="122">
        <f t="shared" si="50"/>
        <v>0</v>
      </c>
      <c r="AD383" s="122">
        <v>0</v>
      </c>
      <c r="AE383" s="136">
        <v>45565</v>
      </c>
      <c r="AF383" s="122" t="s">
        <v>1246</v>
      </c>
      <c r="AG383" s="122">
        <v>1615</v>
      </c>
      <c r="AH383" s="148">
        <v>45566</v>
      </c>
      <c r="AI383" s="149" t="s">
        <v>1439</v>
      </c>
      <c r="AJ383" s="181" t="s">
        <v>1243</v>
      </c>
      <c r="AK383" s="151">
        <f t="shared" si="44"/>
        <v>715</v>
      </c>
      <c r="AL383" s="151">
        <f t="shared" si="45"/>
        <v>900</v>
      </c>
      <c r="AM383" s="151">
        <f t="shared" si="43"/>
        <v>1615</v>
      </c>
      <c r="AN383" s="151">
        <f t="shared" si="46"/>
        <v>1615</v>
      </c>
      <c r="AO383" s="161"/>
      <c r="AP383" s="162" t="s">
        <v>1244</v>
      </c>
    </row>
    <row r="384" s="61" customFormat="1" ht="15" spans="1:42">
      <c r="A384" s="204">
        <v>223515</v>
      </c>
      <c r="B384" s="205" t="s">
        <v>1033</v>
      </c>
      <c r="C384" s="205" t="s">
        <v>655</v>
      </c>
      <c r="D384" s="210" t="s">
        <v>1236</v>
      </c>
      <c r="E384" s="206" t="s">
        <v>1252</v>
      </c>
      <c r="F384" s="207" t="s">
        <v>433</v>
      </c>
      <c r="G384" s="205" t="s">
        <v>1238</v>
      </c>
      <c r="H384" s="205" t="s">
        <v>1239</v>
      </c>
      <c r="I384" s="213">
        <v>45559</v>
      </c>
      <c r="J384" s="213">
        <v>45559</v>
      </c>
      <c r="K384" s="213">
        <v>45566</v>
      </c>
      <c r="L384" s="213">
        <v>45567</v>
      </c>
      <c r="M384" s="213">
        <v>45567</v>
      </c>
      <c r="N384" s="213">
        <v>45572</v>
      </c>
      <c r="O384" s="214">
        <v>45542</v>
      </c>
      <c r="P384" s="205" t="s">
        <v>1271</v>
      </c>
      <c r="Q384" s="215">
        <v>0</v>
      </c>
      <c r="R384" s="215">
        <v>400</v>
      </c>
      <c r="S384" s="215">
        <v>0</v>
      </c>
      <c r="T384" s="215">
        <v>0</v>
      </c>
      <c r="U384" s="215">
        <v>0</v>
      </c>
      <c r="V384" s="215"/>
      <c r="W384" s="215">
        <v>0</v>
      </c>
      <c r="X384" s="215">
        <v>400</v>
      </c>
      <c r="Y384" s="215">
        <v>0</v>
      </c>
      <c r="Z384" s="215">
        <v>0</v>
      </c>
      <c r="AA384" s="215"/>
      <c r="AB384" s="215">
        <f t="shared" si="51"/>
        <v>0</v>
      </c>
      <c r="AC384" s="215">
        <f t="shared" si="50"/>
        <v>0</v>
      </c>
      <c r="AD384" s="215">
        <v>0</v>
      </c>
      <c r="AE384" s="216">
        <v>45567</v>
      </c>
      <c r="AF384" s="215" t="s">
        <v>1246</v>
      </c>
      <c r="AG384" s="215">
        <v>0</v>
      </c>
      <c r="AH384" s="217"/>
      <c r="AI384" s="218"/>
      <c r="AJ384" s="219" t="s">
        <v>1399</v>
      </c>
      <c r="AK384" s="220">
        <f t="shared" si="44"/>
        <v>0</v>
      </c>
      <c r="AL384" s="220">
        <f t="shared" si="45"/>
        <v>0</v>
      </c>
      <c r="AM384" s="220">
        <f t="shared" si="43"/>
        <v>0</v>
      </c>
      <c r="AN384" s="220">
        <f t="shared" si="46"/>
        <v>0</v>
      </c>
      <c r="AO384" s="222"/>
      <c r="AP384" s="223" t="s">
        <v>1265</v>
      </c>
    </row>
    <row r="385" s="61" customFormat="1" ht="15" spans="1:42">
      <c r="A385" s="204">
        <v>223947</v>
      </c>
      <c r="B385" s="205" t="s">
        <v>1035</v>
      </c>
      <c r="C385" s="205" t="s">
        <v>449</v>
      </c>
      <c r="D385" s="210" t="s">
        <v>1236</v>
      </c>
      <c r="E385" s="206" t="s">
        <v>1252</v>
      </c>
      <c r="F385" s="207" t="s">
        <v>433</v>
      </c>
      <c r="G385" s="205" t="s">
        <v>1238</v>
      </c>
      <c r="H385" s="205" t="s">
        <v>1239</v>
      </c>
      <c r="I385" s="213">
        <v>45562</v>
      </c>
      <c r="J385" s="213">
        <v>45562</v>
      </c>
      <c r="K385" s="213">
        <v>45566</v>
      </c>
      <c r="L385" s="213">
        <v>45567</v>
      </c>
      <c r="M385" s="213">
        <v>45567</v>
      </c>
      <c r="N385" s="213">
        <v>45569</v>
      </c>
      <c r="O385" s="214">
        <v>45596</v>
      </c>
      <c r="P385" s="205" t="s">
        <v>1250</v>
      </c>
      <c r="Q385" s="215">
        <v>300</v>
      </c>
      <c r="R385" s="215">
        <v>800</v>
      </c>
      <c r="S385" s="215">
        <v>0</v>
      </c>
      <c r="T385" s="215">
        <v>0</v>
      </c>
      <c r="U385" s="215">
        <v>0</v>
      </c>
      <c r="V385" s="215"/>
      <c r="W385" s="215">
        <v>300</v>
      </c>
      <c r="X385" s="215">
        <v>800</v>
      </c>
      <c r="Y385" s="215">
        <v>0</v>
      </c>
      <c r="Z385" s="215">
        <v>0</v>
      </c>
      <c r="AA385" s="215"/>
      <c r="AB385" s="215">
        <f t="shared" si="51"/>
        <v>0</v>
      </c>
      <c r="AC385" s="215">
        <f t="shared" si="50"/>
        <v>0</v>
      </c>
      <c r="AD385" s="215">
        <v>0</v>
      </c>
      <c r="AE385" s="216">
        <v>45567</v>
      </c>
      <c r="AF385" s="215" t="s">
        <v>1246</v>
      </c>
      <c r="AG385" s="215">
        <v>0</v>
      </c>
      <c r="AH385" s="217"/>
      <c r="AI385" s="218"/>
      <c r="AJ385" s="219" t="s">
        <v>1399</v>
      </c>
      <c r="AK385" s="220">
        <f t="shared" si="44"/>
        <v>0</v>
      </c>
      <c r="AL385" s="220">
        <f t="shared" si="45"/>
        <v>0</v>
      </c>
      <c r="AM385" s="220">
        <f t="shared" si="43"/>
        <v>0</v>
      </c>
      <c r="AN385" s="220">
        <f t="shared" si="46"/>
        <v>0</v>
      </c>
      <c r="AO385" s="222"/>
      <c r="AP385" s="223" t="s">
        <v>1265</v>
      </c>
    </row>
    <row r="386" s="61" customFormat="1" ht="15" spans="1:42">
      <c r="A386" s="204" t="s">
        <v>412</v>
      </c>
      <c r="B386" s="223" t="s">
        <v>1440</v>
      </c>
      <c r="C386" s="205" t="s">
        <v>568</v>
      </c>
      <c r="D386" s="210" t="s">
        <v>1236</v>
      </c>
      <c r="E386" s="206" t="s">
        <v>1252</v>
      </c>
      <c r="F386" s="217" t="s">
        <v>454</v>
      </c>
      <c r="G386" s="205" t="s">
        <v>1238</v>
      </c>
      <c r="H386" s="205" t="s">
        <v>1239</v>
      </c>
      <c r="I386" s="213">
        <v>45560</v>
      </c>
      <c r="J386" s="213">
        <v>45560</v>
      </c>
      <c r="K386" s="213">
        <v>45568</v>
      </c>
      <c r="L386" s="213">
        <v>45568</v>
      </c>
      <c r="M386" s="213">
        <v>45568</v>
      </c>
      <c r="N386" s="213">
        <v>45567</v>
      </c>
      <c r="O386" s="214">
        <v>42753</v>
      </c>
      <c r="P386" s="205" t="s">
        <v>1385</v>
      </c>
      <c r="Q386" s="215">
        <v>6500</v>
      </c>
      <c r="R386" s="215">
        <v>3200</v>
      </c>
      <c r="S386" s="215">
        <v>0</v>
      </c>
      <c r="T386" s="215">
        <v>0</v>
      </c>
      <c r="U386" s="215">
        <v>0</v>
      </c>
      <c r="V386" s="215"/>
      <c r="W386" s="215">
        <v>6500</v>
      </c>
      <c r="X386" s="215">
        <v>0</v>
      </c>
      <c r="Y386" s="215">
        <v>0</v>
      </c>
      <c r="Z386" s="215">
        <v>0</v>
      </c>
      <c r="AA386" s="215"/>
      <c r="AB386" s="215">
        <f t="shared" si="51"/>
        <v>3200</v>
      </c>
      <c r="AC386" s="215">
        <f t="shared" si="50"/>
        <v>0</v>
      </c>
      <c r="AD386" s="215">
        <v>1600</v>
      </c>
      <c r="AE386" s="216">
        <v>45568</v>
      </c>
      <c r="AF386" s="215" t="s">
        <v>1055</v>
      </c>
      <c r="AG386" s="215">
        <v>1600</v>
      </c>
      <c r="AH386" s="217">
        <v>45601</v>
      </c>
      <c r="AI386" s="218" t="s">
        <v>1441</v>
      </c>
      <c r="AJ386" s="219" t="s">
        <v>1243</v>
      </c>
      <c r="AK386" s="220">
        <f t="shared" si="44"/>
        <v>0</v>
      </c>
      <c r="AL386" s="220">
        <f t="shared" si="45"/>
        <v>3200</v>
      </c>
      <c r="AM386" s="220">
        <f t="shared" si="43"/>
        <v>3200</v>
      </c>
      <c r="AN386" s="220">
        <f t="shared" si="46"/>
        <v>3200</v>
      </c>
      <c r="AO386" s="222"/>
      <c r="AP386" s="223" t="s">
        <v>1244</v>
      </c>
    </row>
    <row r="387" s="61" customFormat="1" ht="15" spans="1:42">
      <c r="A387" s="204">
        <v>224198</v>
      </c>
      <c r="B387" s="205" t="s">
        <v>878</v>
      </c>
      <c r="C387" s="205" t="s">
        <v>541</v>
      </c>
      <c r="D387" s="210" t="s">
        <v>1293</v>
      </c>
      <c r="E387" s="206" t="s">
        <v>1237</v>
      </c>
      <c r="F387" s="207" t="s">
        <v>433</v>
      </c>
      <c r="G387" s="205" t="s">
        <v>1238</v>
      </c>
      <c r="H387" s="205" t="s">
        <v>1239</v>
      </c>
      <c r="I387" s="213">
        <v>45563</v>
      </c>
      <c r="J387" s="213">
        <v>45565</v>
      </c>
      <c r="K387" s="213">
        <v>45568</v>
      </c>
      <c r="L387" s="213">
        <v>45568</v>
      </c>
      <c r="M387" s="213">
        <v>45568</v>
      </c>
      <c r="N387" s="213">
        <v>45570</v>
      </c>
      <c r="O387" s="214">
        <v>45303</v>
      </c>
      <c r="P387" s="205" t="s">
        <v>1250</v>
      </c>
      <c r="Q387" s="215">
        <v>0</v>
      </c>
      <c r="R387" s="215">
        <v>800</v>
      </c>
      <c r="S387" s="215">
        <v>0</v>
      </c>
      <c r="T387" s="215">
        <v>0</v>
      </c>
      <c r="U387" s="215">
        <v>0</v>
      </c>
      <c r="V387" s="215"/>
      <c r="W387" s="215">
        <v>0</v>
      </c>
      <c r="X387" s="215">
        <v>800</v>
      </c>
      <c r="Y387" s="215">
        <v>0</v>
      </c>
      <c r="Z387" s="215">
        <v>0</v>
      </c>
      <c r="AA387" s="215"/>
      <c r="AB387" s="215">
        <f t="shared" si="51"/>
        <v>0</v>
      </c>
      <c r="AC387" s="215">
        <f t="shared" si="50"/>
        <v>0</v>
      </c>
      <c r="AD387" s="215">
        <v>0</v>
      </c>
      <c r="AE387" s="216">
        <v>45568</v>
      </c>
      <c r="AF387" s="215" t="s">
        <v>1246</v>
      </c>
      <c r="AG387" s="215">
        <v>0</v>
      </c>
      <c r="AH387" s="217"/>
      <c r="AI387" s="218"/>
      <c r="AJ387" s="219" t="s">
        <v>1399</v>
      </c>
      <c r="AK387" s="220">
        <f t="shared" si="44"/>
        <v>0</v>
      </c>
      <c r="AL387" s="220">
        <f t="shared" si="45"/>
        <v>0</v>
      </c>
      <c r="AM387" s="220">
        <f t="shared" si="43"/>
        <v>0</v>
      </c>
      <c r="AN387" s="220">
        <f t="shared" si="46"/>
        <v>0</v>
      </c>
      <c r="AO387" s="222"/>
      <c r="AP387" s="223" t="s">
        <v>1247</v>
      </c>
    </row>
    <row r="388" ht="15" spans="1:42">
      <c r="A388" s="204" t="s">
        <v>413</v>
      </c>
      <c r="B388" s="205" t="s">
        <v>415</v>
      </c>
      <c r="C388" s="205" t="s">
        <v>563</v>
      </c>
      <c r="D388" s="210" t="s">
        <v>1236</v>
      </c>
      <c r="E388" s="206" t="s">
        <v>523</v>
      </c>
      <c r="F388" s="207" t="s">
        <v>550</v>
      </c>
      <c r="G388" s="205" t="s">
        <v>1291</v>
      </c>
      <c r="H388" s="205" t="s">
        <v>1292</v>
      </c>
      <c r="I388" s="213">
        <v>45562</v>
      </c>
      <c r="J388" s="213">
        <v>45568</v>
      </c>
      <c r="K388" s="213">
        <v>45568</v>
      </c>
      <c r="L388" s="213">
        <v>45568</v>
      </c>
      <c r="M388" s="213">
        <v>45568</v>
      </c>
      <c r="N388" s="213">
        <v>45568</v>
      </c>
      <c r="O388" s="214"/>
      <c r="P388" s="205" t="s">
        <v>1442</v>
      </c>
      <c r="Q388" s="215">
        <v>1000</v>
      </c>
      <c r="R388" s="215">
        <v>0</v>
      </c>
      <c r="S388" s="215">
        <v>0</v>
      </c>
      <c r="T388" s="215">
        <v>0</v>
      </c>
      <c r="U388" s="215">
        <v>0</v>
      </c>
      <c r="V388" s="215"/>
      <c r="W388" s="215">
        <v>1000</v>
      </c>
      <c r="X388" s="215">
        <v>0</v>
      </c>
      <c r="Y388" s="215">
        <v>0</v>
      </c>
      <c r="Z388" s="215">
        <v>0</v>
      </c>
      <c r="AA388" s="215"/>
      <c r="AB388" s="215">
        <f t="shared" si="51"/>
        <v>0</v>
      </c>
      <c r="AC388" s="215">
        <f t="shared" si="50"/>
        <v>0</v>
      </c>
      <c r="AD388" s="215">
        <v>0</v>
      </c>
      <c r="AE388" s="216">
        <v>45568</v>
      </c>
      <c r="AF388" s="215" t="s">
        <v>1246</v>
      </c>
      <c r="AG388" s="215">
        <v>0</v>
      </c>
      <c r="AH388" s="217"/>
      <c r="AI388" s="218"/>
      <c r="AJ388" s="219" t="s">
        <v>523</v>
      </c>
      <c r="AK388" s="220">
        <f t="shared" si="44"/>
        <v>0</v>
      </c>
      <c r="AL388" s="220">
        <f>SUM(R388:T388)-(X388+Z388)</f>
        <v>0</v>
      </c>
      <c r="AM388" s="220">
        <f t="shared" ref="AM388:AM451" si="52">SUM(AK388:AL388)</f>
        <v>0</v>
      </c>
      <c r="AN388" s="220">
        <f t="shared" si="46"/>
        <v>0</v>
      </c>
      <c r="AO388" s="222"/>
      <c r="AP388" s="223" t="s">
        <v>1265</v>
      </c>
    </row>
    <row r="389" ht="15" spans="1:42">
      <c r="A389" s="82">
        <v>223951</v>
      </c>
      <c r="B389" s="160" t="s">
        <v>1039</v>
      </c>
      <c r="C389" s="83" t="s">
        <v>1040</v>
      </c>
      <c r="D389" s="84" t="s">
        <v>1236</v>
      </c>
      <c r="E389" s="85" t="s">
        <v>1237</v>
      </c>
      <c r="F389" s="144" t="s">
        <v>454</v>
      </c>
      <c r="G389" s="83" t="s">
        <v>1238</v>
      </c>
      <c r="H389" s="83" t="s">
        <v>1239</v>
      </c>
      <c r="I389" s="111">
        <v>45562</v>
      </c>
      <c r="J389" s="111">
        <v>45562</v>
      </c>
      <c r="K389" s="111">
        <v>45568</v>
      </c>
      <c r="L389" s="111">
        <v>45568</v>
      </c>
      <c r="M389" s="111">
        <v>45568</v>
      </c>
      <c r="N389" s="243"/>
      <c r="O389" s="112">
        <v>44480</v>
      </c>
      <c r="P389" s="83"/>
      <c r="Q389" s="121">
        <v>0</v>
      </c>
      <c r="R389" s="121">
        <v>2500</v>
      </c>
      <c r="S389" s="121">
        <v>500</v>
      </c>
      <c r="T389" s="121">
        <v>0</v>
      </c>
      <c r="U389" s="121">
        <v>0</v>
      </c>
      <c r="V389" s="121"/>
      <c r="W389" s="121">
        <v>0</v>
      </c>
      <c r="X389" s="121">
        <v>0</v>
      </c>
      <c r="Y389" s="121">
        <v>0</v>
      </c>
      <c r="Z389" s="121">
        <v>0</v>
      </c>
      <c r="AA389" s="121"/>
      <c r="AB389" s="121">
        <f t="shared" si="51"/>
        <v>3000</v>
      </c>
      <c r="AC389" s="121">
        <f t="shared" si="50"/>
        <v>0</v>
      </c>
      <c r="AD389" s="121">
        <v>0</v>
      </c>
      <c r="AE389" s="135"/>
      <c r="AF389" s="121"/>
      <c r="AG389" s="121">
        <v>3000</v>
      </c>
      <c r="AH389" s="144">
        <v>45607</v>
      </c>
      <c r="AI389" s="145" t="s">
        <v>1443</v>
      </c>
      <c r="AJ389" s="146" t="s">
        <v>1243</v>
      </c>
      <c r="AK389" s="147">
        <f t="shared" ref="AK389:AK419" si="53">Q389-(U389+W389+Y389)</f>
        <v>0</v>
      </c>
      <c r="AL389" s="147">
        <f>SUM(R389:T389)-(X389+Z389+V389)</f>
        <v>3000</v>
      </c>
      <c r="AM389" s="147">
        <f t="shared" si="52"/>
        <v>3000</v>
      </c>
      <c r="AN389" s="147">
        <f t="shared" ref="AN389:AN419" si="54">AD389+AG389</f>
        <v>3000</v>
      </c>
      <c r="AO389" s="159"/>
      <c r="AP389" s="160" t="s">
        <v>1244</v>
      </c>
    </row>
    <row r="390" ht="15" spans="1:42">
      <c r="A390" s="204">
        <v>224382</v>
      </c>
      <c r="B390" s="205" t="s">
        <v>1189</v>
      </c>
      <c r="C390" s="205" t="s">
        <v>514</v>
      </c>
      <c r="D390" s="210" t="s">
        <v>1236</v>
      </c>
      <c r="E390" s="206" t="s">
        <v>1237</v>
      </c>
      <c r="F390" s="207" t="s">
        <v>454</v>
      </c>
      <c r="G390" s="205" t="s">
        <v>1238</v>
      </c>
      <c r="H390" s="205" t="s">
        <v>1239</v>
      </c>
      <c r="I390" s="213">
        <v>45565</v>
      </c>
      <c r="J390" s="213">
        <v>45565</v>
      </c>
      <c r="K390" s="213">
        <v>45569</v>
      </c>
      <c r="L390" s="213">
        <v>45569</v>
      </c>
      <c r="M390" s="213">
        <v>45569</v>
      </c>
      <c r="N390" s="213">
        <v>45573</v>
      </c>
      <c r="O390" s="214"/>
      <c r="P390" s="205" t="s">
        <v>1250</v>
      </c>
      <c r="Q390" s="215">
        <v>1500</v>
      </c>
      <c r="R390" s="215">
        <v>800</v>
      </c>
      <c r="S390" s="215">
        <v>500</v>
      </c>
      <c r="T390" s="215">
        <v>0</v>
      </c>
      <c r="U390" s="215">
        <v>0</v>
      </c>
      <c r="V390" s="215"/>
      <c r="W390" s="215">
        <v>0</v>
      </c>
      <c r="X390" s="215">
        <v>0</v>
      </c>
      <c r="Y390" s="215">
        <v>0</v>
      </c>
      <c r="Z390" s="215">
        <v>0</v>
      </c>
      <c r="AA390" s="215"/>
      <c r="AB390" s="215">
        <f t="shared" si="51"/>
        <v>2800</v>
      </c>
      <c r="AC390" s="215">
        <f t="shared" si="50"/>
        <v>0</v>
      </c>
      <c r="AD390" s="215">
        <v>2800</v>
      </c>
      <c r="AE390" s="216">
        <v>45569</v>
      </c>
      <c r="AF390" s="215" t="s">
        <v>1043</v>
      </c>
      <c r="AG390" s="215">
        <v>0</v>
      </c>
      <c r="AH390" s="217"/>
      <c r="AI390" s="218"/>
      <c r="AJ390" s="219" t="s">
        <v>1243</v>
      </c>
      <c r="AK390" s="220">
        <f t="shared" si="53"/>
        <v>1500</v>
      </c>
      <c r="AL390" s="220">
        <f t="shared" ref="AL390:AL399" si="55">SUM(R390:T390)-(X390+Z390)</f>
        <v>1300</v>
      </c>
      <c r="AM390" s="220">
        <f t="shared" si="52"/>
        <v>2800</v>
      </c>
      <c r="AN390" s="220">
        <f t="shared" si="54"/>
        <v>2800</v>
      </c>
      <c r="AO390" s="222"/>
      <c r="AP390" s="223" t="s">
        <v>1256</v>
      </c>
    </row>
    <row r="391" ht="15" spans="1:42">
      <c r="A391" s="204">
        <v>224922</v>
      </c>
      <c r="B391" s="205" t="s">
        <v>1189</v>
      </c>
      <c r="C391" s="205" t="s">
        <v>514</v>
      </c>
      <c r="D391" s="210" t="s">
        <v>1236</v>
      </c>
      <c r="E391" s="206" t="s">
        <v>1237</v>
      </c>
      <c r="F391" s="207" t="s">
        <v>454</v>
      </c>
      <c r="G391" s="205" t="s">
        <v>1238</v>
      </c>
      <c r="H391" s="205" t="s">
        <v>1239</v>
      </c>
      <c r="I391" s="213">
        <v>45568</v>
      </c>
      <c r="J391" s="213">
        <v>45568</v>
      </c>
      <c r="K391" s="213">
        <v>45569</v>
      </c>
      <c r="L391" s="213">
        <v>45569</v>
      </c>
      <c r="M391" s="213">
        <v>45569</v>
      </c>
      <c r="N391" s="213">
        <v>45573</v>
      </c>
      <c r="O391" s="214"/>
      <c r="P391" s="205" t="s">
        <v>1444</v>
      </c>
      <c r="Q391" s="215">
        <v>440</v>
      </c>
      <c r="R391" s="215">
        <v>0</v>
      </c>
      <c r="S391" s="215">
        <v>0</v>
      </c>
      <c r="T391" s="215">
        <v>0</v>
      </c>
      <c r="U391" s="215">
        <v>0</v>
      </c>
      <c r="V391" s="215"/>
      <c r="W391" s="215">
        <v>0</v>
      </c>
      <c r="X391" s="215">
        <v>0</v>
      </c>
      <c r="Y391" s="215">
        <v>0</v>
      </c>
      <c r="Z391" s="215">
        <v>0</v>
      </c>
      <c r="AA391" s="215"/>
      <c r="AB391" s="215">
        <f t="shared" si="51"/>
        <v>440</v>
      </c>
      <c r="AC391" s="215">
        <f t="shared" si="50"/>
        <v>0</v>
      </c>
      <c r="AD391" s="215">
        <v>440</v>
      </c>
      <c r="AE391" s="216">
        <v>45569</v>
      </c>
      <c r="AF391" s="215" t="s">
        <v>1043</v>
      </c>
      <c r="AG391" s="215">
        <v>0</v>
      </c>
      <c r="AH391" s="217"/>
      <c r="AI391" s="218"/>
      <c r="AJ391" s="219" t="s">
        <v>1243</v>
      </c>
      <c r="AK391" s="220">
        <f t="shared" si="53"/>
        <v>440</v>
      </c>
      <c r="AL391" s="220">
        <f t="shared" si="55"/>
        <v>0</v>
      </c>
      <c r="AM391" s="220">
        <f t="shared" si="52"/>
        <v>440</v>
      </c>
      <c r="AN391" s="220">
        <f t="shared" si="54"/>
        <v>440</v>
      </c>
      <c r="AO391" s="222"/>
      <c r="AP391" s="223" t="s">
        <v>1256</v>
      </c>
    </row>
    <row r="392" s="61" customFormat="1" ht="15" spans="1:42">
      <c r="A392" s="204">
        <v>223953</v>
      </c>
      <c r="B392" s="205" t="s">
        <v>1445</v>
      </c>
      <c r="C392" s="205" t="s">
        <v>514</v>
      </c>
      <c r="D392" s="210" t="s">
        <v>1236</v>
      </c>
      <c r="E392" s="206" t="s">
        <v>1237</v>
      </c>
      <c r="F392" s="207" t="s">
        <v>454</v>
      </c>
      <c r="G392" s="205" t="s">
        <v>1238</v>
      </c>
      <c r="H392" s="205" t="s">
        <v>1239</v>
      </c>
      <c r="I392" s="213">
        <v>45562</v>
      </c>
      <c r="J392" s="213">
        <v>45562</v>
      </c>
      <c r="K392" s="213">
        <v>45569</v>
      </c>
      <c r="L392" s="213">
        <v>45569</v>
      </c>
      <c r="M392" s="213">
        <v>45569</v>
      </c>
      <c r="N392" s="213">
        <v>45573</v>
      </c>
      <c r="O392" s="214"/>
      <c r="P392" s="205" t="s">
        <v>1250</v>
      </c>
      <c r="Q392" s="215">
        <v>1500</v>
      </c>
      <c r="R392" s="215">
        <v>800</v>
      </c>
      <c r="S392" s="215">
        <v>500</v>
      </c>
      <c r="T392" s="215">
        <v>0</v>
      </c>
      <c r="U392" s="215">
        <v>0</v>
      </c>
      <c r="V392" s="215"/>
      <c r="W392" s="215">
        <v>0</v>
      </c>
      <c r="X392" s="215">
        <v>0</v>
      </c>
      <c r="Y392" s="215">
        <v>0</v>
      </c>
      <c r="Z392" s="215">
        <v>0</v>
      </c>
      <c r="AA392" s="215"/>
      <c r="AB392" s="215">
        <f t="shared" si="51"/>
        <v>2800</v>
      </c>
      <c r="AC392" s="215">
        <f t="shared" si="50"/>
        <v>0</v>
      </c>
      <c r="AD392" s="215">
        <v>2800</v>
      </c>
      <c r="AE392" s="216">
        <v>45569</v>
      </c>
      <c r="AF392" s="215" t="s">
        <v>1046</v>
      </c>
      <c r="AG392" s="215">
        <v>0</v>
      </c>
      <c r="AH392" s="217"/>
      <c r="AI392" s="218"/>
      <c r="AJ392" s="219" t="s">
        <v>1243</v>
      </c>
      <c r="AK392" s="220">
        <f t="shared" si="53"/>
        <v>1500</v>
      </c>
      <c r="AL392" s="220">
        <f t="shared" si="55"/>
        <v>1300</v>
      </c>
      <c r="AM392" s="220">
        <f t="shared" si="52"/>
        <v>2800</v>
      </c>
      <c r="AN392" s="220">
        <f t="shared" si="54"/>
        <v>2800</v>
      </c>
      <c r="AO392" s="222"/>
      <c r="AP392" s="223" t="s">
        <v>1256</v>
      </c>
    </row>
    <row r="393" s="61" customFormat="1" ht="15" spans="1:42">
      <c r="A393" s="204">
        <v>224907</v>
      </c>
      <c r="B393" s="205" t="s">
        <v>1445</v>
      </c>
      <c r="C393" s="205" t="s">
        <v>514</v>
      </c>
      <c r="D393" s="210" t="s">
        <v>1236</v>
      </c>
      <c r="E393" s="206" t="s">
        <v>1237</v>
      </c>
      <c r="F393" s="207" t="s">
        <v>454</v>
      </c>
      <c r="G393" s="205" t="s">
        <v>1238</v>
      </c>
      <c r="H393" s="205" t="s">
        <v>1239</v>
      </c>
      <c r="I393" s="213">
        <v>45568</v>
      </c>
      <c r="J393" s="213">
        <v>45568</v>
      </c>
      <c r="K393" s="213">
        <v>45569</v>
      </c>
      <c r="L393" s="213">
        <v>45569</v>
      </c>
      <c r="M393" s="213">
        <v>45569</v>
      </c>
      <c r="N393" s="213">
        <v>45573</v>
      </c>
      <c r="O393" s="214"/>
      <c r="P393" s="205" t="s">
        <v>1444</v>
      </c>
      <c r="Q393" s="215">
        <v>440</v>
      </c>
      <c r="R393" s="215">
        <v>0</v>
      </c>
      <c r="S393" s="215">
        <v>0</v>
      </c>
      <c r="T393" s="215">
        <v>0</v>
      </c>
      <c r="U393" s="215">
        <v>0</v>
      </c>
      <c r="V393" s="215"/>
      <c r="W393" s="215">
        <v>0</v>
      </c>
      <c r="X393" s="215">
        <v>0</v>
      </c>
      <c r="Y393" s="215">
        <v>0</v>
      </c>
      <c r="Z393" s="215">
        <v>0</v>
      </c>
      <c r="AA393" s="215"/>
      <c r="AB393" s="215">
        <f t="shared" si="51"/>
        <v>440</v>
      </c>
      <c r="AC393" s="215">
        <f t="shared" si="50"/>
        <v>0</v>
      </c>
      <c r="AD393" s="215">
        <v>440</v>
      </c>
      <c r="AE393" s="216">
        <v>45569</v>
      </c>
      <c r="AF393" s="215" t="s">
        <v>1046</v>
      </c>
      <c r="AG393" s="215">
        <v>0</v>
      </c>
      <c r="AH393" s="217"/>
      <c r="AI393" s="218"/>
      <c r="AJ393" s="219" t="s">
        <v>1243</v>
      </c>
      <c r="AK393" s="220">
        <f t="shared" si="53"/>
        <v>440</v>
      </c>
      <c r="AL393" s="220">
        <f t="shared" si="55"/>
        <v>0</v>
      </c>
      <c r="AM393" s="220">
        <f t="shared" si="52"/>
        <v>440</v>
      </c>
      <c r="AN393" s="220">
        <f t="shared" si="54"/>
        <v>440</v>
      </c>
      <c r="AO393" s="222"/>
      <c r="AP393" s="223" t="s">
        <v>1256</v>
      </c>
    </row>
    <row r="394" s="61" customFormat="1" ht="15" spans="1:42">
      <c r="A394" s="204">
        <v>223954</v>
      </c>
      <c r="B394" s="205" t="s">
        <v>1445</v>
      </c>
      <c r="C394" s="205" t="s">
        <v>514</v>
      </c>
      <c r="D394" s="210" t="s">
        <v>1236</v>
      </c>
      <c r="E394" s="206" t="s">
        <v>1237</v>
      </c>
      <c r="F394" s="207" t="s">
        <v>454</v>
      </c>
      <c r="G394" s="205" t="s">
        <v>1238</v>
      </c>
      <c r="H394" s="205" t="s">
        <v>1239</v>
      </c>
      <c r="I394" s="213">
        <v>45562</v>
      </c>
      <c r="J394" s="213">
        <v>45562</v>
      </c>
      <c r="K394" s="213">
        <v>45569</v>
      </c>
      <c r="L394" s="213">
        <v>45569</v>
      </c>
      <c r="M394" s="213">
        <v>45569</v>
      </c>
      <c r="N394" s="213">
        <v>45573</v>
      </c>
      <c r="O394" s="214"/>
      <c r="P394" s="205" t="s">
        <v>1250</v>
      </c>
      <c r="Q394" s="215">
        <v>1500</v>
      </c>
      <c r="R394" s="215">
        <v>800</v>
      </c>
      <c r="S394" s="215">
        <v>0</v>
      </c>
      <c r="T394" s="215">
        <v>0</v>
      </c>
      <c r="U394" s="215">
        <v>0</v>
      </c>
      <c r="V394" s="215"/>
      <c r="W394" s="215">
        <v>0</v>
      </c>
      <c r="X394" s="215">
        <v>0</v>
      </c>
      <c r="Y394" s="215">
        <v>0</v>
      </c>
      <c r="Z394" s="215">
        <v>0</v>
      </c>
      <c r="AA394" s="215"/>
      <c r="AB394" s="215">
        <f t="shared" si="51"/>
        <v>2300</v>
      </c>
      <c r="AC394" s="215">
        <f t="shared" si="50"/>
        <v>0</v>
      </c>
      <c r="AD394" s="215">
        <v>2300</v>
      </c>
      <c r="AE394" s="216">
        <v>45569</v>
      </c>
      <c r="AF394" s="215" t="s">
        <v>1046</v>
      </c>
      <c r="AG394" s="215">
        <v>0</v>
      </c>
      <c r="AH394" s="217"/>
      <c r="AI394" s="218"/>
      <c r="AJ394" s="219" t="s">
        <v>1243</v>
      </c>
      <c r="AK394" s="220">
        <f t="shared" si="53"/>
        <v>1500</v>
      </c>
      <c r="AL394" s="220">
        <f t="shared" si="55"/>
        <v>800</v>
      </c>
      <c r="AM394" s="220">
        <f t="shared" si="52"/>
        <v>2300</v>
      </c>
      <c r="AN394" s="220">
        <f t="shared" si="54"/>
        <v>2300</v>
      </c>
      <c r="AO394" s="222"/>
      <c r="AP394" s="223" t="s">
        <v>1256</v>
      </c>
    </row>
    <row r="395" s="61" customFormat="1" ht="15" spans="1:42">
      <c r="A395" s="224">
        <v>224910</v>
      </c>
      <c r="B395" s="225" t="s">
        <v>1445</v>
      </c>
      <c r="C395" s="225" t="s">
        <v>514</v>
      </c>
      <c r="D395" s="226" t="s">
        <v>1236</v>
      </c>
      <c r="E395" s="227" t="s">
        <v>1237</v>
      </c>
      <c r="F395" s="228" t="s">
        <v>454</v>
      </c>
      <c r="G395" s="225" t="s">
        <v>1238</v>
      </c>
      <c r="H395" s="225" t="s">
        <v>1239</v>
      </c>
      <c r="I395" s="244">
        <v>45568</v>
      </c>
      <c r="J395" s="244">
        <v>45568</v>
      </c>
      <c r="K395" s="244">
        <v>45569</v>
      </c>
      <c r="L395" s="244">
        <v>45569</v>
      </c>
      <c r="M395" s="244">
        <v>45569</v>
      </c>
      <c r="N395" s="244">
        <v>45573</v>
      </c>
      <c r="O395" s="245"/>
      <c r="P395" s="225" t="s">
        <v>1444</v>
      </c>
      <c r="Q395" s="215">
        <v>440</v>
      </c>
      <c r="R395" s="215">
        <v>0</v>
      </c>
      <c r="S395" s="215">
        <v>0</v>
      </c>
      <c r="T395" s="215">
        <v>0</v>
      </c>
      <c r="U395" s="215">
        <v>0</v>
      </c>
      <c r="V395" s="215"/>
      <c r="W395" s="215">
        <v>0</v>
      </c>
      <c r="X395" s="215">
        <v>0</v>
      </c>
      <c r="Y395" s="215">
        <v>0</v>
      </c>
      <c r="Z395" s="215">
        <v>0</v>
      </c>
      <c r="AA395" s="215"/>
      <c r="AB395" s="215">
        <f t="shared" si="51"/>
        <v>440</v>
      </c>
      <c r="AC395" s="215">
        <f t="shared" si="50"/>
        <v>0</v>
      </c>
      <c r="AD395" s="215">
        <v>440</v>
      </c>
      <c r="AE395" s="216">
        <v>45569</v>
      </c>
      <c r="AF395" s="215" t="s">
        <v>1046</v>
      </c>
      <c r="AG395" s="215">
        <v>0</v>
      </c>
      <c r="AH395" s="217"/>
      <c r="AI395" s="218"/>
      <c r="AJ395" s="219" t="s">
        <v>1243</v>
      </c>
      <c r="AK395" s="220">
        <f t="shared" si="53"/>
        <v>440</v>
      </c>
      <c r="AL395" s="220">
        <f t="shared" si="55"/>
        <v>0</v>
      </c>
      <c r="AM395" s="220">
        <f t="shared" si="52"/>
        <v>440</v>
      </c>
      <c r="AN395" s="220">
        <f t="shared" si="54"/>
        <v>440</v>
      </c>
      <c r="AO395" s="255"/>
      <c r="AP395" s="223" t="s">
        <v>1256</v>
      </c>
    </row>
    <row r="396" s="61" customFormat="1" ht="15" spans="1:42">
      <c r="A396" s="204">
        <v>223956</v>
      </c>
      <c r="B396" s="205" t="s">
        <v>1445</v>
      </c>
      <c r="C396" s="205" t="s">
        <v>514</v>
      </c>
      <c r="D396" s="210" t="s">
        <v>1236</v>
      </c>
      <c r="E396" s="206" t="s">
        <v>1237</v>
      </c>
      <c r="F396" s="207" t="s">
        <v>454</v>
      </c>
      <c r="G396" s="205" t="s">
        <v>1238</v>
      </c>
      <c r="H396" s="205" t="s">
        <v>1239</v>
      </c>
      <c r="I396" s="213">
        <v>45562</v>
      </c>
      <c r="J396" s="213">
        <v>45562</v>
      </c>
      <c r="K396" s="213">
        <v>45569</v>
      </c>
      <c r="L396" s="213">
        <v>45569</v>
      </c>
      <c r="M396" s="213">
        <v>45569</v>
      </c>
      <c r="N396" s="213">
        <v>45573</v>
      </c>
      <c r="O396" s="214"/>
      <c r="P396" s="205" t="s">
        <v>1250</v>
      </c>
      <c r="Q396" s="215">
        <v>1500</v>
      </c>
      <c r="R396" s="215">
        <v>800</v>
      </c>
      <c r="S396" s="215">
        <v>0</v>
      </c>
      <c r="T396" s="215">
        <v>0</v>
      </c>
      <c r="U396" s="215">
        <v>0</v>
      </c>
      <c r="V396" s="215"/>
      <c r="W396" s="215">
        <v>0</v>
      </c>
      <c r="X396" s="215">
        <v>0</v>
      </c>
      <c r="Y396" s="215">
        <v>0</v>
      </c>
      <c r="Z396" s="215">
        <v>0</v>
      </c>
      <c r="AA396" s="215"/>
      <c r="AB396" s="215">
        <f t="shared" si="51"/>
        <v>2300</v>
      </c>
      <c r="AC396" s="215">
        <f t="shared" si="50"/>
        <v>0</v>
      </c>
      <c r="AD396" s="215">
        <v>2300</v>
      </c>
      <c r="AE396" s="216">
        <v>45569</v>
      </c>
      <c r="AF396" s="215" t="s">
        <v>1046</v>
      </c>
      <c r="AG396" s="215">
        <v>0</v>
      </c>
      <c r="AH396" s="217"/>
      <c r="AI396" s="218"/>
      <c r="AJ396" s="219" t="s">
        <v>1243</v>
      </c>
      <c r="AK396" s="220">
        <f t="shared" si="53"/>
        <v>1500</v>
      </c>
      <c r="AL396" s="220">
        <f t="shared" si="55"/>
        <v>800</v>
      </c>
      <c r="AM396" s="220">
        <f t="shared" si="52"/>
        <v>2300</v>
      </c>
      <c r="AN396" s="220">
        <f t="shared" si="54"/>
        <v>2300</v>
      </c>
      <c r="AO396" s="222"/>
      <c r="AP396" s="223" t="s">
        <v>1256</v>
      </c>
    </row>
    <row r="397" s="61" customFormat="1" ht="15" spans="1:42">
      <c r="A397" s="229">
        <v>224914</v>
      </c>
      <c r="B397" s="230" t="s">
        <v>1445</v>
      </c>
      <c r="C397" s="230" t="s">
        <v>514</v>
      </c>
      <c r="D397" s="231" t="s">
        <v>1236</v>
      </c>
      <c r="E397" s="232" t="s">
        <v>1237</v>
      </c>
      <c r="F397" s="233" t="s">
        <v>454</v>
      </c>
      <c r="G397" s="205" t="s">
        <v>1238</v>
      </c>
      <c r="H397" s="205" t="s">
        <v>1239</v>
      </c>
      <c r="I397" s="246">
        <v>45568</v>
      </c>
      <c r="J397" s="246">
        <v>45568</v>
      </c>
      <c r="K397" s="246">
        <v>45569</v>
      </c>
      <c r="L397" s="246">
        <v>45569</v>
      </c>
      <c r="M397" s="246">
        <v>45569</v>
      </c>
      <c r="N397" s="246">
        <v>45573</v>
      </c>
      <c r="O397" s="247"/>
      <c r="P397" s="230" t="s">
        <v>1444</v>
      </c>
      <c r="Q397" s="215">
        <v>440</v>
      </c>
      <c r="R397" s="215">
        <v>0</v>
      </c>
      <c r="S397" s="215">
        <v>0</v>
      </c>
      <c r="T397" s="215">
        <v>0</v>
      </c>
      <c r="U397" s="215">
        <v>0</v>
      </c>
      <c r="V397" s="215"/>
      <c r="W397" s="215">
        <v>0</v>
      </c>
      <c r="X397" s="215">
        <v>0</v>
      </c>
      <c r="Y397" s="215">
        <v>0</v>
      </c>
      <c r="Z397" s="215">
        <v>0</v>
      </c>
      <c r="AA397" s="215"/>
      <c r="AB397" s="215">
        <f t="shared" si="51"/>
        <v>440</v>
      </c>
      <c r="AC397" s="215">
        <f t="shared" si="50"/>
        <v>0</v>
      </c>
      <c r="AD397" s="215">
        <v>440</v>
      </c>
      <c r="AE397" s="216">
        <v>45569</v>
      </c>
      <c r="AF397" s="215" t="s">
        <v>1046</v>
      </c>
      <c r="AG397" s="215">
        <v>0</v>
      </c>
      <c r="AH397" s="217"/>
      <c r="AI397" s="218"/>
      <c r="AJ397" s="219" t="s">
        <v>1243</v>
      </c>
      <c r="AK397" s="220">
        <f t="shared" si="53"/>
        <v>440</v>
      </c>
      <c r="AL397" s="220">
        <f t="shared" si="55"/>
        <v>0</v>
      </c>
      <c r="AM397" s="220">
        <f t="shared" si="52"/>
        <v>440</v>
      </c>
      <c r="AN397" s="220">
        <f t="shared" si="54"/>
        <v>440</v>
      </c>
      <c r="AO397" s="256"/>
      <c r="AP397" s="223" t="s">
        <v>1256</v>
      </c>
    </row>
    <row r="398" s="61" customFormat="1" ht="15" spans="1:42">
      <c r="A398" s="204">
        <v>223957</v>
      </c>
      <c r="B398" s="205" t="s">
        <v>1445</v>
      </c>
      <c r="C398" s="205" t="s">
        <v>514</v>
      </c>
      <c r="D398" s="231" t="s">
        <v>1236</v>
      </c>
      <c r="E398" s="232" t="s">
        <v>1237</v>
      </c>
      <c r="F398" s="233" t="s">
        <v>454</v>
      </c>
      <c r="G398" s="205" t="s">
        <v>1238</v>
      </c>
      <c r="H398" s="205" t="s">
        <v>1239</v>
      </c>
      <c r="I398" s="246">
        <v>45562</v>
      </c>
      <c r="J398" s="246">
        <v>45569</v>
      </c>
      <c r="K398" s="213">
        <v>45569</v>
      </c>
      <c r="L398" s="213">
        <v>45569</v>
      </c>
      <c r="M398" s="213">
        <v>45569</v>
      </c>
      <c r="N398" s="213">
        <v>45573</v>
      </c>
      <c r="O398" s="214"/>
      <c r="P398" s="205" t="s">
        <v>1250</v>
      </c>
      <c r="Q398" s="215">
        <v>1500</v>
      </c>
      <c r="R398" s="215">
        <v>800</v>
      </c>
      <c r="S398" s="215">
        <v>0</v>
      </c>
      <c r="T398" s="215">
        <v>0</v>
      </c>
      <c r="U398" s="215">
        <v>0</v>
      </c>
      <c r="V398" s="215"/>
      <c r="W398" s="215">
        <v>0</v>
      </c>
      <c r="X398" s="215">
        <v>0</v>
      </c>
      <c r="Y398" s="215">
        <v>0</v>
      </c>
      <c r="Z398" s="215">
        <v>0</v>
      </c>
      <c r="AA398" s="215"/>
      <c r="AB398" s="215">
        <f t="shared" si="51"/>
        <v>2300</v>
      </c>
      <c r="AC398" s="215">
        <f t="shared" si="50"/>
        <v>0</v>
      </c>
      <c r="AD398" s="215">
        <v>2300</v>
      </c>
      <c r="AE398" s="216">
        <v>45569</v>
      </c>
      <c r="AF398" s="215" t="s">
        <v>1046</v>
      </c>
      <c r="AG398" s="215">
        <v>0</v>
      </c>
      <c r="AH398" s="217"/>
      <c r="AI398" s="218"/>
      <c r="AJ398" s="219" t="s">
        <v>1243</v>
      </c>
      <c r="AK398" s="220">
        <f t="shared" si="53"/>
        <v>1500</v>
      </c>
      <c r="AL398" s="220">
        <f t="shared" si="55"/>
        <v>800</v>
      </c>
      <c r="AM398" s="220">
        <f t="shared" si="52"/>
        <v>2300</v>
      </c>
      <c r="AN398" s="220">
        <f t="shared" si="54"/>
        <v>2300</v>
      </c>
      <c r="AO398" s="222"/>
      <c r="AP398" s="223" t="s">
        <v>1256</v>
      </c>
    </row>
    <row r="399" s="61" customFormat="1" ht="15" spans="1:42">
      <c r="A399" s="204">
        <v>224919</v>
      </c>
      <c r="B399" s="205" t="s">
        <v>1445</v>
      </c>
      <c r="C399" s="205" t="s">
        <v>514</v>
      </c>
      <c r="D399" s="210" t="s">
        <v>1236</v>
      </c>
      <c r="E399" s="206" t="s">
        <v>1237</v>
      </c>
      <c r="F399" s="207" t="s">
        <v>454</v>
      </c>
      <c r="G399" s="230" t="s">
        <v>1238</v>
      </c>
      <c r="H399" s="230" t="s">
        <v>1239</v>
      </c>
      <c r="I399" s="213">
        <v>45568</v>
      </c>
      <c r="J399" s="213">
        <v>45568</v>
      </c>
      <c r="K399" s="213">
        <v>45569</v>
      </c>
      <c r="L399" s="213">
        <v>45569</v>
      </c>
      <c r="M399" s="213">
        <v>45569</v>
      </c>
      <c r="N399" s="213">
        <v>45573</v>
      </c>
      <c r="O399" s="214"/>
      <c r="P399" s="205" t="s">
        <v>1444</v>
      </c>
      <c r="Q399" s="215">
        <v>440</v>
      </c>
      <c r="R399" s="215">
        <v>0</v>
      </c>
      <c r="S399" s="215">
        <v>0</v>
      </c>
      <c r="T399" s="215">
        <v>0</v>
      </c>
      <c r="U399" s="215">
        <v>0</v>
      </c>
      <c r="V399" s="215"/>
      <c r="W399" s="215">
        <v>0</v>
      </c>
      <c r="X399" s="215">
        <v>0</v>
      </c>
      <c r="Y399" s="215">
        <v>0</v>
      </c>
      <c r="Z399" s="215">
        <v>0</v>
      </c>
      <c r="AA399" s="215"/>
      <c r="AB399" s="215">
        <f t="shared" si="51"/>
        <v>440</v>
      </c>
      <c r="AC399" s="215">
        <f t="shared" si="50"/>
        <v>0</v>
      </c>
      <c r="AD399" s="215">
        <v>440</v>
      </c>
      <c r="AE399" s="216">
        <v>45569</v>
      </c>
      <c r="AF399" s="215" t="s">
        <v>1046</v>
      </c>
      <c r="AG399" s="215">
        <v>0</v>
      </c>
      <c r="AH399" s="217"/>
      <c r="AI399" s="218"/>
      <c r="AJ399" s="219" t="s">
        <v>1243</v>
      </c>
      <c r="AK399" s="220">
        <f t="shared" si="53"/>
        <v>440</v>
      </c>
      <c r="AL399" s="220">
        <f t="shared" si="55"/>
        <v>0</v>
      </c>
      <c r="AM399" s="220">
        <f t="shared" si="52"/>
        <v>440</v>
      </c>
      <c r="AN399" s="220">
        <f t="shared" si="54"/>
        <v>440</v>
      </c>
      <c r="AO399" s="222"/>
      <c r="AP399" s="223" t="s">
        <v>1256</v>
      </c>
    </row>
    <row r="400" s="61" customFormat="1" ht="15" spans="1:42">
      <c r="A400" s="204">
        <v>223953</v>
      </c>
      <c r="B400" s="223" t="s">
        <v>1165</v>
      </c>
      <c r="C400" s="205" t="s">
        <v>514</v>
      </c>
      <c r="D400" s="210" t="s">
        <v>1236</v>
      </c>
      <c r="E400" s="206" t="s">
        <v>1237</v>
      </c>
      <c r="F400" s="217" t="s">
        <v>454</v>
      </c>
      <c r="G400" s="230" t="s">
        <v>1238</v>
      </c>
      <c r="H400" s="230" t="s">
        <v>1239</v>
      </c>
      <c r="I400" s="213">
        <v>45562</v>
      </c>
      <c r="J400" s="213">
        <v>45562</v>
      </c>
      <c r="K400" s="213">
        <v>45569</v>
      </c>
      <c r="L400" s="213">
        <v>45569</v>
      </c>
      <c r="M400" s="213">
        <v>45569</v>
      </c>
      <c r="N400" s="214">
        <v>45573</v>
      </c>
      <c r="O400" s="214"/>
      <c r="P400" s="205" t="s">
        <v>1250</v>
      </c>
      <c r="Q400" s="215">
        <v>1500</v>
      </c>
      <c r="R400" s="215">
        <v>800</v>
      </c>
      <c r="S400" s="215">
        <v>0</v>
      </c>
      <c r="T400" s="215">
        <v>0</v>
      </c>
      <c r="U400" s="215">
        <v>0</v>
      </c>
      <c r="V400" s="215"/>
      <c r="W400" s="215">
        <v>0</v>
      </c>
      <c r="X400" s="215">
        <v>0</v>
      </c>
      <c r="Y400" s="215">
        <v>0</v>
      </c>
      <c r="Z400" s="215">
        <v>0</v>
      </c>
      <c r="AA400" s="215"/>
      <c r="AB400" s="215">
        <f t="shared" si="51"/>
        <v>2300</v>
      </c>
      <c r="AC400" s="215">
        <f t="shared" si="50"/>
        <v>0</v>
      </c>
      <c r="AD400" s="215">
        <v>2300</v>
      </c>
      <c r="AE400" s="216">
        <v>45569</v>
      </c>
      <c r="AF400" s="215" t="s">
        <v>1046</v>
      </c>
      <c r="AG400" s="215">
        <v>0</v>
      </c>
      <c r="AH400" s="217"/>
      <c r="AI400" s="218"/>
      <c r="AJ400" s="219" t="s">
        <v>1243</v>
      </c>
      <c r="AK400" s="220">
        <f t="shared" si="53"/>
        <v>1500</v>
      </c>
      <c r="AL400" s="220">
        <f>SUM(R400:T400)-(X400+Z400+V400)</f>
        <v>800</v>
      </c>
      <c r="AM400" s="220">
        <f t="shared" si="52"/>
        <v>2300</v>
      </c>
      <c r="AN400" s="220">
        <f t="shared" si="54"/>
        <v>2300</v>
      </c>
      <c r="AO400" s="222"/>
      <c r="AP400" s="223" t="s">
        <v>1256</v>
      </c>
    </row>
    <row r="401" s="61" customFormat="1" ht="15" spans="1:42">
      <c r="A401" s="204">
        <v>223954</v>
      </c>
      <c r="B401" s="223" t="s">
        <v>1165</v>
      </c>
      <c r="C401" s="205" t="s">
        <v>514</v>
      </c>
      <c r="D401" s="210" t="s">
        <v>1236</v>
      </c>
      <c r="E401" s="206" t="s">
        <v>1237</v>
      </c>
      <c r="F401" s="217" t="s">
        <v>454</v>
      </c>
      <c r="G401" s="230" t="s">
        <v>1238</v>
      </c>
      <c r="H401" s="230" t="s">
        <v>1239</v>
      </c>
      <c r="I401" s="213">
        <v>45562</v>
      </c>
      <c r="J401" s="213">
        <v>45562</v>
      </c>
      <c r="K401" s="213">
        <v>45569</v>
      </c>
      <c r="L401" s="213">
        <v>45569</v>
      </c>
      <c r="M401" s="213">
        <v>45569</v>
      </c>
      <c r="N401" s="213">
        <v>45573</v>
      </c>
      <c r="O401" s="214"/>
      <c r="P401" s="205" t="s">
        <v>1250</v>
      </c>
      <c r="Q401" s="215">
        <v>1500</v>
      </c>
      <c r="R401" s="215">
        <v>800</v>
      </c>
      <c r="S401" s="215">
        <v>0</v>
      </c>
      <c r="T401" s="215">
        <v>0</v>
      </c>
      <c r="U401" s="215">
        <v>0</v>
      </c>
      <c r="V401" s="215"/>
      <c r="W401" s="215">
        <v>0</v>
      </c>
      <c r="X401" s="215">
        <v>0</v>
      </c>
      <c r="Y401" s="215">
        <v>0</v>
      </c>
      <c r="Z401" s="215">
        <v>0</v>
      </c>
      <c r="AA401" s="215"/>
      <c r="AB401" s="215">
        <f t="shared" si="51"/>
        <v>2300</v>
      </c>
      <c r="AC401" s="215">
        <f t="shared" si="50"/>
        <v>0</v>
      </c>
      <c r="AD401" s="215">
        <v>2300</v>
      </c>
      <c r="AE401" s="216">
        <v>45569</v>
      </c>
      <c r="AF401" s="215" t="s">
        <v>1046</v>
      </c>
      <c r="AG401" s="215">
        <v>0</v>
      </c>
      <c r="AH401" s="217"/>
      <c r="AI401" s="218"/>
      <c r="AJ401" s="219" t="s">
        <v>1243</v>
      </c>
      <c r="AK401" s="220">
        <f t="shared" si="53"/>
        <v>1500</v>
      </c>
      <c r="AL401" s="220">
        <f>SUM(R401:T401)-(X401+Z401+V401)</f>
        <v>800</v>
      </c>
      <c r="AM401" s="220">
        <f t="shared" si="52"/>
        <v>2300</v>
      </c>
      <c r="AN401" s="220">
        <f t="shared" si="54"/>
        <v>2300</v>
      </c>
      <c r="AO401" s="222"/>
      <c r="AP401" s="223" t="s">
        <v>1256</v>
      </c>
    </row>
    <row r="402" s="61" customFormat="1" ht="15" spans="1:42">
      <c r="A402" s="204">
        <v>223956</v>
      </c>
      <c r="B402" s="223" t="s">
        <v>1165</v>
      </c>
      <c r="C402" s="205" t="s">
        <v>514</v>
      </c>
      <c r="D402" s="210" t="s">
        <v>1236</v>
      </c>
      <c r="E402" s="206" t="s">
        <v>1237</v>
      </c>
      <c r="F402" s="217" t="s">
        <v>454</v>
      </c>
      <c r="G402" s="230" t="s">
        <v>1238</v>
      </c>
      <c r="H402" s="230" t="s">
        <v>1239</v>
      </c>
      <c r="I402" s="213">
        <v>45562</v>
      </c>
      <c r="J402" s="213">
        <v>45562</v>
      </c>
      <c r="K402" s="213">
        <v>45569</v>
      </c>
      <c r="L402" s="213">
        <v>45569</v>
      </c>
      <c r="M402" s="213">
        <v>45569</v>
      </c>
      <c r="N402" s="213">
        <v>45573</v>
      </c>
      <c r="O402" s="214"/>
      <c r="P402" s="205" t="s">
        <v>1250</v>
      </c>
      <c r="Q402" s="215">
        <v>1500</v>
      </c>
      <c r="R402" s="215">
        <v>800</v>
      </c>
      <c r="S402" s="215">
        <v>0</v>
      </c>
      <c r="T402" s="215">
        <v>0</v>
      </c>
      <c r="U402" s="215">
        <v>0</v>
      </c>
      <c r="V402" s="215"/>
      <c r="W402" s="215">
        <v>0</v>
      </c>
      <c r="X402" s="215">
        <v>0</v>
      </c>
      <c r="Y402" s="215">
        <v>0</v>
      </c>
      <c r="Z402" s="215">
        <v>0</v>
      </c>
      <c r="AA402" s="215"/>
      <c r="AB402" s="215">
        <f t="shared" si="51"/>
        <v>2300</v>
      </c>
      <c r="AC402" s="215">
        <f t="shared" si="50"/>
        <v>0</v>
      </c>
      <c r="AD402" s="215">
        <v>2300</v>
      </c>
      <c r="AE402" s="216">
        <v>45569</v>
      </c>
      <c r="AF402" s="215" t="s">
        <v>1046</v>
      </c>
      <c r="AG402" s="215">
        <v>0</v>
      </c>
      <c r="AH402" s="217"/>
      <c r="AI402" s="218"/>
      <c r="AJ402" s="219" t="s">
        <v>1243</v>
      </c>
      <c r="AK402" s="220">
        <f t="shared" si="53"/>
        <v>1500</v>
      </c>
      <c r="AL402" s="220">
        <f>SUM(R402:T402)-(X402+Z402+V402)</f>
        <v>800</v>
      </c>
      <c r="AM402" s="220">
        <f t="shared" si="52"/>
        <v>2300</v>
      </c>
      <c r="AN402" s="220">
        <f t="shared" si="54"/>
        <v>2300</v>
      </c>
      <c r="AO402" s="222"/>
      <c r="AP402" s="223" t="s">
        <v>1256</v>
      </c>
    </row>
    <row r="403" s="61" customFormat="1" ht="15" spans="1:42">
      <c r="A403" s="204" t="s">
        <v>414</v>
      </c>
      <c r="B403" s="205" t="s">
        <v>1059</v>
      </c>
      <c r="C403" s="205" t="s">
        <v>889</v>
      </c>
      <c r="D403" s="210" t="s">
        <v>1236</v>
      </c>
      <c r="E403" s="206" t="s">
        <v>1237</v>
      </c>
      <c r="F403" s="207" t="s">
        <v>433</v>
      </c>
      <c r="G403" s="230" t="s">
        <v>1238</v>
      </c>
      <c r="H403" s="230" t="s">
        <v>1239</v>
      </c>
      <c r="I403" s="213">
        <v>45566</v>
      </c>
      <c r="J403" s="213">
        <v>45569</v>
      </c>
      <c r="K403" s="213">
        <v>45572</v>
      </c>
      <c r="L403" s="213">
        <v>45572</v>
      </c>
      <c r="M403" s="213">
        <v>45572</v>
      </c>
      <c r="N403" s="213">
        <v>45573</v>
      </c>
      <c r="O403" s="214">
        <v>45440</v>
      </c>
      <c r="P403" s="205" t="s">
        <v>1250</v>
      </c>
      <c r="Q403" s="215">
        <v>2000</v>
      </c>
      <c r="R403" s="215">
        <v>800</v>
      </c>
      <c r="S403" s="215">
        <v>0</v>
      </c>
      <c r="T403" s="215">
        <v>0</v>
      </c>
      <c r="U403" s="215">
        <v>0</v>
      </c>
      <c r="V403" s="215"/>
      <c r="W403" s="215">
        <v>2000</v>
      </c>
      <c r="X403" s="215">
        <v>800</v>
      </c>
      <c r="Y403" s="215">
        <v>0</v>
      </c>
      <c r="Z403" s="215">
        <v>0</v>
      </c>
      <c r="AA403" s="215"/>
      <c r="AB403" s="215">
        <f t="shared" si="51"/>
        <v>0</v>
      </c>
      <c r="AC403" s="215">
        <f t="shared" si="50"/>
        <v>0</v>
      </c>
      <c r="AD403" s="215">
        <v>0</v>
      </c>
      <c r="AE403" s="216">
        <v>45572</v>
      </c>
      <c r="AF403" s="215" t="s">
        <v>1246</v>
      </c>
      <c r="AG403" s="215">
        <v>0</v>
      </c>
      <c r="AH403" s="217"/>
      <c r="AI403" s="218"/>
      <c r="AJ403" s="219" t="s">
        <v>1399</v>
      </c>
      <c r="AK403" s="220">
        <f t="shared" si="53"/>
        <v>0</v>
      </c>
      <c r="AL403" s="220">
        <f>SUM(R403:T403)-(X403+Z403)</f>
        <v>0</v>
      </c>
      <c r="AM403" s="220">
        <f t="shared" si="52"/>
        <v>0</v>
      </c>
      <c r="AN403" s="220">
        <f t="shared" si="54"/>
        <v>0</v>
      </c>
      <c r="AO403" s="222"/>
      <c r="AP403" s="223" t="s">
        <v>1265</v>
      </c>
    </row>
    <row r="404" s="61" customFormat="1" ht="15" spans="1:42">
      <c r="A404" s="204">
        <v>224676</v>
      </c>
      <c r="B404" s="205" t="s">
        <v>1058</v>
      </c>
      <c r="C404" s="205" t="s">
        <v>541</v>
      </c>
      <c r="D404" s="210" t="s">
        <v>1293</v>
      </c>
      <c r="E404" s="206" t="s">
        <v>1237</v>
      </c>
      <c r="F404" s="207" t="s">
        <v>433</v>
      </c>
      <c r="G404" s="230" t="s">
        <v>1238</v>
      </c>
      <c r="H404" s="230" t="s">
        <v>1239</v>
      </c>
      <c r="I404" s="213">
        <v>45567</v>
      </c>
      <c r="J404" s="213">
        <v>45567</v>
      </c>
      <c r="K404" s="213">
        <v>45572</v>
      </c>
      <c r="L404" s="213">
        <v>45572</v>
      </c>
      <c r="M404" s="213">
        <v>45572</v>
      </c>
      <c r="N404" s="213">
        <v>45572</v>
      </c>
      <c r="O404" s="214">
        <v>45363</v>
      </c>
      <c r="P404" s="205" t="s">
        <v>1250</v>
      </c>
      <c r="Q404" s="215">
        <v>1800</v>
      </c>
      <c r="R404" s="215">
        <v>800</v>
      </c>
      <c r="S404" s="215">
        <v>0</v>
      </c>
      <c r="T404" s="215">
        <v>0</v>
      </c>
      <c r="U404" s="215">
        <v>0</v>
      </c>
      <c r="V404" s="215"/>
      <c r="W404" s="215">
        <v>1800</v>
      </c>
      <c r="X404" s="215">
        <v>800</v>
      </c>
      <c r="Y404" s="215">
        <v>0</v>
      </c>
      <c r="Z404" s="215">
        <v>0</v>
      </c>
      <c r="AA404" s="215"/>
      <c r="AB404" s="215">
        <f t="shared" si="51"/>
        <v>0</v>
      </c>
      <c r="AC404" s="215">
        <f t="shared" si="50"/>
        <v>0</v>
      </c>
      <c r="AD404" s="215">
        <v>0</v>
      </c>
      <c r="AE404" s="216">
        <v>45572</v>
      </c>
      <c r="AF404" s="215" t="s">
        <v>1246</v>
      </c>
      <c r="AG404" s="215">
        <v>0</v>
      </c>
      <c r="AH404" s="217"/>
      <c r="AI404" s="218"/>
      <c r="AJ404" s="219" t="s">
        <v>1399</v>
      </c>
      <c r="AK404" s="220">
        <f t="shared" si="53"/>
        <v>0</v>
      </c>
      <c r="AL404" s="220">
        <f>SUM(R404:T404)-(X404+Z404)</f>
        <v>0</v>
      </c>
      <c r="AM404" s="220">
        <f t="shared" si="52"/>
        <v>0</v>
      </c>
      <c r="AN404" s="220">
        <f t="shared" si="54"/>
        <v>0</v>
      </c>
      <c r="AO404" s="222"/>
      <c r="AP404" s="223" t="s">
        <v>1247</v>
      </c>
    </row>
    <row r="405" s="61" customFormat="1" ht="15" spans="1:42">
      <c r="A405" s="204">
        <v>224309</v>
      </c>
      <c r="B405" s="205" t="s">
        <v>1003</v>
      </c>
      <c r="C405" s="205" t="s">
        <v>922</v>
      </c>
      <c r="D405" s="210" t="s">
        <v>1236</v>
      </c>
      <c r="E405" s="206" t="s">
        <v>1252</v>
      </c>
      <c r="F405" s="207" t="s">
        <v>454</v>
      </c>
      <c r="G405" s="230" t="s">
        <v>1238</v>
      </c>
      <c r="H405" s="230" t="s">
        <v>1239</v>
      </c>
      <c r="I405" s="213">
        <v>45565</v>
      </c>
      <c r="J405" s="213">
        <v>45565</v>
      </c>
      <c r="K405" s="213">
        <v>45573</v>
      </c>
      <c r="L405" s="213">
        <v>45573</v>
      </c>
      <c r="M405" s="213">
        <v>45573</v>
      </c>
      <c r="N405" s="213">
        <v>45580</v>
      </c>
      <c r="O405" s="214"/>
      <c r="P405" s="205" t="s">
        <v>1271</v>
      </c>
      <c r="Q405" s="215">
        <v>0</v>
      </c>
      <c r="R405" s="215">
        <v>400</v>
      </c>
      <c r="S405" s="215">
        <v>0</v>
      </c>
      <c r="T405" s="215">
        <v>0</v>
      </c>
      <c r="U405" s="215">
        <v>0</v>
      </c>
      <c r="V405" s="215"/>
      <c r="W405" s="215">
        <v>0</v>
      </c>
      <c r="X405" s="215">
        <v>0</v>
      </c>
      <c r="Y405" s="215">
        <v>0</v>
      </c>
      <c r="Z405" s="215">
        <v>0</v>
      </c>
      <c r="AA405" s="215"/>
      <c r="AB405" s="215">
        <f t="shared" si="51"/>
        <v>400</v>
      </c>
      <c r="AC405" s="215">
        <f t="shared" si="50"/>
        <v>0</v>
      </c>
      <c r="AD405" s="215">
        <v>0</v>
      </c>
      <c r="AE405" s="216">
        <v>45573</v>
      </c>
      <c r="AF405" s="215" t="s">
        <v>1246</v>
      </c>
      <c r="AG405" s="215">
        <v>400</v>
      </c>
      <c r="AH405" s="217">
        <v>45580</v>
      </c>
      <c r="AI405" s="218" t="s">
        <v>1446</v>
      </c>
      <c r="AJ405" s="219" t="s">
        <v>1243</v>
      </c>
      <c r="AK405" s="220">
        <f t="shared" si="53"/>
        <v>0</v>
      </c>
      <c r="AL405" s="220">
        <f>SUM(R405:T405)-(X405+Z405+V405)</f>
        <v>400</v>
      </c>
      <c r="AM405" s="220">
        <f t="shared" si="52"/>
        <v>400</v>
      </c>
      <c r="AN405" s="220">
        <f t="shared" si="54"/>
        <v>400</v>
      </c>
      <c r="AO405" s="222"/>
      <c r="AP405" s="223" t="s">
        <v>1254</v>
      </c>
    </row>
    <row r="406" s="61" customFormat="1" ht="15" spans="1:42">
      <c r="A406" s="204">
        <v>224799</v>
      </c>
      <c r="B406" s="205" t="s">
        <v>888</v>
      </c>
      <c r="C406" s="205" t="s">
        <v>889</v>
      </c>
      <c r="D406" s="210" t="s">
        <v>1236</v>
      </c>
      <c r="E406" s="206" t="s">
        <v>1252</v>
      </c>
      <c r="F406" s="207" t="s">
        <v>433</v>
      </c>
      <c r="G406" s="230" t="s">
        <v>1238</v>
      </c>
      <c r="H406" s="230" t="s">
        <v>1239</v>
      </c>
      <c r="I406" s="213">
        <v>45568</v>
      </c>
      <c r="J406" s="213">
        <v>45568</v>
      </c>
      <c r="K406" s="213">
        <v>45573</v>
      </c>
      <c r="L406" s="213">
        <v>45573</v>
      </c>
      <c r="M406" s="213">
        <v>45573</v>
      </c>
      <c r="N406" s="213">
        <v>45575</v>
      </c>
      <c r="O406" s="214">
        <v>45426</v>
      </c>
      <c r="P406" s="205" t="s">
        <v>1250</v>
      </c>
      <c r="Q406" s="215">
        <v>1500</v>
      </c>
      <c r="R406" s="215">
        <v>800</v>
      </c>
      <c r="S406" s="215">
        <v>0</v>
      </c>
      <c r="T406" s="215">
        <v>0</v>
      </c>
      <c r="U406" s="215">
        <v>0</v>
      </c>
      <c r="V406" s="215"/>
      <c r="W406" s="215">
        <v>1500</v>
      </c>
      <c r="X406" s="215">
        <v>800</v>
      </c>
      <c r="Y406" s="215">
        <v>0</v>
      </c>
      <c r="Z406" s="215">
        <v>0</v>
      </c>
      <c r="AA406" s="215"/>
      <c r="AB406" s="215">
        <f t="shared" si="51"/>
        <v>0</v>
      </c>
      <c r="AC406" s="215">
        <f t="shared" si="50"/>
        <v>0</v>
      </c>
      <c r="AD406" s="215">
        <v>0</v>
      </c>
      <c r="AE406" s="216">
        <v>45573</v>
      </c>
      <c r="AF406" s="215" t="s">
        <v>1246</v>
      </c>
      <c r="AG406" s="215">
        <v>0</v>
      </c>
      <c r="AH406" s="217"/>
      <c r="AI406" s="218"/>
      <c r="AJ406" s="219" t="s">
        <v>1399</v>
      </c>
      <c r="AK406" s="220">
        <f t="shared" si="53"/>
        <v>0</v>
      </c>
      <c r="AL406" s="220">
        <f t="shared" ref="AL406:AL419" si="56">SUM(R406:T406)-(X406+Z406)</f>
        <v>0</v>
      </c>
      <c r="AM406" s="220">
        <f t="shared" si="52"/>
        <v>0</v>
      </c>
      <c r="AN406" s="220">
        <f t="shared" si="54"/>
        <v>0</v>
      </c>
      <c r="AO406" s="222"/>
      <c r="AP406" s="223" t="s">
        <v>1265</v>
      </c>
    </row>
    <row r="407" s="61" customFormat="1" ht="15" spans="1:42">
      <c r="A407" s="204">
        <v>224663</v>
      </c>
      <c r="B407" s="223" t="s">
        <v>1065</v>
      </c>
      <c r="C407" s="234" t="s">
        <v>510</v>
      </c>
      <c r="D407" s="235" t="s">
        <v>1236</v>
      </c>
      <c r="E407" s="236" t="s">
        <v>1237</v>
      </c>
      <c r="F407" s="223" t="s">
        <v>454</v>
      </c>
      <c r="G407" s="218" t="s">
        <v>1238</v>
      </c>
      <c r="H407" s="218" t="s">
        <v>1239</v>
      </c>
      <c r="I407" s="214">
        <v>45567</v>
      </c>
      <c r="J407" s="214">
        <v>45572</v>
      </c>
      <c r="K407" s="214">
        <v>45574</v>
      </c>
      <c r="L407" s="214">
        <v>45574</v>
      </c>
      <c r="M407" s="214">
        <v>45574</v>
      </c>
      <c r="N407" s="214">
        <v>45575</v>
      </c>
      <c r="O407" s="214">
        <v>45139</v>
      </c>
      <c r="P407" s="223" t="s">
        <v>1382</v>
      </c>
      <c r="Q407" s="215">
        <v>3300</v>
      </c>
      <c r="R407" s="215">
        <v>2600</v>
      </c>
      <c r="S407" s="215">
        <v>500</v>
      </c>
      <c r="T407" s="215">
        <v>0</v>
      </c>
      <c r="U407" s="215">
        <v>0</v>
      </c>
      <c r="V407" s="215"/>
      <c r="W407" s="215">
        <v>3300</v>
      </c>
      <c r="X407" s="215">
        <v>0</v>
      </c>
      <c r="Y407" s="215">
        <v>0</v>
      </c>
      <c r="Z407" s="215">
        <v>182</v>
      </c>
      <c r="AA407" s="215"/>
      <c r="AB407" s="215">
        <f t="shared" si="51"/>
        <v>2918</v>
      </c>
      <c r="AC407" s="215">
        <f t="shared" si="50"/>
        <v>0</v>
      </c>
      <c r="AD407" s="215">
        <v>1460</v>
      </c>
      <c r="AE407" s="216">
        <v>45566</v>
      </c>
      <c r="AF407" s="215" t="s">
        <v>1066</v>
      </c>
      <c r="AG407" s="215">
        <v>1458</v>
      </c>
      <c r="AH407" s="217">
        <v>45575</v>
      </c>
      <c r="AI407" s="218" t="s">
        <v>1447</v>
      </c>
      <c r="AJ407" s="219" t="s">
        <v>1243</v>
      </c>
      <c r="AK407" s="220">
        <f t="shared" si="53"/>
        <v>0</v>
      </c>
      <c r="AL407" s="220">
        <f t="shared" si="56"/>
        <v>2918</v>
      </c>
      <c r="AM407" s="220">
        <f t="shared" si="52"/>
        <v>2918</v>
      </c>
      <c r="AN407" s="220">
        <f t="shared" si="54"/>
        <v>2918</v>
      </c>
      <c r="AO407" s="223"/>
      <c r="AP407" s="223" t="s">
        <v>1256</v>
      </c>
    </row>
    <row r="408" s="61" customFormat="1" ht="15" spans="1:42">
      <c r="A408" s="204">
        <v>225161</v>
      </c>
      <c r="B408" s="205" t="s">
        <v>1068</v>
      </c>
      <c r="C408" s="205" t="s">
        <v>432</v>
      </c>
      <c r="D408" s="210" t="s">
        <v>1236</v>
      </c>
      <c r="E408" s="206" t="s">
        <v>1237</v>
      </c>
      <c r="F408" s="207" t="s">
        <v>433</v>
      </c>
      <c r="G408" s="218" t="s">
        <v>1238</v>
      </c>
      <c r="H408" s="218" t="s">
        <v>1239</v>
      </c>
      <c r="I408" s="213">
        <v>45570</v>
      </c>
      <c r="J408" s="213">
        <v>45572</v>
      </c>
      <c r="K408" s="213">
        <v>45574</v>
      </c>
      <c r="L408" s="213">
        <v>45574</v>
      </c>
      <c r="M408" s="213">
        <v>45574</v>
      </c>
      <c r="N408" s="213">
        <v>45575</v>
      </c>
      <c r="O408" s="214">
        <v>45521</v>
      </c>
      <c r="P408" s="205" t="s">
        <v>1245</v>
      </c>
      <c r="Q408" s="215">
        <v>0</v>
      </c>
      <c r="R408" s="215">
        <v>2300</v>
      </c>
      <c r="S408" s="215">
        <v>0</v>
      </c>
      <c r="T408" s="215">
        <v>0</v>
      </c>
      <c r="U408" s="215">
        <v>0</v>
      </c>
      <c r="V408" s="215"/>
      <c r="W408" s="215">
        <v>0</v>
      </c>
      <c r="X408" s="215">
        <v>2300</v>
      </c>
      <c r="Y408" s="215">
        <v>0</v>
      </c>
      <c r="Z408" s="215">
        <v>0</v>
      </c>
      <c r="AA408" s="215"/>
      <c r="AB408" s="215">
        <f t="shared" si="51"/>
        <v>0</v>
      </c>
      <c r="AC408" s="215">
        <f t="shared" si="50"/>
        <v>0</v>
      </c>
      <c r="AD408" s="215">
        <v>0</v>
      </c>
      <c r="AE408" s="216">
        <v>45574</v>
      </c>
      <c r="AF408" s="215" t="s">
        <v>1246</v>
      </c>
      <c r="AG408" s="215">
        <v>0</v>
      </c>
      <c r="AH408" s="217"/>
      <c r="AI408" s="218"/>
      <c r="AJ408" s="219" t="s">
        <v>1399</v>
      </c>
      <c r="AK408" s="220">
        <f t="shared" si="53"/>
        <v>0</v>
      </c>
      <c r="AL408" s="220">
        <f t="shared" si="56"/>
        <v>0</v>
      </c>
      <c r="AM408" s="220">
        <f t="shared" si="52"/>
        <v>0</v>
      </c>
      <c r="AN408" s="220">
        <f t="shared" si="54"/>
        <v>0</v>
      </c>
      <c r="AO408" s="222"/>
      <c r="AP408" s="223" t="s">
        <v>1247</v>
      </c>
    </row>
    <row r="409" s="61" customFormat="1" ht="15" spans="1:42">
      <c r="A409" s="237">
        <v>225010</v>
      </c>
      <c r="B409" s="238" t="s">
        <v>1071</v>
      </c>
      <c r="C409" s="238" t="s">
        <v>1072</v>
      </c>
      <c r="D409" s="239" t="s">
        <v>1236</v>
      </c>
      <c r="E409" s="240" t="s">
        <v>1237</v>
      </c>
      <c r="F409" s="241" t="s">
        <v>454</v>
      </c>
      <c r="G409" s="242" t="s">
        <v>1361</v>
      </c>
      <c r="H409" s="242" t="s">
        <v>1346</v>
      </c>
      <c r="I409" s="248">
        <v>45569</v>
      </c>
      <c r="J409" s="248">
        <v>45572</v>
      </c>
      <c r="K409" s="248">
        <v>45576</v>
      </c>
      <c r="L409" s="248">
        <v>45576</v>
      </c>
      <c r="M409" s="248">
        <v>45576</v>
      </c>
      <c r="N409" s="248"/>
      <c r="O409" s="249"/>
      <c r="P409" s="238" t="s">
        <v>1271</v>
      </c>
      <c r="Q409" s="250">
        <v>500</v>
      </c>
      <c r="R409" s="250">
        <v>450</v>
      </c>
      <c r="S409" s="250">
        <v>500</v>
      </c>
      <c r="T409" s="250">
        <v>0</v>
      </c>
      <c r="U409" s="250">
        <v>500</v>
      </c>
      <c r="V409" s="250">
        <v>250</v>
      </c>
      <c r="W409" s="250">
        <v>0</v>
      </c>
      <c r="X409" s="250">
        <v>0</v>
      </c>
      <c r="Y409" s="250">
        <v>0</v>
      </c>
      <c r="Z409" s="250">
        <v>0</v>
      </c>
      <c r="AA409" s="250"/>
      <c r="AB409" s="250">
        <f>SUM(Q409:T409)-(U409+W409+X409+Y409+Z409+V409)</f>
        <v>700</v>
      </c>
      <c r="AC409" s="250">
        <f t="shared" si="50"/>
        <v>0</v>
      </c>
      <c r="AD409" s="250">
        <v>700</v>
      </c>
      <c r="AE409" s="251">
        <v>45576</v>
      </c>
      <c r="AF409" s="250" t="s">
        <v>1073</v>
      </c>
      <c r="AG409" s="250">
        <v>0</v>
      </c>
      <c r="AH409" s="252"/>
      <c r="AI409" s="242"/>
      <c r="AJ409" s="253" t="s">
        <v>1243</v>
      </c>
      <c r="AK409" s="254">
        <f t="shared" si="53"/>
        <v>0</v>
      </c>
      <c r="AL409" s="254">
        <f t="shared" si="56"/>
        <v>950</v>
      </c>
      <c r="AM409" s="254">
        <f t="shared" si="52"/>
        <v>950</v>
      </c>
      <c r="AN409" s="254">
        <f t="shared" si="54"/>
        <v>700</v>
      </c>
      <c r="AO409" s="257"/>
      <c r="AP409" s="258" t="s">
        <v>1256</v>
      </c>
    </row>
    <row r="410" s="61" customFormat="1" ht="15" spans="1:42">
      <c r="A410" s="204">
        <v>225546</v>
      </c>
      <c r="B410" s="205" t="s">
        <v>707</v>
      </c>
      <c r="C410" s="205" t="s">
        <v>449</v>
      </c>
      <c r="D410" s="210" t="s">
        <v>1236</v>
      </c>
      <c r="E410" s="206" t="s">
        <v>1252</v>
      </c>
      <c r="F410" s="207" t="s">
        <v>433</v>
      </c>
      <c r="G410" s="230" t="s">
        <v>1238</v>
      </c>
      <c r="H410" s="230" t="s">
        <v>1239</v>
      </c>
      <c r="I410" s="213">
        <v>45573</v>
      </c>
      <c r="J410" s="213">
        <v>45573</v>
      </c>
      <c r="K410" s="213">
        <v>45576</v>
      </c>
      <c r="L410" s="213">
        <v>45576</v>
      </c>
      <c r="M410" s="213">
        <v>45576</v>
      </c>
      <c r="N410" s="213">
        <v>45581</v>
      </c>
      <c r="O410" s="214">
        <v>45345</v>
      </c>
      <c r="P410" s="205" t="s">
        <v>1250</v>
      </c>
      <c r="Q410" s="215">
        <v>300</v>
      </c>
      <c r="R410" s="215">
        <v>800</v>
      </c>
      <c r="S410" s="215">
        <v>0</v>
      </c>
      <c r="T410" s="215">
        <v>0</v>
      </c>
      <c r="U410" s="215">
        <v>0</v>
      </c>
      <c r="V410" s="215"/>
      <c r="W410" s="215">
        <v>300</v>
      </c>
      <c r="X410" s="215">
        <v>800</v>
      </c>
      <c r="Y410" s="215">
        <v>0</v>
      </c>
      <c r="Z410" s="215">
        <v>0</v>
      </c>
      <c r="AA410" s="215"/>
      <c r="AB410" s="215">
        <f t="shared" ref="AB410:AB419" si="57">SUM(Q410:T410)-(U410+W410+X410+Y410+Z410)</f>
        <v>0</v>
      </c>
      <c r="AC410" s="215">
        <f t="shared" si="50"/>
        <v>0</v>
      </c>
      <c r="AD410" s="215">
        <v>0</v>
      </c>
      <c r="AE410" s="216">
        <v>45576</v>
      </c>
      <c r="AF410" s="215" t="s">
        <v>1246</v>
      </c>
      <c r="AG410" s="215">
        <v>0</v>
      </c>
      <c r="AH410" s="217"/>
      <c r="AI410" s="218"/>
      <c r="AJ410" s="219" t="s">
        <v>1399</v>
      </c>
      <c r="AK410" s="220">
        <f t="shared" si="53"/>
        <v>0</v>
      </c>
      <c r="AL410" s="220">
        <f t="shared" si="56"/>
        <v>0</v>
      </c>
      <c r="AM410" s="220">
        <f t="shared" si="52"/>
        <v>0</v>
      </c>
      <c r="AN410" s="220">
        <f t="shared" si="54"/>
        <v>0</v>
      </c>
      <c r="AO410" s="222"/>
      <c r="AP410" s="223" t="s">
        <v>1265</v>
      </c>
    </row>
    <row r="411" s="61" customFormat="1" ht="15" spans="1:42">
      <c r="A411" s="204">
        <v>225710</v>
      </c>
      <c r="B411" s="205" t="s">
        <v>1077</v>
      </c>
      <c r="C411" s="205" t="s">
        <v>447</v>
      </c>
      <c r="D411" s="210" t="s">
        <v>1236</v>
      </c>
      <c r="E411" s="206" t="s">
        <v>1237</v>
      </c>
      <c r="F411" s="207" t="s">
        <v>433</v>
      </c>
      <c r="G411" s="230" t="s">
        <v>1238</v>
      </c>
      <c r="H411" s="230" t="s">
        <v>1239</v>
      </c>
      <c r="I411" s="213">
        <v>45574</v>
      </c>
      <c r="J411" s="213">
        <v>45574</v>
      </c>
      <c r="K411" s="213">
        <v>45579</v>
      </c>
      <c r="L411" s="213">
        <v>45579</v>
      </c>
      <c r="M411" s="213">
        <v>45579</v>
      </c>
      <c r="N411" s="213">
        <v>45580</v>
      </c>
      <c r="O411" s="214">
        <v>45548</v>
      </c>
      <c r="P411" s="205" t="s">
        <v>1271</v>
      </c>
      <c r="Q411" s="215">
        <v>0</v>
      </c>
      <c r="R411" s="215">
        <v>450</v>
      </c>
      <c r="S411" s="215">
        <v>0</v>
      </c>
      <c r="T411" s="215">
        <v>0</v>
      </c>
      <c r="U411" s="215">
        <v>0</v>
      </c>
      <c r="V411" s="215"/>
      <c r="W411" s="215">
        <v>0</v>
      </c>
      <c r="X411" s="215">
        <v>450</v>
      </c>
      <c r="Y411" s="215">
        <v>0</v>
      </c>
      <c r="Z411" s="215">
        <v>0</v>
      </c>
      <c r="AA411" s="215"/>
      <c r="AB411" s="215">
        <f t="shared" si="57"/>
        <v>0</v>
      </c>
      <c r="AC411" s="215">
        <f t="shared" si="50"/>
        <v>0</v>
      </c>
      <c r="AD411" s="215">
        <v>0</v>
      </c>
      <c r="AE411" s="216">
        <v>45579</v>
      </c>
      <c r="AF411" s="215" t="s">
        <v>1246</v>
      </c>
      <c r="AG411" s="215">
        <v>0</v>
      </c>
      <c r="AH411" s="217"/>
      <c r="AI411" s="218"/>
      <c r="AJ411" s="219" t="s">
        <v>1399</v>
      </c>
      <c r="AK411" s="220">
        <f t="shared" si="53"/>
        <v>0</v>
      </c>
      <c r="AL411" s="220">
        <f t="shared" si="56"/>
        <v>0</v>
      </c>
      <c r="AM411" s="220">
        <f t="shared" si="52"/>
        <v>0</v>
      </c>
      <c r="AN411" s="220">
        <f t="shared" si="54"/>
        <v>0</v>
      </c>
      <c r="AO411" s="222"/>
      <c r="AP411" s="223" t="s">
        <v>1396</v>
      </c>
    </row>
    <row r="412" s="61" customFormat="1" ht="15" spans="1:42">
      <c r="A412" s="204">
        <v>226019</v>
      </c>
      <c r="B412" s="205" t="s">
        <v>1079</v>
      </c>
      <c r="C412" s="205" t="s">
        <v>541</v>
      </c>
      <c r="D412" s="210" t="s">
        <v>1293</v>
      </c>
      <c r="E412" s="206" t="s">
        <v>1237</v>
      </c>
      <c r="F412" s="207" t="s">
        <v>433</v>
      </c>
      <c r="G412" s="230" t="s">
        <v>1238</v>
      </c>
      <c r="H412" s="230" t="s">
        <v>1239</v>
      </c>
      <c r="I412" s="213">
        <v>45576</v>
      </c>
      <c r="J412" s="213">
        <v>45576</v>
      </c>
      <c r="K412" s="213">
        <v>45581</v>
      </c>
      <c r="L412" s="213">
        <v>45581</v>
      </c>
      <c r="M412" s="213">
        <v>45581</v>
      </c>
      <c r="N412" s="213">
        <v>45570</v>
      </c>
      <c r="O412" s="214">
        <v>45367</v>
      </c>
      <c r="P412" s="205" t="s">
        <v>1250</v>
      </c>
      <c r="Q412" s="215">
        <v>1200</v>
      </c>
      <c r="R412" s="215">
        <v>800</v>
      </c>
      <c r="S412" s="215">
        <v>0</v>
      </c>
      <c r="T412" s="215">
        <v>0</v>
      </c>
      <c r="U412" s="215">
        <v>0</v>
      </c>
      <c r="V412" s="215"/>
      <c r="W412" s="215">
        <v>1200</v>
      </c>
      <c r="X412" s="215">
        <v>800</v>
      </c>
      <c r="Y412" s="215">
        <v>0</v>
      </c>
      <c r="Z412" s="215">
        <v>0</v>
      </c>
      <c r="AA412" s="215"/>
      <c r="AB412" s="215">
        <f t="shared" si="57"/>
        <v>0</v>
      </c>
      <c r="AC412" s="215">
        <f t="shared" si="50"/>
        <v>0</v>
      </c>
      <c r="AD412" s="215">
        <v>0</v>
      </c>
      <c r="AE412" s="216">
        <v>45581</v>
      </c>
      <c r="AF412" s="215" t="s">
        <v>1246</v>
      </c>
      <c r="AG412" s="215">
        <v>0</v>
      </c>
      <c r="AH412" s="217"/>
      <c r="AI412" s="218"/>
      <c r="AJ412" s="219" t="s">
        <v>1399</v>
      </c>
      <c r="AK412" s="220">
        <f t="shared" si="53"/>
        <v>0</v>
      </c>
      <c r="AL412" s="220">
        <f t="shared" si="56"/>
        <v>0</v>
      </c>
      <c r="AM412" s="220">
        <f t="shared" si="52"/>
        <v>0</v>
      </c>
      <c r="AN412" s="220">
        <f t="shared" si="54"/>
        <v>0</v>
      </c>
      <c r="AO412" s="222"/>
      <c r="AP412" s="223" t="s">
        <v>1247</v>
      </c>
    </row>
    <row r="413" s="61" customFormat="1" ht="15" spans="1:42">
      <c r="A413" s="204">
        <v>226418</v>
      </c>
      <c r="B413" s="205" t="s">
        <v>685</v>
      </c>
      <c r="C413" s="205" t="s">
        <v>536</v>
      </c>
      <c r="D413" s="210" t="s">
        <v>1236</v>
      </c>
      <c r="E413" s="206" t="s">
        <v>523</v>
      </c>
      <c r="F413" s="207" t="s">
        <v>433</v>
      </c>
      <c r="G413" s="230" t="s">
        <v>1238</v>
      </c>
      <c r="H413" s="230" t="s">
        <v>1239</v>
      </c>
      <c r="I413" s="213">
        <v>45580</v>
      </c>
      <c r="J413" s="213">
        <v>45581</v>
      </c>
      <c r="K413" s="213">
        <v>45581</v>
      </c>
      <c r="L413" s="213">
        <v>45581</v>
      </c>
      <c r="M413" s="213">
        <v>45581</v>
      </c>
      <c r="N413" s="213">
        <v>45581</v>
      </c>
      <c r="O413" s="214">
        <v>43797</v>
      </c>
      <c r="P413" s="205" t="s">
        <v>1245</v>
      </c>
      <c r="Q413" s="215">
        <v>3300</v>
      </c>
      <c r="R413" s="215">
        <v>2300</v>
      </c>
      <c r="S413" s="215">
        <v>0</v>
      </c>
      <c r="T413" s="215">
        <v>0</v>
      </c>
      <c r="U413" s="215">
        <v>0</v>
      </c>
      <c r="V413" s="215"/>
      <c r="W413" s="215">
        <v>3300</v>
      </c>
      <c r="X413" s="215">
        <v>2300</v>
      </c>
      <c r="Y413" s="215">
        <v>0</v>
      </c>
      <c r="Z413" s="215">
        <v>0</v>
      </c>
      <c r="AA413" s="215"/>
      <c r="AB413" s="215">
        <f t="shared" si="57"/>
        <v>0</v>
      </c>
      <c r="AC413" s="215">
        <f t="shared" si="50"/>
        <v>0</v>
      </c>
      <c r="AD413" s="215">
        <v>0</v>
      </c>
      <c r="AE413" s="216">
        <v>45581</v>
      </c>
      <c r="AF413" s="215" t="s">
        <v>1246</v>
      </c>
      <c r="AG413" s="215">
        <v>0</v>
      </c>
      <c r="AH413" s="217"/>
      <c r="AI413" s="218"/>
      <c r="AJ413" s="219" t="s">
        <v>523</v>
      </c>
      <c r="AK413" s="220">
        <f t="shared" si="53"/>
        <v>0</v>
      </c>
      <c r="AL413" s="220">
        <f t="shared" si="56"/>
        <v>0</v>
      </c>
      <c r="AM413" s="220">
        <f t="shared" si="52"/>
        <v>0</v>
      </c>
      <c r="AN413" s="220">
        <f t="shared" si="54"/>
        <v>0</v>
      </c>
      <c r="AO413" s="222"/>
      <c r="AP413" s="223" t="s">
        <v>1265</v>
      </c>
    </row>
    <row r="414" s="61" customFormat="1" ht="15" spans="1:42">
      <c r="A414" s="204">
        <v>226338</v>
      </c>
      <c r="B414" s="205" t="s">
        <v>1085</v>
      </c>
      <c r="C414" s="205" t="s">
        <v>1086</v>
      </c>
      <c r="D414" s="210" t="s">
        <v>1236</v>
      </c>
      <c r="E414" s="206" t="s">
        <v>1237</v>
      </c>
      <c r="F414" s="207" t="s">
        <v>454</v>
      </c>
      <c r="G414" s="205" t="s">
        <v>1238</v>
      </c>
      <c r="H414" s="205" t="s">
        <v>1239</v>
      </c>
      <c r="I414" s="213">
        <v>45579</v>
      </c>
      <c r="J414" s="213">
        <v>45579</v>
      </c>
      <c r="K414" s="213">
        <v>45586</v>
      </c>
      <c r="L414" s="213">
        <v>45586</v>
      </c>
      <c r="M414" s="213">
        <v>45586</v>
      </c>
      <c r="N414" s="213">
        <v>45588</v>
      </c>
      <c r="O414" s="214">
        <v>43797</v>
      </c>
      <c r="P414" s="205" t="s">
        <v>1241</v>
      </c>
      <c r="Q414" s="215">
        <v>1100</v>
      </c>
      <c r="R414" s="215">
        <v>1800</v>
      </c>
      <c r="S414" s="215">
        <v>500</v>
      </c>
      <c r="T414" s="215">
        <v>0</v>
      </c>
      <c r="U414" s="215">
        <v>0</v>
      </c>
      <c r="V414" s="215"/>
      <c r="W414" s="215">
        <v>0</v>
      </c>
      <c r="X414" s="215">
        <v>0</v>
      </c>
      <c r="Y414" s="215">
        <v>220</v>
      </c>
      <c r="Z414" s="215">
        <v>230</v>
      </c>
      <c r="AA414" s="215"/>
      <c r="AB414" s="215">
        <f t="shared" si="57"/>
        <v>2950</v>
      </c>
      <c r="AC414" s="215">
        <f t="shared" si="50"/>
        <v>0</v>
      </c>
      <c r="AD414" s="215">
        <v>0</v>
      </c>
      <c r="AE414" s="216">
        <v>45586</v>
      </c>
      <c r="AF414" s="215" t="s">
        <v>1246</v>
      </c>
      <c r="AG414" s="215">
        <v>2950</v>
      </c>
      <c r="AH414" s="217">
        <v>45593</v>
      </c>
      <c r="AI414" s="218" t="s">
        <v>1448</v>
      </c>
      <c r="AJ414" s="219" t="s">
        <v>1243</v>
      </c>
      <c r="AK414" s="220">
        <f t="shared" si="53"/>
        <v>880</v>
      </c>
      <c r="AL414" s="220">
        <f t="shared" si="56"/>
        <v>2070</v>
      </c>
      <c r="AM414" s="220">
        <f t="shared" si="52"/>
        <v>2950</v>
      </c>
      <c r="AN414" s="220">
        <f t="shared" si="54"/>
        <v>2950</v>
      </c>
      <c r="AO414" s="222"/>
      <c r="AP414" s="223" t="s">
        <v>1256</v>
      </c>
    </row>
    <row r="415" s="61" customFormat="1" ht="15" spans="1:42">
      <c r="A415" s="204">
        <v>226494</v>
      </c>
      <c r="B415" s="205" t="s">
        <v>1082</v>
      </c>
      <c r="C415" s="205" t="s">
        <v>432</v>
      </c>
      <c r="D415" s="210" t="s">
        <v>1236</v>
      </c>
      <c r="E415" s="206" t="s">
        <v>1237</v>
      </c>
      <c r="F415" s="207" t="s">
        <v>454</v>
      </c>
      <c r="G415" s="205" t="s">
        <v>1238</v>
      </c>
      <c r="H415" s="205" t="s">
        <v>1239</v>
      </c>
      <c r="I415" s="213">
        <v>45580</v>
      </c>
      <c r="J415" s="213">
        <v>45581</v>
      </c>
      <c r="K415" s="213">
        <v>45586</v>
      </c>
      <c r="L415" s="213">
        <v>45586</v>
      </c>
      <c r="M415" s="213">
        <v>45586</v>
      </c>
      <c r="N415" s="213">
        <v>45588</v>
      </c>
      <c r="O415" s="214">
        <v>44445</v>
      </c>
      <c r="P415" s="205" t="s">
        <v>1268</v>
      </c>
      <c r="Q415" s="215">
        <v>0</v>
      </c>
      <c r="R415" s="215">
        <v>900</v>
      </c>
      <c r="S415" s="215">
        <v>800</v>
      </c>
      <c r="T415" s="215">
        <v>0</v>
      </c>
      <c r="U415" s="215">
        <v>0</v>
      </c>
      <c r="V415" s="215"/>
      <c r="W415" s="215">
        <v>0</v>
      </c>
      <c r="X415" s="215">
        <v>0</v>
      </c>
      <c r="Y415" s="215">
        <v>0</v>
      </c>
      <c r="Z415" s="215">
        <v>0</v>
      </c>
      <c r="AA415" s="215"/>
      <c r="AB415" s="215">
        <f t="shared" si="57"/>
        <v>1700</v>
      </c>
      <c r="AC415" s="215">
        <f t="shared" si="50"/>
        <v>0</v>
      </c>
      <c r="AD415" s="215">
        <v>850</v>
      </c>
      <c r="AE415" s="216">
        <v>45586</v>
      </c>
      <c r="AF415" s="215" t="s">
        <v>1083</v>
      </c>
      <c r="AG415" s="215">
        <v>850</v>
      </c>
      <c r="AH415" s="217">
        <v>45589</v>
      </c>
      <c r="AI415" s="218" t="s">
        <v>1449</v>
      </c>
      <c r="AJ415" s="219" t="s">
        <v>1243</v>
      </c>
      <c r="AK415" s="220">
        <f t="shared" si="53"/>
        <v>0</v>
      </c>
      <c r="AL415" s="220">
        <f t="shared" si="56"/>
        <v>1700</v>
      </c>
      <c r="AM415" s="220">
        <f t="shared" si="52"/>
        <v>1700</v>
      </c>
      <c r="AN415" s="220">
        <f t="shared" si="54"/>
        <v>1700</v>
      </c>
      <c r="AO415" s="222"/>
      <c r="AP415" s="223" t="s">
        <v>1256</v>
      </c>
    </row>
    <row r="416" s="61" customFormat="1" ht="15" spans="1:42">
      <c r="A416" s="204">
        <v>227174</v>
      </c>
      <c r="B416" s="205" t="s">
        <v>1088</v>
      </c>
      <c r="C416" s="205" t="s">
        <v>889</v>
      </c>
      <c r="D416" s="210" t="s">
        <v>1236</v>
      </c>
      <c r="E416" s="206" t="s">
        <v>1252</v>
      </c>
      <c r="F416" s="207" t="s">
        <v>433</v>
      </c>
      <c r="G416" s="205" t="s">
        <v>1238</v>
      </c>
      <c r="H416" s="205" t="s">
        <v>1239</v>
      </c>
      <c r="I416" s="213">
        <v>45586</v>
      </c>
      <c r="J416" s="213">
        <v>45586</v>
      </c>
      <c r="K416" s="213">
        <v>45587</v>
      </c>
      <c r="L416" s="213">
        <v>45587</v>
      </c>
      <c r="M416" s="213">
        <v>45587</v>
      </c>
      <c r="N416" s="213">
        <v>45587</v>
      </c>
      <c r="O416" s="214">
        <v>45474</v>
      </c>
      <c r="P416" s="205" t="s">
        <v>1350</v>
      </c>
      <c r="Q416" s="215">
        <v>1500</v>
      </c>
      <c r="R416" s="215">
        <v>800</v>
      </c>
      <c r="S416" s="215">
        <v>0</v>
      </c>
      <c r="T416" s="215">
        <v>0</v>
      </c>
      <c r="U416" s="215">
        <v>0</v>
      </c>
      <c r="V416" s="215"/>
      <c r="W416" s="215">
        <v>1500</v>
      </c>
      <c r="X416" s="215">
        <v>800</v>
      </c>
      <c r="Y416" s="215">
        <v>0</v>
      </c>
      <c r="Z416" s="215">
        <v>0</v>
      </c>
      <c r="AA416" s="215"/>
      <c r="AB416" s="215">
        <f t="shared" si="57"/>
        <v>0</v>
      </c>
      <c r="AC416" s="215">
        <f t="shared" si="50"/>
        <v>0</v>
      </c>
      <c r="AD416" s="215">
        <v>0</v>
      </c>
      <c r="AE416" s="216">
        <v>45587</v>
      </c>
      <c r="AF416" s="215" t="s">
        <v>1246</v>
      </c>
      <c r="AG416" s="215">
        <v>0</v>
      </c>
      <c r="AH416" s="217"/>
      <c r="AI416" s="218"/>
      <c r="AJ416" s="219" t="s">
        <v>1399</v>
      </c>
      <c r="AK416" s="220">
        <f t="shared" si="53"/>
        <v>0</v>
      </c>
      <c r="AL416" s="220">
        <f t="shared" si="56"/>
        <v>0</v>
      </c>
      <c r="AM416" s="220">
        <f t="shared" si="52"/>
        <v>0</v>
      </c>
      <c r="AN416" s="220">
        <f t="shared" si="54"/>
        <v>0</v>
      </c>
      <c r="AO416" s="222"/>
      <c r="AP416" s="223" t="s">
        <v>1265</v>
      </c>
    </row>
    <row r="417" s="61" customFormat="1" ht="15" spans="1:42">
      <c r="A417" s="204">
        <v>227193</v>
      </c>
      <c r="B417" s="205" t="s">
        <v>1089</v>
      </c>
      <c r="C417" s="205" t="s">
        <v>861</v>
      </c>
      <c r="D417" s="210" t="s">
        <v>1236</v>
      </c>
      <c r="E417" s="206" t="s">
        <v>1252</v>
      </c>
      <c r="F417" s="207" t="s">
        <v>433</v>
      </c>
      <c r="G417" s="205" t="s">
        <v>1238</v>
      </c>
      <c r="H417" s="205" t="s">
        <v>1239</v>
      </c>
      <c r="I417" s="213">
        <v>45586</v>
      </c>
      <c r="J417" s="213">
        <v>45586</v>
      </c>
      <c r="K417" s="213">
        <v>45587</v>
      </c>
      <c r="L417" s="213">
        <v>45587</v>
      </c>
      <c r="M417" s="213">
        <v>45587</v>
      </c>
      <c r="N417" s="213">
        <v>45588</v>
      </c>
      <c r="O417" s="214">
        <v>45437</v>
      </c>
      <c r="P417" s="205" t="s">
        <v>1385</v>
      </c>
      <c r="Q417" s="215">
        <v>0</v>
      </c>
      <c r="R417" s="215">
        <v>2400</v>
      </c>
      <c r="S417" s="215">
        <v>0</v>
      </c>
      <c r="T417" s="215">
        <v>0</v>
      </c>
      <c r="U417" s="215">
        <v>0</v>
      </c>
      <c r="V417" s="215"/>
      <c r="W417" s="215">
        <v>0</v>
      </c>
      <c r="X417" s="215">
        <v>2400</v>
      </c>
      <c r="Y417" s="215">
        <v>0</v>
      </c>
      <c r="Z417" s="215">
        <v>0</v>
      </c>
      <c r="AA417" s="215"/>
      <c r="AB417" s="215">
        <f t="shared" si="57"/>
        <v>0</v>
      </c>
      <c r="AC417" s="215">
        <f t="shared" si="50"/>
        <v>0</v>
      </c>
      <c r="AD417" s="215">
        <v>0</v>
      </c>
      <c r="AE417" s="216">
        <v>45587</v>
      </c>
      <c r="AF417" s="215" t="s">
        <v>1246</v>
      </c>
      <c r="AG417" s="215">
        <v>0</v>
      </c>
      <c r="AH417" s="217"/>
      <c r="AI417" s="218"/>
      <c r="AJ417" s="219" t="s">
        <v>1399</v>
      </c>
      <c r="AK417" s="220">
        <f t="shared" si="53"/>
        <v>0</v>
      </c>
      <c r="AL417" s="220">
        <f t="shared" si="56"/>
        <v>0</v>
      </c>
      <c r="AM417" s="220">
        <f t="shared" si="52"/>
        <v>0</v>
      </c>
      <c r="AN417" s="220">
        <f t="shared" si="54"/>
        <v>0</v>
      </c>
      <c r="AO417" s="222"/>
      <c r="AP417" s="223" t="s">
        <v>1265</v>
      </c>
    </row>
    <row r="418" s="61" customFormat="1" ht="15" spans="1:42">
      <c r="A418" s="204">
        <v>226860</v>
      </c>
      <c r="B418" s="205" t="s">
        <v>1092</v>
      </c>
      <c r="C418" s="205" t="s">
        <v>922</v>
      </c>
      <c r="D418" s="210" t="s">
        <v>1236</v>
      </c>
      <c r="E418" s="206" t="s">
        <v>1252</v>
      </c>
      <c r="F418" s="207" t="s">
        <v>454</v>
      </c>
      <c r="G418" s="205" t="s">
        <v>1238</v>
      </c>
      <c r="H418" s="205" t="s">
        <v>1239</v>
      </c>
      <c r="I418" s="213">
        <v>45583</v>
      </c>
      <c r="J418" s="213">
        <v>45583</v>
      </c>
      <c r="K418" s="213">
        <v>45588</v>
      </c>
      <c r="L418" s="213">
        <v>45589</v>
      </c>
      <c r="M418" s="213">
        <v>45589</v>
      </c>
      <c r="N418" s="213">
        <v>45593</v>
      </c>
      <c r="O418" s="214" t="s">
        <v>1240</v>
      </c>
      <c r="P418" s="205" t="s">
        <v>1250</v>
      </c>
      <c r="Q418" s="215">
        <v>300</v>
      </c>
      <c r="R418" s="215">
        <v>800</v>
      </c>
      <c r="S418" s="215">
        <v>0</v>
      </c>
      <c r="T418" s="215">
        <v>0</v>
      </c>
      <c r="U418" s="215">
        <v>0</v>
      </c>
      <c r="V418" s="215"/>
      <c r="W418" s="215">
        <v>0</v>
      </c>
      <c r="X418" s="215">
        <v>0</v>
      </c>
      <c r="Y418" s="215">
        <v>0</v>
      </c>
      <c r="Z418" s="215">
        <v>0</v>
      </c>
      <c r="AA418" s="215"/>
      <c r="AB418" s="215">
        <f t="shared" si="57"/>
        <v>1100</v>
      </c>
      <c r="AC418" s="215">
        <f t="shared" si="50"/>
        <v>0</v>
      </c>
      <c r="AD418" s="215">
        <v>0</v>
      </c>
      <c r="AE418" s="216">
        <v>45589</v>
      </c>
      <c r="AF418" s="215" t="s">
        <v>1246</v>
      </c>
      <c r="AG418" s="215">
        <v>1100</v>
      </c>
      <c r="AH418" s="217">
        <v>45593</v>
      </c>
      <c r="AI418" s="218" t="s">
        <v>1450</v>
      </c>
      <c r="AJ418" s="219" t="s">
        <v>1243</v>
      </c>
      <c r="AK418" s="220">
        <f t="shared" si="53"/>
        <v>300</v>
      </c>
      <c r="AL418" s="220">
        <f t="shared" si="56"/>
        <v>800</v>
      </c>
      <c r="AM418" s="220">
        <f t="shared" si="52"/>
        <v>1100</v>
      </c>
      <c r="AN418" s="220">
        <f t="shared" si="54"/>
        <v>1100</v>
      </c>
      <c r="AO418" s="222"/>
      <c r="AP418" s="223" t="s">
        <v>1254</v>
      </c>
    </row>
    <row r="419" s="61" customFormat="1" ht="15" spans="1:42">
      <c r="A419" s="204">
        <v>227684</v>
      </c>
      <c r="B419" s="205" t="s">
        <v>1094</v>
      </c>
      <c r="C419" s="205" t="s">
        <v>572</v>
      </c>
      <c r="D419" s="210" t="s">
        <v>1236</v>
      </c>
      <c r="E419" s="206" t="s">
        <v>1237</v>
      </c>
      <c r="F419" s="207" t="s">
        <v>454</v>
      </c>
      <c r="G419" s="205" t="s">
        <v>1238</v>
      </c>
      <c r="H419" s="205" t="s">
        <v>1239</v>
      </c>
      <c r="I419" s="213">
        <v>45589</v>
      </c>
      <c r="J419" s="213">
        <v>45590</v>
      </c>
      <c r="K419" s="213">
        <v>45590</v>
      </c>
      <c r="L419" s="213">
        <v>45590</v>
      </c>
      <c r="M419" s="213">
        <v>45590</v>
      </c>
      <c r="N419" s="213">
        <v>45593</v>
      </c>
      <c r="O419" s="214">
        <v>45204</v>
      </c>
      <c r="P419" s="205" t="s">
        <v>1382</v>
      </c>
      <c r="Q419" s="215">
        <v>2200</v>
      </c>
      <c r="R419" s="215">
        <v>2600</v>
      </c>
      <c r="S419" s="215">
        <v>0</v>
      </c>
      <c r="T419" s="215">
        <v>0</v>
      </c>
      <c r="U419" s="215">
        <v>0</v>
      </c>
      <c r="V419" s="215"/>
      <c r="W419" s="215">
        <v>2200</v>
      </c>
      <c r="X419" s="215">
        <v>2600</v>
      </c>
      <c r="Y419" s="215">
        <v>0</v>
      </c>
      <c r="Z419" s="215">
        <v>0</v>
      </c>
      <c r="AA419" s="215"/>
      <c r="AB419" s="215">
        <f t="shared" si="57"/>
        <v>0</v>
      </c>
      <c r="AC419" s="215">
        <f t="shared" si="50"/>
        <v>0</v>
      </c>
      <c r="AD419" s="215">
        <v>0</v>
      </c>
      <c r="AE419" s="216">
        <v>45590</v>
      </c>
      <c r="AF419" s="215" t="s">
        <v>1246</v>
      </c>
      <c r="AG419" s="215">
        <v>0</v>
      </c>
      <c r="AH419" s="217"/>
      <c r="AI419" s="218"/>
      <c r="AJ419" s="219" t="s">
        <v>1399</v>
      </c>
      <c r="AK419" s="220">
        <f t="shared" si="53"/>
        <v>0</v>
      </c>
      <c r="AL419" s="220">
        <f t="shared" si="56"/>
        <v>0</v>
      </c>
      <c r="AM419" s="220">
        <f t="shared" si="52"/>
        <v>0</v>
      </c>
      <c r="AN419" s="220">
        <f t="shared" si="54"/>
        <v>0</v>
      </c>
      <c r="AO419" s="222"/>
      <c r="AP419" s="223" t="s">
        <v>1247</v>
      </c>
    </row>
    <row r="420" s="61" customFormat="1" ht="15" spans="1:42">
      <c r="A420" s="204">
        <v>227890</v>
      </c>
      <c r="B420" s="205" t="s">
        <v>1097</v>
      </c>
      <c r="C420" s="205" t="s">
        <v>449</v>
      </c>
      <c r="D420" s="210" t="s">
        <v>1293</v>
      </c>
      <c r="E420" s="206" t="s">
        <v>1252</v>
      </c>
      <c r="F420" s="207" t="s">
        <v>433</v>
      </c>
      <c r="G420" s="205" t="s">
        <v>1238</v>
      </c>
      <c r="H420" s="205" t="s">
        <v>1239</v>
      </c>
      <c r="I420" s="213">
        <v>45590</v>
      </c>
      <c r="J420" s="213">
        <v>45590</v>
      </c>
      <c r="K420" s="213">
        <v>45593</v>
      </c>
      <c r="L420" s="213">
        <v>45593</v>
      </c>
      <c r="M420" s="213">
        <v>45593</v>
      </c>
      <c r="N420" s="213">
        <v>45593</v>
      </c>
      <c r="O420" s="214">
        <v>45272</v>
      </c>
      <c r="P420" s="205" t="s">
        <v>1250</v>
      </c>
      <c r="Q420" s="215">
        <v>0</v>
      </c>
      <c r="R420" s="215">
        <v>800</v>
      </c>
      <c r="S420" s="215">
        <v>0</v>
      </c>
      <c r="T420" s="215">
        <v>0</v>
      </c>
      <c r="U420" s="215">
        <v>0</v>
      </c>
      <c r="V420" s="215"/>
      <c r="W420" s="215">
        <v>0</v>
      </c>
      <c r="X420" s="215">
        <v>800</v>
      </c>
      <c r="Y420" s="215">
        <v>0</v>
      </c>
      <c r="Z420" s="215">
        <v>0</v>
      </c>
      <c r="AA420" s="215"/>
      <c r="AB420" s="215">
        <f t="shared" ref="AB419:AB441" si="58">SUM(Q420:T420)-(U420+W420+X420+Y420+Z420)</f>
        <v>0</v>
      </c>
      <c r="AC420" s="215">
        <f t="shared" ref="AC419:AC483" si="59">AB420-(AD420+AG420)</f>
        <v>0</v>
      </c>
      <c r="AD420" s="215">
        <v>0</v>
      </c>
      <c r="AE420" s="216">
        <v>45593</v>
      </c>
      <c r="AF420" s="215" t="s">
        <v>1246</v>
      </c>
      <c r="AG420" s="215">
        <v>0</v>
      </c>
      <c r="AH420" s="217"/>
      <c r="AI420" s="218"/>
      <c r="AJ420" s="219" t="s">
        <v>1399</v>
      </c>
      <c r="AK420" s="220">
        <f t="shared" ref="AK419:AK483" si="60">Q420-(U420+W420+Y420)</f>
        <v>0</v>
      </c>
      <c r="AL420" s="220">
        <f t="shared" ref="AL420:AL475" si="61">SUM(R420:T420)-(X420+Z420)</f>
        <v>0</v>
      </c>
      <c r="AM420" s="220">
        <f t="shared" si="52"/>
        <v>0</v>
      </c>
      <c r="AN420" s="220">
        <f t="shared" ref="AN419:AN483" si="62">AD420+AG420</f>
        <v>0</v>
      </c>
      <c r="AO420" s="222"/>
      <c r="AP420" s="223" t="s">
        <v>1265</v>
      </c>
    </row>
    <row r="421" s="61" customFormat="1" ht="15" spans="1:42">
      <c r="A421" s="204">
        <v>203931</v>
      </c>
      <c r="B421" s="205" t="s">
        <v>685</v>
      </c>
      <c r="C421" s="205" t="s">
        <v>522</v>
      </c>
      <c r="D421" s="210" t="s">
        <v>1236</v>
      </c>
      <c r="E421" s="206" t="s">
        <v>523</v>
      </c>
      <c r="F421" s="207" t="s">
        <v>581</v>
      </c>
      <c r="G421" s="205" t="s">
        <v>1291</v>
      </c>
      <c r="H421" s="205" t="s">
        <v>1292</v>
      </c>
      <c r="I421" s="213">
        <v>45434</v>
      </c>
      <c r="J421" s="213">
        <v>45435</v>
      </c>
      <c r="K421" s="213">
        <v>45593</v>
      </c>
      <c r="L421" s="213">
        <v>45593</v>
      </c>
      <c r="M421" s="213">
        <v>45593</v>
      </c>
      <c r="N421" s="213"/>
      <c r="O421" s="214" t="s">
        <v>1240</v>
      </c>
      <c r="P421" s="205" t="s">
        <v>1266</v>
      </c>
      <c r="Q421" s="215">
        <v>300</v>
      </c>
      <c r="R421" s="215">
        <v>0</v>
      </c>
      <c r="S421" s="215">
        <v>0</v>
      </c>
      <c r="T421" s="215">
        <v>0</v>
      </c>
      <c r="U421" s="215">
        <v>0</v>
      </c>
      <c r="V421" s="215"/>
      <c r="W421" s="215">
        <v>300</v>
      </c>
      <c r="X421" s="215">
        <v>0</v>
      </c>
      <c r="Y421" s="215">
        <v>0</v>
      </c>
      <c r="Z421" s="215">
        <v>0</v>
      </c>
      <c r="AA421" s="215"/>
      <c r="AB421" s="215">
        <f t="shared" si="58"/>
        <v>0</v>
      </c>
      <c r="AC421" s="215">
        <f t="shared" si="59"/>
        <v>0</v>
      </c>
      <c r="AD421" s="215">
        <v>0</v>
      </c>
      <c r="AE421" s="216">
        <v>45593</v>
      </c>
      <c r="AF421" s="215" t="s">
        <v>1246</v>
      </c>
      <c r="AG421" s="215">
        <v>0</v>
      </c>
      <c r="AH421" s="217"/>
      <c r="AI421" s="218"/>
      <c r="AJ421" s="219" t="s">
        <v>523</v>
      </c>
      <c r="AK421" s="220">
        <f t="shared" si="60"/>
        <v>0</v>
      </c>
      <c r="AL421" s="220">
        <f t="shared" si="61"/>
        <v>0</v>
      </c>
      <c r="AM421" s="220">
        <f t="shared" si="52"/>
        <v>0</v>
      </c>
      <c r="AN421" s="220">
        <f t="shared" si="62"/>
        <v>0</v>
      </c>
      <c r="AO421" s="222"/>
      <c r="AP421" s="223" t="s">
        <v>1265</v>
      </c>
    </row>
    <row r="422" s="61" customFormat="1" ht="15" spans="1:42">
      <c r="A422" s="204">
        <v>228545</v>
      </c>
      <c r="B422" s="205" t="s">
        <v>1101</v>
      </c>
      <c r="C422" s="205" t="s">
        <v>449</v>
      </c>
      <c r="D422" s="210" t="s">
        <v>1236</v>
      </c>
      <c r="E422" s="206" t="s">
        <v>1252</v>
      </c>
      <c r="F422" s="207" t="s">
        <v>433</v>
      </c>
      <c r="G422" s="205" t="s">
        <v>1238</v>
      </c>
      <c r="H422" s="205" t="s">
        <v>1239</v>
      </c>
      <c r="I422" s="213">
        <v>45595</v>
      </c>
      <c r="J422" s="213">
        <v>45595</v>
      </c>
      <c r="K422" s="213">
        <v>45600</v>
      </c>
      <c r="L422" s="213">
        <v>45600</v>
      </c>
      <c r="M422" s="213">
        <v>45600</v>
      </c>
      <c r="N422" s="213">
        <v>45601</v>
      </c>
      <c r="O422" s="214">
        <v>45294</v>
      </c>
      <c r="P422" s="205" t="s">
        <v>1250</v>
      </c>
      <c r="Q422" s="215">
        <v>300</v>
      </c>
      <c r="R422" s="215">
        <v>800</v>
      </c>
      <c r="S422" s="215">
        <v>0</v>
      </c>
      <c r="T422" s="215">
        <v>0</v>
      </c>
      <c r="U422" s="215">
        <v>0</v>
      </c>
      <c r="V422" s="215"/>
      <c r="W422" s="215">
        <v>300</v>
      </c>
      <c r="X422" s="215">
        <v>800</v>
      </c>
      <c r="Y422" s="215">
        <v>0</v>
      </c>
      <c r="Z422" s="215">
        <v>0</v>
      </c>
      <c r="AA422" s="215"/>
      <c r="AB422" s="215">
        <f t="shared" si="58"/>
        <v>0</v>
      </c>
      <c r="AC422" s="215">
        <f t="shared" si="59"/>
        <v>0</v>
      </c>
      <c r="AD422" s="215">
        <v>0</v>
      </c>
      <c r="AE422" s="216">
        <v>45600</v>
      </c>
      <c r="AF422" s="215" t="s">
        <v>1246</v>
      </c>
      <c r="AG422" s="215">
        <v>0</v>
      </c>
      <c r="AH422" s="217"/>
      <c r="AI422" s="218"/>
      <c r="AJ422" s="219" t="s">
        <v>1399</v>
      </c>
      <c r="AK422" s="220">
        <f t="shared" si="60"/>
        <v>0</v>
      </c>
      <c r="AL422" s="220">
        <f t="shared" si="61"/>
        <v>0</v>
      </c>
      <c r="AM422" s="220">
        <f t="shared" si="52"/>
        <v>0</v>
      </c>
      <c r="AN422" s="220">
        <f t="shared" si="62"/>
        <v>0</v>
      </c>
      <c r="AO422" s="222"/>
      <c r="AP422" s="223" t="s">
        <v>1265</v>
      </c>
    </row>
    <row r="423" s="61" customFormat="1" ht="15" spans="1:42">
      <c r="A423" s="204">
        <v>228705</v>
      </c>
      <c r="B423" s="205" t="s">
        <v>773</v>
      </c>
      <c r="C423" s="205" t="s">
        <v>889</v>
      </c>
      <c r="D423" s="210" t="s">
        <v>1236</v>
      </c>
      <c r="E423" s="206" t="s">
        <v>1237</v>
      </c>
      <c r="F423" s="207" t="s">
        <v>433</v>
      </c>
      <c r="G423" s="205" t="s">
        <v>1238</v>
      </c>
      <c r="H423" s="205" t="s">
        <v>1239</v>
      </c>
      <c r="I423" s="213">
        <v>45595</v>
      </c>
      <c r="J423" s="213">
        <v>45595</v>
      </c>
      <c r="K423" s="213">
        <v>45600</v>
      </c>
      <c r="L423" s="213">
        <v>45600</v>
      </c>
      <c r="M423" s="213">
        <v>45601</v>
      </c>
      <c r="N423" s="213">
        <v>45600</v>
      </c>
      <c r="O423" s="214" t="s">
        <v>1240</v>
      </c>
      <c r="P423" s="205" t="s">
        <v>1250</v>
      </c>
      <c r="Q423" s="215">
        <v>1500</v>
      </c>
      <c r="R423" s="215">
        <v>800</v>
      </c>
      <c r="S423" s="215">
        <v>0</v>
      </c>
      <c r="T423" s="215">
        <v>0</v>
      </c>
      <c r="U423" s="215">
        <v>0</v>
      </c>
      <c r="V423" s="215"/>
      <c r="W423" s="215">
        <v>1500</v>
      </c>
      <c r="X423" s="215">
        <v>800</v>
      </c>
      <c r="Y423" s="215">
        <v>0</v>
      </c>
      <c r="Z423" s="215">
        <v>0</v>
      </c>
      <c r="AA423" s="215"/>
      <c r="AB423" s="215">
        <f t="shared" si="58"/>
        <v>0</v>
      </c>
      <c r="AC423" s="215">
        <f t="shared" si="59"/>
        <v>0</v>
      </c>
      <c r="AD423" s="215">
        <v>0</v>
      </c>
      <c r="AE423" s="216">
        <v>45600</v>
      </c>
      <c r="AF423" s="215"/>
      <c r="AG423" s="215">
        <v>0</v>
      </c>
      <c r="AH423" s="217"/>
      <c r="AI423" s="218"/>
      <c r="AJ423" s="219" t="s">
        <v>433</v>
      </c>
      <c r="AK423" s="220">
        <f t="shared" si="60"/>
        <v>0</v>
      </c>
      <c r="AL423" s="220">
        <f t="shared" si="61"/>
        <v>0</v>
      </c>
      <c r="AM423" s="220">
        <f t="shared" si="52"/>
        <v>0</v>
      </c>
      <c r="AN423" s="220">
        <f t="shared" si="62"/>
        <v>0</v>
      </c>
      <c r="AO423" s="222"/>
      <c r="AP423" s="223" t="s">
        <v>1247</v>
      </c>
    </row>
    <row r="424" s="61" customFormat="1" ht="15" spans="1:42">
      <c r="A424" s="204">
        <v>228785</v>
      </c>
      <c r="B424" s="205" t="s">
        <v>1103</v>
      </c>
      <c r="C424" s="205" t="s">
        <v>510</v>
      </c>
      <c r="D424" s="210" t="s">
        <v>1236</v>
      </c>
      <c r="E424" s="206" t="s">
        <v>1237</v>
      </c>
      <c r="F424" s="207" t="s">
        <v>433</v>
      </c>
      <c r="G424" s="205" t="s">
        <v>1238</v>
      </c>
      <c r="H424" s="205" t="s">
        <v>1239</v>
      </c>
      <c r="I424" s="213">
        <v>45596</v>
      </c>
      <c r="J424" s="213">
        <v>45596</v>
      </c>
      <c r="K424" s="213">
        <v>45600</v>
      </c>
      <c r="L424" s="213">
        <v>45600</v>
      </c>
      <c r="M424" s="213">
        <v>45600</v>
      </c>
      <c r="N424" s="213">
        <v>45600</v>
      </c>
      <c r="O424" s="214">
        <v>45412</v>
      </c>
      <c r="P424" s="205" t="s">
        <v>1266</v>
      </c>
      <c r="Q424" s="215">
        <v>0</v>
      </c>
      <c r="R424" s="215">
        <v>0</v>
      </c>
      <c r="S424" s="215">
        <v>0</v>
      </c>
      <c r="T424" s="215">
        <v>0</v>
      </c>
      <c r="U424" s="215">
        <v>0</v>
      </c>
      <c r="V424" s="215"/>
      <c r="W424" s="215">
        <v>0</v>
      </c>
      <c r="X424" s="215">
        <v>0</v>
      </c>
      <c r="Y424" s="215">
        <v>0</v>
      </c>
      <c r="Z424" s="215">
        <v>0</v>
      </c>
      <c r="AA424" s="215"/>
      <c r="AB424" s="215">
        <f t="shared" si="58"/>
        <v>0</v>
      </c>
      <c r="AC424" s="215">
        <f t="shared" si="59"/>
        <v>0</v>
      </c>
      <c r="AD424" s="215">
        <v>0</v>
      </c>
      <c r="AE424" s="216">
        <v>45600</v>
      </c>
      <c r="AF424" s="215" t="s">
        <v>1246</v>
      </c>
      <c r="AG424" s="215">
        <v>0</v>
      </c>
      <c r="AH424" s="217"/>
      <c r="AI424" s="218"/>
      <c r="AJ424" s="219" t="s">
        <v>1301</v>
      </c>
      <c r="AK424" s="220">
        <f t="shared" si="60"/>
        <v>0</v>
      </c>
      <c r="AL424" s="220">
        <f t="shared" si="61"/>
        <v>0</v>
      </c>
      <c r="AM424" s="220">
        <f t="shared" si="52"/>
        <v>0</v>
      </c>
      <c r="AN424" s="220">
        <f t="shared" si="62"/>
        <v>0</v>
      </c>
      <c r="AO424" s="222"/>
      <c r="AP424" s="223" t="s">
        <v>1247</v>
      </c>
    </row>
    <row r="425" s="61" customFormat="1" ht="15" spans="1:42">
      <c r="A425" s="204">
        <v>228918</v>
      </c>
      <c r="B425" s="205" t="s">
        <v>1103</v>
      </c>
      <c r="C425" s="205" t="s">
        <v>510</v>
      </c>
      <c r="D425" s="210" t="s">
        <v>1236</v>
      </c>
      <c r="E425" s="206" t="s">
        <v>1237</v>
      </c>
      <c r="F425" s="207" t="s">
        <v>433</v>
      </c>
      <c r="G425" s="205" t="s">
        <v>1238</v>
      </c>
      <c r="H425" s="205" t="s">
        <v>1239</v>
      </c>
      <c r="I425" s="213">
        <v>45600</v>
      </c>
      <c r="J425" s="213">
        <v>45600</v>
      </c>
      <c r="K425" s="213">
        <v>45601</v>
      </c>
      <c r="L425" s="213">
        <v>45601</v>
      </c>
      <c r="M425" s="213">
        <v>45601</v>
      </c>
      <c r="N425" s="213">
        <v>45603</v>
      </c>
      <c r="O425" s="214">
        <v>45412</v>
      </c>
      <c r="P425" s="205" t="s">
        <v>1245</v>
      </c>
      <c r="Q425" s="215">
        <v>7600</v>
      </c>
      <c r="R425" s="215">
        <v>2300</v>
      </c>
      <c r="S425" s="215">
        <v>0</v>
      </c>
      <c r="T425" s="215">
        <v>0</v>
      </c>
      <c r="U425" s="215">
        <v>0</v>
      </c>
      <c r="V425" s="215"/>
      <c r="W425" s="215">
        <v>0</v>
      </c>
      <c r="X425" s="215">
        <v>0</v>
      </c>
      <c r="Y425" s="215">
        <v>0</v>
      </c>
      <c r="Z425" s="215">
        <v>0</v>
      </c>
      <c r="AA425" s="215"/>
      <c r="AB425" s="215">
        <f t="shared" si="58"/>
        <v>9900</v>
      </c>
      <c r="AC425" s="215">
        <f t="shared" si="59"/>
        <v>9900</v>
      </c>
      <c r="AD425" s="215">
        <v>0</v>
      </c>
      <c r="AE425" s="216">
        <v>45601</v>
      </c>
      <c r="AF425" s="215" t="s">
        <v>1246</v>
      </c>
      <c r="AG425" s="215">
        <v>0</v>
      </c>
      <c r="AH425" s="217"/>
      <c r="AI425" s="218"/>
      <c r="AJ425" s="219" t="s">
        <v>1399</v>
      </c>
      <c r="AK425" s="220">
        <f t="shared" si="60"/>
        <v>7600</v>
      </c>
      <c r="AL425" s="220">
        <f t="shared" si="61"/>
        <v>2300</v>
      </c>
      <c r="AM425" s="220">
        <f t="shared" si="52"/>
        <v>9900</v>
      </c>
      <c r="AN425" s="220">
        <f t="shared" si="62"/>
        <v>0</v>
      </c>
      <c r="AO425" s="222"/>
      <c r="AP425" s="223" t="s">
        <v>1247</v>
      </c>
    </row>
    <row r="426" s="61" customFormat="1" ht="15" spans="1:42">
      <c r="A426" s="204">
        <v>228636</v>
      </c>
      <c r="B426" s="205" t="s">
        <v>1107</v>
      </c>
      <c r="C426" s="205" t="s">
        <v>453</v>
      </c>
      <c r="D426" s="210" t="s">
        <v>1236</v>
      </c>
      <c r="E426" s="206" t="s">
        <v>1252</v>
      </c>
      <c r="F426" s="207" t="s">
        <v>454</v>
      </c>
      <c r="G426" s="205" t="s">
        <v>1238</v>
      </c>
      <c r="H426" s="205" t="s">
        <v>1239</v>
      </c>
      <c r="I426" s="213">
        <v>45595</v>
      </c>
      <c r="J426" s="213">
        <v>45595</v>
      </c>
      <c r="K426" s="213">
        <v>45602</v>
      </c>
      <c r="L426" s="213">
        <v>45602</v>
      </c>
      <c r="M426" s="213">
        <v>45602</v>
      </c>
      <c r="N426" s="213">
        <v>45602</v>
      </c>
      <c r="O426" s="214" t="s">
        <v>1240</v>
      </c>
      <c r="P426" s="205" t="s">
        <v>1258</v>
      </c>
      <c r="Q426" s="215">
        <v>0</v>
      </c>
      <c r="R426" s="215">
        <v>500</v>
      </c>
      <c r="S426" s="215">
        <v>0</v>
      </c>
      <c r="T426" s="215">
        <v>0</v>
      </c>
      <c r="U426" s="215">
        <v>0</v>
      </c>
      <c r="V426" s="215"/>
      <c r="W426" s="215">
        <v>0</v>
      </c>
      <c r="X426" s="215">
        <v>0</v>
      </c>
      <c r="Y426" s="215">
        <v>0</v>
      </c>
      <c r="Z426" s="215">
        <v>0</v>
      </c>
      <c r="AA426" s="215"/>
      <c r="AB426" s="215">
        <f t="shared" si="58"/>
        <v>500</v>
      </c>
      <c r="AC426" s="215">
        <f t="shared" si="59"/>
        <v>0</v>
      </c>
      <c r="AD426" s="215">
        <v>0</v>
      </c>
      <c r="AE426" s="216">
        <v>45602</v>
      </c>
      <c r="AF426" s="215" t="s">
        <v>1246</v>
      </c>
      <c r="AG426" s="215">
        <v>500</v>
      </c>
      <c r="AH426" s="217">
        <v>45609</v>
      </c>
      <c r="AI426" s="218" t="s">
        <v>1451</v>
      </c>
      <c r="AJ426" s="219" t="s">
        <v>1243</v>
      </c>
      <c r="AK426" s="220">
        <f t="shared" si="60"/>
        <v>0</v>
      </c>
      <c r="AL426" s="220">
        <f t="shared" si="61"/>
        <v>500</v>
      </c>
      <c r="AM426" s="220">
        <f t="shared" si="52"/>
        <v>500</v>
      </c>
      <c r="AN426" s="220">
        <f t="shared" si="62"/>
        <v>500</v>
      </c>
      <c r="AO426" s="222"/>
      <c r="AP426" s="223" t="s">
        <v>1254</v>
      </c>
    </row>
    <row r="427" s="61" customFormat="1" ht="15" spans="1:42">
      <c r="A427" s="204">
        <v>228633</v>
      </c>
      <c r="B427" s="205" t="s">
        <v>1107</v>
      </c>
      <c r="C427" s="205" t="s">
        <v>453</v>
      </c>
      <c r="D427" s="210" t="s">
        <v>1236</v>
      </c>
      <c r="E427" s="206" t="s">
        <v>1252</v>
      </c>
      <c r="F427" s="207" t="s">
        <v>454</v>
      </c>
      <c r="G427" s="205" t="s">
        <v>1238</v>
      </c>
      <c r="H427" s="205" t="s">
        <v>1239</v>
      </c>
      <c r="I427" s="213">
        <v>45595</v>
      </c>
      <c r="J427" s="213">
        <v>45595</v>
      </c>
      <c r="K427" s="213">
        <v>45602</v>
      </c>
      <c r="L427" s="213">
        <v>45602</v>
      </c>
      <c r="M427" s="213">
        <v>45602</v>
      </c>
      <c r="N427" s="213">
        <v>45602</v>
      </c>
      <c r="O427" s="214" t="s">
        <v>1240</v>
      </c>
      <c r="P427" s="205" t="s">
        <v>1258</v>
      </c>
      <c r="Q427" s="215">
        <v>0</v>
      </c>
      <c r="R427" s="215">
        <v>500</v>
      </c>
      <c r="S427" s="215">
        <v>0</v>
      </c>
      <c r="T427" s="215">
        <v>0</v>
      </c>
      <c r="U427" s="215">
        <v>0</v>
      </c>
      <c r="V427" s="215"/>
      <c r="W427" s="215">
        <v>0</v>
      </c>
      <c r="X427" s="215">
        <v>0</v>
      </c>
      <c r="Y427" s="215">
        <v>0</v>
      </c>
      <c r="Z427" s="215">
        <v>0</v>
      </c>
      <c r="AA427" s="215"/>
      <c r="AB427" s="215">
        <f t="shared" si="58"/>
        <v>500</v>
      </c>
      <c r="AC427" s="215">
        <f t="shared" si="59"/>
        <v>0</v>
      </c>
      <c r="AD427" s="215">
        <v>0</v>
      </c>
      <c r="AE427" s="216">
        <v>45602</v>
      </c>
      <c r="AF427" s="215" t="s">
        <v>1246</v>
      </c>
      <c r="AG427" s="215">
        <v>500</v>
      </c>
      <c r="AH427" s="217">
        <v>45609</v>
      </c>
      <c r="AI427" s="218" t="s">
        <v>1451</v>
      </c>
      <c r="AJ427" s="219" t="s">
        <v>1243</v>
      </c>
      <c r="AK427" s="220">
        <f t="shared" si="60"/>
        <v>0</v>
      </c>
      <c r="AL427" s="220">
        <f t="shared" si="61"/>
        <v>500</v>
      </c>
      <c r="AM427" s="220">
        <f t="shared" si="52"/>
        <v>500</v>
      </c>
      <c r="AN427" s="220">
        <f t="shared" si="62"/>
        <v>500</v>
      </c>
      <c r="AO427" s="222"/>
      <c r="AP427" s="223" t="s">
        <v>1254</v>
      </c>
    </row>
    <row r="428" s="61" customFormat="1" ht="15" spans="1:42">
      <c r="A428" s="204">
        <v>228806</v>
      </c>
      <c r="B428" s="205" t="s">
        <v>1109</v>
      </c>
      <c r="C428" s="205" t="s">
        <v>479</v>
      </c>
      <c r="D428" s="210" t="s">
        <v>1236</v>
      </c>
      <c r="E428" s="206" t="s">
        <v>1252</v>
      </c>
      <c r="F428" s="207" t="s">
        <v>454</v>
      </c>
      <c r="G428" s="205" t="s">
        <v>1238</v>
      </c>
      <c r="H428" s="205" t="s">
        <v>1239</v>
      </c>
      <c r="I428" s="213">
        <v>45596</v>
      </c>
      <c r="J428" s="213">
        <v>45596</v>
      </c>
      <c r="K428" s="213">
        <v>45603</v>
      </c>
      <c r="L428" s="213">
        <v>45603</v>
      </c>
      <c r="M428" s="213">
        <v>45603</v>
      </c>
      <c r="N428" s="213">
        <v>45604</v>
      </c>
      <c r="O428" s="214"/>
      <c r="P428" s="205" t="s">
        <v>1241</v>
      </c>
      <c r="Q428" s="215">
        <v>8000</v>
      </c>
      <c r="R428" s="215">
        <v>1100</v>
      </c>
      <c r="S428" s="215">
        <v>0</v>
      </c>
      <c r="T428" s="215">
        <v>0</v>
      </c>
      <c r="U428" s="215">
        <v>0</v>
      </c>
      <c r="V428" s="215"/>
      <c r="W428" s="215">
        <v>8000</v>
      </c>
      <c r="X428" s="215">
        <v>0</v>
      </c>
      <c r="Y428" s="215">
        <v>0</v>
      </c>
      <c r="Z428" s="215">
        <v>0</v>
      </c>
      <c r="AA428" s="215"/>
      <c r="AB428" s="215">
        <f t="shared" si="58"/>
        <v>1100</v>
      </c>
      <c r="AC428" s="215">
        <f t="shared" si="59"/>
        <v>0</v>
      </c>
      <c r="AD428" s="215">
        <v>0</v>
      </c>
      <c r="AE428" s="216">
        <v>45603</v>
      </c>
      <c r="AF428" s="215" t="s">
        <v>1246</v>
      </c>
      <c r="AG428" s="215">
        <v>1100</v>
      </c>
      <c r="AH428" s="217">
        <v>45628</v>
      </c>
      <c r="AI428" s="218" t="s">
        <v>1452</v>
      </c>
      <c r="AJ428" s="219" t="s">
        <v>1243</v>
      </c>
      <c r="AK428" s="220">
        <f t="shared" si="60"/>
        <v>0</v>
      </c>
      <c r="AL428" s="220">
        <f t="shared" si="61"/>
        <v>1100</v>
      </c>
      <c r="AM428" s="220">
        <f t="shared" si="52"/>
        <v>1100</v>
      </c>
      <c r="AN428" s="220">
        <f t="shared" si="62"/>
        <v>1100</v>
      </c>
      <c r="AO428" s="222"/>
      <c r="AP428" s="223" t="s">
        <v>1244</v>
      </c>
    </row>
    <row r="429" s="61" customFormat="1" ht="15" spans="1:42">
      <c r="A429" s="204">
        <v>228996</v>
      </c>
      <c r="B429" s="205" t="s">
        <v>1111</v>
      </c>
      <c r="C429" s="205" t="s">
        <v>914</v>
      </c>
      <c r="D429" s="210" t="s">
        <v>1236</v>
      </c>
      <c r="E429" s="206" t="s">
        <v>1252</v>
      </c>
      <c r="F429" s="207" t="s">
        <v>433</v>
      </c>
      <c r="G429" s="205" t="s">
        <v>1238</v>
      </c>
      <c r="H429" s="205" t="s">
        <v>1239</v>
      </c>
      <c r="I429" s="213">
        <v>45600</v>
      </c>
      <c r="J429" s="213">
        <v>45600</v>
      </c>
      <c r="K429" s="213">
        <v>45604</v>
      </c>
      <c r="L429" s="213">
        <v>45604</v>
      </c>
      <c r="M429" s="213">
        <v>45604</v>
      </c>
      <c r="N429" s="213">
        <v>45604</v>
      </c>
      <c r="O429" s="214">
        <v>45506</v>
      </c>
      <c r="P429" s="205" t="s">
        <v>1266</v>
      </c>
      <c r="Q429" s="215">
        <v>0</v>
      </c>
      <c r="R429" s="215">
        <v>0</v>
      </c>
      <c r="S429" s="215">
        <v>0</v>
      </c>
      <c r="T429" s="215">
        <v>0</v>
      </c>
      <c r="U429" s="215">
        <v>0</v>
      </c>
      <c r="V429" s="215"/>
      <c r="W429" s="215">
        <v>0</v>
      </c>
      <c r="X429" s="215">
        <v>0</v>
      </c>
      <c r="Y429" s="215">
        <v>0</v>
      </c>
      <c r="Z429" s="215">
        <v>0</v>
      </c>
      <c r="AA429" s="215"/>
      <c r="AB429" s="215">
        <f t="shared" si="58"/>
        <v>0</v>
      </c>
      <c r="AC429" s="215">
        <f t="shared" si="59"/>
        <v>0</v>
      </c>
      <c r="AD429" s="215">
        <v>0</v>
      </c>
      <c r="AE429" s="216">
        <v>45604</v>
      </c>
      <c r="AF429" s="215" t="s">
        <v>1246</v>
      </c>
      <c r="AG429" s="215">
        <v>0</v>
      </c>
      <c r="AH429" s="217"/>
      <c r="AI429" s="218"/>
      <c r="AJ429" s="219" t="s">
        <v>1301</v>
      </c>
      <c r="AK429" s="220">
        <f t="shared" si="60"/>
        <v>0</v>
      </c>
      <c r="AL429" s="220">
        <f t="shared" si="61"/>
        <v>0</v>
      </c>
      <c r="AM429" s="220">
        <f t="shared" si="52"/>
        <v>0</v>
      </c>
      <c r="AN429" s="220">
        <f t="shared" si="62"/>
        <v>0</v>
      </c>
      <c r="AO429" s="222"/>
      <c r="AP429" s="223" t="s">
        <v>1265</v>
      </c>
    </row>
    <row r="430" s="61" customFormat="1" ht="15" spans="1:42">
      <c r="A430" s="204">
        <v>229511</v>
      </c>
      <c r="B430" s="205" t="s">
        <v>1111</v>
      </c>
      <c r="C430" s="205" t="s">
        <v>914</v>
      </c>
      <c r="D430" s="210" t="s">
        <v>1236</v>
      </c>
      <c r="E430" s="206" t="s">
        <v>1252</v>
      </c>
      <c r="F430" s="207" t="s">
        <v>433</v>
      </c>
      <c r="G430" s="205" t="s">
        <v>1238</v>
      </c>
      <c r="H430" s="205" t="s">
        <v>1239</v>
      </c>
      <c r="I430" s="213">
        <v>45604</v>
      </c>
      <c r="J430" s="213">
        <v>45604</v>
      </c>
      <c r="K430" s="213">
        <v>45604</v>
      </c>
      <c r="L430" s="213">
        <v>45604</v>
      </c>
      <c r="M430" s="213">
        <v>45604</v>
      </c>
      <c r="N430" s="213">
        <v>45604</v>
      </c>
      <c r="O430" s="214">
        <v>45506</v>
      </c>
      <c r="P430" s="205" t="s">
        <v>1268</v>
      </c>
      <c r="Q430" s="215">
        <v>330</v>
      </c>
      <c r="R430" s="215">
        <v>900</v>
      </c>
      <c r="S430" s="215">
        <v>0</v>
      </c>
      <c r="T430" s="215">
        <v>0</v>
      </c>
      <c r="U430" s="215">
        <v>0</v>
      </c>
      <c r="V430" s="215"/>
      <c r="W430" s="215">
        <v>330</v>
      </c>
      <c r="X430" s="215">
        <v>900</v>
      </c>
      <c r="Y430" s="215">
        <v>0</v>
      </c>
      <c r="Z430" s="215">
        <v>0</v>
      </c>
      <c r="AA430" s="215"/>
      <c r="AB430" s="215">
        <f t="shared" si="58"/>
        <v>0</v>
      </c>
      <c r="AC430" s="215">
        <f t="shared" si="59"/>
        <v>0</v>
      </c>
      <c r="AD430" s="215">
        <v>0</v>
      </c>
      <c r="AE430" s="216">
        <v>45604</v>
      </c>
      <c r="AF430" s="215" t="s">
        <v>1246</v>
      </c>
      <c r="AG430" s="215">
        <v>0</v>
      </c>
      <c r="AH430" s="217"/>
      <c r="AI430" s="218"/>
      <c r="AJ430" s="219" t="s">
        <v>1399</v>
      </c>
      <c r="AK430" s="220">
        <f t="shared" si="60"/>
        <v>0</v>
      </c>
      <c r="AL430" s="220">
        <f t="shared" si="61"/>
        <v>0</v>
      </c>
      <c r="AM430" s="220">
        <f t="shared" si="52"/>
        <v>0</v>
      </c>
      <c r="AN430" s="220">
        <f t="shared" si="62"/>
        <v>0</v>
      </c>
      <c r="AO430" s="222"/>
      <c r="AP430" s="223" t="s">
        <v>1265</v>
      </c>
    </row>
    <row r="431" s="61" customFormat="1" ht="15" spans="1:42">
      <c r="A431" s="204">
        <v>228281</v>
      </c>
      <c r="B431" s="205" t="s">
        <v>1114</v>
      </c>
      <c r="C431" s="205" t="s">
        <v>563</v>
      </c>
      <c r="D431" s="210" t="s">
        <v>1236</v>
      </c>
      <c r="E431" s="206" t="s">
        <v>1237</v>
      </c>
      <c r="F431" s="207" t="s">
        <v>454</v>
      </c>
      <c r="G431" s="205" t="s">
        <v>1238</v>
      </c>
      <c r="H431" s="205" t="s">
        <v>1239</v>
      </c>
      <c r="I431" s="213">
        <v>45593</v>
      </c>
      <c r="J431" s="213">
        <v>45593</v>
      </c>
      <c r="K431" s="213">
        <v>45607</v>
      </c>
      <c r="L431" s="213">
        <v>45607</v>
      </c>
      <c r="M431" s="213">
        <v>45607</v>
      </c>
      <c r="N431" s="213">
        <v>45609</v>
      </c>
      <c r="O431" s="214">
        <v>45015</v>
      </c>
      <c r="P431" s="205" t="s">
        <v>1385</v>
      </c>
      <c r="Q431" s="215">
        <v>8830</v>
      </c>
      <c r="R431" s="215">
        <v>1350</v>
      </c>
      <c r="S431" s="215">
        <v>800</v>
      </c>
      <c r="T431" s="215">
        <v>0</v>
      </c>
      <c r="U431" s="215">
        <v>330</v>
      </c>
      <c r="V431" s="215"/>
      <c r="W431" s="215">
        <v>0</v>
      </c>
      <c r="X431" s="215">
        <v>0</v>
      </c>
      <c r="Y431" s="215">
        <v>0</v>
      </c>
      <c r="Z431" s="215">
        <v>0</v>
      </c>
      <c r="AA431" s="215"/>
      <c r="AB431" s="215">
        <f t="shared" si="58"/>
        <v>10650</v>
      </c>
      <c r="AC431" s="215">
        <f t="shared" si="59"/>
        <v>0</v>
      </c>
      <c r="AD431" s="215">
        <v>5325</v>
      </c>
      <c r="AE431" s="216">
        <v>45607</v>
      </c>
      <c r="AF431" s="215" t="s">
        <v>1115</v>
      </c>
      <c r="AG431" s="215">
        <v>5325</v>
      </c>
      <c r="AH431" s="217">
        <v>45609</v>
      </c>
      <c r="AI431" s="218" t="s">
        <v>1453</v>
      </c>
      <c r="AJ431" s="219" t="s">
        <v>1243</v>
      </c>
      <c r="AK431" s="220">
        <f t="shared" si="60"/>
        <v>8500</v>
      </c>
      <c r="AL431" s="220">
        <f t="shared" si="61"/>
        <v>2150</v>
      </c>
      <c r="AM431" s="220">
        <f t="shared" si="52"/>
        <v>10650</v>
      </c>
      <c r="AN431" s="220">
        <f t="shared" si="62"/>
        <v>10650</v>
      </c>
      <c r="AO431" s="222"/>
      <c r="AP431" s="223" t="s">
        <v>1256</v>
      </c>
    </row>
    <row r="432" s="61" customFormat="1" ht="15" spans="1:42">
      <c r="A432" s="204">
        <v>228204</v>
      </c>
      <c r="B432" s="205" t="s">
        <v>685</v>
      </c>
      <c r="C432" s="205" t="s">
        <v>522</v>
      </c>
      <c r="D432" s="210" t="s">
        <v>1236</v>
      </c>
      <c r="E432" s="206" t="s">
        <v>523</v>
      </c>
      <c r="F432" s="207" t="s">
        <v>433</v>
      </c>
      <c r="G432" s="205" t="s">
        <v>1238</v>
      </c>
      <c r="H432" s="205" t="s">
        <v>1239</v>
      </c>
      <c r="I432" s="213">
        <v>45593</v>
      </c>
      <c r="J432" s="213">
        <v>45593</v>
      </c>
      <c r="K432" s="213">
        <v>45609</v>
      </c>
      <c r="L432" s="213">
        <v>45609</v>
      </c>
      <c r="M432" s="213">
        <v>45609</v>
      </c>
      <c r="N432" s="213">
        <v>45609</v>
      </c>
      <c r="O432" s="214" t="s">
        <v>1240</v>
      </c>
      <c r="P432" s="205" t="s">
        <v>1271</v>
      </c>
      <c r="Q432" s="215">
        <v>0</v>
      </c>
      <c r="R432" s="215">
        <v>450</v>
      </c>
      <c r="S432" s="215">
        <v>0</v>
      </c>
      <c r="T432" s="215">
        <v>0</v>
      </c>
      <c r="U432" s="215">
        <v>0</v>
      </c>
      <c r="V432" s="215"/>
      <c r="W432" s="215">
        <v>0</v>
      </c>
      <c r="X432" s="215">
        <v>450</v>
      </c>
      <c r="Y432" s="215">
        <v>0</v>
      </c>
      <c r="Z432" s="215">
        <v>0</v>
      </c>
      <c r="AA432" s="215"/>
      <c r="AB432" s="215">
        <f t="shared" si="58"/>
        <v>0</v>
      </c>
      <c r="AC432" s="215">
        <f t="shared" si="59"/>
        <v>0</v>
      </c>
      <c r="AD432" s="215">
        <v>0</v>
      </c>
      <c r="AE432" s="216">
        <v>45609</v>
      </c>
      <c r="AF432" s="215" t="s">
        <v>1246</v>
      </c>
      <c r="AG432" s="215">
        <v>0</v>
      </c>
      <c r="AH432" s="217"/>
      <c r="AI432" s="218"/>
      <c r="AJ432" s="219" t="s">
        <v>523</v>
      </c>
      <c r="AK432" s="220">
        <f t="shared" si="60"/>
        <v>0</v>
      </c>
      <c r="AL432" s="220">
        <f t="shared" si="61"/>
        <v>0</v>
      </c>
      <c r="AM432" s="220">
        <f t="shared" si="52"/>
        <v>0</v>
      </c>
      <c r="AN432" s="220">
        <f t="shared" si="62"/>
        <v>0</v>
      </c>
      <c r="AO432" s="222"/>
      <c r="AP432" s="223" t="s">
        <v>1265</v>
      </c>
    </row>
    <row r="433" s="61" customFormat="1" ht="15" spans="1:42">
      <c r="A433" s="204">
        <v>230391</v>
      </c>
      <c r="B433" s="205" t="s">
        <v>685</v>
      </c>
      <c r="C433" s="205" t="s">
        <v>486</v>
      </c>
      <c r="D433" s="210" t="s">
        <v>1236</v>
      </c>
      <c r="E433" s="206" t="s">
        <v>523</v>
      </c>
      <c r="F433" s="207" t="s">
        <v>433</v>
      </c>
      <c r="G433" s="205" t="s">
        <v>1291</v>
      </c>
      <c r="H433" s="205" t="s">
        <v>1292</v>
      </c>
      <c r="I433" s="213">
        <v>45609</v>
      </c>
      <c r="J433" s="213">
        <v>45609</v>
      </c>
      <c r="K433" s="213">
        <v>45609</v>
      </c>
      <c r="L433" s="213">
        <v>45609</v>
      </c>
      <c r="M433" s="213">
        <v>45609</v>
      </c>
      <c r="N433" s="213">
        <v>45609</v>
      </c>
      <c r="O433" s="214" t="s">
        <v>1454</v>
      </c>
      <c r="P433" s="205" t="s">
        <v>1258</v>
      </c>
      <c r="Q433" s="215">
        <v>0</v>
      </c>
      <c r="R433" s="215">
        <v>800</v>
      </c>
      <c r="S433" s="215">
        <v>0</v>
      </c>
      <c r="T433" s="215">
        <v>0</v>
      </c>
      <c r="U433" s="215">
        <v>0</v>
      </c>
      <c r="V433" s="215"/>
      <c r="W433" s="215">
        <v>0</v>
      </c>
      <c r="X433" s="215">
        <v>800</v>
      </c>
      <c r="Y433" s="215">
        <v>0</v>
      </c>
      <c r="Z433" s="215">
        <v>0</v>
      </c>
      <c r="AA433" s="215"/>
      <c r="AB433" s="215">
        <f t="shared" si="58"/>
        <v>0</v>
      </c>
      <c r="AC433" s="215">
        <f t="shared" si="59"/>
        <v>0</v>
      </c>
      <c r="AD433" s="215">
        <v>0</v>
      </c>
      <c r="AE433" s="216">
        <v>45609</v>
      </c>
      <c r="AF433" s="215" t="s">
        <v>1246</v>
      </c>
      <c r="AG433" s="215">
        <v>0</v>
      </c>
      <c r="AH433" s="217"/>
      <c r="AI433" s="218"/>
      <c r="AJ433" s="219" t="s">
        <v>523</v>
      </c>
      <c r="AK433" s="220">
        <f t="shared" si="60"/>
        <v>0</v>
      </c>
      <c r="AL433" s="220">
        <f t="shared" si="61"/>
        <v>0</v>
      </c>
      <c r="AM433" s="220">
        <f t="shared" si="52"/>
        <v>0</v>
      </c>
      <c r="AN433" s="220">
        <f t="shared" si="62"/>
        <v>0</v>
      </c>
      <c r="AO433" s="222"/>
      <c r="AP433" s="223" t="s">
        <v>1265</v>
      </c>
    </row>
    <row r="434" s="61" customFormat="1" ht="15" spans="1:42">
      <c r="A434" s="204">
        <v>230394</v>
      </c>
      <c r="B434" s="205" t="s">
        <v>685</v>
      </c>
      <c r="C434" s="205" t="s">
        <v>510</v>
      </c>
      <c r="D434" s="210" t="s">
        <v>1236</v>
      </c>
      <c r="E434" s="206" t="s">
        <v>523</v>
      </c>
      <c r="F434" s="207" t="s">
        <v>433</v>
      </c>
      <c r="G434" s="205" t="s">
        <v>1291</v>
      </c>
      <c r="H434" s="205" t="s">
        <v>1292</v>
      </c>
      <c r="I434" s="213">
        <v>45609</v>
      </c>
      <c r="J434" s="213">
        <v>45609</v>
      </c>
      <c r="K434" s="213">
        <v>45609</v>
      </c>
      <c r="L434" s="213">
        <v>45609</v>
      </c>
      <c r="M434" s="213">
        <v>45609</v>
      </c>
      <c r="N434" s="213">
        <v>45609</v>
      </c>
      <c r="O434" s="214">
        <v>45069</v>
      </c>
      <c r="P434" s="205" t="s">
        <v>1258</v>
      </c>
      <c r="Q434" s="215">
        <v>0</v>
      </c>
      <c r="R434" s="215">
        <v>1250</v>
      </c>
      <c r="S434" s="215">
        <v>0</v>
      </c>
      <c r="T434" s="215">
        <v>0</v>
      </c>
      <c r="U434" s="215">
        <v>0</v>
      </c>
      <c r="V434" s="215"/>
      <c r="W434" s="215">
        <v>0</v>
      </c>
      <c r="X434" s="215">
        <v>1250</v>
      </c>
      <c r="Y434" s="215">
        <v>0</v>
      </c>
      <c r="Z434" s="215">
        <v>0</v>
      </c>
      <c r="AA434" s="215"/>
      <c r="AB434" s="215">
        <f t="shared" si="58"/>
        <v>0</v>
      </c>
      <c r="AC434" s="215">
        <f t="shared" si="59"/>
        <v>0</v>
      </c>
      <c r="AD434" s="215">
        <v>0</v>
      </c>
      <c r="AE434" s="216">
        <v>45609</v>
      </c>
      <c r="AF434" s="215" t="s">
        <v>1246</v>
      </c>
      <c r="AG434" s="215">
        <v>0</v>
      </c>
      <c r="AH434" s="217"/>
      <c r="AI434" s="218"/>
      <c r="AJ434" s="219" t="s">
        <v>523</v>
      </c>
      <c r="AK434" s="220">
        <f t="shared" si="60"/>
        <v>0</v>
      </c>
      <c r="AL434" s="220">
        <f t="shared" si="61"/>
        <v>0</v>
      </c>
      <c r="AM434" s="220">
        <f t="shared" si="52"/>
        <v>0</v>
      </c>
      <c r="AN434" s="220">
        <f t="shared" si="62"/>
        <v>0</v>
      </c>
      <c r="AO434" s="222"/>
      <c r="AP434" s="223" t="s">
        <v>1265</v>
      </c>
    </row>
    <row r="435" s="61" customFormat="1" ht="15" spans="1:42">
      <c r="A435" s="204">
        <v>230372</v>
      </c>
      <c r="B435" s="205" t="s">
        <v>1118</v>
      </c>
      <c r="C435" s="205" t="s">
        <v>449</v>
      </c>
      <c r="D435" s="210" t="s">
        <v>1236</v>
      </c>
      <c r="E435" s="206" t="s">
        <v>1252</v>
      </c>
      <c r="F435" s="207" t="s">
        <v>454</v>
      </c>
      <c r="G435" s="205" t="s">
        <v>1238</v>
      </c>
      <c r="H435" s="205" t="s">
        <v>1239</v>
      </c>
      <c r="I435" s="213">
        <v>45609</v>
      </c>
      <c r="J435" s="213">
        <v>45609</v>
      </c>
      <c r="K435" s="213">
        <v>45611</v>
      </c>
      <c r="L435" s="213">
        <v>45611</v>
      </c>
      <c r="M435" s="213">
        <v>45611</v>
      </c>
      <c r="N435" s="213">
        <v>45614</v>
      </c>
      <c r="O435" s="214" t="s">
        <v>1240</v>
      </c>
      <c r="P435" s="205" t="s">
        <v>1250</v>
      </c>
      <c r="Q435" s="215">
        <v>600</v>
      </c>
      <c r="R435" s="215">
        <v>800</v>
      </c>
      <c r="S435" s="215">
        <v>0</v>
      </c>
      <c r="T435" s="215">
        <v>0</v>
      </c>
      <c r="U435" s="215">
        <v>0</v>
      </c>
      <c r="V435" s="215"/>
      <c r="W435" s="215">
        <v>0</v>
      </c>
      <c r="X435" s="215">
        <v>0</v>
      </c>
      <c r="Y435" s="215">
        <v>0</v>
      </c>
      <c r="Z435" s="215">
        <v>0</v>
      </c>
      <c r="AA435" s="215"/>
      <c r="AB435" s="215">
        <f t="shared" si="58"/>
        <v>1400</v>
      </c>
      <c r="AC435" s="215">
        <f t="shared" si="59"/>
        <v>0</v>
      </c>
      <c r="AD435" s="215">
        <v>0</v>
      </c>
      <c r="AE435" s="216">
        <v>45611</v>
      </c>
      <c r="AF435" s="215" t="s">
        <v>1246</v>
      </c>
      <c r="AG435" s="215">
        <v>1400</v>
      </c>
      <c r="AH435" s="217">
        <v>45614</v>
      </c>
      <c r="AI435" s="218" t="s">
        <v>1455</v>
      </c>
      <c r="AJ435" s="219" t="s">
        <v>1243</v>
      </c>
      <c r="AK435" s="220">
        <f t="shared" si="60"/>
        <v>600</v>
      </c>
      <c r="AL435" s="220">
        <f t="shared" si="61"/>
        <v>800</v>
      </c>
      <c r="AM435" s="220">
        <f t="shared" si="52"/>
        <v>1400</v>
      </c>
      <c r="AN435" s="220">
        <f t="shared" si="62"/>
        <v>1400</v>
      </c>
      <c r="AO435" s="222"/>
      <c r="AP435" s="223" t="s">
        <v>1244</v>
      </c>
    </row>
    <row r="436" s="61" customFormat="1" ht="15" spans="1:42">
      <c r="A436" s="204">
        <v>231033</v>
      </c>
      <c r="B436" s="205" t="s">
        <v>678</v>
      </c>
      <c r="C436" s="205" t="s">
        <v>522</v>
      </c>
      <c r="D436" s="210" t="s">
        <v>1293</v>
      </c>
      <c r="E436" s="206" t="s">
        <v>523</v>
      </c>
      <c r="F436" s="207" t="s">
        <v>581</v>
      </c>
      <c r="G436" s="205" t="s">
        <v>1238</v>
      </c>
      <c r="H436" s="205" t="s">
        <v>1239</v>
      </c>
      <c r="I436" s="213">
        <v>45614</v>
      </c>
      <c r="J436" s="213">
        <v>45614</v>
      </c>
      <c r="K436" s="213">
        <v>45614</v>
      </c>
      <c r="L436" s="213">
        <v>45615</v>
      </c>
      <c r="M436" s="213">
        <v>45615</v>
      </c>
      <c r="N436" s="213">
        <v>45615</v>
      </c>
      <c r="O436" s="214" t="s">
        <v>1240</v>
      </c>
      <c r="P436" s="205" t="s">
        <v>1250</v>
      </c>
      <c r="Q436" s="215">
        <v>0</v>
      </c>
      <c r="R436" s="215">
        <v>800</v>
      </c>
      <c r="S436" s="215">
        <v>0</v>
      </c>
      <c r="T436" s="215">
        <v>0</v>
      </c>
      <c r="U436" s="215">
        <v>0</v>
      </c>
      <c r="V436" s="215"/>
      <c r="W436" s="215">
        <v>0</v>
      </c>
      <c r="X436" s="215">
        <v>800</v>
      </c>
      <c r="Y436" s="215">
        <v>0</v>
      </c>
      <c r="Z436" s="215">
        <v>0</v>
      </c>
      <c r="AA436" s="215"/>
      <c r="AB436" s="215">
        <f t="shared" si="58"/>
        <v>0</v>
      </c>
      <c r="AC436" s="215">
        <f t="shared" si="59"/>
        <v>0</v>
      </c>
      <c r="AD436" s="215">
        <v>0</v>
      </c>
      <c r="AE436" s="216">
        <v>45615</v>
      </c>
      <c r="AF436" s="215" t="s">
        <v>1246</v>
      </c>
      <c r="AG436" s="215">
        <v>0</v>
      </c>
      <c r="AH436" s="217"/>
      <c r="AI436" s="218"/>
      <c r="AJ436" s="219"/>
      <c r="AK436" s="220">
        <f t="shared" si="60"/>
        <v>0</v>
      </c>
      <c r="AL436" s="220">
        <f t="shared" si="61"/>
        <v>0</v>
      </c>
      <c r="AM436" s="220">
        <f t="shared" si="52"/>
        <v>0</v>
      </c>
      <c r="AN436" s="220">
        <f t="shared" si="62"/>
        <v>0</v>
      </c>
      <c r="AO436" s="222"/>
      <c r="AP436" s="223" t="s">
        <v>1265</v>
      </c>
    </row>
    <row r="437" s="61" customFormat="1" ht="15" spans="1:42">
      <c r="A437" s="204">
        <v>231057</v>
      </c>
      <c r="B437" s="205" t="s">
        <v>1122</v>
      </c>
      <c r="C437" s="205" t="s">
        <v>460</v>
      </c>
      <c r="D437" s="210" t="s">
        <v>1236</v>
      </c>
      <c r="E437" s="206" t="s">
        <v>1252</v>
      </c>
      <c r="F437" s="207" t="s">
        <v>454</v>
      </c>
      <c r="G437" s="205" t="s">
        <v>1238</v>
      </c>
      <c r="H437" s="205" t="s">
        <v>1239</v>
      </c>
      <c r="I437" s="213">
        <v>45614</v>
      </c>
      <c r="J437" s="213">
        <v>45614</v>
      </c>
      <c r="K437" s="213">
        <v>45616</v>
      </c>
      <c r="L437" s="213">
        <v>45616</v>
      </c>
      <c r="M437" s="213">
        <v>45616</v>
      </c>
      <c r="N437" s="213">
        <v>45621</v>
      </c>
      <c r="O437" s="214" t="s">
        <v>1240</v>
      </c>
      <c r="P437" s="205" t="s">
        <v>1456</v>
      </c>
      <c r="Q437" s="215">
        <v>300</v>
      </c>
      <c r="R437" s="215">
        <v>1250</v>
      </c>
      <c r="S437" s="215">
        <v>0</v>
      </c>
      <c r="T437" s="215">
        <v>0</v>
      </c>
      <c r="U437" s="215">
        <v>0</v>
      </c>
      <c r="V437" s="215"/>
      <c r="W437" s="215">
        <v>0</v>
      </c>
      <c r="X437" s="215">
        <v>0</v>
      </c>
      <c r="Y437" s="215">
        <v>0</v>
      </c>
      <c r="Z437" s="215">
        <v>0</v>
      </c>
      <c r="AA437" s="215"/>
      <c r="AB437" s="215">
        <f t="shared" si="58"/>
        <v>1550</v>
      </c>
      <c r="AC437" s="215">
        <f t="shared" si="59"/>
        <v>0</v>
      </c>
      <c r="AD437" s="215">
        <v>0</v>
      </c>
      <c r="AE437" s="216">
        <v>45616</v>
      </c>
      <c r="AF437" s="215" t="s">
        <v>1246</v>
      </c>
      <c r="AG437" s="215">
        <v>1550</v>
      </c>
      <c r="AH437" s="217">
        <v>45621</v>
      </c>
      <c r="AI437" s="218" t="s">
        <v>1457</v>
      </c>
      <c r="AJ437" s="219" t="s">
        <v>1243</v>
      </c>
      <c r="AK437" s="220">
        <f t="shared" si="60"/>
        <v>300</v>
      </c>
      <c r="AL437" s="220">
        <f t="shared" si="61"/>
        <v>1250</v>
      </c>
      <c r="AM437" s="220">
        <f t="shared" si="52"/>
        <v>1550</v>
      </c>
      <c r="AN437" s="220">
        <f t="shared" si="62"/>
        <v>1550</v>
      </c>
      <c r="AO437" s="222"/>
      <c r="AP437" s="223" t="s">
        <v>1254</v>
      </c>
    </row>
    <row r="438" s="61" customFormat="1" ht="15" spans="1:42">
      <c r="A438" s="204">
        <v>231045</v>
      </c>
      <c r="B438" s="205" t="s">
        <v>639</v>
      </c>
      <c r="C438" s="205" t="s">
        <v>449</v>
      </c>
      <c r="D438" s="210" t="s">
        <v>1236</v>
      </c>
      <c r="E438" s="206" t="s">
        <v>1252</v>
      </c>
      <c r="F438" s="207" t="s">
        <v>433</v>
      </c>
      <c r="G438" s="205" t="s">
        <v>1238</v>
      </c>
      <c r="H438" s="205" t="s">
        <v>1239</v>
      </c>
      <c r="I438" s="213">
        <v>45614</v>
      </c>
      <c r="J438" s="213">
        <v>45614</v>
      </c>
      <c r="K438" s="213">
        <v>45616</v>
      </c>
      <c r="L438" s="213">
        <v>45616</v>
      </c>
      <c r="M438" s="213">
        <v>45616</v>
      </c>
      <c r="N438" s="213">
        <v>45616</v>
      </c>
      <c r="O438" s="214">
        <v>45264</v>
      </c>
      <c r="P438" s="205" t="s">
        <v>1250</v>
      </c>
      <c r="Q438" s="215">
        <v>0</v>
      </c>
      <c r="R438" s="215">
        <v>800</v>
      </c>
      <c r="S438" s="215">
        <v>0</v>
      </c>
      <c r="T438" s="215">
        <v>0</v>
      </c>
      <c r="U438" s="215">
        <v>0</v>
      </c>
      <c r="V438" s="215"/>
      <c r="W438" s="215">
        <v>0</v>
      </c>
      <c r="X438" s="215">
        <v>800</v>
      </c>
      <c r="Y438" s="215">
        <v>0</v>
      </c>
      <c r="Z438" s="215">
        <v>0</v>
      </c>
      <c r="AA438" s="215"/>
      <c r="AB438" s="215">
        <f t="shared" si="58"/>
        <v>0</v>
      </c>
      <c r="AC438" s="215">
        <f t="shared" si="59"/>
        <v>0</v>
      </c>
      <c r="AD438" s="215">
        <v>0</v>
      </c>
      <c r="AE438" s="216">
        <v>45616</v>
      </c>
      <c r="AF438" s="215" t="s">
        <v>1246</v>
      </c>
      <c r="AG438" s="215">
        <v>0</v>
      </c>
      <c r="AH438" s="217"/>
      <c r="AI438" s="218"/>
      <c r="AJ438" s="219" t="s">
        <v>1399</v>
      </c>
      <c r="AK438" s="220">
        <f t="shared" si="60"/>
        <v>0</v>
      </c>
      <c r="AL438" s="220">
        <f t="shared" si="61"/>
        <v>0</v>
      </c>
      <c r="AM438" s="220">
        <f t="shared" si="52"/>
        <v>0</v>
      </c>
      <c r="AN438" s="220">
        <f t="shared" si="62"/>
        <v>0</v>
      </c>
      <c r="AO438" s="222"/>
      <c r="AP438" s="223" t="s">
        <v>1265</v>
      </c>
    </row>
    <row r="439" s="61" customFormat="1" ht="15" spans="1:42">
      <c r="A439" s="204">
        <v>231238</v>
      </c>
      <c r="B439" s="205" t="s">
        <v>1121</v>
      </c>
      <c r="C439" s="205" t="s">
        <v>449</v>
      </c>
      <c r="D439" s="210" t="s">
        <v>1236</v>
      </c>
      <c r="E439" s="206" t="s">
        <v>1252</v>
      </c>
      <c r="F439" s="207" t="s">
        <v>433</v>
      </c>
      <c r="G439" s="205" t="s">
        <v>1238</v>
      </c>
      <c r="H439" s="205" t="s">
        <v>1239</v>
      </c>
      <c r="I439" s="213">
        <v>45615</v>
      </c>
      <c r="J439" s="213">
        <v>45615</v>
      </c>
      <c r="K439" s="213">
        <v>45616</v>
      </c>
      <c r="L439" s="213">
        <v>45616</v>
      </c>
      <c r="M439" s="213">
        <v>45616</v>
      </c>
      <c r="N439" s="213">
        <v>45618</v>
      </c>
      <c r="O439" s="214">
        <v>45608</v>
      </c>
      <c r="P439" s="205" t="s">
        <v>1250</v>
      </c>
      <c r="Q439" s="215">
        <v>0</v>
      </c>
      <c r="R439" s="215">
        <v>800</v>
      </c>
      <c r="S439" s="215">
        <v>0</v>
      </c>
      <c r="T439" s="215">
        <v>0</v>
      </c>
      <c r="U439" s="215">
        <v>0</v>
      </c>
      <c r="V439" s="215"/>
      <c r="W439" s="215">
        <v>0</v>
      </c>
      <c r="X439" s="215">
        <v>800</v>
      </c>
      <c r="Y439" s="215">
        <v>0</v>
      </c>
      <c r="Z439" s="215">
        <v>0</v>
      </c>
      <c r="AA439" s="215"/>
      <c r="AB439" s="215">
        <f t="shared" si="58"/>
        <v>0</v>
      </c>
      <c r="AC439" s="215">
        <f t="shared" si="59"/>
        <v>0</v>
      </c>
      <c r="AD439" s="215">
        <v>0</v>
      </c>
      <c r="AE439" s="216">
        <v>45616</v>
      </c>
      <c r="AF439" s="215" t="s">
        <v>1246</v>
      </c>
      <c r="AG439" s="215">
        <v>0</v>
      </c>
      <c r="AH439" s="217"/>
      <c r="AI439" s="218"/>
      <c r="AJ439" s="219" t="s">
        <v>1399</v>
      </c>
      <c r="AK439" s="220">
        <f t="shared" si="60"/>
        <v>0</v>
      </c>
      <c r="AL439" s="220">
        <f t="shared" si="61"/>
        <v>0</v>
      </c>
      <c r="AM439" s="220">
        <f t="shared" si="52"/>
        <v>0</v>
      </c>
      <c r="AN439" s="220">
        <f t="shared" si="62"/>
        <v>0</v>
      </c>
      <c r="AO439" s="222"/>
      <c r="AP439" s="223" t="s">
        <v>1265</v>
      </c>
    </row>
    <row r="440" s="61" customFormat="1" ht="15" spans="1:42">
      <c r="A440" s="204">
        <v>229471</v>
      </c>
      <c r="B440" s="205" t="s">
        <v>1126</v>
      </c>
      <c r="C440" s="205" t="s">
        <v>720</v>
      </c>
      <c r="D440" s="210" t="s">
        <v>1236</v>
      </c>
      <c r="E440" s="206" t="s">
        <v>1252</v>
      </c>
      <c r="F440" s="207" t="s">
        <v>433</v>
      </c>
      <c r="G440" s="205" t="s">
        <v>1238</v>
      </c>
      <c r="H440" s="205" t="s">
        <v>1239</v>
      </c>
      <c r="I440" s="213">
        <v>45603</v>
      </c>
      <c r="J440" s="213">
        <v>45603</v>
      </c>
      <c r="K440" s="213">
        <v>45618</v>
      </c>
      <c r="L440" s="213">
        <v>45618</v>
      </c>
      <c r="M440" s="213">
        <v>45618</v>
      </c>
      <c r="N440" s="213">
        <v>45625</v>
      </c>
      <c r="O440" s="214">
        <v>45309</v>
      </c>
      <c r="P440" s="205" t="s">
        <v>1250</v>
      </c>
      <c r="Q440" s="215">
        <v>800</v>
      </c>
      <c r="R440" s="215">
        <v>800</v>
      </c>
      <c r="S440" s="215">
        <v>0</v>
      </c>
      <c r="T440" s="215">
        <v>0</v>
      </c>
      <c r="U440" s="215">
        <v>0</v>
      </c>
      <c r="V440" s="215"/>
      <c r="W440" s="215">
        <v>0</v>
      </c>
      <c r="X440" s="215">
        <v>0</v>
      </c>
      <c r="Y440" s="215">
        <v>0</v>
      </c>
      <c r="Z440" s="215">
        <v>0</v>
      </c>
      <c r="AA440" s="215"/>
      <c r="AB440" s="215">
        <f t="shared" si="58"/>
        <v>1600</v>
      </c>
      <c r="AC440" s="215">
        <f t="shared" si="59"/>
        <v>0</v>
      </c>
      <c r="AD440" s="215">
        <v>0</v>
      </c>
      <c r="AE440" s="216">
        <v>45618</v>
      </c>
      <c r="AF440" s="215" t="s">
        <v>1246</v>
      </c>
      <c r="AG440" s="215">
        <v>1600</v>
      </c>
      <c r="AH440" s="217">
        <v>45625</v>
      </c>
      <c r="AI440" s="218" t="s">
        <v>1458</v>
      </c>
      <c r="AJ440" s="219" t="s">
        <v>1243</v>
      </c>
      <c r="AK440" s="220">
        <f t="shared" si="60"/>
        <v>800</v>
      </c>
      <c r="AL440" s="220">
        <f t="shared" si="61"/>
        <v>800</v>
      </c>
      <c r="AM440" s="220">
        <f t="shared" si="52"/>
        <v>1600</v>
      </c>
      <c r="AN440" s="220">
        <f t="shared" si="62"/>
        <v>1600</v>
      </c>
      <c r="AO440" s="222"/>
      <c r="AP440" s="223" t="s">
        <v>1254</v>
      </c>
    </row>
    <row r="441" s="61" customFormat="1" ht="15" spans="1:42">
      <c r="A441" s="204">
        <v>230993</v>
      </c>
      <c r="B441" s="205" t="s">
        <v>1125</v>
      </c>
      <c r="C441" s="205" t="s">
        <v>838</v>
      </c>
      <c r="D441" s="210" t="s">
        <v>1236</v>
      </c>
      <c r="E441" s="206" t="s">
        <v>1237</v>
      </c>
      <c r="F441" s="207" t="s">
        <v>454</v>
      </c>
      <c r="G441" s="205" t="s">
        <v>1238</v>
      </c>
      <c r="H441" s="205" t="s">
        <v>1239</v>
      </c>
      <c r="I441" s="213">
        <v>45614</v>
      </c>
      <c r="J441" s="213">
        <v>45614</v>
      </c>
      <c r="K441" s="213">
        <v>45618</v>
      </c>
      <c r="L441" s="213">
        <v>45618</v>
      </c>
      <c r="M441" s="213">
        <v>45618</v>
      </c>
      <c r="N441" s="213">
        <v>45621</v>
      </c>
      <c r="O441" s="214">
        <v>44300</v>
      </c>
      <c r="P441" s="205" t="s">
        <v>1382</v>
      </c>
      <c r="Q441" s="215">
        <v>22000</v>
      </c>
      <c r="R441" s="215">
        <v>4250</v>
      </c>
      <c r="S441" s="215">
        <v>800</v>
      </c>
      <c r="T441" s="215">
        <v>0</v>
      </c>
      <c r="U441" s="215">
        <v>0</v>
      </c>
      <c r="V441" s="215"/>
      <c r="W441" s="215">
        <v>14850</v>
      </c>
      <c r="X441" s="215">
        <v>0</v>
      </c>
      <c r="Y441" s="215">
        <v>0</v>
      </c>
      <c r="Z441" s="215">
        <v>297.5</v>
      </c>
      <c r="AA441" s="215"/>
      <c r="AB441" s="215">
        <f t="shared" si="58"/>
        <v>11902.5</v>
      </c>
      <c r="AC441" s="215">
        <f t="shared" si="59"/>
        <v>0</v>
      </c>
      <c r="AD441" s="215">
        <v>0</v>
      </c>
      <c r="AE441" s="216">
        <v>45618</v>
      </c>
      <c r="AF441" s="215" t="s">
        <v>1246</v>
      </c>
      <c r="AG441" s="215">
        <v>11902.5</v>
      </c>
      <c r="AH441" s="217">
        <v>45622</v>
      </c>
      <c r="AI441" s="218" t="s">
        <v>1459</v>
      </c>
      <c r="AJ441" s="219" t="s">
        <v>1243</v>
      </c>
      <c r="AK441" s="220">
        <f t="shared" si="60"/>
        <v>7150</v>
      </c>
      <c r="AL441" s="220">
        <f t="shared" si="61"/>
        <v>4752.5</v>
      </c>
      <c r="AM441" s="220">
        <f t="shared" si="52"/>
        <v>11902.5</v>
      </c>
      <c r="AN441" s="220">
        <f t="shared" si="62"/>
        <v>11902.5</v>
      </c>
      <c r="AO441" s="222"/>
      <c r="AP441" s="223" t="s">
        <v>1256</v>
      </c>
    </row>
    <row r="442" s="61" customFormat="1" ht="15" spans="1:42">
      <c r="A442" s="204">
        <v>230793</v>
      </c>
      <c r="B442" s="205" t="s">
        <v>1130</v>
      </c>
      <c r="C442" s="205" t="s">
        <v>536</v>
      </c>
      <c r="D442" s="210" t="s">
        <v>1236</v>
      </c>
      <c r="E442" s="206" t="s">
        <v>1252</v>
      </c>
      <c r="F442" s="207" t="s">
        <v>454</v>
      </c>
      <c r="G442" s="205" t="s">
        <v>1238</v>
      </c>
      <c r="H442" s="205" t="s">
        <v>1239</v>
      </c>
      <c r="I442" s="213">
        <v>45611</v>
      </c>
      <c r="J442" s="213">
        <v>45611</v>
      </c>
      <c r="K442" s="213">
        <v>45621</v>
      </c>
      <c r="L442" s="213">
        <v>45621</v>
      </c>
      <c r="M442" s="213">
        <v>45621</v>
      </c>
      <c r="N442" s="213">
        <v>45625</v>
      </c>
      <c r="O442" s="214" t="s">
        <v>1240</v>
      </c>
      <c r="P442" s="205" t="s">
        <v>1382</v>
      </c>
      <c r="Q442" s="215">
        <v>6215</v>
      </c>
      <c r="R442" s="215">
        <v>2600</v>
      </c>
      <c r="S442" s="215">
        <v>0</v>
      </c>
      <c r="T442" s="215">
        <v>0</v>
      </c>
      <c r="U442" s="215">
        <v>0</v>
      </c>
      <c r="V442" s="215">
        <v>881.5</v>
      </c>
      <c r="W442" s="215">
        <v>0</v>
      </c>
      <c r="X442" s="215">
        <v>0</v>
      </c>
      <c r="Y442" s="215">
        <v>0</v>
      </c>
      <c r="Z442" s="215">
        <v>0</v>
      </c>
      <c r="AA442" s="215"/>
      <c r="AB442" s="215">
        <f>SUM(Q442:T442)-(U442+W442+X442+Y442+Z442+V442)</f>
        <v>7933.5</v>
      </c>
      <c r="AC442" s="215">
        <f t="shared" si="59"/>
        <v>0</v>
      </c>
      <c r="AD442" s="215">
        <v>4000</v>
      </c>
      <c r="AE442" s="216">
        <v>45621</v>
      </c>
      <c r="AF442" s="215" t="s">
        <v>1131</v>
      </c>
      <c r="AG442" s="215">
        <v>3933.5</v>
      </c>
      <c r="AH442" s="217">
        <v>45625</v>
      </c>
      <c r="AI442" s="218" t="s">
        <v>1460</v>
      </c>
      <c r="AJ442" s="219" t="s">
        <v>1243</v>
      </c>
      <c r="AK442" s="220">
        <f t="shared" si="60"/>
        <v>6215</v>
      </c>
      <c r="AL442" s="220">
        <f t="shared" si="61"/>
        <v>2600</v>
      </c>
      <c r="AM442" s="220">
        <f t="shared" si="52"/>
        <v>8815</v>
      </c>
      <c r="AN442" s="220">
        <f t="shared" si="62"/>
        <v>7933.5</v>
      </c>
      <c r="AO442" s="222"/>
      <c r="AP442" s="223" t="s">
        <v>1254</v>
      </c>
    </row>
    <row r="443" s="61" customFormat="1" ht="15" spans="1:42">
      <c r="A443" s="204">
        <v>231240</v>
      </c>
      <c r="B443" s="205" t="s">
        <v>1129</v>
      </c>
      <c r="C443" s="205" t="s">
        <v>510</v>
      </c>
      <c r="D443" s="210" t="s">
        <v>1236</v>
      </c>
      <c r="E443" s="206" t="s">
        <v>1237</v>
      </c>
      <c r="F443" s="207" t="s">
        <v>433</v>
      </c>
      <c r="G443" s="205" t="s">
        <v>1238</v>
      </c>
      <c r="H443" s="205" t="s">
        <v>1239</v>
      </c>
      <c r="I443" s="213">
        <v>45615</v>
      </c>
      <c r="J443" s="213">
        <v>45616</v>
      </c>
      <c r="K443" s="213">
        <v>45621</v>
      </c>
      <c r="L443" s="213">
        <v>45621</v>
      </c>
      <c r="M443" s="213">
        <v>45621</v>
      </c>
      <c r="N443" s="213">
        <v>45621</v>
      </c>
      <c r="O443" s="214">
        <v>45418</v>
      </c>
      <c r="P443" s="205" t="s">
        <v>1382</v>
      </c>
      <c r="Q443" s="215">
        <v>3300</v>
      </c>
      <c r="R443" s="215">
        <v>2600</v>
      </c>
      <c r="S443" s="215">
        <v>0</v>
      </c>
      <c r="T443" s="215">
        <v>0</v>
      </c>
      <c r="U443" s="215">
        <v>0</v>
      </c>
      <c r="V443" s="215"/>
      <c r="W443" s="215">
        <v>3300</v>
      </c>
      <c r="X443" s="215">
        <v>2600</v>
      </c>
      <c r="Y443" s="215">
        <v>0</v>
      </c>
      <c r="Z443" s="215">
        <v>0</v>
      </c>
      <c r="AA443" s="215"/>
      <c r="AB443" s="215">
        <f t="shared" ref="AB443:AB449" si="63">SUM(Q443:T443)-(U443+W443+X443+Y443+Z443)</f>
        <v>0</v>
      </c>
      <c r="AC443" s="215">
        <f t="shared" si="59"/>
        <v>0</v>
      </c>
      <c r="AD443" s="215">
        <v>0</v>
      </c>
      <c r="AE443" s="216">
        <v>45621</v>
      </c>
      <c r="AF443" s="215" t="s">
        <v>1246</v>
      </c>
      <c r="AG443" s="215">
        <v>0</v>
      </c>
      <c r="AH443" s="217"/>
      <c r="AI443" s="218"/>
      <c r="AJ443" s="219" t="s">
        <v>1399</v>
      </c>
      <c r="AK443" s="220">
        <f t="shared" si="60"/>
        <v>0</v>
      </c>
      <c r="AL443" s="220">
        <f t="shared" si="61"/>
        <v>0</v>
      </c>
      <c r="AM443" s="220">
        <f t="shared" si="52"/>
        <v>0</v>
      </c>
      <c r="AN443" s="220">
        <f t="shared" si="62"/>
        <v>0</v>
      </c>
      <c r="AO443" s="222"/>
      <c r="AP443" s="223" t="s">
        <v>1247</v>
      </c>
    </row>
    <row r="444" s="61" customFormat="1" ht="15" spans="1:42">
      <c r="A444" s="204">
        <v>231585</v>
      </c>
      <c r="B444" s="205" t="s">
        <v>1134</v>
      </c>
      <c r="C444" s="205" t="s">
        <v>517</v>
      </c>
      <c r="D444" s="210" t="s">
        <v>1236</v>
      </c>
      <c r="E444" s="206" t="s">
        <v>1237</v>
      </c>
      <c r="F444" s="207" t="s">
        <v>454</v>
      </c>
      <c r="G444" s="205" t="s">
        <v>1238</v>
      </c>
      <c r="H444" s="205" t="s">
        <v>1239</v>
      </c>
      <c r="I444" s="213">
        <v>45617</v>
      </c>
      <c r="J444" s="213">
        <v>45617</v>
      </c>
      <c r="K444" s="213">
        <v>45622</v>
      </c>
      <c r="L444" s="213">
        <v>45622</v>
      </c>
      <c r="M444" s="213">
        <v>45622</v>
      </c>
      <c r="N444" s="213">
        <v>45624</v>
      </c>
      <c r="O444" s="214" t="s">
        <v>1240</v>
      </c>
      <c r="P444" s="205" t="s">
        <v>1382</v>
      </c>
      <c r="Q444" s="215">
        <v>3900</v>
      </c>
      <c r="R444" s="215">
        <v>2600</v>
      </c>
      <c r="S444" s="215">
        <v>500</v>
      </c>
      <c r="T444" s="215">
        <v>0</v>
      </c>
      <c r="U444" s="215">
        <v>0</v>
      </c>
      <c r="V444" s="215"/>
      <c r="W444" s="215">
        <v>0</v>
      </c>
      <c r="X444" s="215">
        <v>0</v>
      </c>
      <c r="Y444" s="215">
        <v>0</v>
      </c>
      <c r="Z444" s="215">
        <v>0</v>
      </c>
      <c r="AA444" s="215"/>
      <c r="AB444" s="215">
        <f t="shared" si="63"/>
        <v>7000</v>
      </c>
      <c r="AC444" s="215">
        <f t="shared" si="59"/>
        <v>0</v>
      </c>
      <c r="AD444" s="215">
        <v>3500</v>
      </c>
      <c r="AE444" s="216">
        <v>45622</v>
      </c>
      <c r="AF444" s="215" t="s">
        <v>1461</v>
      </c>
      <c r="AG444" s="215">
        <v>3500</v>
      </c>
      <c r="AH444" s="217">
        <v>45624</v>
      </c>
      <c r="AI444" s="218" t="s">
        <v>1462</v>
      </c>
      <c r="AJ444" s="219" t="s">
        <v>1243</v>
      </c>
      <c r="AK444" s="220">
        <f t="shared" si="60"/>
        <v>3900</v>
      </c>
      <c r="AL444" s="220">
        <f t="shared" si="61"/>
        <v>3100</v>
      </c>
      <c r="AM444" s="220">
        <f t="shared" si="52"/>
        <v>7000</v>
      </c>
      <c r="AN444" s="220">
        <f t="shared" si="62"/>
        <v>7000</v>
      </c>
      <c r="AO444" s="222"/>
      <c r="AP444" s="223" t="s">
        <v>1256</v>
      </c>
    </row>
    <row r="445" s="61" customFormat="1" ht="15" spans="1:42">
      <c r="A445" s="204">
        <v>232005</v>
      </c>
      <c r="B445" s="205" t="s">
        <v>1137</v>
      </c>
      <c r="C445" s="205" t="s">
        <v>1138</v>
      </c>
      <c r="D445" s="210" t="s">
        <v>1236</v>
      </c>
      <c r="E445" s="206" t="s">
        <v>1237</v>
      </c>
      <c r="F445" s="207" t="s">
        <v>433</v>
      </c>
      <c r="G445" s="205" t="s">
        <v>1238</v>
      </c>
      <c r="H445" s="205" t="s">
        <v>1239</v>
      </c>
      <c r="I445" s="213">
        <v>45621</v>
      </c>
      <c r="J445" s="213">
        <v>45622</v>
      </c>
      <c r="K445" s="213">
        <v>45622</v>
      </c>
      <c r="L445" s="213">
        <v>45622</v>
      </c>
      <c r="M445" s="213">
        <v>45622</v>
      </c>
      <c r="N445" s="213">
        <v>45624</v>
      </c>
      <c r="O445" s="214">
        <v>45599</v>
      </c>
      <c r="P445" s="205" t="s">
        <v>1271</v>
      </c>
      <c r="Q445" s="215">
        <v>0</v>
      </c>
      <c r="R445" s="215">
        <v>400</v>
      </c>
      <c r="S445" s="215">
        <v>0</v>
      </c>
      <c r="T445" s="215">
        <v>0</v>
      </c>
      <c r="U445" s="215">
        <v>0</v>
      </c>
      <c r="V445" s="215"/>
      <c r="W445" s="215">
        <v>0</v>
      </c>
      <c r="X445" s="215">
        <v>400</v>
      </c>
      <c r="Y445" s="215">
        <v>0</v>
      </c>
      <c r="Z445" s="215">
        <v>0</v>
      </c>
      <c r="AA445" s="215"/>
      <c r="AB445" s="215">
        <f t="shared" si="63"/>
        <v>0</v>
      </c>
      <c r="AC445" s="215">
        <f t="shared" si="59"/>
        <v>0</v>
      </c>
      <c r="AD445" s="215">
        <v>0</v>
      </c>
      <c r="AE445" s="216">
        <v>45622</v>
      </c>
      <c r="AF445" s="215" t="s">
        <v>1246</v>
      </c>
      <c r="AG445" s="215">
        <v>0</v>
      </c>
      <c r="AH445" s="217"/>
      <c r="AI445" s="218"/>
      <c r="AJ445" s="219"/>
      <c r="AK445" s="220">
        <f t="shared" si="60"/>
        <v>0</v>
      </c>
      <c r="AL445" s="220">
        <f t="shared" si="61"/>
        <v>0</v>
      </c>
      <c r="AM445" s="220">
        <f t="shared" si="52"/>
        <v>0</v>
      </c>
      <c r="AN445" s="220">
        <f t="shared" si="62"/>
        <v>0</v>
      </c>
      <c r="AO445" s="222"/>
      <c r="AP445" s="223" t="s">
        <v>1247</v>
      </c>
    </row>
    <row r="446" s="61" customFormat="1" ht="15" spans="1:42">
      <c r="A446" s="204">
        <v>231977</v>
      </c>
      <c r="B446" s="205" t="s">
        <v>1140</v>
      </c>
      <c r="C446" s="205" t="s">
        <v>541</v>
      </c>
      <c r="D446" s="210" t="s">
        <v>1236</v>
      </c>
      <c r="E446" s="206" t="s">
        <v>1237</v>
      </c>
      <c r="F446" s="207" t="s">
        <v>433</v>
      </c>
      <c r="G446" s="205" t="s">
        <v>1238</v>
      </c>
      <c r="H446" s="205" t="s">
        <v>1239</v>
      </c>
      <c r="I446" s="213">
        <v>45621</v>
      </c>
      <c r="J446" s="213">
        <v>45622</v>
      </c>
      <c r="K446" s="213">
        <v>45622</v>
      </c>
      <c r="L446" s="213">
        <v>45622</v>
      </c>
      <c r="M446" s="213">
        <v>45622</v>
      </c>
      <c r="N446" s="213">
        <v>45624</v>
      </c>
      <c r="O446" s="214">
        <v>45599</v>
      </c>
      <c r="P446" s="205" t="s">
        <v>1271</v>
      </c>
      <c r="Q446" s="215">
        <v>0</v>
      </c>
      <c r="R446" s="215">
        <v>400</v>
      </c>
      <c r="S446" s="215">
        <v>0</v>
      </c>
      <c r="T446" s="215">
        <v>0</v>
      </c>
      <c r="U446" s="215">
        <v>0</v>
      </c>
      <c r="V446" s="215"/>
      <c r="W446" s="215">
        <v>0</v>
      </c>
      <c r="X446" s="215">
        <v>400</v>
      </c>
      <c r="Y446" s="215">
        <v>0</v>
      </c>
      <c r="Z446" s="215">
        <v>0</v>
      </c>
      <c r="AA446" s="215"/>
      <c r="AB446" s="215">
        <f t="shared" si="63"/>
        <v>0</v>
      </c>
      <c r="AC446" s="215">
        <f t="shared" si="59"/>
        <v>0</v>
      </c>
      <c r="AD446" s="215">
        <v>0</v>
      </c>
      <c r="AE446" s="216">
        <v>45622</v>
      </c>
      <c r="AF446" s="215" t="s">
        <v>1246</v>
      </c>
      <c r="AG446" s="215">
        <v>0</v>
      </c>
      <c r="AH446" s="217"/>
      <c r="AI446" s="218"/>
      <c r="AJ446" s="219"/>
      <c r="AK446" s="220">
        <f t="shared" si="60"/>
        <v>0</v>
      </c>
      <c r="AL446" s="220">
        <f t="shared" si="61"/>
        <v>0</v>
      </c>
      <c r="AM446" s="220">
        <f t="shared" si="52"/>
        <v>0</v>
      </c>
      <c r="AN446" s="220">
        <f t="shared" si="62"/>
        <v>0</v>
      </c>
      <c r="AO446" s="222"/>
      <c r="AP446" s="223" t="s">
        <v>1247</v>
      </c>
    </row>
    <row r="447" s="61" customFormat="1" ht="15" spans="1:42">
      <c r="A447" s="204">
        <v>231756</v>
      </c>
      <c r="B447" s="205" t="s">
        <v>1141</v>
      </c>
      <c r="C447" s="205" t="s">
        <v>522</v>
      </c>
      <c r="D447" s="210" t="s">
        <v>1236</v>
      </c>
      <c r="E447" s="206" t="s">
        <v>523</v>
      </c>
      <c r="F447" s="207" t="s">
        <v>523</v>
      </c>
      <c r="G447" s="205" t="s">
        <v>1238</v>
      </c>
      <c r="H447" s="205" t="s">
        <v>1239</v>
      </c>
      <c r="I447" s="213">
        <v>45618</v>
      </c>
      <c r="J447" s="213">
        <v>45622</v>
      </c>
      <c r="K447" s="213">
        <v>45622</v>
      </c>
      <c r="L447" s="213">
        <v>45622</v>
      </c>
      <c r="M447" s="213">
        <v>45622</v>
      </c>
      <c r="N447" s="213">
        <v>45622</v>
      </c>
      <c r="O447" s="214" t="s">
        <v>1240</v>
      </c>
      <c r="P447" s="205" t="s">
        <v>1268</v>
      </c>
      <c r="Q447" s="215">
        <v>0</v>
      </c>
      <c r="R447" s="215">
        <v>900</v>
      </c>
      <c r="S447" s="215">
        <v>0</v>
      </c>
      <c r="T447" s="215">
        <v>0</v>
      </c>
      <c r="U447" s="215">
        <v>0</v>
      </c>
      <c r="V447" s="215"/>
      <c r="W447" s="215">
        <v>0</v>
      </c>
      <c r="X447" s="215">
        <v>900</v>
      </c>
      <c r="Y447" s="215">
        <v>0</v>
      </c>
      <c r="Z447" s="215">
        <v>0</v>
      </c>
      <c r="AA447" s="215"/>
      <c r="AB447" s="215">
        <f t="shared" si="63"/>
        <v>0</v>
      </c>
      <c r="AC447" s="215">
        <f t="shared" si="59"/>
        <v>0</v>
      </c>
      <c r="AD447" s="215">
        <v>0</v>
      </c>
      <c r="AE447" s="216">
        <v>45622</v>
      </c>
      <c r="AF447" s="215" t="s">
        <v>1246</v>
      </c>
      <c r="AG447" s="215">
        <v>0</v>
      </c>
      <c r="AH447" s="217"/>
      <c r="AI447" s="218"/>
      <c r="AJ447" s="219"/>
      <c r="AK447" s="220">
        <f t="shared" si="60"/>
        <v>0</v>
      </c>
      <c r="AL447" s="220">
        <f t="shared" si="61"/>
        <v>0</v>
      </c>
      <c r="AM447" s="220">
        <f t="shared" si="52"/>
        <v>0</v>
      </c>
      <c r="AN447" s="220">
        <f t="shared" si="62"/>
        <v>0</v>
      </c>
      <c r="AO447" s="222"/>
      <c r="AP447" s="223" t="s">
        <v>1265</v>
      </c>
    </row>
    <row r="448" s="61" customFormat="1" ht="15" spans="1:42">
      <c r="A448" s="204">
        <v>232081</v>
      </c>
      <c r="B448" s="205" t="s">
        <v>757</v>
      </c>
      <c r="C448" s="205" t="s">
        <v>449</v>
      </c>
      <c r="D448" s="210" t="s">
        <v>1236</v>
      </c>
      <c r="E448" s="206" t="s">
        <v>1252</v>
      </c>
      <c r="F448" s="207" t="s">
        <v>433</v>
      </c>
      <c r="G448" s="205" t="s">
        <v>1238</v>
      </c>
      <c r="H448" s="205" t="s">
        <v>1239</v>
      </c>
      <c r="I448" s="213">
        <v>45621</v>
      </c>
      <c r="J448" s="213">
        <v>45621</v>
      </c>
      <c r="K448" s="213">
        <v>45623</v>
      </c>
      <c r="L448" s="213">
        <v>45623</v>
      </c>
      <c r="M448" s="213">
        <v>45623</v>
      </c>
      <c r="N448" s="213">
        <v>45624</v>
      </c>
      <c r="O448" s="214">
        <v>45262</v>
      </c>
      <c r="P448" s="205" t="s">
        <v>1250</v>
      </c>
      <c r="Q448" s="215">
        <v>500</v>
      </c>
      <c r="R448" s="215">
        <v>800</v>
      </c>
      <c r="S448" s="215">
        <v>0</v>
      </c>
      <c r="T448" s="215">
        <v>0</v>
      </c>
      <c r="U448" s="215">
        <v>0</v>
      </c>
      <c r="V448" s="215"/>
      <c r="W448" s="215">
        <v>500</v>
      </c>
      <c r="X448" s="215">
        <v>800</v>
      </c>
      <c r="Y448" s="215">
        <v>0</v>
      </c>
      <c r="Z448" s="215">
        <v>0</v>
      </c>
      <c r="AA448" s="215"/>
      <c r="AB448" s="215">
        <f t="shared" si="63"/>
        <v>0</v>
      </c>
      <c r="AC448" s="215">
        <f t="shared" si="59"/>
        <v>0</v>
      </c>
      <c r="AD448" s="215">
        <v>0</v>
      </c>
      <c r="AE448" s="216">
        <v>45623</v>
      </c>
      <c r="AF448" s="215" t="s">
        <v>1246</v>
      </c>
      <c r="AG448" s="215">
        <v>0</v>
      </c>
      <c r="AH448" s="217"/>
      <c r="AI448" s="218"/>
      <c r="AJ448" s="219"/>
      <c r="AK448" s="220">
        <f t="shared" si="60"/>
        <v>0</v>
      </c>
      <c r="AL448" s="220">
        <f t="shared" si="61"/>
        <v>0</v>
      </c>
      <c r="AM448" s="220">
        <f t="shared" si="52"/>
        <v>0</v>
      </c>
      <c r="AN448" s="220">
        <f t="shared" si="62"/>
        <v>0</v>
      </c>
      <c r="AO448" s="222"/>
      <c r="AP448" s="223" t="s">
        <v>1265</v>
      </c>
    </row>
    <row r="449" s="61" customFormat="1" ht="15" spans="1:42">
      <c r="A449" s="204">
        <v>230871</v>
      </c>
      <c r="B449" s="205" t="s">
        <v>1145</v>
      </c>
      <c r="C449" s="205" t="s">
        <v>701</v>
      </c>
      <c r="D449" s="210" t="s">
        <v>1236</v>
      </c>
      <c r="E449" s="206" t="s">
        <v>1237</v>
      </c>
      <c r="F449" s="207" t="s">
        <v>454</v>
      </c>
      <c r="G449" s="205" t="s">
        <v>1238</v>
      </c>
      <c r="H449" s="205" t="s">
        <v>1239</v>
      </c>
      <c r="I449" s="213">
        <v>45612</v>
      </c>
      <c r="J449" s="213">
        <v>45614</v>
      </c>
      <c r="K449" s="213">
        <v>45624</v>
      </c>
      <c r="L449" s="213">
        <v>45624</v>
      </c>
      <c r="M449" s="213">
        <v>45624</v>
      </c>
      <c r="N449" s="213">
        <v>45628</v>
      </c>
      <c r="O449" s="214">
        <v>44314</v>
      </c>
      <c r="P449" s="205" t="s">
        <v>1382</v>
      </c>
      <c r="Q449" s="215">
        <v>14500</v>
      </c>
      <c r="R449" s="215">
        <v>4250</v>
      </c>
      <c r="S449" s="215">
        <v>800</v>
      </c>
      <c r="T449" s="215">
        <v>0</v>
      </c>
      <c r="U449" s="215">
        <v>200</v>
      </c>
      <c r="V449" s="215"/>
      <c r="W449" s="215">
        <v>11000</v>
      </c>
      <c r="X449" s="215">
        <v>0</v>
      </c>
      <c r="Y449" s="215">
        <v>0</v>
      </c>
      <c r="Z449" s="215">
        <v>0</v>
      </c>
      <c r="AA449" s="215"/>
      <c r="AB449" s="215">
        <f t="shared" si="63"/>
        <v>8350</v>
      </c>
      <c r="AC449" s="215">
        <f t="shared" si="59"/>
        <v>0</v>
      </c>
      <c r="AD449" s="215">
        <v>4175</v>
      </c>
      <c r="AE449" s="216">
        <v>45624</v>
      </c>
      <c r="AF449" s="215" t="s">
        <v>1146</v>
      </c>
      <c r="AG449" s="215">
        <v>4175</v>
      </c>
      <c r="AH449" s="217">
        <v>45628</v>
      </c>
      <c r="AI449" s="218" t="s">
        <v>1463</v>
      </c>
      <c r="AJ449" s="219" t="s">
        <v>1243</v>
      </c>
      <c r="AK449" s="220">
        <f t="shared" si="60"/>
        <v>3300</v>
      </c>
      <c r="AL449" s="220">
        <f t="shared" si="61"/>
        <v>5050</v>
      </c>
      <c r="AM449" s="220">
        <f t="shared" si="52"/>
        <v>8350</v>
      </c>
      <c r="AN449" s="220">
        <f t="shared" si="62"/>
        <v>8350</v>
      </c>
      <c r="AO449" s="222"/>
      <c r="AP449" s="223" t="s">
        <v>1244</v>
      </c>
    </row>
    <row r="450" s="61" customFormat="1" ht="15" spans="1:42">
      <c r="A450" s="204">
        <v>231495</v>
      </c>
      <c r="B450" s="205" t="s">
        <v>495</v>
      </c>
      <c r="C450" s="205" t="s">
        <v>905</v>
      </c>
      <c r="D450" s="210" t="s">
        <v>1236</v>
      </c>
      <c r="E450" s="206" t="s">
        <v>1252</v>
      </c>
      <c r="F450" s="207" t="s">
        <v>433</v>
      </c>
      <c r="G450" s="205" t="s">
        <v>1238</v>
      </c>
      <c r="H450" s="205" t="s">
        <v>1239</v>
      </c>
      <c r="I450" s="213">
        <v>45616</v>
      </c>
      <c r="J450" s="213">
        <v>45616</v>
      </c>
      <c r="K450" s="213">
        <v>45625</v>
      </c>
      <c r="L450" s="213">
        <v>45625</v>
      </c>
      <c r="M450" s="213">
        <v>45625</v>
      </c>
      <c r="N450" s="213">
        <v>45643</v>
      </c>
      <c r="O450" s="214" t="s">
        <v>1240</v>
      </c>
      <c r="P450" s="205" t="s">
        <v>1250</v>
      </c>
      <c r="Q450" s="215">
        <v>3890</v>
      </c>
      <c r="R450" s="215">
        <v>800</v>
      </c>
      <c r="S450" s="215">
        <v>0</v>
      </c>
      <c r="T450" s="215">
        <v>0</v>
      </c>
      <c r="U450" s="215">
        <v>0</v>
      </c>
      <c r="V450" s="215"/>
      <c r="W450" s="215">
        <v>900</v>
      </c>
      <c r="X450" s="215">
        <v>800</v>
      </c>
      <c r="Y450" s="215">
        <v>0</v>
      </c>
      <c r="Z450" s="215">
        <v>0</v>
      </c>
      <c r="AA450" s="215">
        <v>26.7</v>
      </c>
      <c r="AB450" s="215">
        <f>SUM(Q450:T450)-(U450+W450+X450+Y450+Z450)-(AA450)</f>
        <v>2963.3</v>
      </c>
      <c r="AC450" s="215">
        <f t="shared" si="59"/>
        <v>-0.199999999999818</v>
      </c>
      <c r="AD450" s="215">
        <v>0</v>
      </c>
      <c r="AE450" s="216">
        <v>45625</v>
      </c>
      <c r="AF450" s="215" t="s">
        <v>1246</v>
      </c>
      <c r="AG450" s="215">
        <v>2963.5</v>
      </c>
      <c r="AH450" s="217">
        <v>45643</v>
      </c>
      <c r="AI450" s="218" t="s">
        <v>1464</v>
      </c>
      <c r="AJ450" s="219" t="s">
        <v>1243</v>
      </c>
      <c r="AK450" s="220">
        <f t="shared" si="60"/>
        <v>2990</v>
      </c>
      <c r="AL450" s="220">
        <f t="shared" si="61"/>
        <v>0</v>
      </c>
      <c r="AM450" s="220">
        <f t="shared" si="52"/>
        <v>2990</v>
      </c>
      <c r="AN450" s="220">
        <f t="shared" si="62"/>
        <v>2963.5</v>
      </c>
      <c r="AO450" s="222"/>
      <c r="AP450" s="223" t="s">
        <v>1244</v>
      </c>
    </row>
    <row r="451" s="61" customFormat="1" ht="15" spans="1:42">
      <c r="A451" s="204">
        <v>232104</v>
      </c>
      <c r="B451" s="205" t="s">
        <v>1149</v>
      </c>
      <c r="C451" s="205" t="s">
        <v>555</v>
      </c>
      <c r="D451" s="210" t="s">
        <v>1236</v>
      </c>
      <c r="E451" s="206" t="s">
        <v>1237</v>
      </c>
      <c r="F451" s="207" t="s">
        <v>454</v>
      </c>
      <c r="G451" s="205" t="s">
        <v>1238</v>
      </c>
      <c r="H451" s="205" t="s">
        <v>1239</v>
      </c>
      <c r="I451" s="213">
        <v>45621</v>
      </c>
      <c r="J451" s="213">
        <v>45622</v>
      </c>
      <c r="K451" s="213">
        <v>45625</v>
      </c>
      <c r="L451" s="213">
        <v>45625</v>
      </c>
      <c r="M451" s="213">
        <v>45625</v>
      </c>
      <c r="N451" s="213">
        <v>45628</v>
      </c>
      <c r="O451" s="214" t="s">
        <v>1240</v>
      </c>
      <c r="P451" s="205" t="s">
        <v>1382</v>
      </c>
      <c r="Q451" s="215">
        <v>3600</v>
      </c>
      <c r="R451" s="215">
        <v>2600</v>
      </c>
      <c r="S451" s="215">
        <v>500</v>
      </c>
      <c r="T451" s="215">
        <v>0</v>
      </c>
      <c r="U451" s="215">
        <v>0</v>
      </c>
      <c r="V451" s="215"/>
      <c r="W451" s="215">
        <v>0</v>
      </c>
      <c r="X451" s="215">
        <v>0</v>
      </c>
      <c r="Y451" s="215">
        <v>0</v>
      </c>
      <c r="Z451" s="215">
        <v>0</v>
      </c>
      <c r="AA451" s="215"/>
      <c r="AB451" s="215">
        <f t="shared" ref="AB451:AB464" si="64">SUM(Q451:T451)-(U451+W451+X451+Y451+Z451)</f>
        <v>6700</v>
      </c>
      <c r="AC451" s="215">
        <f t="shared" si="59"/>
        <v>0</v>
      </c>
      <c r="AD451" s="215">
        <v>4000</v>
      </c>
      <c r="AE451" s="216">
        <v>45625</v>
      </c>
      <c r="AF451" s="215" t="s">
        <v>1246</v>
      </c>
      <c r="AG451" s="215">
        <v>2700</v>
      </c>
      <c r="AH451" s="217">
        <v>45628</v>
      </c>
      <c r="AI451" s="218" t="s">
        <v>1465</v>
      </c>
      <c r="AJ451" s="219" t="s">
        <v>1243</v>
      </c>
      <c r="AK451" s="220">
        <f t="shared" si="60"/>
        <v>3600</v>
      </c>
      <c r="AL451" s="220">
        <f t="shared" si="61"/>
        <v>3100</v>
      </c>
      <c r="AM451" s="220">
        <f t="shared" si="52"/>
        <v>6700</v>
      </c>
      <c r="AN451" s="220">
        <f t="shared" si="62"/>
        <v>6700</v>
      </c>
      <c r="AO451" s="222"/>
      <c r="AP451" s="223" t="s">
        <v>1244</v>
      </c>
    </row>
    <row r="452" s="61" customFormat="1" ht="15" spans="1:42">
      <c r="A452" s="204">
        <v>232610</v>
      </c>
      <c r="B452" s="205" t="s">
        <v>1154</v>
      </c>
      <c r="C452" s="205" t="s">
        <v>447</v>
      </c>
      <c r="D452" s="210" t="s">
        <v>1236</v>
      </c>
      <c r="E452" s="206" t="s">
        <v>1237</v>
      </c>
      <c r="F452" s="207" t="s">
        <v>433</v>
      </c>
      <c r="G452" s="205" t="s">
        <v>1238</v>
      </c>
      <c r="H452" s="205" t="s">
        <v>1239</v>
      </c>
      <c r="I452" s="213">
        <v>45623</v>
      </c>
      <c r="J452" s="213">
        <v>45624</v>
      </c>
      <c r="K452" s="213">
        <v>45628</v>
      </c>
      <c r="L452" s="213">
        <v>45628</v>
      </c>
      <c r="M452" s="213">
        <v>45628</v>
      </c>
      <c r="N452" s="213">
        <v>45630</v>
      </c>
      <c r="O452" s="214">
        <v>45460</v>
      </c>
      <c r="P452" s="205" t="s">
        <v>1382</v>
      </c>
      <c r="Q452" s="215">
        <v>3500</v>
      </c>
      <c r="R452" s="215">
        <v>2600</v>
      </c>
      <c r="S452" s="215">
        <v>0</v>
      </c>
      <c r="T452" s="215">
        <v>0</v>
      </c>
      <c r="U452" s="215">
        <v>0</v>
      </c>
      <c r="V452" s="215"/>
      <c r="W452" s="215">
        <v>3500</v>
      </c>
      <c r="X452" s="215">
        <v>2600</v>
      </c>
      <c r="Y452" s="215">
        <v>0</v>
      </c>
      <c r="Z452" s="215">
        <v>0</v>
      </c>
      <c r="AA452" s="215"/>
      <c r="AB452" s="215">
        <f t="shared" si="64"/>
        <v>0</v>
      </c>
      <c r="AC452" s="215">
        <f t="shared" si="59"/>
        <v>0</v>
      </c>
      <c r="AD452" s="215">
        <v>0</v>
      </c>
      <c r="AE452" s="216">
        <v>45628</v>
      </c>
      <c r="AF452" s="215" t="s">
        <v>1246</v>
      </c>
      <c r="AG452" s="215">
        <v>0</v>
      </c>
      <c r="AH452" s="217"/>
      <c r="AI452" s="218"/>
      <c r="AJ452" s="219"/>
      <c r="AK452" s="220">
        <f t="shared" si="60"/>
        <v>0</v>
      </c>
      <c r="AL452" s="220">
        <f t="shared" si="61"/>
        <v>0</v>
      </c>
      <c r="AM452" s="220">
        <f t="shared" ref="AM452:AM494" si="65">SUM(AK452:AL452)</f>
        <v>0</v>
      </c>
      <c r="AN452" s="220">
        <f t="shared" si="62"/>
        <v>0</v>
      </c>
      <c r="AO452" s="222"/>
      <c r="AP452" s="223" t="s">
        <v>1247</v>
      </c>
    </row>
    <row r="453" s="61" customFormat="1" ht="15" spans="1:42">
      <c r="A453" s="204">
        <v>232650</v>
      </c>
      <c r="B453" s="205" t="s">
        <v>1121</v>
      </c>
      <c r="C453" s="205" t="s">
        <v>449</v>
      </c>
      <c r="D453" s="210" t="s">
        <v>1236</v>
      </c>
      <c r="E453" s="206" t="s">
        <v>1252</v>
      </c>
      <c r="F453" s="207" t="s">
        <v>433</v>
      </c>
      <c r="G453" s="205" t="s">
        <v>1238</v>
      </c>
      <c r="H453" s="205" t="s">
        <v>1239</v>
      </c>
      <c r="I453" s="213">
        <v>45624</v>
      </c>
      <c r="J453" s="213">
        <v>45624</v>
      </c>
      <c r="K453" s="213">
        <v>45625</v>
      </c>
      <c r="L453" s="213">
        <v>45628</v>
      </c>
      <c r="M453" s="213">
        <v>45628</v>
      </c>
      <c r="N453" s="213">
        <v>45630</v>
      </c>
      <c r="O453" s="214">
        <v>45608</v>
      </c>
      <c r="P453" s="205" t="s">
        <v>1250</v>
      </c>
      <c r="Q453" s="215">
        <v>1000</v>
      </c>
      <c r="R453" s="215">
        <v>800</v>
      </c>
      <c r="S453" s="215">
        <v>0</v>
      </c>
      <c r="T453" s="215">
        <v>0</v>
      </c>
      <c r="U453" s="215">
        <v>0</v>
      </c>
      <c r="V453" s="215"/>
      <c r="W453" s="215">
        <v>1000</v>
      </c>
      <c r="X453" s="215">
        <v>800</v>
      </c>
      <c r="Y453" s="215">
        <v>0</v>
      </c>
      <c r="Z453" s="215">
        <v>0</v>
      </c>
      <c r="AA453" s="215"/>
      <c r="AB453" s="215">
        <f t="shared" si="64"/>
        <v>0</v>
      </c>
      <c r="AC453" s="215">
        <f t="shared" si="59"/>
        <v>0</v>
      </c>
      <c r="AD453" s="215">
        <v>0</v>
      </c>
      <c r="AE453" s="216">
        <v>45628</v>
      </c>
      <c r="AF453" s="215" t="s">
        <v>1246</v>
      </c>
      <c r="AG453" s="215">
        <v>0</v>
      </c>
      <c r="AH453" s="217"/>
      <c r="AI453" s="218"/>
      <c r="AJ453" s="219"/>
      <c r="AK453" s="220">
        <f t="shared" si="60"/>
        <v>0</v>
      </c>
      <c r="AL453" s="220">
        <f t="shared" si="61"/>
        <v>0</v>
      </c>
      <c r="AM453" s="220">
        <f t="shared" si="65"/>
        <v>0</v>
      </c>
      <c r="AN453" s="220">
        <f t="shared" si="62"/>
        <v>0</v>
      </c>
      <c r="AO453" s="222"/>
      <c r="AP453" s="223" t="s">
        <v>1265</v>
      </c>
    </row>
    <row r="454" s="61" customFormat="1" ht="15" spans="1:42">
      <c r="A454" s="204">
        <v>232717</v>
      </c>
      <c r="B454" s="205" t="s">
        <v>1157</v>
      </c>
      <c r="C454" s="205" t="s">
        <v>510</v>
      </c>
      <c r="D454" s="210" t="s">
        <v>1236</v>
      </c>
      <c r="E454" s="206" t="s">
        <v>1237</v>
      </c>
      <c r="F454" s="207" t="s">
        <v>433</v>
      </c>
      <c r="G454" s="205" t="s">
        <v>1238</v>
      </c>
      <c r="H454" s="205" t="s">
        <v>1239</v>
      </c>
      <c r="I454" s="213">
        <v>45624</v>
      </c>
      <c r="J454" s="213">
        <v>45625</v>
      </c>
      <c r="K454" s="213">
        <v>45629</v>
      </c>
      <c r="L454" s="213">
        <v>45629</v>
      </c>
      <c r="M454" s="213">
        <v>45629</v>
      </c>
      <c r="N454" s="213">
        <v>45633</v>
      </c>
      <c r="O454" s="214">
        <v>45263</v>
      </c>
      <c r="P454" s="205" t="s">
        <v>1382</v>
      </c>
      <c r="Q454" s="215">
        <v>3300</v>
      </c>
      <c r="R454" s="215">
        <v>2600</v>
      </c>
      <c r="S454" s="215">
        <v>0</v>
      </c>
      <c r="T454" s="215">
        <v>0</v>
      </c>
      <c r="U454" s="215">
        <v>0</v>
      </c>
      <c r="V454" s="215"/>
      <c r="W454" s="215">
        <v>3300</v>
      </c>
      <c r="X454" s="215">
        <v>2600</v>
      </c>
      <c r="Y454" s="215">
        <v>0</v>
      </c>
      <c r="Z454" s="215">
        <v>0</v>
      </c>
      <c r="AA454" s="215"/>
      <c r="AB454" s="215">
        <f t="shared" si="64"/>
        <v>0</v>
      </c>
      <c r="AC454" s="215">
        <f t="shared" si="59"/>
        <v>0</v>
      </c>
      <c r="AD454" s="215">
        <v>0</v>
      </c>
      <c r="AE454" s="216">
        <v>45629</v>
      </c>
      <c r="AF454" s="215" t="s">
        <v>1246</v>
      </c>
      <c r="AG454" s="215">
        <v>0</v>
      </c>
      <c r="AH454" s="217"/>
      <c r="AI454" s="218"/>
      <c r="AJ454" s="260" t="s">
        <v>1399</v>
      </c>
      <c r="AK454" s="220">
        <f t="shared" si="60"/>
        <v>0</v>
      </c>
      <c r="AL454" s="220">
        <f t="shared" si="61"/>
        <v>0</v>
      </c>
      <c r="AM454" s="220">
        <f t="shared" si="65"/>
        <v>0</v>
      </c>
      <c r="AN454" s="220">
        <f t="shared" si="62"/>
        <v>0</v>
      </c>
      <c r="AO454" s="222"/>
      <c r="AP454" s="223" t="s">
        <v>1247</v>
      </c>
    </row>
    <row r="455" s="61" customFormat="1" ht="15" spans="1:42">
      <c r="A455" s="204">
        <v>232786</v>
      </c>
      <c r="B455" s="205" t="s">
        <v>1159</v>
      </c>
      <c r="C455" s="205" t="s">
        <v>541</v>
      </c>
      <c r="D455" s="210" t="s">
        <v>1236</v>
      </c>
      <c r="E455" s="206" t="s">
        <v>1252</v>
      </c>
      <c r="F455" s="207" t="s">
        <v>433</v>
      </c>
      <c r="G455" s="205" t="s">
        <v>1238</v>
      </c>
      <c r="H455" s="205" t="s">
        <v>1239</v>
      </c>
      <c r="I455" s="213">
        <v>45625</v>
      </c>
      <c r="J455" s="213">
        <v>45625</v>
      </c>
      <c r="K455" s="213">
        <v>45629</v>
      </c>
      <c r="L455" s="213">
        <v>45629</v>
      </c>
      <c r="M455" s="213">
        <v>45629</v>
      </c>
      <c r="N455" s="213">
        <v>45636</v>
      </c>
      <c r="O455" s="214">
        <v>45260</v>
      </c>
      <c r="P455" s="259" t="s">
        <v>1250</v>
      </c>
      <c r="Q455" s="215">
        <v>600</v>
      </c>
      <c r="R455" s="215">
        <v>800</v>
      </c>
      <c r="S455" s="215">
        <v>0</v>
      </c>
      <c r="T455" s="215">
        <v>0</v>
      </c>
      <c r="U455" s="215">
        <v>0</v>
      </c>
      <c r="V455" s="215"/>
      <c r="W455" s="215">
        <v>600</v>
      </c>
      <c r="X455" s="215">
        <v>800</v>
      </c>
      <c r="Y455" s="215">
        <v>0</v>
      </c>
      <c r="Z455" s="215">
        <v>0</v>
      </c>
      <c r="AA455" s="215"/>
      <c r="AB455" s="215">
        <f t="shared" si="64"/>
        <v>0</v>
      </c>
      <c r="AC455" s="215">
        <f t="shared" si="59"/>
        <v>0</v>
      </c>
      <c r="AD455" s="215">
        <v>0</v>
      </c>
      <c r="AE455" s="216">
        <v>45629</v>
      </c>
      <c r="AF455" s="215" t="s">
        <v>1246</v>
      </c>
      <c r="AG455" s="215">
        <v>0</v>
      </c>
      <c r="AH455" s="217"/>
      <c r="AI455" s="218"/>
      <c r="AJ455" s="260" t="s">
        <v>1399</v>
      </c>
      <c r="AK455" s="220">
        <f t="shared" si="60"/>
        <v>0</v>
      </c>
      <c r="AL455" s="220">
        <f t="shared" si="61"/>
        <v>0</v>
      </c>
      <c r="AM455" s="220">
        <f t="shared" si="65"/>
        <v>0</v>
      </c>
      <c r="AN455" s="220">
        <f t="shared" si="62"/>
        <v>0</v>
      </c>
      <c r="AO455" s="222"/>
      <c r="AP455" s="223" t="s">
        <v>1265</v>
      </c>
    </row>
    <row r="456" s="61" customFormat="1" ht="15" spans="1:42">
      <c r="A456" s="204">
        <v>232092</v>
      </c>
      <c r="B456" s="205" t="s">
        <v>1161</v>
      </c>
      <c r="C456" s="205" t="s">
        <v>568</v>
      </c>
      <c r="D456" s="210" t="s">
        <v>1236</v>
      </c>
      <c r="E456" s="206" t="s">
        <v>1252</v>
      </c>
      <c r="F456" s="207" t="s">
        <v>454</v>
      </c>
      <c r="G456" s="205" t="s">
        <v>1238</v>
      </c>
      <c r="H456" s="205" t="s">
        <v>1239</v>
      </c>
      <c r="I456" s="213">
        <v>45621</v>
      </c>
      <c r="J456" s="213">
        <v>45621</v>
      </c>
      <c r="K456" s="213">
        <v>45631</v>
      </c>
      <c r="L456" s="213">
        <v>45631</v>
      </c>
      <c r="M456" s="213">
        <v>45631</v>
      </c>
      <c r="N456" s="213">
        <v>45635</v>
      </c>
      <c r="O456" s="214" t="s">
        <v>1240</v>
      </c>
      <c r="P456" s="205" t="s">
        <v>1382</v>
      </c>
      <c r="Q456" s="215">
        <v>3445</v>
      </c>
      <c r="R456" s="215">
        <v>5000</v>
      </c>
      <c r="S456" s="215">
        <v>0</v>
      </c>
      <c r="T456" s="215">
        <v>0</v>
      </c>
      <c r="U456" s="215">
        <v>200</v>
      </c>
      <c r="V456" s="215"/>
      <c r="W456" s="215">
        <v>0</v>
      </c>
      <c r="X456" s="215">
        <v>0</v>
      </c>
      <c r="Y456" s="215">
        <v>0</v>
      </c>
      <c r="Z456" s="215">
        <v>0</v>
      </c>
      <c r="AA456" s="215"/>
      <c r="AB456" s="215">
        <f t="shared" si="64"/>
        <v>8245</v>
      </c>
      <c r="AC456" s="215">
        <f t="shared" si="59"/>
        <v>0</v>
      </c>
      <c r="AD456" s="215">
        <v>4645</v>
      </c>
      <c r="AE456" s="216">
        <v>45631</v>
      </c>
      <c r="AF456" s="215" t="s">
        <v>1162</v>
      </c>
      <c r="AG456" s="215">
        <v>3600</v>
      </c>
      <c r="AH456" s="217">
        <v>45635</v>
      </c>
      <c r="AI456" s="218" t="s">
        <v>1466</v>
      </c>
      <c r="AJ456" s="219" t="s">
        <v>1243</v>
      </c>
      <c r="AK456" s="220">
        <f t="shared" si="60"/>
        <v>3245</v>
      </c>
      <c r="AL456" s="220">
        <f t="shared" si="61"/>
        <v>5000</v>
      </c>
      <c r="AM456" s="220">
        <f t="shared" si="65"/>
        <v>8245</v>
      </c>
      <c r="AN456" s="220">
        <f t="shared" si="62"/>
        <v>8245</v>
      </c>
      <c r="AO456" s="222"/>
      <c r="AP456" s="223" t="s">
        <v>1254</v>
      </c>
    </row>
    <row r="457" ht="15" spans="1:42">
      <c r="A457" s="204">
        <v>232819</v>
      </c>
      <c r="B457" s="205" t="s">
        <v>1165</v>
      </c>
      <c r="C457" s="205" t="s">
        <v>514</v>
      </c>
      <c r="D457" s="210" t="s">
        <v>1236</v>
      </c>
      <c r="E457" s="206" t="s">
        <v>1237</v>
      </c>
      <c r="F457" s="207" t="s">
        <v>581</v>
      </c>
      <c r="G457" s="205" t="s">
        <v>1238</v>
      </c>
      <c r="H457" s="205" t="s">
        <v>1239</v>
      </c>
      <c r="I457" s="213">
        <v>45625</v>
      </c>
      <c r="J457" s="213">
        <v>45625</v>
      </c>
      <c r="K457" s="213">
        <v>45631</v>
      </c>
      <c r="L457" s="213">
        <v>45631</v>
      </c>
      <c r="M457" s="213">
        <v>45631</v>
      </c>
      <c r="N457" s="213">
        <v>45635</v>
      </c>
      <c r="O457" s="214" t="s">
        <v>1240</v>
      </c>
      <c r="P457" s="205" t="s">
        <v>1250</v>
      </c>
      <c r="Q457" s="215">
        <v>1500</v>
      </c>
      <c r="R457" s="215">
        <v>800</v>
      </c>
      <c r="S457" s="215">
        <v>0</v>
      </c>
      <c r="T457" s="215">
        <v>0</v>
      </c>
      <c r="U457" s="215">
        <v>0</v>
      </c>
      <c r="V457" s="215"/>
      <c r="W457" s="215">
        <v>1500</v>
      </c>
      <c r="X457" s="215">
        <v>800</v>
      </c>
      <c r="Y457" s="215">
        <v>0</v>
      </c>
      <c r="Z457" s="215">
        <v>0</v>
      </c>
      <c r="AA457" s="215"/>
      <c r="AB457" s="215">
        <f t="shared" si="64"/>
        <v>0</v>
      </c>
      <c r="AC457" s="215">
        <f t="shared" si="59"/>
        <v>0</v>
      </c>
      <c r="AD457" s="215">
        <v>0</v>
      </c>
      <c r="AE457" s="216">
        <v>45631</v>
      </c>
      <c r="AF457" s="215" t="s">
        <v>1246</v>
      </c>
      <c r="AG457" s="215">
        <v>0</v>
      </c>
      <c r="AH457" s="217"/>
      <c r="AI457" s="218"/>
      <c r="AJ457" s="260" t="s">
        <v>1399</v>
      </c>
      <c r="AK457" s="220">
        <f t="shared" si="60"/>
        <v>0</v>
      </c>
      <c r="AL457" s="220">
        <f t="shared" si="61"/>
        <v>0</v>
      </c>
      <c r="AM457" s="220">
        <f t="shared" si="65"/>
        <v>0</v>
      </c>
      <c r="AN457" s="220">
        <f t="shared" si="62"/>
        <v>0</v>
      </c>
      <c r="AO457" s="222"/>
      <c r="AP457" s="223" t="s">
        <v>1247</v>
      </c>
    </row>
    <row r="458" s="61" customFormat="1" ht="15" spans="1:42">
      <c r="A458" s="204">
        <v>232820</v>
      </c>
      <c r="B458" s="205" t="s">
        <v>1165</v>
      </c>
      <c r="C458" s="205" t="s">
        <v>514</v>
      </c>
      <c r="D458" s="210" t="s">
        <v>1236</v>
      </c>
      <c r="E458" s="206" t="s">
        <v>1237</v>
      </c>
      <c r="F458" s="207" t="s">
        <v>581</v>
      </c>
      <c r="G458" s="205" t="s">
        <v>1238</v>
      </c>
      <c r="H458" s="205" t="s">
        <v>1239</v>
      </c>
      <c r="I458" s="213">
        <v>45625</v>
      </c>
      <c r="J458" s="213">
        <v>45625</v>
      </c>
      <c r="K458" s="213">
        <v>45631</v>
      </c>
      <c r="L458" s="213">
        <v>45631</v>
      </c>
      <c r="M458" s="213">
        <v>45631</v>
      </c>
      <c r="N458" s="213">
        <v>45635</v>
      </c>
      <c r="O458" s="214" t="s">
        <v>1240</v>
      </c>
      <c r="P458" s="205" t="s">
        <v>1250</v>
      </c>
      <c r="Q458" s="215">
        <v>1500</v>
      </c>
      <c r="R458" s="215">
        <v>800</v>
      </c>
      <c r="S458" s="215">
        <v>0</v>
      </c>
      <c r="T458" s="215">
        <v>0</v>
      </c>
      <c r="U458" s="215">
        <v>0</v>
      </c>
      <c r="V458" s="215"/>
      <c r="W458" s="215">
        <v>1500</v>
      </c>
      <c r="X458" s="215">
        <v>800</v>
      </c>
      <c r="Y458" s="215">
        <v>0</v>
      </c>
      <c r="Z458" s="215">
        <v>0</v>
      </c>
      <c r="AA458" s="215"/>
      <c r="AB458" s="215">
        <f t="shared" si="64"/>
        <v>0</v>
      </c>
      <c r="AC458" s="215">
        <f t="shared" si="59"/>
        <v>0</v>
      </c>
      <c r="AD458" s="215">
        <v>0</v>
      </c>
      <c r="AE458" s="216">
        <v>45631</v>
      </c>
      <c r="AF458" s="215" t="s">
        <v>1246</v>
      </c>
      <c r="AG458" s="215">
        <v>0</v>
      </c>
      <c r="AH458" s="217"/>
      <c r="AI458" s="218"/>
      <c r="AJ458" s="260" t="s">
        <v>1399</v>
      </c>
      <c r="AK458" s="220">
        <f t="shared" si="60"/>
        <v>0</v>
      </c>
      <c r="AL458" s="220">
        <f t="shared" si="61"/>
        <v>0</v>
      </c>
      <c r="AM458" s="220">
        <f t="shared" si="65"/>
        <v>0</v>
      </c>
      <c r="AN458" s="220">
        <f t="shared" si="62"/>
        <v>0</v>
      </c>
      <c r="AO458" s="222"/>
      <c r="AP458" s="223" t="s">
        <v>1247</v>
      </c>
    </row>
    <row r="459" s="61" customFormat="1" ht="15" spans="1:42">
      <c r="A459" s="204">
        <v>232989</v>
      </c>
      <c r="B459" s="205" t="s">
        <v>757</v>
      </c>
      <c r="C459" s="205" t="s">
        <v>536</v>
      </c>
      <c r="D459" s="210" t="s">
        <v>1236</v>
      </c>
      <c r="E459" s="206" t="s">
        <v>1252</v>
      </c>
      <c r="F459" s="207" t="s">
        <v>454</v>
      </c>
      <c r="G459" s="205" t="s">
        <v>1238</v>
      </c>
      <c r="H459" s="205" t="s">
        <v>1239</v>
      </c>
      <c r="I459" s="213">
        <v>45628</v>
      </c>
      <c r="J459" s="213">
        <v>45629</v>
      </c>
      <c r="K459" s="213">
        <v>45632</v>
      </c>
      <c r="L459" s="213">
        <v>45632</v>
      </c>
      <c r="M459" s="213">
        <v>45632</v>
      </c>
      <c r="N459" s="213"/>
      <c r="O459" s="214" t="s">
        <v>1240</v>
      </c>
      <c r="P459" s="205" t="s">
        <v>1382</v>
      </c>
      <c r="Q459" s="215">
        <v>3300</v>
      </c>
      <c r="R459" s="215">
        <v>2600</v>
      </c>
      <c r="S459" s="215">
        <v>0</v>
      </c>
      <c r="T459" s="215">
        <v>0</v>
      </c>
      <c r="U459" s="215">
        <v>0</v>
      </c>
      <c r="V459" s="215"/>
      <c r="W459" s="215">
        <v>0</v>
      </c>
      <c r="X459" s="215">
        <v>0</v>
      </c>
      <c r="Y459" s="215">
        <v>660</v>
      </c>
      <c r="Z459" s="215">
        <v>260</v>
      </c>
      <c r="AA459" s="215"/>
      <c r="AB459" s="215">
        <f t="shared" si="64"/>
        <v>4980</v>
      </c>
      <c r="AC459" s="215">
        <f t="shared" si="59"/>
        <v>0</v>
      </c>
      <c r="AD459" s="215">
        <v>0</v>
      </c>
      <c r="AE459" s="216">
        <v>45632</v>
      </c>
      <c r="AF459" s="215" t="s">
        <v>1246</v>
      </c>
      <c r="AG459" s="215">
        <v>4980</v>
      </c>
      <c r="AH459" s="217">
        <v>45644</v>
      </c>
      <c r="AI459" s="218" t="s">
        <v>1467</v>
      </c>
      <c r="AJ459" s="219" t="s">
        <v>1243</v>
      </c>
      <c r="AK459" s="220">
        <f t="shared" si="60"/>
        <v>2640</v>
      </c>
      <c r="AL459" s="220">
        <f t="shared" si="61"/>
        <v>2340</v>
      </c>
      <c r="AM459" s="220">
        <f t="shared" si="65"/>
        <v>4980</v>
      </c>
      <c r="AN459" s="220">
        <f t="shared" si="62"/>
        <v>4980</v>
      </c>
      <c r="AO459" s="222"/>
      <c r="AP459" s="223" t="s">
        <v>1254</v>
      </c>
    </row>
    <row r="460" s="61" customFormat="1" ht="15" spans="1:42">
      <c r="A460" s="204">
        <v>233395</v>
      </c>
      <c r="B460" s="205" t="s">
        <v>975</v>
      </c>
      <c r="C460" s="205" t="s">
        <v>889</v>
      </c>
      <c r="D460" s="210" t="s">
        <v>1293</v>
      </c>
      <c r="E460" s="206" t="s">
        <v>1237</v>
      </c>
      <c r="F460" s="207" t="s">
        <v>433</v>
      </c>
      <c r="G460" s="205" t="s">
        <v>1238</v>
      </c>
      <c r="H460" s="205" t="s">
        <v>1239</v>
      </c>
      <c r="I460" s="213">
        <v>45630</v>
      </c>
      <c r="J460" s="213">
        <v>45630</v>
      </c>
      <c r="K460" s="213">
        <v>45632</v>
      </c>
      <c r="L460" s="213">
        <v>45632</v>
      </c>
      <c r="M460" s="213">
        <v>45632</v>
      </c>
      <c r="N460" s="213">
        <v>45633</v>
      </c>
      <c r="O460" s="214">
        <v>45479</v>
      </c>
      <c r="P460" s="205" t="s">
        <v>1250</v>
      </c>
      <c r="Q460" s="215">
        <v>2500</v>
      </c>
      <c r="R460" s="215">
        <v>800</v>
      </c>
      <c r="S460" s="215">
        <v>0</v>
      </c>
      <c r="T460" s="215">
        <v>0</v>
      </c>
      <c r="U460" s="215">
        <v>0</v>
      </c>
      <c r="V460" s="215"/>
      <c r="W460" s="215">
        <v>2500</v>
      </c>
      <c r="X460" s="215">
        <v>800</v>
      </c>
      <c r="Y460" s="215">
        <v>0</v>
      </c>
      <c r="Z460" s="215">
        <v>0</v>
      </c>
      <c r="AA460" s="215"/>
      <c r="AB460" s="215">
        <f t="shared" si="64"/>
        <v>0</v>
      </c>
      <c r="AC460" s="215">
        <f t="shared" si="59"/>
        <v>0</v>
      </c>
      <c r="AD460" s="215">
        <v>0</v>
      </c>
      <c r="AE460" s="216">
        <v>45632</v>
      </c>
      <c r="AF460" s="215" t="s">
        <v>1246</v>
      </c>
      <c r="AG460" s="215">
        <v>0</v>
      </c>
      <c r="AH460" s="217"/>
      <c r="AI460" s="218"/>
      <c r="AJ460" s="218" t="s">
        <v>1399</v>
      </c>
      <c r="AK460" s="220">
        <f t="shared" si="60"/>
        <v>0</v>
      </c>
      <c r="AL460" s="220">
        <f t="shared" si="61"/>
        <v>0</v>
      </c>
      <c r="AM460" s="220">
        <f t="shared" si="65"/>
        <v>0</v>
      </c>
      <c r="AN460" s="220">
        <f t="shared" si="62"/>
        <v>0</v>
      </c>
      <c r="AO460" s="222"/>
      <c r="AP460" s="223" t="s">
        <v>1247</v>
      </c>
    </row>
    <row r="461" s="61" customFormat="1" ht="15" spans="1:42">
      <c r="A461" s="204">
        <v>233399</v>
      </c>
      <c r="B461" s="205" t="s">
        <v>975</v>
      </c>
      <c r="C461" s="205" t="s">
        <v>889</v>
      </c>
      <c r="D461" s="210" t="s">
        <v>1293</v>
      </c>
      <c r="E461" s="206" t="s">
        <v>1237</v>
      </c>
      <c r="F461" s="207" t="s">
        <v>433</v>
      </c>
      <c r="G461" s="205" t="s">
        <v>1238</v>
      </c>
      <c r="H461" s="205" t="s">
        <v>1239</v>
      </c>
      <c r="I461" s="213">
        <v>45630</v>
      </c>
      <c r="J461" s="213">
        <v>45630</v>
      </c>
      <c r="K461" s="213">
        <v>45632</v>
      </c>
      <c r="L461" s="213">
        <v>45632</v>
      </c>
      <c r="M461" s="213">
        <v>45632</v>
      </c>
      <c r="N461" s="213">
        <v>45633</v>
      </c>
      <c r="O461" s="214">
        <v>45479</v>
      </c>
      <c r="P461" s="205" t="s">
        <v>1250</v>
      </c>
      <c r="Q461" s="215">
        <v>4000</v>
      </c>
      <c r="R461" s="215">
        <v>800</v>
      </c>
      <c r="S461" s="215">
        <v>0</v>
      </c>
      <c r="T461" s="215">
        <v>0</v>
      </c>
      <c r="U461" s="215">
        <v>0</v>
      </c>
      <c r="V461" s="215"/>
      <c r="W461" s="215">
        <v>4000</v>
      </c>
      <c r="X461" s="215">
        <v>800</v>
      </c>
      <c r="Y461" s="215">
        <v>0</v>
      </c>
      <c r="Z461" s="215">
        <v>0</v>
      </c>
      <c r="AA461" s="215"/>
      <c r="AB461" s="215">
        <f t="shared" si="64"/>
        <v>0</v>
      </c>
      <c r="AC461" s="215">
        <f t="shared" si="59"/>
        <v>0</v>
      </c>
      <c r="AD461" s="215">
        <v>0</v>
      </c>
      <c r="AE461" s="216">
        <v>45632</v>
      </c>
      <c r="AF461" s="215" t="s">
        <v>1246</v>
      </c>
      <c r="AG461" s="215">
        <v>0</v>
      </c>
      <c r="AH461" s="217"/>
      <c r="AI461" s="218"/>
      <c r="AJ461" s="218" t="s">
        <v>1399</v>
      </c>
      <c r="AK461" s="220">
        <f t="shared" si="60"/>
        <v>0</v>
      </c>
      <c r="AL461" s="220">
        <f t="shared" si="61"/>
        <v>0</v>
      </c>
      <c r="AM461" s="220">
        <f t="shared" si="65"/>
        <v>0</v>
      </c>
      <c r="AN461" s="220">
        <f t="shared" si="62"/>
        <v>0</v>
      </c>
      <c r="AO461" s="222"/>
      <c r="AP461" s="223" t="s">
        <v>1247</v>
      </c>
    </row>
    <row r="462" s="61" customFormat="1" ht="15" spans="1:42">
      <c r="A462" s="204">
        <v>233782</v>
      </c>
      <c r="B462" s="205" t="s">
        <v>828</v>
      </c>
      <c r="C462" s="205" t="s">
        <v>449</v>
      </c>
      <c r="D462" s="210" t="s">
        <v>1236</v>
      </c>
      <c r="E462" s="206" t="s">
        <v>1252</v>
      </c>
      <c r="F462" s="207" t="s">
        <v>433</v>
      </c>
      <c r="G462" s="205" t="s">
        <v>1238</v>
      </c>
      <c r="H462" s="205" t="s">
        <v>1239</v>
      </c>
      <c r="I462" s="213">
        <v>45632</v>
      </c>
      <c r="J462" s="213">
        <v>45632</v>
      </c>
      <c r="K462" s="213">
        <v>45636</v>
      </c>
      <c r="L462" s="213">
        <v>45636</v>
      </c>
      <c r="M462" s="213">
        <v>45636</v>
      </c>
      <c r="N462" s="213">
        <v>45645</v>
      </c>
      <c r="O462" s="214">
        <v>45410</v>
      </c>
      <c r="P462" s="205" t="s">
        <v>1250</v>
      </c>
      <c r="Q462" s="215">
        <v>200</v>
      </c>
      <c r="R462" s="215">
        <v>800</v>
      </c>
      <c r="S462" s="215">
        <v>0</v>
      </c>
      <c r="T462" s="215">
        <v>0</v>
      </c>
      <c r="U462" s="215">
        <v>0</v>
      </c>
      <c r="V462" s="215"/>
      <c r="W462" s="215">
        <v>200</v>
      </c>
      <c r="X462" s="215">
        <v>800</v>
      </c>
      <c r="Y462" s="215">
        <v>0</v>
      </c>
      <c r="Z462" s="215">
        <v>0</v>
      </c>
      <c r="AA462" s="215"/>
      <c r="AB462" s="215">
        <f t="shared" si="64"/>
        <v>0</v>
      </c>
      <c r="AC462" s="215">
        <f t="shared" si="59"/>
        <v>0</v>
      </c>
      <c r="AD462" s="215">
        <v>0</v>
      </c>
      <c r="AE462" s="216">
        <v>45636</v>
      </c>
      <c r="AF462" s="215" t="s">
        <v>1246</v>
      </c>
      <c r="AG462" s="215">
        <v>0</v>
      </c>
      <c r="AH462" s="217"/>
      <c r="AI462" s="218"/>
      <c r="AJ462" s="218" t="s">
        <v>1399</v>
      </c>
      <c r="AK462" s="220">
        <f t="shared" si="60"/>
        <v>0</v>
      </c>
      <c r="AL462" s="220">
        <f t="shared" si="61"/>
        <v>0</v>
      </c>
      <c r="AM462" s="220">
        <f t="shared" si="65"/>
        <v>0</v>
      </c>
      <c r="AN462" s="220">
        <f t="shared" si="62"/>
        <v>0</v>
      </c>
      <c r="AO462" s="222"/>
      <c r="AP462" s="223" t="s">
        <v>1265</v>
      </c>
    </row>
    <row r="463" s="61" customFormat="1" ht="15" spans="1:42">
      <c r="A463" s="204">
        <v>233557</v>
      </c>
      <c r="B463" s="205" t="s">
        <v>1141</v>
      </c>
      <c r="C463" s="205" t="s">
        <v>522</v>
      </c>
      <c r="D463" s="210" t="s">
        <v>1236</v>
      </c>
      <c r="E463" s="206" t="s">
        <v>523</v>
      </c>
      <c r="F463" s="207" t="s">
        <v>523</v>
      </c>
      <c r="G463" s="205" t="s">
        <v>1291</v>
      </c>
      <c r="H463" s="205" t="s">
        <v>1292</v>
      </c>
      <c r="I463" s="213">
        <v>45631</v>
      </c>
      <c r="J463" s="213">
        <v>45636</v>
      </c>
      <c r="K463" s="213">
        <v>45636</v>
      </c>
      <c r="L463" s="213">
        <v>45636</v>
      </c>
      <c r="M463" s="213">
        <v>45636</v>
      </c>
      <c r="N463" s="213">
        <v>45636</v>
      </c>
      <c r="O463" s="214" t="s">
        <v>1240</v>
      </c>
      <c r="P463" s="205" t="s">
        <v>1268</v>
      </c>
      <c r="Q463" s="215">
        <v>0</v>
      </c>
      <c r="R463" s="215">
        <v>900</v>
      </c>
      <c r="S463" s="215">
        <v>0</v>
      </c>
      <c r="T463" s="215">
        <v>0</v>
      </c>
      <c r="U463" s="215">
        <v>0</v>
      </c>
      <c r="V463" s="215"/>
      <c r="W463" s="215">
        <v>0</v>
      </c>
      <c r="X463" s="215">
        <v>900</v>
      </c>
      <c r="Y463" s="215">
        <v>0</v>
      </c>
      <c r="Z463" s="215">
        <v>0</v>
      </c>
      <c r="AA463" s="215"/>
      <c r="AB463" s="215">
        <f t="shared" si="64"/>
        <v>0</v>
      </c>
      <c r="AC463" s="215">
        <f t="shared" si="59"/>
        <v>0</v>
      </c>
      <c r="AD463" s="215">
        <v>0</v>
      </c>
      <c r="AE463" s="216">
        <v>45636</v>
      </c>
      <c r="AF463" s="215" t="s">
        <v>1246</v>
      </c>
      <c r="AG463" s="215">
        <v>0</v>
      </c>
      <c r="AH463" s="217"/>
      <c r="AI463" s="218"/>
      <c r="AJ463" s="218" t="s">
        <v>1399</v>
      </c>
      <c r="AK463" s="220">
        <f t="shared" si="60"/>
        <v>0</v>
      </c>
      <c r="AL463" s="220">
        <f t="shared" si="61"/>
        <v>0</v>
      </c>
      <c r="AM463" s="220">
        <f t="shared" si="65"/>
        <v>0</v>
      </c>
      <c r="AN463" s="220">
        <f t="shared" si="62"/>
        <v>0</v>
      </c>
      <c r="AO463" s="222"/>
      <c r="AP463" s="223" t="s">
        <v>1265</v>
      </c>
    </row>
    <row r="464" s="61" customFormat="1" ht="15" spans="1:42">
      <c r="A464" s="204">
        <v>233558</v>
      </c>
      <c r="B464" s="205" t="s">
        <v>1141</v>
      </c>
      <c r="C464" s="205" t="s">
        <v>522</v>
      </c>
      <c r="D464" s="210" t="s">
        <v>1236</v>
      </c>
      <c r="E464" s="206" t="s">
        <v>523</v>
      </c>
      <c r="F464" s="207" t="s">
        <v>523</v>
      </c>
      <c r="G464" s="205" t="s">
        <v>1291</v>
      </c>
      <c r="H464" s="205" t="s">
        <v>1292</v>
      </c>
      <c r="I464" s="213">
        <v>45631</v>
      </c>
      <c r="J464" s="213">
        <v>45636</v>
      </c>
      <c r="K464" s="213">
        <v>45636</v>
      </c>
      <c r="L464" s="213">
        <v>45636</v>
      </c>
      <c r="M464" s="213">
        <v>45636</v>
      </c>
      <c r="N464" s="213">
        <v>45636</v>
      </c>
      <c r="O464" s="214" t="s">
        <v>1240</v>
      </c>
      <c r="P464" s="205" t="s">
        <v>1268</v>
      </c>
      <c r="Q464" s="215">
        <v>0</v>
      </c>
      <c r="R464" s="215">
        <v>900</v>
      </c>
      <c r="S464" s="215">
        <v>0</v>
      </c>
      <c r="T464" s="215">
        <v>0</v>
      </c>
      <c r="U464" s="215">
        <v>0</v>
      </c>
      <c r="V464" s="215"/>
      <c r="W464" s="215">
        <v>0</v>
      </c>
      <c r="X464" s="215">
        <v>900</v>
      </c>
      <c r="Y464" s="215">
        <v>0</v>
      </c>
      <c r="Z464" s="215">
        <v>0</v>
      </c>
      <c r="AA464" s="215"/>
      <c r="AB464" s="215">
        <f t="shared" si="64"/>
        <v>0</v>
      </c>
      <c r="AC464" s="215">
        <f t="shared" si="59"/>
        <v>0</v>
      </c>
      <c r="AD464" s="215">
        <v>0</v>
      </c>
      <c r="AE464" s="216">
        <v>45636</v>
      </c>
      <c r="AF464" s="215" t="s">
        <v>1246</v>
      </c>
      <c r="AG464" s="215">
        <v>0</v>
      </c>
      <c r="AH464" s="217"/>
      <c r="AI464" s="218"/>
      <c r="AJ464" s="218" t="s">
        <v>1399</v>
      </c>
      <c r="AK464" s="220">
        <f t="shared" si="60"/>
        <v>0</v>
      </c>
      <c r="AL464" s="220">
        <f t="shared" si="61"/>
        <v>0</v>
      </c>
      <c r="AM464" s="220">
        <f t="shared" si="65"/>
        <v>0</v>
      </c>
      <c r="AN464" s="220">
        <f t="shared" si="62"/>
        <v>0</v>
      </c>
      <c r="AO464" s="222"/>
      <c r="AP464" s="223" t="s">
        <v>1265</v>
      </c>
    </row>
    <row r="465" s="61" customFormat="1" ht="15" spans="1:42">
      <c r="A465" s="204">
        <v>233054</v>
      </c>
      <c r="B465" s="205" t="s">
        <v>1178</v>
      </c>
      <c r="C465" s="205" t="s">
        <v>517</v>
      </c>
      <c r="D465" s="210" t="s">
        <v>1236</v>
      </c>
      <c r="E465" s="206" t="s">
        <v>1237</v>
      </c>
      <c r="F465" s="207" t="s">
        <v>454</v>
      </c>
      <c r="G465" s="205" t="s">
        <v>1238</v>
      </c>
      <c r="H465" s="205" t="s">
        <v>1239</v>
      </c>
      <c r="I465" s="213">
        <v>45628</v>
      </c>
      <c r="J465" s="213">
        <v>45629</v>
      </c>
      <c r="K465" s="213">
        <v>45637</v>
      </c>
      <c r="L465" s="213">
        <v>45637</v>
      </c>
      <c r="M465" s="213">
        <v>45638</v>
      </c>
      <c r="N465" s="213">
        <v>45646</v>
      </c>
      <c r="O465" s="214" t="s">
        <v>1240</v>
      </c>
      <c r="P465" s="205" t="s">
        <v>1382</v>
      </c>
      <c r="Q465" s="215">
        <v>0</v>
      </c>
      <c r="R465" s="215">
        <v>2600</v>
      </c>
      <c r="S465" s="215">
        <v>500</v>
      </c>
      <c r="T465" s="215">
        <v>0</v>
      </c>
      <c r="U465" s="215">
        <v>0</v>
      </c>
      <c r="V465" s="215">
        <v>185.5</v>
      </c>
      <c r="W465" s="215">
        <v>0</v>
      </c>
      <c r="X465" s="215">
        <v>450</v>
      </c>
      <c r="Y465" s="215">
        <v>0</v>
      </c>
      <c r="Z465" s="215">
        <v>0</v>
      </c>
      <c r="AA465" s="215"/>
      <c r="AB465" s="215">
        <f>SUM(Q465:T465)-(U465+W465+X465+Y465+Z465+V465)</f>
        <v>2464.5</v>
      </c>
      <c r="AC465" s="215">
        <f t="shared" si="59"/>
        <v>0</v>
      </c>
      <c r="AD465" s="215">
        <v>1232.25</v>
      </c>
      <c r="AE465" s="216">
        <v>45637</v>
      </c>
      <c r="AF465" s="215" t="s">
        <v>1179</v>
      </c>
      <c r="AG465" s="215">
        <v>1232.25</v>
      </c>
      <c r="AH465" s="217">
        <v>45637</v>
      </c>
      <c r="AI465" s="218" t="s">
        <v>1468</v>
      </c>
      <c r="AJ465" s="218" t="s">
        <v>1243</v>
      </c>
      <c r="AK465" s="220">
        <f t="shared" si="60"/>
        <v>0</v>
      </c>
      <c r="AL465" s="220">
        <f t="shared" si="61"/>
        <v>2650</v>
      </c>
      <c r="AM465" s="220">
        <f t="shared" si="65"/>
        <v>2650</v>
      </c>
      <c r="AN465" s="220">
        <f t="shared" si="62"/>
        <v>2464.5</v>
      </c>
      <c r="AO465" s="222"/>
      <c r="AP465" s="223" t="s">
        <v>1256</v>
      </c>
    </row>
    <row r="466" s="61" customFormat="1" ht="15" spans="1:42">
      <c r="A466" s="204">
        <v>233325</v>
      </c>
      <c r="B466" s="205" t="s">
        <v>1174</v>
      </c>
      <c r="C466" s="205" t="s">
        <v>1175</v>
      </c>
      <c r="D466" s="210" t="s">
        <v>1236</v>
      </c>
      <c r="E466" s="206" t="s">
        <v>1237</v>
      </c>
      <c r="F466" s="207" t="s">
        <v>454</v>
      </c>
      <c r="G466" s="205" t="s">
        <v>1238</v>
      </c>
      <c r="H466" s="205" t="s">
        <v>1239</v>
      </c>
      <c r="I466" s="213">
        <v>45629</v>
      </c>
      <c r="J466" s="213">
        <v>45629</v>
      </c>
      <c r="K466" s="213">
        <v>45637</v>
      </c>
      <c r="L466" s="213">
        <v>45637</v>
      </c>
      <c r="M466" s="213">
        <v>45637</v>
      </c>
      <c r="N466" s="213">
        <v>45640</v>
      </c>
      <c r="O466" s="214">
        <v>44341</v>
      </c>
      <c r="P466" s="205" t="s">
        <v>1382</v>
      </c>
      <c r="Q466" s="215">
        <v>4400</v>
      </c>
      <c r="R466" s="215">
        <v>4250</v>
      </c>
      <c r="S466" s="215">
        <v>500</v>
      </c>
      <c r="T466" s="215">
        <v>0</v>
      </c>
      <c r="U466" s="215">
        <v>0</v>
      </c>
      <c r="V466" s="215">
        <v>870</v>
      </c>
      <c r="W466" s="215">
        <v>0</v>
      </c>
      <c r="X466" s="215">
        <v>450</v>
      </c>
      <c r="Y466" s="215">
        <v>0</v>
      </c>
      <c r="Z466" s="215">
        <v>0</v>
      </c>
      <c r="AA466" s="215"/>
      <c r="AB466" s="215">
        <f>SUM(Q466:T466)-(U466+W466+X466+Y466+Z466+V466)</f>
        <v>7830</v>
      </c>
      <c r="AC466" s="215">
        <f t="shared" si="59"/>
        <v>0</v>
      </c>
      <c r="AD466" s="215">
        <v>4500</v>
      </c>
      <c r="AE466" s="216">
        <v>45637</v>
      </c>
      <c r="AF466" s="215" t="s">
        <v>1176</v>
      </c>
      <c r="AG466" s="215">
        <v>3330</v>
      </c>
      <c r="AH466" s="217">
        <v>45642</v>
      </c>
      <c r="AI466" s="218" t="s">
        <v>1469</v>
      </c>
      <c r="AJ466" s="219" t="s">
        <v>1243</v>
      </c>
      <c r="AK466" s="220">
        <f t="shared" si="60"/>
        <v>4400</v>
      </c>
      <c r="AL466" s="220">
        <f t="shared" si="61"/>
        <v>4300</v>
      </c>
      <c r="AM466" s="220">
        <f t="shared" si="65"/>
        <v>8700</v>
      </c>
      <c r="AN466" s="220">
        <f t="shared" si="62"/>
        <v>7830</v>
      </c>
      <c r="AO466" s="222"/>
      <c r="AP466" s="223" t="s">
        <v>1256</v>
      </c>
    </row>
    <row r="467" s="61" customFormat="1" ht="15" spans="1:42">
      <c r="A467" s="204">
        <v>232128</v>
      </c>
      <c r="B467" s="205" t="s">
        <v>1101</v>
      </c>
      <c r="C467" s="205" t="s">
        <v>449</v>
      </c>
      <c r="D467" s="210" t="s">
        <v>1236</v>
      </c>
      <c r="E467" s="206" t="s">
        <v>1252</v>
      </c>
      <c r="F467" s="207" t="s">
        <v>454</v>
      </c>
      <c r="G467" s="205" t="s">
        <v>1238</v>
      </c>
      <c r="H467" s="205" t="s">
        <v>1239</v>
      </c>
      <c r="I467" s="213">
        <v>45621</v>
      </c>
      <c r="J467" s="213">
        <v>45621</v>
      </c>
      <c r="K467" s="213">
        <v>45638</v>
      </c>
      <c r="L467" s="213">
        <v>45639</v>
      </c>
      <c r="M467" s="213">
        <v>45639</v>
      </c>
      <c r="N467" s="213">
        <v>45638</v>
      </c>
      <c r="O467" s="214">
        <v>45294</v>
      </c>
      <c r="P467" s="205" t="s">
        <v>1266</v>
      </c>
      <c r="Q467" s="215">
        <v>0</v>
      </c>
      <c r="R467" s="215">
        <v>0</v>
      </c>
      <c r="S467" s="215">
        <v>0</v>
      </c>
      <c r="T467" s="215">
        <v>0</v>
      </c>
      <c r="U467" s="215">
        <v>0</v>
      </c>
      <c r="V467" s="215"/>
      <c r="W467" s="215">
        <v>0</v>
      </c>
      <c r="X467" s="215">
        <v>0</v>
      </c>
      <c r="Y467" s="215">
        <v>0</v>
      </c>
      <c r="Z467" s="215">
        <v>0</v>
      </c>
      <c r="AA467" s="215"/>
      <c r="AB467" s="215">
        <f t="shared" ref="AB467:AB475" si="66">SUM(Q467:T467)-(U467+W467+X467+Y467+Z467)</f>
        <v>0</v>
      </c>
      <c r="AC467" s="215">
        <f t="shared" si="59"/>
        <v>0</v>
      </c>
      <c r="AD467" s="215">
        <v>0</v>
      </c>
      <c r="AE467" s="216">
        <v>45639</v>
      </c>
      <c r="AF467" s="215" t="s">
        <v>1246</v>
      </c>
      <c r="AG467" s="215">
        <v>0</v>
      </c>
      <c r="AH467" s="217"/>
      <c r="AI467" s="218"/>
      <c r="AJ467" s="219" t="s">
        <v>1301</v>
      </c>
      <c r="AK467" s="220">
        <f t="shared" si="60"/>
        <v>0</v>
      </c>
      <c r="AL467" s="220">
        <f t="shared" si="61"/>
        <v>0</v>
      </c>
      <c r="AM467" s="220">
        <f t="shared" si="65"/>
        <v>0</v>
      </c>
      <c r="AN467" s="220">
        <f t="shared" si="62"/>
        <v>0</v>
      </c>
      <c r="AO467" s="222"/>
      <c r="AP467" s="223" t="s">
        <v>1265</v>
      </c>
    </row>
    <row r="468" s="61" customFormat="1" ht="15" spans="1:42">
      <c r="A468" s="204">
        <v>234039</v>
      </c>
      <c r="B468" s="205" t="s">
        <v>1141</v>
      </c>
      <c r="C468" s="205" t="s">
        <v>522</v>
      </c>
      <c r="D468" s="210" t="s">
        <v>1236</v>
      </c>
      <c r="E468" s="206" t="s">
        <v>523</v>
      </c>
      <c r="F468" s="207" t="s">
        <v>523</v>
      </c>
      <c r="G468" s="205" t="s">
        <v>1291</v>
      </c>
      <c r="H468" s="205" t="s">
        <v>1292</v>
      </c>
      <c r="I468" s="213">
        <v>45635</v>
      </c>
      <c r="J468" s="213">
        <v>45638</v>
      </c>
      <c r="K468" s="213">
        <v>45638</v>
      </c>
      <c r="L468" s="213">
        <v>45639</v>
      </c>
      <c r="M468" s="213">
        <v>45639</v>
      </c>
      <c r="N468" s="213">
        <v>45639</v>
      </c>
      <c r="O468" s="214" t="s">
        <v>1240</v>
      </c>
      <c r="P468" s="205" t="s">
        <v>1241</v>
      </c>
      <c r="Q468" s="215">
        <v>0</v>
      </c>
      <c r="R468" s="215">
        <v>1100</v>
      </c>
      <c r="S468" s="215">
        <v>0</v>
      </c>
      <c r="T468" s="215">
        <v>0</v>
      </c>
      <c r="U468" s="215">
        <v>0</v>
      </c>
      <c r="V468" s="215"/>
      <c r="W468" s="215">
        <v>0</v>
      </c>
      <c r="X468" s="215">
        <v>1100</v>
      </c>
      <c r="Y468" s="215">
        <v>0</v>
      </c>
      <c r="Z468" s="215">
        <v>0</v>
      </c>
      <c r="AA468" s="215"/>
      <c r="AB468" s="215">
        <f t="shared" si="66"/>
        <v>0</v>
      </c>
      <c r="AC468" s="215">
        <f t="shared" si="59"/>
        <v>0</v>
      </c>
      <c r="AD468" s="215">
        <v>0</v>
      </c>
      <c r="AE468" s="216">
        <v>45639</v>
      </c>
      <c r="AF468" s="215" t="s">
        <v>1246</v>
      </c>
      <c r="AG468" s="215">
        <v>0</v>
      </c>
      <c r="AH468" s="217"/>
      <c r="AI468" s="218"/>
      <c r="AJ468" s="230"/>
      <c r="AK468" s="220">
        <f t="shared" si="60"/>
        <v>0</v>
      </c>
      <c r="AL468" s="220">
        <f t="shared" si="61"/>
        <v>0</v>
      </c>
      <c r="AM468" s="220">
        <f t="shared" si="65"/>
        <v>0</v>
      </c>
      <c r="AN468" s="220">
        <f t="shared" si="62"/>
        <v>0</v>
      </c>
      <c r="AO468" s="222"/>
      <c r="AP468" s="223" t="s">
        <v>1265</v>
      </c>
    </row>
    <row r="469" s="61" customFormat="1" ht="15" spans="1:42">
      <c r="A469" s="204">
        <v>233039</v>
      </c>
      <c r="B469" s="205" t="s">
        <v>1183</v>
      </c>
      <c r="C469" s="205" t="s">
        <v>432</v>
      </c>
      <c r="D469" s="210" t="s">
        <v>1236</v>
      </c>
      <c r="E469" s="206" t="s">
        <v>1237</v>
      </c>
      <c r="F469" s="207" t="s">
        <v>454</v>
      </c>
      <c r="G469" s="205" t="s">
        <v>1238</v>
      </c>
      <c r="H469" s="205" t="s">
        <v>1239</v>
      </c>
      <c r="I469" s="213">
        <v>45628</v>
      </c>
      <c r="J469" s="213">
        <v>45629</v>
      </c>
      <c r="K469" s="213">
        <v>45642</v>
      </c>
      <c r="L469" s="213">
        <v>45642</v>
      </c>
      <c r="M469" s="213">
        <v>45643</v>
      </c>
      <c r="N469" s="213">
        <v>45646</v>
      </c>
      <c r="O469" s="214" t="s">
        <v>1240</v>
      </c>
      <c r="P469" s="205" t="s">
        <v>1382</v>
      </c>
      <c r="Q469" s="215">
        <v>4675</v>
      </c>
      <c r="R469" s="215">
        <v>2600</v>
      </c>
      <c r="S469" s="215">
        <v>500</v>
      </c>
      <c r="T469" s="215">
        <v>0</v>
      </c>
      <c r="U469" s="215">
        <v>0</v>
      </c>
      <c r="V469" s="215"/>
      <c r="W469" s="215">
        <v>0</v>
      </c>
      <c r="X469" s="215">
        <v>0</v>
      </c>
      <c r="Y469" s="215">
        <v>0</v>
      </c>
      <c r="Z469" s="215">
        <v>0</v>
      </c>
      <c r="AA469" s="215"/>
      <c r="AB469" s="215">
        <f t="shared" si="66"/>
        <v>7775</v>
      </c>
      <c r="AC469" s="215">
        <f t="shared" si="59"/>
        <v>0</v>
      </c>
      <c r="AD469" s="215">
        <v>3887.5</v>
      </c>
      <c r="AE469" s="216">
        <v>45643</v>
      </c>
      <c r="AF469" s="215" t="s">
        <v>1184</v>
      </c>
      <c r="AG469" s="215">
        <v>3887.5</v>
      </c>
      <c r="AH469" s="217">
        <v>45646</v>
      </c>
      <c r="AI469" s="218" t="s">
        <v>1470</v>
      </c>
      <c r="AJ469" s="218" t="s">
        <v>1243</v>
      </c>
      <c r="AK469" s="220">
        <f t="shared" si="60"/>
        <v>4675</v>
      </c>
      <c r="AL469" s="220">
        <f t="shared" si="61"/>
        <v>3100</v>
      </c>
      <c r="AM469" s="220">
        <f t="shared" si="65"/>
        <v>7775</v>
      </c>
      <c r="AN469" s="220">
        <f t="shared" si="62"/>
        <v>7775</v>
      </c>
      <c r="AO469" s="222"/>
      <c r="AP469" s="223" t="s">
        <v>1256</v>
      </c>
    </row>
    <row r="470" s="61" customFormat="1" ht="15" spans="1:42">
      <c r="A470" s="204">
        <v>233948</v>
      </c>
      <c r="B470" s="205" t="s">
        <v>1189</v>
      </c>
      <c r="C470" s="205" t="s">
        <v>514</v>
      </c>
      <c r="D470" s="210" t="s">
        <v>1236</v>
      </c>
      <c r="E470" s="206" t="s">
        <v>1237</v>
      </c>
      <c r="F470" s="207" t="s">
        <v>581</v>
      </c>
      <c r="G470" s="205" t="s">
        <v>1238</v>
      </c>
      <c r="H470" s="205" t="s">
        <v>1239</v>
      </c>
      <c r="I470" s="213">
        <v>45633</v>
      </c>
      <c r="J470" s="213">
        <v>45635</v>
      </c>
      <c r="K470" s="213">
        <v>45642</v>
      </c>
      <c r="L470" s="213">
        <v>45642</v>
      </c>
      <c r="M470" s="213">
        <v>45643</v>
      </c>
      <c r="N470" s="213"/>
      <c r="O470" s="214" t="s">
        <v>1240</v>
      </c>
      <c r="P470" s="205" t="s">
        <v>1250</v>
      </c>
      <c r="Q470" s="215">
        <v>1500</v>
      </c>
      <c r="R470" s="215">
        <v>800</v>
      </c>
      <c r="S470" s="215">
        <v>0</v>
      </c>
      <c r="T470" s="215">
        <v>0</v>
      </c>
      <c r="U470" s="215">
        <v>0</v>
      </c>
      <c r="V470" s="215"/>
      <c r="W470" s="215">
        <v>1500</v>
      </c>
      <c r="X470" s="215">
        <v>800</v>
      </c>
      <c r="Y470" s="215">
        <v>0</v>
      </c>
      <c r="Z470" s="215">
        <v>0</v>
      </c>
      <c r="AA470" s="215"/>
      <c r="AB470" s="215">
        <f t="shared" si="66"/>
        <v>0</v>
      </c>
      <c r="AC470" s="215">
        <f t="shared" si="59"/>
        <v>0</v>
      </c>
      <c r="AD470" s="215">
        <v>0</v>
      </c>
      <c r="AE470" s="216">
        <v>45643</v>
      </c>
      <c r="AF470" s="215" t="s">
        <v>1246</v>
      </c>
      <c r="AG470" s="215">
        <v>0</v>
      </c>
      <c r="AH470" s="217"/>
      <c r="AI470" s="218"/>
      <c r="AJ470" s="218" t="s">
        <v>1399</v>
      </c>
      <c r="AK470" s="220">
        <f t="shared" si="60"/>
        <v>0</v>
      </c>
      <c r="AL470" s="220">
        <f t="shared" si="61"/>
        <v>0</v>
      </c>
      <c r="AM470" s="220">
        <f t="shared" si="65"/>
        <v>0</v>
      </c>
      <c r="AN470" s="220">
        <f t="shared" si="62"/>
        <v>0</v>
      </c>
      <c r="AO470" s="222"/>
      <c r="AP470" s="223" t="s">
        <v>1247</v>
      </c>
    </row>
    <row r="471" s="61" customFormat="1" ht="15" spans="1:42">
      <c r="A471" s="204">
        <v>234517</v>
      </c>
      <c r="B471" s="205" t="s">
        <v>1186</v>
      </c>
      <c r="C471" s="205" t="s">
        <v>1187</v>
      </c>
      <c r="D471" s="210" t="s">
        <v>1236</v>
      </c>
      <c r="E471" s="206" t="s">
        <v>1237</v>
      </c>
      <c r="F471" s="207" t="s">
        <v>433</v>
      </c>
      <c r="G471" s="205" t="s">
        <v>1361</v>
      </c>
      <c r="H471" s="205" t="s">
        <v>1346</v>
      </c>
      <c r="I471" s="213">
        <v>45637</v>
      </c>
      <c r="J471" s="213">
        <v>45637</v>
      </c>
      <c r="K471" s="213">
        <v>45642</v>
      </c>
      <c r="L471" s="213">
        <v>45642</v>
      </c>
      <c r="M471" s="213">
        <v>45643</v>
      </c>
      <c r="N471" s="213">
        <v>45644</v>
      </c>
      <c r="O471" s="214">
        <v>45582</v>
      </c>
      <c r="P471" s="205" t="s">
        <v>1385</v>
      </c>
      <c r="Q471" s="215">
        <v>2150</v>
      </c>
      <c r="R471" s="215">
        <v>1350</v>
      </c>
      <c r="S471" s="215">
        <v>0</v>
      </c>
      <c r="T471" s="215">
        <v>0</v>
      </c>
      <c r="U471" s="215">
        <v>0</v>
      </c>
      <c r="V471" s="215"/>
      <c r="W471" s="215">
        <v>2150</v>
      </c>
      <c r="X471" s="215">
        <v>1350</v>
      </c>
      <c r="Y471" s="215">
        <v>0</v>
      </c>
      <c r="Z471" s="215">
        <v>0</v>
      </c>
      <c r="AA471" s="215"/>
      <c r="AB471" s="215">
        <f t="shared" si="66"/>
        <v>0</v>
      </c>
      <c r="AC471" s="215">
        <f t="shared" si="59"/>
        <v>0</v>
      </c>
      <c r="AD471" s="215">
        <v>0</v>
      </c>
      <c r="AE471" s="216">
        <v>45643</v>
      </c>
      <c r="AF471" s="215" t="s">
        <v>1246</v>
      </c>
      <c r="AG471" s="215">
        <v>0</v>
      </c>
      <c r="AH471" s="217"/>
      <c r="AI471" s="218"/>
      <c r="AJ471" s="218" t="s">
        <v>1399</v>
      </c>
      <c r="AK471" s="220">
        <f t="shared" si="60"/>
        <v>0</v>
      </c>
      <c r="AL471" s="220">
        <f t="shared" si="61"/>
        <v>0</v>
      </c>
      <c r="AM471" s="220">
        <f t="shared" si="65"/>
        <v>0</v>
      </c>
      <c r="AN471" s="220">
        <f t="shared" si="62"/>
        <v>0</v>
      </c>
      <c r="AO471" s="222"/>
      <c r="AP471" s="223" t="s">
        <v>1247</v>
      </c>
    </row>
    <row r="472" s="61" customFormat="1" ht="15" spans="1:42">
      <c r="A472" s="204">
        <v>234379</v>
      </c>
      <c r="B472" s="205" t="s">
        <v>1013</v>
      </c>
      <c r="C472" s="205" t="s">
        <v>1190</v>
      </c>
      <c r="D472" s="210" t="s">
        <v>1236</v>
      </c>
      <c r="E472" s="206" t="s">
        <v>523</v>
      </c>
      <c r="F472" s="207" t="s">
        <v>523</v>
      </c>
      <c r="G472" s="205" t="s">
        <v>1291</v>
      </c>
      <c r="H472" s="205" t="s">
        <v>1292</v>
      </c>
      <c r="I472" s="213">
        <v>45637</v>
      </c>
      <c r="J472" s="213">
        <v>45637</v>
      </c>
      <c r="K472" s="213">
        <v>45642</v>
      </c>
      <c r="L472" s="213">
        <v>45642</v>
      </c>
      <c r="M472" s="213">
        <v>45643</v>
      </c>
      <c r="N472" s="213">
        <v>45643</v>
      </c>
      <c r="O472" s="214" t="s">
        <v>1240</v>
      </c>
      <c r="P472" s="205" t="s">
        <v>1326</v>
      </c>
      <c r="Q472" s="215">
        <v>3000</v>
      </c>
      <c r="R472" s="215">
        <v>0</v>
      </c>
      <c r="S472" s="215">
        <v>0</v>
      </c>
      <c r="T472" s="215">
        <v>0</v>
      </c>
      <c r="U472" s="215">
        <v>0</v>
      </c>
      <c r="V472" s="215"/>
      <c r="W472" s="215">
        <v>3000</v>
      </c>
      <c r="X472" s="215">
        <v>0</v>
      </c>
      <c r="Y472" s="215">
        <v>0</v>
      </c>
      <c r="Z472" s="215">
        <v>0</v>
      </c>
      <c r="AA472" s="215"/>
      <c r="AB472" s="215">
        <f t="shared" si="66"/>
        <v>0</v>
      </c>
      <c r="AC472" s="215">
        <f t="shared" si="59"/>
        <v>0</v>
      </c>
      <c r="AD472" s="215">
        <v>0</v>
      </c>
      <c r="AE472" s="216">
        <v>45643</v>
      </c>
      <c r="AF472" s="215" t="s">
        <v>1246</v>
      </c>
      <c r="AG472" s="215">
        <v>0</v>
      </c>
      <c r="AH472" s="217"/>
      <c r="AI472" s="218"/>
      <c r="AJ472" s="218" t="s">
        <v>1399</v>
      </c>
      <c r="AK472" s="220">
        <f t="shared" si="60"/>
        <v>0</v>
      </c>
      <c r="AL472" s="220">
        <f t="shared" si="61"/>
        <v>0</v>
      </c>
      <c r="AM472" s="220">
        <f t="shared" si="65"/>
        <v>0</v>
      </c>
      <c r="AN472" s="220">
        <f t="shared" si="62"/>
        <v>0</v>
      </c>
      <c r="AO472" s="222"/>
      <c r="AP472" s="223" t="s">
        <v>1265</v>
      </c>
    </row>
    <row r="473" s="61" customFormat="1" ht="15" spans="1:42">
      <c r="A473" s="204">
        <v>234641</v>
      </c>
      <c r="B473" s="205" t="s">
        <v>1141</v>
      </c>
      <c r="C473" s="205" t="s">
        <v>522</v>
      </c>
      <c r="D473" s="210" t="s">
        <v>1236</v>
      </c>
      <c r="E473" s="206" t="s">
        <v>523</v>
      </c>
      <c r="F473" s="207" t="s">
        <v>523</v>
      </c>
      <c r="G473" s="205" t="s">
        <v>1291</v>
      </c>
      <c r="H473" s="205" t="s">
        <v>1292</v>
      </c>
      <c r="I473" s="213">
        <v>45638</v>
      </c>
      <c r="J473" s="213">
        <v>45638</v>
      </c>
      <c r="K473" s="213">
        <v>45642</v>
      </c>
      <c r="L473" s="213">
        <v>45642</v>
      </c>
      <c r="M473" s="213">
        <v>45643</v>
      </c>
      <c r="N473" s="213">
        <v>45643</v>
      </c>
      <c r="O473" s="214" t="s">
        <v>1240</v>
      </c>
      <c r="P473" s="205" t="s">
        <v>1268</v>
      </c>
      <c r="Q473" s="215">
        <v>0</v>
      </c>
      <c r="R473" s="215">
        <v>900</v>
      </c>
      <c r="S473" s="215">
        <v>0</v>
      </c>
      <c r="T473" s="215">
        <v>0</v>
      </c>
      <c r="U473" s="215">
        <v>0</v>
      </c>
      <c r="V473" s="215"/>
      <c r="W473" s="215">
        <v>0</v>
      </c>
      <c r="X473" s="215">
        <v>900</v>
      </c>
      <c r="Y473" s="215">
        <v>0</v>
      </c>
      <c r="Z473" s="215">
        <v>0</v>
      </c>
      <c r="AA473" s="215"/>
      <c r="AB473" s="215">
        <f t="shared" si="66"/>
        <v>0</v>
      </c>
      <c r="AC473" s="215">
        <f t="shared" si="59"/>
        <v>0</v>
      </c>
      <c r="AD473" s="215">
        <v>0</v>
      </c>
      <c r="AE473" s="216">
        <v>45643</v>
      </c>
      <c r="AF473" s="215" t="s">
        <v>1246</v>
      </c>
      <c r="AG473" s="215">
        <v>0</v>
      </c>
      <c r="AH473" s="217"/>
      <c r="AI473" s="218"/>
      <c r="AJ473" s="218" t="s">
        <v>1399</v>
      </c>
      <c r="AK473" s="220">
        <f t="shared" si="60"/>
        <v>0</v>
      </c>
      <c r="AL473" s="220">
        <f t="shared" si="61"/>
        <v>0</v>
      </c>
      <c r="AM473" s="220">
        <f t="shared" si="65"/>
        <v>0</v>
      </c>
      <c r="AN473" s="220">
        <f t="shared" si="62"/>
        <v>0</v>
      </c>
      <c r="AO473" s="222"/>
      <c r="AP473" s="223" t="s">
        <v>1265</v>
      </c>
    </row>
    <row r="474" s="61" customFormat="1" ht="15" spans="1:42">
      <c r="A474" s="204">
        <v>234466</v>
      </c>
      <c r="B474" s="205" t="s">
        <v>1193</v>
      </c>
      <c r="C474" s="205" t="s">
        <v>563</v>
      </c>
      <c r="D474" s="210" t="s">
        <v>1236</v>
      </c>
      <c r="E474" s="206" t="s">
        <v>1237</v>
      </c>
      <c r="F474" s="207" t="s">
        <v>454</v>
      </c>
      <c r="G474" s="205" t="s">
        <v>1238</v>
      </c>
      <c r="H474" s="205" t="s">
        <v>1239</v>
      </c>
      <c r="I474" s="213">
        <v>45637</v>
      </c>
      <c r="J474" s="213">
        <v>45638</v>
      </c>
      <c r="K474" s="213">
        <v>45644</v>
      </c>
      <c r="L474" s="213">
        <v>45644</v>
      </c>
      <c r="M474" s="213">
        <v>45644</v>
      </c>
      <c r="N474" s="213">
        <v>45645</v>
      </c>
      <c r="O474" s="214">
        <v>44857</v>
      </c>
      <c r="P474" s="205" t="s">
        <v>1245</v>
      </c>
      <c r="Q474" s="215">
        <v>4300</v>
      </c>
      <c r="R474" s="215">
        <v>2300</v>
      </c>
      <c r="S474" s="215">
        <v>500</v>
      </c>
      <c r="T474" s="215">
        <v>0</v>
      </c>
      <c r="U474" s="215">
        <v>0</v>
      </c>
      <c r="V474" s="215"/>
      <c r="W474" s="215">
        <v>0</v>
      </c>
      <c r="X474" s="215">
        <v>2300</v>
      </c>
      <c r="Y474" s="215">
        <v>0</v>
      </c>
      <c r="Z474" s="215">
        <v>0</v>
      </c>
      <c r="AA474" s="215"/>
      <c r="AB474" s="215">
        <f t="shared" si="66"/>
        <v>4800</v>
      </c>
      <c r="AC474" s="215">
        <f t="shared" si="59"/>
        <v>0</v>
      </c>
      <c r="AD474" s="215">
        <v>2400</v>
      </c>
      <c r="AE474" s="216">
        <v>45644</v>
      </c>
      <c r="AF474" s="215" t="s">
        <v>1194</v>
      </c>
      <c r="AG474" s="215">
        <v>2400</v>
      </c>
      <c r="AH474" s="217">
        <v>45645</v>
      </c>
      <c r="AI474" s="218" t="s">
        <v>1471</v>
      </c>
      <c r="AJ474" s="219" t="s">
        <v>1243</v>
      </c>
      <c r="AK474" s="220">
        <f t="shared" si="60"/>
        <v>4300</v>
      </c>
      <c r="AL474" s="220">
        <f t="shared" si="61"/>
        <v>500</v>
      </c>
      <c r="AM474" s="220">
        <f t="shared" si="65"/>
        <v>4800</v>
      </c>
      <c r="AN474" s="220">
        <f t="shared" si="62"/>
        <v>4800</v>
      </c>
      <c r="AO474" s="222"/>
      <c r="AP474" s="223" t="s">
        <v>1256</v>
      </c>
    </row>
    <row r="475" s="61" customFormat="1" ht="15" spans="1:42">
      <c r="A475" s="204">
        <v>234961</v>
      </c>
      <c r="B475" s="205" t="s">
        <v>1196</v>
      </c>
      <c r="C475" s="205" t="s">
        <v>432</v>
      </c>
      <c r="D475" s="210" t="s">
        <v>1236</v>
      </c>
      <c r="E475" s="206" t="s">
        <v>1237</v>
      </c>
      <c r="F475" s="207" t="s">
        <v>454</v>
      </c>
      <c r="G475" s="205" t="s">
        <v>1238</v>
      </c>
      <c r="H475" s="205" t="s">
        <v>1239</v>
      </c>
      <c r="I475" s="213">
        <v>45640</v>
      </c>
      <c r="J475" s="213">
        <v>45642</v>
      </c>
      <c r="K475" s="213">
        <v>45644</v>
      </c>
      <c r="L475" s="213">
        <v>45644</v>
      </c>
      <c r="M475" s="213">
        <v>45644</v>
      </c>
      <c r="N475" s="213">
        <v>45645</v>
      </c>
      <c r="O475" s="214">
        <v>45105</v>
      </c>
      <c r="P475" s="205" t="s">
        <v>1245</v>
      </c>
      <c r="Q475" s="215">
        <v>3300</v>
      </c>
      <c r="R475" s="215">
        <v>2300</v>
      </c>
      <c r="S475" s="215">
        <v>500</v>
      </c>
      <c r="T475" s="215">
        <v>250</v>
      </c>
      <c r="U475" s="215">
        <v>0</v>
      </c>
      <c r="V475" s="215"/>
      <c r="W475" s="215">
        <v>0</v>
      </c>
      <c r="X475" s="215">
        <v>0</v>
      </c>
      <c r="Y475" s="215">
        <v>0</v>
      </c>
      <c r="Z475" s="215">
        <v>0</v>
      </c>
      <c r="AA475" s="215"/>
      <c r="AB475" s="215">
        <f t="shared" si="66"/>
        <v>6350</v>
      </c>
      <c r="AC475" s="215">
        <f t="shared" si="59"/>
        <v>0</v>
      </c>
      <c r="AD475" s="215">
        <v>3175</v>
      </c>
      <c r="AE475" s="216">
        <v>45644</v>
      </c>
      <c r="AF475" s="215" t="s">
        <v>1197</v>
      </c>
      <c r="AG475" s="215">
        <v>3175</v>
      </c>
      <c r="AH475" s="217">
        <v>45645</v>
      </c>
      <c r="AI475" s="218" t="s">
        <v>1472</v>
      </c>
      <c r="AJ475" s="219" t="s">
        <v>1243</v>
      </c>
      <c r="AK475" s="220">
        <f t="shared" si="60"/>
        <v>3300</v>
      </c>
      <c r="AL475" s="220">
        <f t="shared" si="61"/>
        <v>3050</v>
      </c>
      <c r="AM475" s="220">
        <f t="shared" si="65"/>
        <v>6350</v>
      </c>
      <c r="AN475" s="220">
        <f t="shared" si="62"/>
        <v>6350</v>
      </c>
      <c r="AO475" s="222"/>
      <c r="AP475" s="223" t="s">
        <v>1256</v>
      </c>
    </row>
  </sheetData>
  <sortState ref="A4:AP480">
    <sortCondition ref="L4:L480"/>
  </sortState>
  <mergeCells count="13">
    <mergeCell ref="A1:H1"/>
    <mergeCell ref="J1:L1"/>
    <mergeCell ref="Q1:AJ1"/>
    <mergeCell ref="A2:H2"/>
    <mergeCell ref="Q2:AC2"/>
    <mergeCell ref="AD2:AF2"/>
    <mergeCell ref="AG2:AI2"/>
    <mergeCell ref="AO2:AP2"/>
    <mergeCell ref="AS5:AU5"/>
    <mergeCell ref="AS6:AU6"/>
    <mergeCell ref="AS7:AU7"/>
    <mergeCell ref="AS8:AU8"/>
    <mergeCell ref="AS9:AU9"/>
  </mergeCells>
  <conditionalFormatting sqref="A4">
    <cfRule type="expression" dxfId="2" priority="5">
      <formula>$A4=$AS$5</formula>
    </cfRule>
    <cfRule type="expression" dxfId="3" priority="6">
      <formula>$A$4=$AS$5</formula>
    </cfRule>
  </conditionalFormatting>
  <conditionalFormatting sqref="AB384">
    <cfRule type="expression" dxfId="1" priority="3">
      <formula>$A384=$AS$5</formula>
    </cfRule>
  </conditionalFormatting>
  <conditionalFormatting sqref="AB397">
    <cfRule type="expression" dxfId="1" priority="2">
      <formula>$A397=$AS$5</formula>
    </cfRule>
  </conditionalFormatting>
  <conditionalFormatting sqref="AB448">
    <cfRule type="expression" dxfId="1" priority="1">
      <formula>$A448=$AS$5</formula>
    </cfRule>
  </conditionalFormatting>
  <conditionalFormatting sqref="A4:AP379 AB380">
    <cfRule type="expression" dxfId="1" priority="4">
      <formula>$A4=$AS$5</formula>
    </cfRule>
  </conditionalFormatting>
  <dataValidations count="11">
    <dataValidation type="list" allowBlank="1" showInputMessage="1" showErrorMessage="1" sqref="E300">
      <formula1>"PO,BI,RM,RD"</formula1>
    </dataValidation>
    <dataValidation type="list" allowBlank="1" showInputMessage="1" showErrorMessage="1" sqref="P377">
      <formula1>"INSTALLATION"</formula1>
    </dataValidation>
    <dataValidation type="list" allowBlank="1" showInputMessage="1" showErrorMessage="1" sqref="D4:D482">
      <formula1>"BL,WL"</formula1>
    </dataValidation>
    <dataValidation type="list" allowBlank="1" showInputMessage="1" showErrorMessage="1" sqref="E4:E299 E301:E482">
      <formula1>"PO,BI,RM"</formula1>
    </dataValidation>
    <dataValidation type="list" allowBlank="1" showInputMessage="1" showErrorMessage="1" sqref="F4:F6 F476:F482">
      <formula1>"C,W,L,RM,P"</formula1>
    </dataValidation>
    <dataValidation type="list" allowBlank="1" showInputMessage="1" showErrorMessage="1" sqref="F7:F46">
      <formula1>"C,W,L,RM"</formula1>
    </dataValidation>
    <dataValidation type="list" allowBlank="1" showInputMessage="1" showErrorMessage="1" sqref="F47:F475">
      <formula1>"P,W,RM,L,C"</formula1>
    </dataValidation>
    <dataValidation type="list" allowBlank="1" showInputMessage="1" showErrorMessage="1" sqref="G4:G482">
      <formula1>"SHOP,LIQUIDATED,RMLIQUIDATED,OUT,RMOUT"</formula1>
    </dataValidation>
    <dataValidation type="list" allowBlank="1" showInputMessage="1" showErrorMessage="1" sqref="H4:H482">
      <formula1>"FCU,WFPD,RMWFPD,RM DISPATCH,DISPATCH"</formula1>
    </dataValidation>
    <dataValidation allowBlank="1" showInputMessage="1" showErrorMessage="1" sqref="P378:P482"/>
    <dataValidation type="list" allowBlank="1" showInputMessage="1" showErrorMessage="1" sqref="AP4:AP475">
      <formula1>"DPO, DBI, ARC, ARE, BI-SHOP, FC, ARE, FOR DELIVERY"</formula1>
    </dataValidation>
  </dataValidations>
  <pageMargins left="0.75" right="0.75" top="1" bottom="1" header="0.5" footer="0.5"/>
  <pageSetup paperSize="9" orientation="portrait" horizontalDpi="600" verticalDpi="6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3"/>
  <sheetViews>
    <sheetView topLeftCell="E1" workbookViewId="0">
      <pane ySplit="2" topLeftCell="A176" activePane="bottomLeft" state="frozen"/>
      <selection/>
      <selection pane="bottomLeft" activeCell="N204" sqref="N204"/>
    </sheetView>
  </sheetViews>
  <sheetFormatPr defaultColWidth="9.14285714285714" defaultRowHeight="12.75"/>
  <cols>
    <col min="1" max="1" width="13.1428571428571" customWidth="1"/>
    <col min="2" max="2" width="40" customWidth="1"/>
    <col min="3" max="3" width="20.4285714285714" customWidth="1"/>
    <col min="4" max="4" width="14" customWidth="1"/>
    <col min="5" max="6" width="14.8571428571429" customWidth="1"/>
    <col min="7" max="7" width="17.8571428571429" customWidth="1"/>
    <col min="8" max="8" width="18.5714285714286" customWidth="1"/>
    <col min="9" max="9" width="16.5714285714286" customWidth="1"/>
    <col min="10" max="10" width="17.1428571428571" customWidth="1"/>
    <col min="11" max="11" width="13.2857142857143" customWidth="1"/>
    <col min="12" max="12" width="21.8571428571429" customWidth="1"/>
    <col min="13" max="13" width="16.1428571428571" customWidth="1"/>
    <col min="14" max="14" width="14" customWidth="1"/>
    <col min="15" max="15" width="14.1428571428571" customWidth="1"/>
    <col min="16" max="16" width="11.1428571428571" customWidth="1"/>
    <col min="17" max="17" width="13.4285714285714" customWidth="1"/>
    <col min="18" max="16384" width="9.14285714285714" style="3"/>
  </cols>
  <sheetData>
    <row r="1" customFormat="1" ht="32.1" customHeight="1" spans="1:17">
      <c r="A1" s="4" t="s">
        <v>1473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2"/>
    </row>
    <row r="2" customFormat="1" ht="23.1" customHeight="1" spans="1:17">
      <c r="A2" s="6" t="s">
        <v>2</v>
      </c>
      <c r="B2" s="6" t="s">
        <v>1248</v>
      </c>
      <c r="C2" s="6" t="s">
        <v>5</v>
      </c>
      <c r="D2" s="6" t="s">
        <v>1474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37</v>
      </c>
      <c r="J2" s="6" t="s">
        <v>38</v>
      </c>
      <c r="K2" s="11" t="s">
        <v>1221</v>
      </c>
      <c r="L2" s="6" t="s">
        <v>427</v>
      </c>
      <c r="M2" s="6" t="s">
        <v>1475</v>
      </c>
      <c r="N2" s="6" t="s">
        <v>1476</v>
      </c>
      <c r="O2" s="6" t="s">
        <v>428</v>
      </c>
      <c r="P2" s="6" t="s">
        <v>1217</v>
      </c>
      <c r="Q2" s="6" t="s">
        <v>1477</v>
      </c>
    </row>
    <row r="3" s="3" customFormat="1" spans="1:17">
      <c r="A3" s="7" t="s">
        <v>22</v>
      </c>
      <c r="B3" s="7" t="str">
        <f>_xlfn.XLOOKUP(A3,'SJR LIST (2024)'!A4:A475,'SJR LIST (2024)'!B4:B475,,0,-1)</f>
        <v>SINGUA, ARVIN</v>
      </c>
      <c r="C3" s="8">
        <f>_xlfn.XLOOKUP(A3,'SJR LIST (2024)'!A4:A475,'SJR LIST (2024)'!L4:L475,,0,-1)</f>
        <v>45300</v>
      </c>
      <c r="D3" s="9">
        <f>_xlfn.XLOOKUP(A3,'SJR LIST (2024)'!A4:A475,'SJR LIST (2024)'!Q4:Q475,,0,-1)</f>
        <v>1460</v>
      </c>
      <c r="E3" s="9">
        <f>_xlfn.XLOOKUP(B3,'SJR LIST (2024)'!B4:B475,'SJR LIST (2024)'!R4:R475,,0,-1)</f>
        <v>800</v>
      </c>
      <c r="F3" s="9">
        <f>_xlfn.XLOOKUP(A3,'SJR LIST (2024)'!A4:A475,'SJR LIST (2024)'!U4:U475,,0,-1)</f>
        <v>0</v>
      </c>
      <c r="G3" s="9">
        <f>_xlfn.XLOOKUP(A3,'SJR LIST (2024)'!A4:A475,'SJR LIST (2024)'!W4:W475,,0-1)</f>
        <v>0</v>
      </c>
      <c r="H3" s="9">
        <f>_xlfn.XLOOKUP(A3,'SJR LIST (2024)'!A4:A475,'SJR LIST (2024)'!X4:X475,,0,-1)</f>
        <v>0</v>
      </c>
      <c r="I3" s="9">
        <f>_xlfn.XLOOKUP(A3,'SJR LIST (2024)'!A4:A475,'SJR LIST (2024)'!Y4:Y475,,0,-1)</f>
        <v>0</v>
      </c>
      <c r="J3" s="9">
        <f>_xlfn.XLOOKUP(A3,'SJR LIST (2024)'!A4:A475,'SJR LIST (2024)'!Y4:Y475,,0,-1)</f>
        <v>0</v>
      </c>
      <c r="K3" s="9">
        <f>_xlfn.XLOOKUP(A3,'SJR LIST (2024)'!A4:A475,'SJR LIST (2024)'!V4:V475,,0,-1)</f>
        <v>0</v>
      </c>
      <c r="L3" s="9">
        <f>_xlfn.XLOOKUP(A3,'SJR LIST (2024)'!A4:A475,'SJR LIST (2024)'!AB4:AB475,,0,-1)</f>
        <v>2260</v>
      </c>
      <c r="M3" s="9">
        <f>_xlfn.XLOOKUP(A3,'SJR LIST (2024)'!A4:A475,'SJR LIST (2024)'!AD4:AD475,,0,-1)</f>
        <v>1130</v>
      </c>
      <c r="N3" s="9">
        <f>_xlfn.XLOOKUP(A3,'SJR LIST (2024)'!A4:A475,'SJR LIST (2024)'!AG4:AG475,,0,-1)</f>
        <v>1130</v>
      </c>
      <c r="O3" s="9">
        <f>_xlfn.XLOOKUP(A3,'SJR LIST (2024)'!A4:A475,'SJR LIST (2024)'!AC4:AC475,,0,-1)</f>
        <v>0</v>
      </c>
      <c r="P3" s="9" t="str">
        <f>_xlfn.XLOOKUP(A3,'SJR LIST (2024)'!A4:A475,'SJR LIST (2024)'!AJ4:AJ475,,0-1)</f>
        <v>FULLYPAID</v>
      </c>
      <c r="Q3" s="9" t="str">
        <f>_xlfn.XLOOKUP(A3,'SJR LIST (2024)'!A4:A475,'SJR LIST (2024)'!AP4:AP475,,0,-1)</f>
        <v>BI-SHOP</v>
      </c>
    </row>
    <row r="4" s="3" customFormat="1" spans="1:17">
      <c r="A4" s="7" t="s">
        <v>29</v>
      </c>
      <c r="B4" s="7" t="str">
        <f>_xlfn.XLOOKUP(A4,'SJR LIST (2024)'!A5:A475,'SJR LIST (2024)'!B5:B475,,0,-1)</f>
        <v>ASSAST ASC</v>
      </c>
      <c r="C4" s="8">
        <f>_xlfn.XLOOKUP(A4,'SJR LIST (2024)'!A5:A475,'SJR LIST (2024)'!L5:L475,,0,-1)</f>
        <v>45307</v>
      </c>
      <c r="D4" s="9">
        <f>_xlfn.XLOOKUP(A4,'SJR LIST (2024)'!A5:A475,'SJR LIST (2024)'!Q5:Q475,,0,-1)</f>
        <v>300</v>
      </c>
      <c r="E4" s="9">
        <f>_xlfn.XLOOKUP(B4,'SJR LIST (2024)'!B5:B475,'SJR LIST (2024)'!R5:R475,,0,-1)</f>
        <v>800</v>
      </c>
      <c r="F4" s="9">
        <f>_xlfn.XLOOKUP(A4,'SJR LIST (2024)'!A5:A475,'SJR LIST (2024)'!U5:U475,,0,-1)</f>
        <v>0</v>
      </c>
      <c r="G4" s="9">
        <f>_xlfn.XLOOKUP(A4,'SJR LIST (2024)'!A5:A475,'SJR LIST (2024)'!W5:W475,,0-1)</f>
        <v>300</v>
      </c>
      <c r="H4" s="9">
        <f>_xlfn.XLOOKUP(A4,'SJR LIST (2024)'!A5:A475,'SJR LIST (2024)'!X5:X475,,0,-1)</f>
        <v>800</v>
      </c>
      <c r="I4" s="9">
        <f>_xlfn.XLOOKUP(A4,'SJR LIST (2024)'!A5:A475,'SJR LIST (2024)'!Y5:Y475,,0,-1)</f>
        <v>0</v>
      </c>
      <c r="J4" s="9">
        <f>_xlfn.XLOOKUP(A4,'SJR LIST (2024)'!A5:A475,'SJR LIST (2024)'!Y5:Y475,,0,-1)</f>
        <v>0</v>
      </c>
      <c r="K4" s="9">
        <f>_xlfn.XLOOKUP(A4,'SJR LIST (2024)'!A5:A475,'SJR LIST (2024)'!V5:V475,,0,-1)</f>
        <v>0</v>
      </c>
      <c r="L4" s="9">
        <f>_xlfn.XLOOKUP(A4,'SJR LIST (2024)'!A5:A475,'SJR LIST (2024)'!AB5:AB475,,0,-1)</f>
        <v>0</v>
      </c>
      <c r="M4" s="9">
        <f>_xlfn.XLOOKUP(A4,'SJR LIST (2024)'!A5:A475,'SJR LIST (2024)'!AD5:AD475,,0,-1)</f>
        <v>0</v>
      </c>
      <c r="N4" s="9">
        <f>_xlfn.XLOOKUP(A4,'SJR LIST (2024)'!A5:A475,'SJR LIST (2024)'!AG5:AG475,,0,-1)</f>
        <v>0</v>
      </c>
      <c r="O4" s="9">
        <f>_xlfn.XLOOKUP(A4,'SJR LIST (2024)'!A5:A475,'SJR LIST (2024)'!AC5:AC475,,0,-1)</f>
        <v>0</v>
      </c>
      <c r="P4" s="9" t="str">
        <f>_xlfn.XLOOKUP(A4,'SJR LIST (2024)'!A5:A475,'SJR LIST (2024)'!AJ5:AJ475,,0-1)</f>
        <v>W</v>
      </c>
      <c r="Q4" s="9" t="str">
        <f>_xlfn.XLOOKUP(A4,'SJR LIST (2024)'!A5:A475,'SJR LIST (2024)'!AP5:AP475,,0,-1)</f>
        <v>DBI</v>
      </c>
    </row>
    <row r="5" s="3" customFormat="1" spans="1:17">
      <c r="A5" s="7" t="s">
        <v>44</v>
      </c>
      <c r="B5" s="7" t="str">
        <f>_xlfn.XLOOKUP(A5,'SJR LIST (2024)'!A6:A475,'SJR LIST (2024)'!B6:B475,,0,-1)</f>
        <v>ALINSANGAN, ALEJANDRO</v>
      </c>
      <c r="C5" s="8">
        <f>_xlfn.XLOOKUP(A5,'SJR LIST (2024)'!A6:A475,'SJR LIST (2024)'!L6:L475,,0,-1)</f>
        <v>45315</v>
      </c>
      <c r="D5" s="9">
        <f>_xlfn.XLOOKUP(A5,'SJR LIST (2024)'!A6:A475,'SJR LIST (2024)'!Q6:Q475,,0,-1)</f>
        <v>550</v>
      </c>
      <c r="E5" s="9">
        <f>_xlfn.XLOOKUP(B5,'SJR LIST (2024)'!B6:B475,'SJR LIST (2024)'!R6:R475,,0,-1)</f>
        <v>900</v>
      </c>
      <c r="F5" s="9">
        <f>_xlfn.XLOOKUP(A5,'SJR LIST (2024)'!A6:A475,'SJR LIST (2024)'!U6:U475,,0,-1)</f>
        <v>0</v>
      </c>
      <c r="G5" s="9">
        <f>_xlfn.XLOOKUP(A5,'SJR LIST (2024)'!A6:A475,'SJR LIST (2024)'!W6:W475,,0-1)</f>
        <v>0</v>
      </c>
      <c r="H5" s="9">
        <f>_xlfn.XLOOKUP(A5,'SJR LIST (2024)'!A6:A475,'SJR LIST (2024)'!X6:X475,,0,-1)</f>
        <v>0</v>
      </c>
      <c r="I5" s="9">
        <f>_xlfn.XLOOKUP(A5,'SJR LIST (2024)'!A6:A475,'SJR LIST (2024)'!Y6:Y475,,0,-1)</f>
        <v>0</v>
      </c>
      <c r="J5" s="9">
        <f>_xlfn.XLOOKUP(A5,'SJR LIST (2024)'!A6:A475,'SJR LIST (2024)'!Y6:Y475,,0,-1)</f>
        <v>0</v>
      </c>
      <c r="K5" s="9">
        <f>_xlfn.XLOOKUP(A5,'SJR LIST (2024)'!A6:A475,'SJR LIST (2024)'!V6:V475,,0,-1)</f>
        <v>0</v>
      </c>
      <c r="L5" s="9">
        <f>_xlfn.XLOOKUP(A5,'SJR LIST (2024)'!A6:A475,'SJR LIST (2024)'!AB6:AB475,,0,-1)</f>
        <v>1450</v>
      </c>
      <c r="M5" s="9">
        <f>_xlfn.XLOOKUP(A5,'SJR LIST (2024)'!A6:A475,'SJR LIST (2024)'!AD6:AD475,,0,-1)</f>
        <v>1000</v>
      </c>
      <c r="N5" s="9">
        <f>_xlfn.XLOOKUP(A5,'SJR LIST (2024)'!A6:A475,'SJR LIST (2024)'!AG6:AG475,,0,-1)</f>
        <v>450</v>
      </c>
      <c r="O5" s="9">
        <f>_xlfn.XLOOKUP(A5,'SJR LIST (2024)'!A6:A475,'SJR LIST (2024)'!AC6:AC475,,0,-1)</f>
        <v>0</v>
      </c>
      <c r="P5" s="9" t="str">
        <f>_xlfn.XLOOKUP(A5,'SJR LIST (2024)'!A6:A475,'SJR LIST (2024)'!AJ6:AJ475,,0-1)</f>
        <v>FULLYPAID</v>
      </c>
      <c r="Q5" s="9" t="str">
        <f>_xlfn.XLOOKUP(A5,'SJR LIST (2024)'!A6:A475,'SJR LIST (2024)'!AP6:AP475,,0,-1)</f>
        <v>BI-SHOP</v>
      </c>
    </row>
    <row r="6" s="3" customFormat="1" spans="1:17">
      <c r="A6" s="7" t="s">
        <v>57</v>
      </c>
      <c r="B6" s="7" t="str">
        <f>_xlfn.XLOOKUP(A6,'SJR LIST (2024)'!A7:A475,'SJR LIST (2024)'!B7:B475,,0,-1)</f>
        <v>BATUNGBAKAL, RODRIGO A.</v>
      </c>
      <c r="C6" s="8">
        <f>_xlfn.XLOOKUP(A6,'SJR LIST (2024)'!A7:A475,'SJR LIST (2024)'!L7:L475,,0,-1)</f>
        <v>45323</v>
      </c>
      <c r="D6" s="9">
        <f>_xlfn.XLOOKUP(A6,'SJR LIST (2024)'!A7:A475,'SJR LIST (2024)'!Q7:Q475,,0,-1)</f>
        <v>2420</v>
      </c>
      <c r="E6" s="9">
        <f>_xlfn.XLOOKUP(B6,'SJR LIST (2024)'!B7:B475,'SJR LIST (2024)'!R7:R475,,0,-1)</f>
        <v>1100</v>
      </c>
      <c r="F6" s="9">
        <f>_xlfn.XLOOKUP(A6,'SJR LIST (2024)'!A7:A475,'SJR LIST (2024)'!U7:U475,,0,-1)</f>
        <v>0</v>
      </c>
      <c r="G6" s="9">
        <f>_xlfn.XLOOKUP(A6,'SJR LIST (2024)'!A7:A475,'SJR LIST (2024)'!W7:W475,,0-1)</f>
        <v>0</v>
      </c>
      <c r="H6" s="9">
        <f>_xlfn.XLOOKUP(A6,'SJR LIST (2024)'!A7:A475,'SJR LIST (2024)'!X7:X475,,0,-1)</f>
        <v>0</v>
      </c>
      <c r="I6" s="9">
        <f>_xlfn.XLOOKUP(A6,'SJR LIST (2024)'!A7:A475,'SJR LIST (2024)'!Y7:Y475,,0,-1)</f>
        <v>0</v>
      </c>
      <c r="J6" s="9">
        <f>_xlfn.XLOOKUP(A6,'SJR LIST (2024)'!A7:A475,'SJR LIST (2024)'!Y7:Y475,,0,-1)</f>
        <v>0</v>
      </c>
      <c r="K6" s="9">
        <f>_xlfn.XLOOKUP(A6,'SJR LIST (2024)'!A7:A475,'SJR LIST (2024)'!V7:V475,,0,-1)</f>
        <v>0.5</v>
      </c>
      <c r="L6" s="9">
        <f>_xlfn.XLOOKUP(A6,'SJR LIST (2024)'!A7:A475,'SJR LIST (2024)'!AB7:AB475,,0,-1)</f>
        <v>3519.5</v>
      </c>
      <c r="M6" s="9">
        <f>_xlfn.XLOOKUP(A6,'SJR LIST (2024)'!A7:A475,'SJR LIST (2024)'!AD7:AD475,,0,-1)</f>
        <v>1622.5</v>
      </c>
      <c r="N6" s="9">
        <f>_xlfn.XLOOKUP(A6,'SJR LIST (2024)'!A7:A475,'SJR LIST (2024)'!AG7:AG475,,0,-1)</f>
        <v>1897</v>
      </c>
      <c r="O6" s="9">
        <f>_xlfn.XLOOKUP(A6,'SJR LIST (2024)'!A7:A475,'SJR LIST (2024)'!AC7:AC475,,0,-1)</f>
        <v>0</v>
      </c>
      <c r="P6" s="9" t="str">
        <f>_xlfn.XLOOKUP(A6,'SJR LIST (2024)'!A7:A475,'SJR LIST (2024)'!AJ7:AJ475,,0-1)</f>
        <v>FULLYPAID</v>
      </c>
      <c r="Q6" s="9" t="str">
        <f>_xlfn.XLOOKUP(A6,'SJR LIST (2024)'!A7:A475,'SJR LIST (2024)'!AP7:AP475,,0,-1)</f>
        <v>BI-SHOP</v>
      </c>
    </row>
    <row r="7" s="3" customFormat="1" spans="1:17">
      <c r="A7" s="7" t="s">
        <v>63</v>
      </c>
      <c r="B7" s="7" t="str">
        <f>_xlfn.XLOOKUP(A7,'SJR LIST (2024)'!A8:A475,'SJR LIST (2024)'!B8:B475,,0,-1)</f>
        <v>KOLIN PHILIPPINES INTERNATIONAL INC.</v>
      </c>
      <c r="C7" s="8">
        <f>_xlfn.XLOOKUP(A7,'SJR LIST (2024)'!A8:A475,'SJR LIST (2024)'!L8:L475,,0,-1)</f>
        <v>45324</v>
      </c>
      <c r="D7" s="9">
        <f>_xlfn.XLOOKUP(A7,'SJR LIST (2024)'!A8:A475,'SJR LIST (2024)'!Q8:Q475,,0,-1)</f>
        <v>12850</v>
      </c>
      <c r="E7" s="9">
        <f>_xlfn.XLOOKUP(B7,'SJR LIST (2024)'!B8:B475,'SJR LIST (2024)'!R8:R475,,0,-1)</f>
        <v>0</v>
      </c>
      <c r="F7" s="9">
        <f>_xlfn.XLOOKUP(A7,'SJR LIST (2024)'!A8:A475,'SJR LIST (2024)'!U8:U475,,0,-1)</f>
        <v>0</v>
      </c>
      <c r="G7" s="9">
        <f>_xlfn.XLOOKUP(A7,'SJR LIST (2024)'!A8:A475,'SJR LIST (2024)'!W8:W475,,0-1)</f>
        <v>12850</v>
      </c>
      <c r="H7" s="9">
        <f>_xlfn.XLOOKUP(A7,'SJR LIST (2024)'!A8:A475,'SJR LIST (2024)'!X8:X475,,0,-1)</f>
        <v>0</v>
      </c>
      <c r="I7" s="9">
        <f>_xlfn.XLOOKUP(A7,'SJR LIST (2024)'!A8:A475,'SJR LIST (2024)'!Y8:Y475,,0,-1)</f>
        <v>0</v>
      </c>
      <c r="J7" s="9">
        <f>_xlfn.XLOOKUP(A7,'SJR LIST (2024)'!A8:A475,'SJR LIST (2024)'!Y8:Y475,,0,-1)</f>
        <v>0</v>
      </c>
      <c r="K7" s="9">
        <f>_xlfn.XLOOKUP(A7,'SJR LIST (2024)'!A8:A475,'SJR LIST (2024)'!V8:V475,,0,-1)</f>
        <v>0</v>
      </c>
      <c r="L7" s="9">
        <f>_xlfn.XLOOKUP(A7,'SJR LIST (2024)'!A8:A475,'SJR LIST (2024)'!AB8:AB475,,0,-1)</f>
        <v>0</v>
      </c>
      <c r="M7" s="9">
        <f>_xlfn.XLOOKUP(A7,'SJR LIST (2024)'!A8:A475,'SJR LIST (2024)'!AD8:AD475,,0,-1)</f>
        <v>0</v>
      </c>
      <c r="N7" s="9">
        <f>_xlfn.XLOOKUP(A7,'SJR LIST (2024)'!A8:A475,'SJR LIST (2024)'!AG8:AG475,,0,-1)</f>
        <v>0</v>
      </c>
      <c r="O7" s="9">
        <f>_xlfn.XLOOKUP(A7,'SJR LIST (2024)'!A8:A475,'SJR LIST (2024)'!AC8:AC475,,0,-1)</f>
        <v>0</v>
      </c>
      <c r="P7" s="9" t="str">
        <f>_xlfn.XLOOKUP(A7,'SJR LIST (2024)'!A8:A475,'SJR LIST (2024)'!AJ8:AJ475,,0-1)</f>
        <v>FOR DISPOSAL</v>
      </c>
      <c r="Q7" s="9" t="str">
        <f>_xlfn.XLOOKUP(A7,'SJR LIST (2024)'!A8:A475,'SJR LIST (2024)'!AP8:AP475,,0,-1)</f>
        <v>DBI</v>
      </c>
    </row>
    <row r="8" s="3" customFormat="1" spans="1:17">
      <c r="A8" s="7" t="s">
        <v>69</v>
      </c>
      <c r="B8" s="7" t="str">
        <f>_xlfn.XLOOKUP(A8,'SJR LIST (2024)'!A9:A475,'SJR LIST (2024)'!B9:B475,,0,-1)</f>
        <v>JULANT PEST CONTROL</v>
      </c>
      <c r="C8" s="8">
        <f>_xlfn.XLOOKUP(A8,'SJR LIST (2024)'!A9:A475,'SJR LIST (2024)'!L9:L475,,0,-1)</f>
        <v>45328</v>
      </c>
      <c r="D8" s="9">
        <f>_xlfn.XLOOKUP(A8,'SJR LIST (2024)'!A9:A475,'SJR LIST (2024)'!Q9:Q475,,0,-1)</f>
        <v>10220</v>
      </c>
      <c r="E8" s="9">
        <f>_xlfn.XLOOKUP(B8,'SJR LIST (2024)'!B9:B475,'SJR LIST (2024)'!R9:R475,,0,-1)</f>
        <v>2600</v>
      </c>
      <c r="F8" s="9">
        <f>_xlfn.XLOOKUP(A8,'SJR LIST (2024)'!A9:A475,'SJR LIST (2024)'!U9:U475,,0,-1)</f>
        <v>0</v>
      </c>
      <c r="G8" s="9">
        <f>_xlfn.XLOOKUP(A8,'SJR LIST (2024)'!A9:A475,'SJR LIST (2024)'!W9:W475,,0-1)</f>
        <v>9350</v>
      </c>
      <c r="H8" s="9">
        <f>_xlfn.XLOOKUP(A8,'SJR LIST (2024)'!A9:A475,'SJR LIST (2024)'!X9:X475,,0,-1)</f>
        <v>0</v>
      </c>
      <c r="I8" s="9">
        <f>_xlfn.XLOOKUP(A8,'SJR LIST (2024)'!A9:A475,'SJR LIST (2024)'!Y9:Y475,,0,-1)</f>
        <v>0</v>
      </c>
      <c r="J8" s="9">
        <f>_xlfn.XLOOKUP(A8,'SJR LIST (2024)'!A9:A475,'SJR LIST (2024)'!Y9:Y475,,0,-1)</f>
        <v>0</v>
      </c>
      <c r="K8" s="9">
        <f>_xlfn.XLOOKUP(A8,'SJR LIST (2024)'!A9:A475,'SJR LIST (2024)'!V9:V475,,0,-1)</f>
        <v>0</v>
      </c>
      <c r="L8" s="9">
        <f>_xlfn.XLOOKUP(A8,'SJR LIST (2024)'!A9:A475,'SJR LIST (2024)'!AB9:AB475,,0,-1)</f>
        <v>3470</v>
      </c>
      <c r="M8" s="9">
        <f>_xlfn.XLOOKUP(A8,'SJR LIST (2024)'!A9:A475,'SJR LIST (2024)'!AD9:AD475,,0,-1)</f>
        <v>0</v>
      </c>
      <c r="N8" s="9">
        <f>_xlfn.XLOOKUP(A8,'SJR LIST (2024)'!A9:A475,'SJR LIST (2024)'!AG9:AG475,,0,-1)</f>
        <v>3470</v>
      </c>
      <c r="O8" s="9">
        <f>_xlfn.XLOOKUP(A8,'SJR LIST (2024)'!A9:A475,'SJR LIST (2024)'!AC9:AC475,,0,-1)</f>
        <v>0</v>
      </c>
      <c r="P8" s="9" t="str">
        <f>_xlfn.XLOOKUP(A8,'SJR LIST (2024)'!A9:A475,'SJR LIST (2024)'!AJ9:AJ475,,0-1)</f>
        <v>FULLYPAID</v>
      </c>
      <c r="Q8" s="9" t="str">
        <f>_xlfn.XLOOKUP(A8,'SJR LIST (2024)'!A9:A475,'SJR LIST (2024)'!AP9:AP475,,0,-1)</f>
        <v>BI-SHOP</v>
      </c>
    </row>
    <row r="9" s="3" customFormat="1" spans="1:17">
      <c r="A9" s="8" t="s">
        <v>75</v>
      </c>
      <c r="B9" s="7" t="str">
        <f>_xlfn.XLOOKUP(A9,'SJR LIST (2024)'!A10:A475,'SJR LIST (2024)'!B10:B475,,0,-1)</f>
        <v>KOLIN PHILIPPINES INTERNATIONAL INC.</v>
      </c>
      <c r="C9" s="8">
        <f>_xlfn.XLOOKUP(A9,'SJR LIST (2024)'!A10:A475,'SJR LIST (2024)'!L10:L475,,0,-1)</f>
        <v>45328</v>
      </c>
      <c r="D9" s="9">
        <f>_xlfn.XLOOKUP(A9,'SJR LIST (2024)'!A10:A475,'SJR LIST (2024)'!Q10:Q475,,0,-1)</f>
        <v>6000</v>
      </c>
      <c r="E9" s="9">
        <f>_xlfn.XLOOKUP(B9,'SJR LIST (2024)'!B10:B475,'SJR LIST (2024)'!R10:R475,,0,-1)</f>
        <v>0</v>
      </c>
      <c r="F9" s="9">
        <f>_xlfn.XLOOKUP(A9,'SJR LIST (2024)'!A10:A475,'SJR LIST (2024)'!U10:U475,,0,-1)</f>
        <v>0</v>
      </c>
      <c r="G9" s="9">
        <f>_xlfn.XLOOKUP(A9,'SJR LIST (2024)'!A10:A475,'SJR LIST (2024)'!W10:W475,,0-1)</f>
        <v>6000</v>
      </c>
      <c r="H9" s="9">
        <f>_xlfn.XLOOKUP(A9,'SJR LIST (2024)'!A10:A475,'SJR LIST (2024)'!X10:X475,,0,-1)</f>
        <v>500</v>
      </c>
      <c r="I9" s="9">
        <f>_xlfn.XLOOKUP(A9,'SJR LIST (2024)'!A10:A475,'SJR LIST (2024)'!Y10:Y475,,0,-1)</f>
        <v>0</v>
      </c>
      <c r="J9" s="9">
        <f>_xlfn.XLOOKUP(A9,'SJR LIST (2024)'!A10:A475,'SJR LIST (2024)'!Y10:Y475,,0,-1)</f>
        <v>0</v>
      </c>
      <c r="K9" s="9">
        <f>_xlfn.XLOOKUP(A9,'SJR LIST (2024)'!A10:A475,'SJR LIST (2024)'!V10:V475,,0,-1)</f>
        <v>0</v>
      </c>
      <c r="L9" s="9">
        <f>_xlfn.XLOOKUP(A9,'SJR LIST (2024)'!A10:A475,'SJR LIST (2024)'!AB10:AB475,,0,-1)</f>
        <v>0</v>
      </c>
      <c r="M9" s="9">
        <f>_xlfn.XLOOKUP(A9,'SJR LIST (2024)'!A10:A475,'SJR LIST (2024)'!AD10:AD475,,0,-1)</f>
        <v>0</v>
      </c>
      <c r="N9" s="9">
        <f>_xlfn.XLOOKUP(A9,'SJR LIST (2024)'!A10:A475,'SJR LIST (2024)'!AG10:AG475,,0,-1)</f>
        <v>0</v>
      </c>
      <c r="O9" s="9">
        <f>_xlfn.XLOOKUP(A9,'SJR LIST (2024)'!A10:A475,'SJR LIST (2024)'!AC10:AC475,,0,-1)</f>
        <v>0</v>
      </c>
      <c r="P9" s="9" t="str">
        <f>_xlfn.XLOOKUP(A9,'SJR LIST (2024)'!A10:A475,'SJR LIST (2024)'!AJ10:AJ475,,0-1)</f>
        <v>RM</v>
      </c>
      <c r="Q9" s="9" t="str">
        <f>_xlfn.XLOOKUP(A9,'SJR LIST (2024)'!A10:A475,'SJR LIST (2024)'!AP10:AP475,,0,-1)</f>
        <v>DBI</v>
      </c>
    </row>
    <row r="10" s="3" customFormat="1" spans="1:17">
      <c r="A10" s="8" t="s">
        <v>83</v>
      </c>
      <c r="B10" s="7" t="str">
        <f>_xlfn.XLOOKUP(A10,'SJR LIST (2024)'!A11:A475,'SJR LIST (2024)'!B11:B475,,0,-1)</f>
        <v>G.F.I ENTERPRISE</v>
      </c>
      <c r="C10" s="8">
        <f>_xlfn.XLOOKUP(A10,'SJR LIST (2024)'!A11:A475,'SJR LIST (2024)'!L11:L475,,0,-1)</f>
        <v>45336</v>
      </c>
      <c r="D10" s="9">
        <f>_xlfn.XLOOKUP(A10,'SJR LIST (2024)'!A11:A475,'SJR LIST (2024)'!Q11:Q475,,0,-1)</f>
        <v>660</v>
      </c>
      <c r="E10" s="9">
        <f>_xlfn.XLOOKUP(B10,'SJR LIST (2024)'!B11:B475,'SJR LIST (2024)'!R11:R475,,0,-1)</f>
        <v>800</v>
      </c>
      <c r="F10" s="9">
        <f>_xlfn.XLOOKUP(A10,'SJR LIST (2024)'!A11:A475,'SJR LIST (2024)'!U11:U475,,0,-1)</f>
        <v>0</v>
      </c>
      <c r="G10" s="9">
        <f>_xlfn.XLOOKUP(A10,'SJR LIST (2024)'!A11:A475,'SJR LIST (2024)'!W11:W475,,0-1)</f>
        <v>0</v>
      </c>
      <c r="H10" s="9">
        <f>_xlfn.XLOOKUP(A10,'SJR LIST (2024)'!A11:A475,'SJR LIST (2024)'!X11:X475,,0,-1)</f>
        <v>0</v>
      </c>
      <c r="I10" s="9">
        <f>_xlfn.XLOOKUP(A10,'SJR LIST (2024)'!A11:A475,'SJR LIST (2024)'!Y11:Y475,,0,-1)</f>
        <v>0</v>
      </c>
      <c r="J10" s="9">
        <f>_xlfn.XLOOKUP(A10,'SJR LIST (2024)'!A11:A475,'SJR LIST (2024)'!Y11:Y475,,0,-1)</f>
        <v>0</v>
      </c>
      <c r="K10" s="9">
        <f>_xlfn.XLOOKUP(A10,'SJR LIST (2024)'!A11:A475,'SJR LIST (2024)'!V11:V475,,0,-1)</f>
        <v>26.07</v>
      </c>
      <c r="L10" s="9">
        <f>_xlfn.XLOOKUP(A10,'SJR LIST (2024)'!A11:A475,'SJR LIST (2024)'!AB11:AB475,,0,-1)</f>
        <v>1433.93</v>
      </c>
      <c r="M10" s="9">
        <f>_xlfn.XLOOKUP(A10,'SJR LIST (2024)'!A11:A475,'SJR LIST (2024)'!AD11:AD475,,0,-1)</f>
        <v>1443.93</v>
      </c>
      <c r="N10" s="9">
        <f>_xlfn.XLOOKUP(A10,'SJR LIST (2024)'!A11:A475,'SJR LIST (2024)'!AG11:AG475,,0,-1)</f>
        <v>0</v>
      </c>
      <c r="O10" s="9">
        <f>_xlfn.XLOOKUP(A10,'SJR LIST (2024)'!A11:A475,'SJR LIST (2024)'!AC11:AC475,,0,-1)</f>
        <v>0</v>
      </c>
      <c r="P10" s="9" t="str">
        <f>_xlfn.XLOOKUP(A10,'SJR LIST (2024)'!A11:A475,'SJR LIST (2024)'!AJ11:AJ475,,0-1)</f>
        <v>FULLYPAID</v>
      </c>
      <c r="Q10" s="9" t="str">
        <f>_xlfn.XLOOKUP(A10,'SJR LIST (2024)'!A11:A475,'SJR LIST (2024)'!AP11:AP475,,0,-1)</f>
        <v>BI-SHOP</v>
      </c>
    </row>
    <row r="11" s="3" customFormat="1" spans="1:17">
      <c r="A11" s="8" t="s">
        <v>84</v>
      </c>
      <c r="B11" s="7" t="str">
        <f>_xlfn.XLOOKUP(A11,'SJR LIST (2024)'!A12:A475,'SJR LIST (2024)'!B12:B475,,0,-1)</f>
        <v>KOLIN PHILIPPINES INTERNATIONAL INC.</v>
      </c>
      <c r="C11" s="8">
        <f>_xlfn.XLOOKUP(A11,'SJR LIST (2024)'!A12:A475,'SJR LIST (2024)'!L12:L475,,0,-1)</f>
        <v>45336</v>
      </c>
      <c r="D11" s="9">
        <f>_xlfn.XLOOKUP(A11,'SJR LIST (2024)'!A12:A475,'SJR LIST (2024)'!Q12:Q475,,0,-1)</f>
        <v>600</v>
      </c>
      <c r="E11" s="9">
        <f>_xlfn.XLOOKUP(B11,'SJR LIST (2024)'!B12:B475,'SJR LIST (2024)'!R12:R475,,0,-1)</f>
        <v>0</v>
      </c>
      <c r="F11" s="9">
        <f>_xlfn.XLOOKUP(A11,'SJR LIST (2024)'!A12:A475,'SJR LIST (2024)'!U12:U475,,0,-1)</f>
        <v>0</v>
      </c>
      <c r="G11" s="9">
        <f>_xlfn.XLOOKUP(A11,'SJR LIST (2024)'!A12:A475,'SJR LIST (2024)'!W12:W475,,0-1)</f>
        <v>600</v>
      </c>
      <c r="H11" s="9">
        <f>_xlfn.XLOOKUP(A11,'SJR LIST (2024)'!A12:A475,'SJR LIST (2024)'!X12:X475,,0,-1)</f>
        <v>800</v>
      </c>
      <c r="I11" s="9">
        <f>_xlfn.XLOOKUP(A11,'SJR LIST (2024)'!A12:A475,'SJR LIST (2024)'!Y12:Y475,,0,-1)</f>
        <v>0</v>
      </c>
      <c r="J11" s="9">
        <f>_xlfn.XLOOKUP(A11,'SJR LIST (2024)'!A12:A475,'SJR LIST (2024)'!Y12:Y475,,0,-1)</f>
        <v>0</v>
      </c>
      <c r="K11" s="9">
        <f>_xlfn.XLOOKUP(A11,'SJR LIST (2024)'!A12:A475,'SJR LIST (2024)'!V12:V475,,0,-1)</f>
        <v>0</v>
      </c>
      <c r="L11" s="9">
        <f>_xlfn.XLOOKUP(A11,'SJR LIST (2024)'!A12:A475,'SJR LIST (2024)'!AB12:AB475,,0,-1)</f>
        <v>0</v>
      </c>
      <c r="M11" s="9">
        <f>_xlfn.XLOOKUP(A11,'SJR LIST (2024)'!A12:A475,'SJR LIST (2024)'!AD12:AD475,,0,-1)</f>
        <v>0</v>
      </c>
      <c r="N11" s="9">
        <f>_xlfn.XLOOKUP(A11,'SJR LIST (2024)'!A12:A475,'SJR LIST (2024)'!AG12:AG475,,0,-1)</f>
        <v>0</v>
      </c>
      <c r="O11" s="9">
        <f>_xlfn.XLOOKUP(A11,'SJR LIST (2024)'!A12:A475,'SJR LIST (2024)'!AC12:AC475,,0,-1)</f>
        <v>0</v>
      </c>
      <c r="P11" s="9" t="str">
        <f>_xlfn.XLOOKUP(A11,'SJR LIST (2024)'!A12:A475,'SJR LIST (2024)'!AJ12:AJ475,,0-1)</f>
        <v>RM</v>
      </c>
      <c r="Q11" s="9" t="str">
        <f>_xlfn.XLOOKUP(A11,'SJR LIST (2024)'!A12:A475,'SJR LIST (2024)'!AP12:AP475,,0,-1)</f>
        <v>DBI</v>
      </c>
    </row>
    <row r="12" s="3" customFormat="1" spans="1:17">
      <c r="A12" s="8" t="s">
        <v>84</v>
      </c>
      <c r="B12" s="7" t="str">
        <f>_xlfn.XLOOKUP(A12,'SJR LIST (2024)'!A13:A475,'SJR LIST (2024)'!B13:B475,,0,-1)</f>
        <v>KOLIN PHILIPPINES INTERNATIONAL INC.</v>
      </c>
      <c r="C12" s="8">
        <f>_xlfn.XLOOKUP(A12,'SJR LIST (2024)'!A13:A475,'SJR LIST (2024)'!L13:L475,,0,-1)</f>
        <v>45336</v>
      </c>
      <c r="D12" s="9">
        <f>_xlfn.XLOOKUP(A12,'SJR LIST (2024)'!A13:A475,'SJR LIST (2024)'!Q13:Q475,,0,-1)</f>
        <v>600</v>
      </c>
      <c r="E12" s="9">
        <f>_xlfn.XLOOKUP(B12,'SJR LIST (2024)'!B13:B475,'SJR LIST (2024)'!R13:R475,,0,-1)</f>
        <v>0</v>
      </c>
      <c r="F12" s="9">
        <f>_xlfn.XLOOKUP(A12,'SJR LIST (2024)'!A13:A475,'SJR LIST (2024)'!U13:U475,,0,-1)</f>
        <v>0</v>
      </c>
      <c r="G12" s="9">
        <f>_xlfn.XLOOKUP(A12,'SJR LIST (2024)'!A13:A475,'SJR LIST (2024)'!W13:W475,,0-1)</f>
        <v>600</v>
      </c>
      <c r="H12" s="9">
        <f>_xlfn.XLOOKUP(A12,'SJR LIST (2024)'!A13:A475,'SJR LIST (2024)'!X13:X475,,0,-1)</f>
        <v>800</v>
      </c>
      <c r="I12" s="9">
        <f>_xlfn.XLOOKUP(A12,'SJR LIST (2024)'!A13:A475,'SJR LIST (2024)'!Y13:Y475,,0,-1)</f>
        <v>0</v>
      </c>
      <c r="J12" s="9">
        <f>_xlfn.XLOOKUP(A12,'SJR LIST (2024)'!A13:A475,'SJR LIST (2024)'!Y13:Y475,,0,-1)</f>
        <v>0</v>
      </c>
      <c r="K12" s="9">
        <f>_xlfn.XLOOKUP(A12,'SJR LIST (2024)'!A13:A475,'SJR LIST (2024)'!V13:V475,,0,-1)</f>
        <v>0</v>
      </c>
      <c r="L12" s="9">
        <f>_xlfn.XLOOKUP(A12,'SJR LIST (2024)'!A13:A475,'SJR LIST (2024)'!AB13:AB475,,0,-1)</f>
        <v>0</v>
      </c>
      <c r="M12" s="9">
        <f>_xlfn.XLOOKUP(A12,'SJR LIST (2024)'!A13:A475,'SJR LIST (2024)'!AD13:AD475,,0,-1)</f>
        <v>0</v>
      </c>
      <c r="N12" s="9">
        <f>_xlfn.XLOOKUP(A12,'SJR LIST (2024)'!A13:A475,'SJR LIST (2024)'!AG13:AG475,,0,-1)</f>
        <v>0</v>
      </c>
      <c r="O12" s="9">
        <f>_xlfn.XLOOKUP(A12,'SJR LIST (2024)'!A13:A475,'SJR LIST (2024)'!AC13:AC475,,0,-1)</f>
        <v>0</v>
      </c>
      <c r="P12" s="9" t="str">
        <f>_xlfn.XLOOKUP(A12,'SJR LIST (2024)'!A13:A475,'SJR LIST (2024)'!AJ13:AJ475,,0-1)</f>
        <v>RM</v>
      </c>
      <c r="Q12" s="9" t="str">
        <f>_xlfn.XLOOKUP(A12,'SJR LIST (2024)'!A13:A475,'SJR LIST (2024)'!AP13:AP475,,0,-1)</f>
        <v>DBI</v>
      </c>
    </row>
    <row r="13" s="3" customFormat="1" spans="1:17">
      <c r="A13" s="8" t="s">
        <v>86</v>
      </c>
      <c r="B13" s="7" t="str">
        <f>_xlfn.XLOOKUP(A13,'SJR LIST (2024)'!A14:A475,'SJR LIST (2024)'!B14:B475,,0,-1)</f>
        <v>KOLIN PHILIPPINES INTERNATIONAL INC.</v>
      </c>
      <c r="C13" s="8">
        <f>_xlfn.XLOOKUP(A13,'SJR LIST (2024)'!A14:A475,'SJR LIST (2024)'!L14:L475,,0,-1)</f>
        <v>45337</v>
      </c>
      <c r="D13" s="9">
        <f>_xlfn.XLOOKUP(A13,'SJR LIST (2024)'!A14:A475,'SJR LIST (2024)'!Q14:Q475,,0,-1)</f>
        <v>26000</v>
      </c>
      <c r="E13" s="9">
        <f>_xlfn.XLOOKUP(B13,'SJR LIST (2024)'!B14:B475,'SJR LIST (2024)'!R14:R475,,0,-1)</f>
        <v>0</v>
      </c>
      <c r="F13" s="9">
        <f>_xlfn.XLOOKUP(A13,'SJR LIST (2024)'!A14:A475,'SJR LIST (2024)'!U14:U475,,0,-1)</f>
        <v>0</v>
      </c>
      <c r="G13" s="9">
        <f>_xlfn.XLOOKUP(A13,'SJR LIST (2024)'!A14:A475,'SJR LIST (2024)'!W14:W475,,0-1)</f>
        <v>26000</v>
      </c>
      <c r="H13" s="9">
        <f>_xlfn.XLOOKUP(A13,'SJR LIST (2024)'!A14:A475,'SJR LIST (2024)'!X14:X475,,0,-1)</f>
        <v>0</v>
      </c>
      <c r="I13" s="9">
        <f>_xlfn.XLOOKUP(A13,'SJR LIST (2024)'!A14:A475,'SJR LIST (2024)'!Y14:Y475,,0,-1)</f>
        <v>0</v>
      </c>
      <c r="J13" s="9">
        <f>_xlfn.XLOOKUP(A13,'SJR LIST (2024)'!A14:A475,'SJR LIST (2024)'!Y14:Y475,,0,-1)</f>
        <v>0</v>
      </c>
      <c r="K13" s="9">
        <f>_xlfn.XLOOKUP(A13,'SJR LIST (2024)'!A14:A475,'SJR LIST (2024)'!V14:V475,,0,-1)</f>
        <v>0</v>
      </c>
      <c r="L13" s="9">
        <f>_xlfn.XLOOKUP(A13,'SJR LIST (2024)'!A14:A475,'SJR LIST (2024)'!AB14:AB475,,0,-1)</f>
        <v>0</v>
      </c>
      <c r="M13" s="9">
        <f>_xlfn.XLOOKUP(A13,'SJR LIST (2024)'!A14:A475,'SJR LIST (2024)'!AD14:AD475,,0,-1)</f>
        <v>0</v>
      </c>
      <c r="N13" s="9">
        <f>_xlfn.XLOOKUP(A13,'SJR LIST (2024)'!A14:A475,'SJR LIST (2024)'!AG14:AG475,,0,-1)</f>
        <v>0</v>
      </c>
      <c r="O13" s="9">
        <f>_xlfn.XLOOKUP(A13,'SJR LIST (2024)'!A14:A475,'SJR LIST (2024)'!AC14:AC475,,0,-1)</f>
        <v>0</v>
      </c>
      <c r="P13" s="9" t="str">
        <f>_xlfn.XLOOKUP(A13,'SJR LIST (2024)'!A14:A475,'SJR LIST (2024)'!AJ14:AJ475,,0-1)</f>
        <v>P</v>
      </c>
      <c r="Q13" s="9" t="str">
        <f>_xlfn.XLOOKUP(A13,'SJR LIST (2024)'!A14:A475,'SJR LIST (2024)'!AP14:AP475,,0,-1)</f>
        <v>DBI</v>
      </c>
    </row>
    <row r="14" s="3" customFormat="1" spans="1:17">
      <c r="A14" s="8" t="s">
        <v>87</v>
      </c>
      <c r="B14" s="7" t="str">
        <f>_xlfn.XLOOKUP(A14,'SJR LIST (2024)'!A15:A475,'SJR LIST (2024)'!B15:B475,,0,-1)</f>
        <v>EDLAGAN, VERICK</v>
      </c>
      <c r="C14" s="8">
        <f>_xlfn.XLOOKUP(A14,'SJR LIST (2024)'!A15:A475,'SJR LIST (2024)'!L15:L475,,0,-1)</f>
        <v>45341</v>
      </c>
      <c r="D14" s="9">
        <f>_xlfn.XLOOKUP(A14,'SJR LIST (2024)'!A15:A475,'SJR LIST (2024)'!Q15:Q475,,0,-1)</f>
        <v>0</v>
      </c>
      <c r="E14" s="9">
        <f>_xlfn.XLOOKUP(B14,'SJR LIST (2024)'!B15:B475,'SJR LIST (2024)'!R15:R475,,0,-1)</f>
        <v>2600</v>
      </c>
      <c r="F14" s="9">
        <f>_xlfn.XLOOKUP(A14,'SJR LIST (2024)'!A15:A475,'SJR LIST (2024)'!U15:U475,,0,-1)</f>
        <v>0</v>
      </c>
      <c r="G14" s="9">
        <f>_xlfn.XLOOKUP(A14,'SJR LIST (2024)'!A15:A475,'SJR LIST (2024)'!W15:W475,,0-1)</f>
        <v>0</v>
      </c>
      <c r="H14" s="9">
        <f>_xlfn.XLOOKUP(A14,'SJR LIST (2024)'!A15:A475,'SJR LIST (2024)'!X15:X475,,0,-1)</f>
        <v>0</v>
      </c>
      <c r="I14" s="9">
        <f>_xlfn.XLOOKUP(A14,'SJR LIST (2024)'!A15:A475,'SJR LIST (2024)'!Y15:Y475,,0,-1)</f>
        <v>0</v>
      </c>
      <c r="J14" s="9">
        <f>_xlfn.XLOOKUP(A14,'SJR LIST (2024)'!A15:A475,'SJR LIST (2024)'!Y15:Y475,,0,-1)</f>
        <v>0</v>
      </c>
      <c r="K14" s="9">
        <f>_xlfn.XLOOKUP(A14,'SJR LIST (2024)'!A15:A475,'SJR LIST (2024)'!V15:V475,,0,-1)</f>
        <v>0</v>
      </c>
      <c r="L14" s="9">
        <f>_xlfn.XLOOKUP(A14,'SJR LIST (2024)'!A15:A475,'SJR LIST (2024)'!AB15:AB475,,0,-1)</f>
        <v>2600</v>
      </c>
      <c r="M14" s="9">
        <f>_xlfn.XLOOKUP(A14,'SJR LIST (2024)'!A15:A475,'SJR LIST (2024)'!AD15:AD475,,0,-1)</f>
        <v>2600</v>
      </c>
      <c r="N14" s="9">
        <f>_xlfn.XLOOKUP(A14,'SJR LIST (2024)'!A15:A475,'SJR LIST (2024)'!AG15:AG475,,0,-1)</f>
        <v>0</v>
      </c>
      <c r="O14" s="9">
        <f>_xlfn.XLOOKUP(A14,'SJR LIST (2024)'!A15:A475,'SJR LIST (2024)'!AC15:AC475,,0,-1)</f>
        <v>0</v>
      </c>
      <c r="P14" s="9" t="str">
        <f>_xlfn.XLOOKUP(A14,'SJR LIST (2024)'!A15:A475,'SJR LIST (2024)'!AJ15:AJ475,,0-1)</f>
        <v>FULLYPAID</v>
      </c>
      <c r="Q14" s="9" t="str">
        <f>_xlfn.XLOOKUP(A14,'SJR LIST (2024)'!A15:A475,'SJR LIST (2024)'!AP15:AP475,,0,-1)</f>
        <v>BI-SHOP</v>
      </c>
    </row>
    <row r="15" s="3" customFormat="1" spans="1:17">
      <c r="A15" s="8" t="s">
        <v>92</v>
      </c>
      <c r="B15" s="7" t="str">
        <f>_xlfn.XLOOKUP(A15,'SJR LIST (2024)'!A16:A475,'SJR LIST (2024)'!B16:B475,,0,-1)</f>
        <v>KOLIN PHILIPPINES INTERNATIONAL INC. (GROUND FLOOR)</v>
      </c>
      <c r="C15" s="8">
        <f>_xlfn.XLOOKUP(A15,'SJR LIST (2024)'!A16:A475,'SJR LIST (2024)'!L16:L475,,0,-1)</f>
        <v>45343</v>
      </c>
      <c r="D15" s="9">
        <f>_xlfn.XLOOKUP(A15,'SJR LIST (2024)'!A16:A475,'SJR LIST (2024)'!Q16:Q475,,0,-1)</f>
        <v>0</v>
      </c>
      <c r="E15" s="9">
        <f>_xlfn.XLOOKUP(B15,'SJR LIST (2024)'!B16:B475,'SJR LIST (2024)'!R16:R475,,0,-1)</f>
        <v>0</v>
      </c>
      <c r="F15" s="9">
        <f>_xlfn.XLOOKUP(A15,'SJR LIST (2024)'!A16:A475,'SJR LIST (2024)'!U16:U475,,0,-1)</f>
        <v>0</v>
      </c>
      <c r="G15" s="9">
        <f>_xlfn.XLOOKUP(A15,'SJR LIST (2024)'!A16:A475,'SJR LIST (2024)'!W16:W475,,0-1)</f>
        <v>0</v>
      </c>
      <c r="H15" s="9">
        <f>_xlfn.XLOOKUP(A15,'SJR LIST (2024)'!A16:A475,'SJR LIST (2024)'!X16:X475,,0,-1)</f>
        <v>0</v>
      </c>
      <c r="I15" s="9">
        <f>_xlfn.XLOOKUP(A15,'SJR LIST (2024)'!A16:A475,'SJR LIST (2024)'!Y16:Y475,,0,-1)</f>
        <v>0</v>
      </c>
      <c r="J15" s="9">
        <f>_xlfn.XLOOKUP(A15,'SJR LIST (2024)'!A16:A475,'SJR LIST (2024)'!Y16:Y475,,0,-1)</f>
        <v>0</v>
      </c>
      <c r="K15" s="9">
        <f>_xlfn.XLOOKUP(A15,'SJR LIST (2024)'!A16:A475,'SJR LIST (2024)'!V16:V475,,0,-1)</f>
        <v>0</v>
      </c>
      <c r="L15" s="9">
        <f>_xlfn.XLOOKUP(A15,'SJR LIST (2024)'!A16:A475,'SJR LIST (2024)'!AB16:AB475,,0,-1)</f>
        <v>0</v>
      </c>
      <c r="M15" s="9">
        <f>_xlfn.XLOOKUP(A15,'SJR LIST (2024)'!A16:A475,'SJR LIST (2024)'!AD16:AD475,,0,-1)</f>
        <v>0</v>
      </c>
      <c r="N15" s="9">
        <f>_xlfn.XLOOKUP(A15,'SJR LIST (2024)'!A16:A475,'SJR LIST (2024)'!AG16:AG475,,0,-1)</f>
        <v>0</v>
      </c>
      <c r="O15" s="9">
        <f>_xlfn.XLOOKUP(A15,'SJR LIST (2024)'!A16:A475,'SJR LIST (2024)'!AC16:AC475,,0,-1)</f>
        <v>0</v>
      </c>
      <c r="P15" s="9" t="str">
        <f>_xlfn.XLOOKUP(A15,'SJR LIST (2024)'!A16:A475,'SJR LIST (2024)'!AJ16:AJ475,,0-1)</f>
        <v>RM</v>
      </c>
      <c r="Q15" s="9" t="str">
        <f>_xlfn.XLOOKUP(A15,'SJR LIST (2024)'!A16:A475,'SJR LIST (2024)'!AP16:AP475,,0,-1)</f>
        <v>DBI</v>
      </c>
    </row>
    <row r="16" s="3" customFormat="1" spans="1:17">
      <c r="A16" s="8" t="s">
        <v>93</v>
      </c>
      <c r="B16" s="7" t="str">
        <f>_xlfn.XLOOKUP(A16,'SJR LIST (2024)'!A17:A475,'SJR LIST (2024)'!B17:B475,,0,-1)</f>
        <v>TIU, YOWOREX</v>
      </c>
      <c r="C16" s="8">
        <f>_xlfn.XLOOKUP(A16,'SJR LIST (2024)'!A17:A475,'SJR LIST (2024)'!L17:L475,,0,-1)</f>
        <v>45344</v>
      </c>
      <c r="D16" s="9">
        <f>_xlfn.XLOOKUP(A16,'SJR LIST (2024)'!A17:A475,'SJR LIST (2024)'!Q17:Q475,,0,-1)</f>
        <v>0</v>
      </c>
      <c r="E16" s="9">
        <f>_xlfn.XLOOKUP(B16,'SJR LIST (2024)'!B17:B475,'SJR LIST (2024)'!R17:R475,,0,-1)</f>
        <v>800</v>
      </c>
      <c r="F16" s="9">
        <f>_xlfn.XLOOKUP(A16,'SJR LIST (2024)'!A17:A475,'SJR LIST (2024)'!U17:U475,,0,-1)</f>
        <v>0</v>
      </c>
      <c r="G16" s="9">
        <f>_xlfn.XLOOKUP(A16,'SJR LIST (2024)'!A17:A475,'SJR LIST (2024)'!W17:W475,,0-1)</f>
        <v>0</v>
      </c>
      <c r="H16" s="9">
        <f>_xlfn.XLOOKUP(A16,'SJR LIST (2024)'!A17:A475,'SJR LIST (2024)'!X17:X475,,0,-1)</f>
        <v>800</v>
      </c>
      <c r="I16" s="9">
        <f>_xlfn.XLOOKUP(A16,'SJR LIST (2024)'!A17:A475,'SJR LIST (2024)'!Y17:Y475,,0,-1)</f>
        <v>0</v>
      </c>
      <c r="J16" s="9">
        <f>_xlfn.XLOOKUP(A16,'SJR LIST (2024)'!A17:A475,'SJR LIST (2024)'!Y17:Y475,,0,-1)</f>
        <v>0</v>
      </c>
      <c r="K16" s="9">
        <f>_xlfn.XLOOKUP(A16,'SJR LIST (2024)'!A17:A475,'SJR LIST (2024)'!V17:V475,,0,-1)</f>
        <v>0</v>
      </c>
      <c r="L16" s="9">
        <f>_xlfn.XLOOKUP(A16,'SJR LIST (2024)'!A17:A475,'SJR LIST (2024)'!AB17:AB475,,0,-1)</f>
        <v>0</v>
      </c>
      <c r="M16" s="9">
        <f>_xlfn.XLOOKUP(A16,'SJR LIST (2024)'!A17:A475,'SJR LIST (2024)'!AD17:AD475,,0,-1)</f>
        <v>0</v>
      </c>
      <c r="N16" s="9">
        <f>_xlfn.XLOOKUP(A16,'SJR LIST (2024)'!A17:A475,'SJR LIST (2024)'!AG17:AG475,,0,-1)</f>
        <v>0</v>
      </c>
      <c r="O16" s="9">
        <f>_xlfn.XLOOKUP(A16,'SJR LIST (2024)'!A17:A475,'SJR LIST (2024)'!AC17:AC475,,0,-1)</f>
        <v>0</v>
      </c>
      <c r="P16" s="9" t="str">
        <f>_xlfn.XLOOKUP(A16,'SJR LIST (2024)'!A17:A475,'SJR LIST (2024)'!AJ17:AJ475,,0-1)</f>
        <v>W</v>
      </c>
      <c r="Q16" s="9" t="str">
        <f>_xlfn.XLOOKUP(A16,'SJR LIST (2024)'!A17:A475,'SJR LIST (2024)'!AP17:AP475,,0,-1)</f>
        <v>DBI</v>
      </c>
    </row>
    <row r="17" s="3" customFormat="1" spans="1:17">
      <c r="A17" s="8" t="s">
        <v>95</v>
      </c>
      <c r="B17" s="7" t="str">
        <f>_xlfn.XLOOKUP(A17,'SJR LIST (2024)'!A18:A475,'SJR LIST (2024)'!B18:B475,,0,-1)</f>
        <v>CALATON, KATHLENE</v>
      </c>
      <c r="C17" s="8">
        <f>_xlfn.XLOOKUP(A17,'SJR LIST (2024)'!A18:A475,'SJR LIST (2024)'!L18:L475,,0,-1)</f>
        <v>45348</v>
      </c>
      <c r="D17" s="9">
        <f>_xlfn.XLOOKUP(A17,'SJR LIST (2024)'!A18:A475,'SJR LIST (2024)'!Q18:Q475,,0,-1)</f>
        <v>0</v>
      </c>
      <c r="E17" s="9">
        <f>_xlfn.XLOOKUP(B17,'SJR LIST (2024)'!B18:B475,'SJR LIST (2024)'!R18:R475,,0,-1)</f>
        <v>800</v>
      </c>
      <c r="F17" s="9">
        <f>_xlfn.XLOOKUP(A17,'SJR LIST (2024)'!A18:A475,'SJR LIST (2024)'!U18:U475,,0,-1)</f>
        <v>0</v>
      </c>
      <c r="G17" s="9">
        <f>_xlfn.XLOOKUP(A17,'SJR LIST (2024)'!A18:A475,'SJR LIST (2024)'!W18:W475,,0-1)</f>
        <v>0</v>
      </c>
      <c r="H17" s="9">
        <f>_xlfn.XLOOKUP(A17,'SJR LIST (2024)'!A18:A475,'SJR LIST (2024)'!X18:X475,,0,-1)</f>
        <v>800</v>
      </c>
      <c r="I17" s="9">
        <f>_xlfn.XLOOKUP(A17,'SJR LIST (2024)'!A18:A475,'SJR LIST (2024)'!Y18:Y475,,0,-1)</f>
        <v>0</v>
      </c>
      <c r="J17" s="9">
        <f>_xlfn.XLOOKUP(A17,'SJR LIST (2024)'!A18:A475,'SJR LIST (2024)'!Y18:Y475,,0,-1)</f>
        <v>0</v>
      </c>
      <c r="K17" s="9">
        <f>_xlfn.XLOOKUP(A17,'SJR LIST (2024)'!A18:A475,'SJR LIST (2024)'!V18:V475,,0,-1)</f>
        <v>0</v>
      </c>
      <c r="L17" s="9">
        <f>_xlfn.XLOOKUP(A17,'SJR LIST (2024)'!A18:A475,'SJR LIST (2024)'!AB18:AB475,,0,-1)</f>
        <v>0</v>
      </c>
      <c r="M17" s="9">
        <f>_xlfn.XLOOKUP(A17,'SJR LIST (2024)'!A18:A475,'SJR LIST (2024)'!AD18:AD475,,0,-1)</f>
        <v>0</v>
      </c>
      <c r="N17" s="9">
        <f>_xlfn.XLOOKUP(A17,'SJR LIST (2024)'!A18:A475,'SJR LIST (2024)'!AG18:AG475,,0,-1)</f>
        <v>0</v>
      </c>
      <c r="O17" s="9">
        <f>_xlfn.XLOOKUP(A17,'SJR LIST (2024)'!A18:A475,'SJR LIST (2024)'!AC18:AC475,,0,-1)</f>
        <v>0</v>
      </c>
      <c r="P17" s="9" t="str">
        <f>_xlfn.XLOOKUP(A17,'SJR LIST (2024)'!A18:A475,'SJR LIST (2024)'!AJ18:AJ475,,0-1)</f>
        <v>W</v>
      </c>
      <c r="Q17" s="9" t="str">
        <f>_xlfn.XLOOKUP(A17,'SJR LIST (2024)'!A18:A475,'SJR LIST (2024)'!AP18:AP475,,0,-1)</f>
        <v>DBI</v>
      </c>
    </row>
    <row r="18" s="3" customFormat="1" spans="1:17">
      <c r="A18" s="7" t="s">
        <v>111</v>
      </c>
      <c r="B18" s="7" t="str">
        <f>_xlfn.XLOOKUP(A18,'SJR LIST (2024)'!A51:A475,'SJR LIST (2024)'!B51:B475,,0,-1)</f>
        <v>KOLIN PHILIPPINES INTERNATIONAL INC.</v>
      </c>
      <c r="C18" s="8">
        <f>_xlfn.XLOOKUP(A18,'SJR LIST (2024)'!A51:A475,'SJR LIST (2024)'!L51:L475,,0,-1)</f>
        <v>45357</v>
      </c>
      <c r="D18" s="9">
        <f>_xlfn.XLOOKUP(A18,'SJR LIST (2024)'!A51:A475,'SJR LIST (2024)'!Q51:Q475,,0,-1)</f>
        <v>15350</v>
      </c>
      <c r="E18" s="9">
        <f>_xlfn.XLOOKUP(B18,'SJR LIST (2024)'!B51:B475,'SJR LIST (2024)'!R51:R475,,0,-1)</f>
        <v>0</v>
      </c>
      <c r="F18" s="9">
        <f>_xlfn.XLOOKUP(A18,'SJR LIST (2024)'!A51:A475,'SJR LIST (2024)'!U51:U475,,0,-1)</f>
        <v>0</v>
      </c>
      <c r="G18" s="9">
        <f>_xlfn.XLOOKUP(A18,'SJR LIST (2024)'!A51:A475,'SJR LIST (2024)'!W51:W475,,0-1)</f>
        <v>15350</v>
      </c>
      <c r="H18" s="9">
        <f>_xlfn.XLOOKUP(A18,'SJR LIST (2024)'!A51:A475,'SJR LIST (2024)'!X51:X475,,0,-1)</f>
        <v>0</v>
      </c>
      <c r="I18" s="9">
        <f>_xlfn.XLOOKUP(A18,'SJR LIST (2024)'!A51:A475,'SJR LIST (2024)'!Y51:Y475,,0,-1)</f>
        <v>0</v>
      </c>
      <c r="J18" s="9">
        <f>_xlfn.XLOOKUP(A18,'SJR LIST (2024)'!A51:A475,'SJR LIST (2024)'!Y51:Y475,,0,-1)</f>
        <v>0</v>
      </c>
      <c r="K18" s="9">
        <f>_xlfn.XLOOKUP(A18,'SJR LIST (2024)'!A51:A475,'SJR LIST (2024)'!V51:V475,,0,-1)</f>
        <v>0</v>
      </c>
      <c r="L18" s="9">
        <f>_xlfn.XLOOKUP(A18,'SJR LIST (2024)'!A51:A475,'SJR LIST (2024)'!AB51:AB475,,0,-1)</f>
        <v>0</v>
      </c>
      <c r="M18" s="9">
        <f>_xlfn.XLOOKUP(A18,'SJR LIST (2024)'!A51:A475,'SJR LIST (2024)'!AD51:AD475,,0,-1)</f>
        <v>0</v>
      </c>
      <c r="N18" s="9">
        <f>_xlfn.XLOOKUP(A18,'SJR LIST (2024)'!A51:A475,'SJR LIST (2024)'!AG51:AG475,,0,-1)</f>
        <v>0</v>
      </c>
      <c r="O18" s="9">
        <f>_xlfn.XLOOKUP(A18,'SJR LIST (2024)'!A51:A475,'SJR LIST (2024)'!AC51:AC475,,0,-1)</f>
        <v>0</v>
      </c>
      <c r="P18" s="9" t="str">
        <f>_xlfn.XLOOKUP(A18,'SJR LIST (2024)'!A51:A475,'SJR LIST (2024)'!AJ51:AJ475,,0-1)</f>
        <v>RM</v>
      </c>
      <c r="Q18" s="9" t="str">
        <f>_xlfn.XLOOKUP(A18,'SJR LIST (2024)'!A51:A475,'SJR LIST (2024)'!AP51:AP475,,0,-1)</f>
        <v>DBI</v>
      </c>
    </row>
    <row r="19" s="3" customFormat="1" spans="1:17">
      <c r="A19" s="7" t="s">
        <v>113</v>
      </c>
      <c r="B19" s="7" t="str">
        <f>_xlfn.XLOOKUP(A19,'SJR LIST (2024)'!A19:A475,'SJR LIST (2024)'!B19:B475,,0,-1)</f>
        <v>DIMATATAC, JENNIFER</v>
      </c>
      <c r="C19" s="8">
        <f>_xlfn.XLOOKUP(A19,'SJR LIST (2024)'!A19:A475,'SJR LIST (2024)'!L19:L475,,0,-1)</f>
        <v>45359</v>
      </c>
      <c r="D19" s="9">
        <f>_xlfn.XLOOKUP(A19,'SJR LIST (2024)'!A19:A475,'SJR LIST (2024)'!Q19:Q475,,0,-1)</f>
        <v>0</v>
      </c>
      <c r="E19" s="9">
        <f>_xlfn.XLOOKUP(B19,'SJR LIST (2024)'!B19:B475,'SJR LIST (2024)'!R19:R475,,0,-1)</f>
        <v>800</v>
      </c>
      <c r="F19" s="9">
        <f>_xlfn.XLOOKUP(A19,'SJR LIST (2024)'!A19:A475,'SJR LIST (2024)'!U19:U475,,0,-1)</f>
        <v>0</v>
      </c>
      <c r="G19" s="9">
        <f>_xlfn.XLOOKUP(A19,'SJR LIST (2024)'!A19:A475,'SJR LIST (2024)'!W19:W475,,0-1)</f>
        <v>0</v>
      </c>
      <c r="H19" s="9">
        <f>_xlfn.XLOOKUP(A19,'SJR LIST (2024)'!A19:A475,'SJR LIST (2024)'!X19:X475,,0,-1)</f>
        <v>0</v>
      </c>
      <c r="I19" s="9">
        <f>_xlfn.XLOOKUP(A19,'SJR LIST (2024)'!A19:A475,'SJR LIST (2024)'!Y19:Y475,,0,-1)</f>
        <v>0</v>
      </c>
      <c r="J19" s="9">
        <f>_xlfn.XLOOKUP(A19,'SJR LIST (2024)'!A19:A475,'SJR LIST (2024)'!Y19:Y475,,0,-1)</f>
        <v>0</v>
      </c>
      <c r="K19" s="9">
        <f>_xlfn.XLOOKUP(A19,'SJR LIST (2024)'!A19:A475,'SJR LIST (2024)'!V19:V475,,0,-1)</f>
        <v>0</v>
      </c>
      <c r="L19" s="9">
        <f>_xlfn.XLOOKUP(A19,'SJR LIST (2024)'!A19:A475,'SJR LIST (2024)'!AB19:AB475,,0,-1)</f>
        <v>800</v>
      </c>
      <c r="M19" s="9">
        <f>_xlfn.XLOOKUP(A19,'SJR LIST (2024)'!A19:A475,'SJR LIST (2024)'!AD19:AD475,,0,-1)</f>
        <v>800</v>
      </c>
      <c r="N19" s="9">
        <f>_xlfn.XLOOKUP(A19,'SJR LIST (2024)'!A19:A475,'SJR LIST (2024)'!AG19:AG475,,0,-1)</f>
        <v>0</v>
      </c>
      <c r="O19" s="9">
        <f>_xlfn.XLOOKUP(A19,'SJR LIST (2024)'!A19:A475,'SJR LIST (2024)'!AC19:AC475,,0,-1)</f>
        <v>0</v>
      </c>
      <c r="P19" s="9" t="str">
        <f>_xlfn.XLOOKUP(A19,'SJR LIST (2024)'!A19:A475,'SJR LIST (2024)'!AJ19:AJ475,,0-1)</f>
        <v>FULLYPAID</v>
      </c>
      <c r="Q19" s="9" t="str">
        <f>_xlfn.XLOOKUP(A19,'SJR LIST (2024)'!A19:A475,'SJR LIST (2024)'!AP19:AP475,,0,-1)</f>
        <v>BI-SHOP</v>
      </c>
    </row>
    <row r="20" s="3" customFormat="1" spans="1:17">
      <c r="A20" s="7" t="s">
        <v>114</v>
      </c>
      <c r="B20" s="7" t="str">
        <f>_xlfn.XLOOKUP(A20,'SJR LIST (2024)'!A20:A475,'SJR LIST (2024)'!B20:B475,,0,-1)</f>
        <v>DIMATATAC, JENNIFER</v>
      </c>
      <c r="C20" s="8">
        <f>_xlfn.XLOOKUP(A20,'SJR LIST (2024)'!A20:A475,'SJR LIST (2024)'!L20:L475,,0,-1)</f>
        <v>45359</v>
      </c>
      <c r="D20" s="9">
        <f>_xlfn.XLOOKUP(A20,'SJR LIST (2024)'!A20:A475,'SJR LIST (2024)'!Q20:Q475,,0,-1)</f>
        <v>0</v>
      </c>
      <c r="E20" s="9">
        <f>_xlfn.XLOOKUP(B20,'SJR LIST (2024)'!B20:B475,'SJR LIST (2024)'!R20:R475,,0,-1)</f>
        <v>800</v>
      </c>
      <c r="F20" s="9">
        <f>_xlfn.XLOOKUP(A20,'SJR LIST (2024)'!A20:A475,'SJR LIST (2024)'!U20:U475,,0,-1)</f>
        <v>0</v>
      </c>
      <c r="G20" s="9">
        <f>_xlfn.XLOOKUP(A20,'SJR LIST (2024)'!A20:A475,'SJR LIST (2024)'!W20:W475,,0-1)</f>
        <v>0</v>
      </c>
      <c r="H20" s="9">
        <f>_xlfn.XLOOKUP(A20,'SJR LIST (2024)'!A20:A475,'SJR LIST (2024)'!X20:X475,,0,-1)</f>
        <v>0</v>
      </c>
      <c r="I20" s="9">
        <f>_xlfn.XLOOKUP(A20,'SJR LIST (2024)'!A20:A475,'SJR LIST (2024)'!Y20:Y475,,0,-1)</f>
        <v>0</v>
      </c>
      <c r="J20" s="9">
        <f>_xlfn.XLOOKUP(A20,'SJR LIST (2024)'!A20:A475,'SJR LIST (2024)'!Y20:Y475,,0,-1)</f>
        <v>0</v>
      </c>
      <c r="K20" s="9">
        <f>_xlfn.XLOOKUP(A20,'SJR LIST (2024)'!A20:A475,'SJR LIST (2024)'!V20:V475,,0,-1)</f>
        <v>0</v>
      </c>
      <c r="L20" s="9">
        <f>_xlfn.XLOOKUP(A20,'SJR LIST (2024)'!A20:A475,'SJR LIST (2024)'!AB20:AB475,,0,-1)</f>
        <v>800</v>
      </c>
      <c r="M20" s="9">
        <f>_xlfn.XLOOKUP(A20,'SJR LIST (2024)'!A20:A475,'SJR LIST (2024)'!AD20:AD475,,0,-1)</f>
        <v>800</v>
      </c>
      <c r="N20" s="9">
        <f>_xlfn.XLOOKUP(A20,'SJR LIST (2024)'!A20:A475,'SJR LIST (2024)'!AG20:AG475,,0,-1)</f>
        <v>0</v>
      </c>
      <c r="O20" s="9">
        <f>_xlfn.XLOOKUP(A20,'SJR LIST (2024)'!A20:A475,'SJR LIST (2024)'!AC20:AC475,,0,-1)</f>
        <v>0</v>
      </c>
      <c r="P20" s="9" t="str">
        <f>_xlfn.XLOOKUP(A20,'SJR LIST (2024)'!A20:A475,'SJR LIST (2024)'!AJ20:AJ475,,0-1)</f>
        <v>FULLYPAID</v>
      </c>
      <c r="Q20" s="9" t="str">
        <f>_xlfn.XLOOKUP(A20,'SJR LIST (2024)'!A20:A475,'SJR LIST (2024)'!AP20:AP475,,0,-1)</f>
        <v>BI-SHOP</v>
      </c>
    </row>
    <row r="21" s="3" customFormat="1" spans="1:17">
      <c r="A21" s="7" t="s">
        <v>119</v>
      </c>
      <c r="B21" s="7" t="str">
        <f>_xlfn.XLOOKUP(A21,'SJR LIST (2024)'!A21:A475,'SJR LIST (2024)'!B21:B475,,0,-1)</f>
        <v>DINAWANAO, RULO M.</v>
      </c>
      <c r="C21" s="8">
        <f>_xlfn.XLOOKUP(A21,'SJR LIST (2024)'!A21:A475,'SJR LIST (2024)'!L21:L475,,0,-1)</f>
        <v>45363</v>
      </c>
      <c r="D21" s="9">
        <f>_xlfn.XLOOKUP(A21,'SJR LIST (2024)'!A21:A475,'SJR LIST (2024)'!Q21:Q475,,0,-1)</f>
        <v>0</v>
      </c>
      <c r="E21" s="9">
        <f>_xlfn.XLOOKUP(B21,'SJR LIST (2024)'!B21:B475,'SJR LIST (2024)'!R21:R475,,0,-1)</f>
        <v>500</v>
      </c>
      <c r="F21" s="9">
        <f>_xlfn.XLOOKUP(A21,'SJR LIST (2024)'!A21:A475,'SJR LIST (2024)'!U21:U475,,0,-1)</f>
        <v>0</v>
      </c>
      <c r="G21" s="9">
        <f>_xlfn.XLOOKUP(A21,'SJR LIST (2024)'!A21:A475,'SJR LIST (2024)'!W21:W475,,0-1)</f>
        <v>0</v>
      </c>
      <c r="H21" s="9">
        <f>_xlfn.XLOOKUP(A21,'SJR LIST (2024)'!A21:A475,'SJR LIST (2024)'!X21:X475,,0,-1)</f>
        <v>0</v>
      </c>
      <c r="I21" s="9">
        <f>_xlfn.XLOOKUP(A21,'SJR LIST (2024)'!A21:A475,'SJR LIST (2024)'!Y21:Y475,,0,-1)</f>
        <v>0</v>
      </c>
      <c r="J21" s="9">
        <f>_xlfn.XLOOKUP(A21,'SJR LIST (2024)'!A21:A475,'SJR LIST (2024)'!Y21:Y475,,0,-1)</f>
        <v>0</v>
      </c>
      <c r="K21" s="9">
        <f>_xlfn.XLOOKUP(A21,'SJR LIST (2024)'!A21:A475,'SJR LIST (2024)'!V21:V475,,0,-1)</f>
        <v>0</v>
      </c>
      <c r="L21" s="9">
        <f>_xlfn.XLOOKUP(A21,'SJR LIST (2024)'!A21:A475,'SJR LIST (2024)'!AB21:AB475,,0,-1)</f>
        <v>500</v>
      </c>
      <c r="M21" s="9">
        <f>_xlfn.XLOOKUP(A21,'SJR LIST (2024)'!A21:A475,'SJR LIST (2024)'!AD21:AD475,,0,-1)</f>
        <v>0</v>
      </c>
      <c r="N21" s="9">
        <f>_xlfn.XLOOKUP(A21,'SJR LIST (2024)'!A21:A475,'SJR LIST (2024)'!AG21:AG475,,0,-1)</f>
        <v>500</v>
      </c>
      <c r="O21" s="9">
        <f>_xlfn.XLOOKUP(A21,'SJR LIST (2024)'!A21:A475,'SJR LIST (2024)'!AC21:AC475,,0,-1)</f>
        <v>0</v>
      </c>
      <c r="P21" s="9" t="str">
        <f>_xlfn.XLOOKUP(A21,'SJR LIST (2024)'!A21:A475,'SJR LIST (2024)'!AJ21:AJ475,,0-1)</f>
        <v>FULLYPAID</v>
      </c>
      <c r="Q21" s="9" t="str">
        <f>_xlfn.XLOOKUP(A21,'SJR LIST (2024)'!A21:A475,'SJR LIST (2024)'!AP21:AP475,,0,-1)</f>
        <v>BI-SHOP</v>
      </c>
    </row>
    <row r="22" s="3" customFormat="1" spans="1:17">
      <c r="A22" s="7" t="s">
        <v>125</v>
      </c>
      <c r="B22" s="7" t="str">
        <f>_xlfn.XLOOKUP(A22,'SJR LIST (2024)'!A22:A475,'SJR LIST (2024)'!B22:B475,,0,-1)</f>
        <v>JAMORABON, JULIUS</v>
      </c>
      <c r="C22" s="8">
        <f>_xlfn.XLOOKUP(A22,'SJR LIST (2024)'!A22:A475,'SJR LIST (2024)'!L22:L475,,0,-1)</f>
        <v>45366</v>
      </c>
      <c r="D22" s="9">
        <f>_xlfn.XLOOKUP(A22,'SJR LIST (2024)'!A22:A475,'SJR LIST (2024)'!Q22:Q475,,0,-1)</f>
        <v>1200</v>
      </c>
      <c r="E22" s="9">
        <f>_xlfn.XLOOKUP(B22,'SJR LIST (2024)'!B22:B475,'SJR LIST (2024)'!R22:R475,,0,-1)</f>
        <v>800</v>
      </c>
      <c r="F22" s="9">
        <f>_xlfn.XLOOKUP(A22,'SJR LIST (2024)'!A22:A475,'SJR LIST (2024)'!U22:U475,,0,-1)</f>
        <v>0</v>
      </c>
      <c r="G22" s="9">
        <f>_xlfn.XLOOKUP(A22,'SJR LIST (2024)'!A22:A475,'SJR LIST (2024)'!W22:W475,,0-1)</f>
        <v>1200</v>
      </c>
      <c r="H22" s="9">
        <f>_xlfn.XLOOKUP(A22,'SJR LIST (2024)'!A22:A475,'SJR LIST (2024)'!X22:X475,,0,-1)</f>
        <v>800</v>
      </c>
      <c r="I22" s="9">
        <f>_xlfn.XLOOKUP(A22,'SJR LIST (2024)'!A22:A475,'SJR LIST (2024)'!Y22:Y475,,0,-1)</f>
        <v>0</v>
      </c>
      <c r="J22" s="9">
        <f>_xlfn.XLOOKUP(A22,'SJR LIST (2024)'!A22:A475,'SJR LIST (2024)'!Y22:Y475,,0,-1)</f>
        <v>0</v>
      </c>
      <c r="K22" s="9">
        <f>_xlfn.XLOOKUP(A22,'SJR LIST (2024)'!A22:A475,'SJR LIST (2024)'!V22:V475,,0,-1)</f>
        <v>0</v>
      </c>
      <c r="L22" s="9">
        <f>_xlfn.XLOOKUP(A22,'SJR LIST (2024)'!A22:A475,'SJR LIST (2024)'!AB22:AB475,,0,-1)</f>
        <v>0</v>
      </c>
      <c r="M22" s="9">
        <f>_xlfn.XLOOKUP(A22,'SJR LIST (2024)'!A22:A475,'SJR LIST (2024)'!AD22:AD475,,0,-1)</f>
        <v>0</v>
      </c>
      <c r="N22" s="9">
        <f>_xlfn.XLOOKUP(A22,'SJR LIST (2024)'!A22:A475,'SJR LIST (2024)'!AG22:AG475,,0,-1)</f>
        <v>0</v>
      </c>
      <c r="O22" s="9">
        <f>_xlfn.XLOOKUP(A22,'SJR LIST (2024)'!A22:A475,'SJR LIST (2024)'!AC22:AC475,,0,-1)</f>
        <v>0</v>
      </c>
      <c r="P22" s="9" t="str">
        <f>_xlfn.XLOOKUP(A22,'SJR LIST (2024)'!A22:A475,'SJR LIST (2024)'!AJ22:AJ475,,0-1)</f>
        <v>W</v>
      </c>
      <c r="Q22" s="9" t="str">
        <f>_xlfn.XLOOKUP(A22,'SJR LIST (2024)'!A22:A475,'SJR LIST (2024)'!AP22:AP475,,0,-1)</f>
        <v>DBI</v>
      </c>
    </row>
    <row r="23" s="3" customFormat="1" spans="1:17">
      <c r="A23" s="7" t="s">
        <v>133</v>
      </c>
      <c r="B23" s="7" t="str">
        <f>_xlfn.XLOOKUP(A23,'SJR LIST (2024)'!A52:A475,'SJR LIST (2024)'!B52:B475,,0,-1)</f>
        <v>KOLIN PHILIPPINES INTERNATIONAL INC.</v>
      </c>
      <c r="C23" s="8">
        <f>_xlfn.XLOOKUP(A23,'SJR LIST (2024)'!A52:A475,'SJR LIST (2024)'!L52:L475,,0,-1)</f>
        <v>45370</v>
      </c>
      <c r="D23" s="9">
        <f>_xlfn.XLOOKUP(A23,'SJR LIST (2024)'!A52:A475,'SJR LIST (2024)'!Q52:Q475,,0,-1)</f>
        <v>12500</v>
      </c>
      <c r="E23" s="9">
        <f>_xlfn.XLOOKUP(B23,'SJR LIST (2024)'!B52:B475,'SJR LIST (2024)'!R52:R475,,0,-1)</f>
        <v>0</v>
      </c>
      <c r="F23" s="9">
        <f>_xlfn.XLOOKUP(A23,'SJR LIST (2024)'!A52:A475,'SJR LIST (2024)'!U52:U475,,0,-1)</f>
        <v>0</v>
      </c>
      <c r="G23" s="9">
        <f>_xlfn.XLOOKUP(A23,'SJR LIST (2024)'!A52:A475,'SJR LIST (2024)'!W52:W475,,0-1)</f>
        <v>12500</v>
      </c>
      <c r="H23" s="9">
        <f>_xlfn.XLOOKUP(A23,'SJR LIST (2024)'!A52:A475,'SJR LIST (2024)'!X52:X475,,0,-1)</f>
        <v>0</v>
      </c>
      <c r="I23" s="9">
        <f>_xlfn.XLOOKUP(A23,'SJR LIST (2024)'!A52:A475,'SJR LIST (2024)'!Y52:Y475,,0,-1)</f>
        <v>0</v>
      </c>
      <c r="J23" s="9">
        <f>_xlfn.XLOOKUP(A23,'SJR LIST (2024)'!A52:A475,'SJR LIST (2024)'!Y52:Y475,,0,-1)</f>
        <v>0</v>
      </c>
      <c r="K23" s="9">
        <f>_xlfn.XLOOKUP(A23,'SJR LIST (2024)'!A52:A475,'SJR LIST (2024)'!V52:V475,,0,-1)</f>
        <v>0</v>
      </c>
      <c r="L23" s="9">
        <f>_xlfn.XLOOKUP(A23,'SJR LIST (2024)'!A52:A475,'SJR LIST (2024)'!AB52:AB475,,0,-1)</f>
        <v>0</v>
      </c>
      <c r="M23" s="9">
        <f>_xlfn.XLOOKUP(A23,'SJR LIST (2024)'!A52:A475,'SJR LIST (2024)'!AD52:AD475,,0,-1)</f>
        <v>0</v>
      </c>
      <c r="N23" s="9">
        <f>_xlfn.XLOOKUP(A23,'SJR LIST (2024)'!A52:A475,'SJR LIST (2024)'!AG52:AG475,,0,-1)</f>
        <v>0</v>
      </c>
      <c r="O23" s="9">
        <f>_xlfn.XLOOKUP(A23,'SJR LIST (2024)'!A52:A475,'SJR LIST (2024)'!AC52:AC475,,0,-1)</f>
        <v>0</v>
      </c>
      <c r="P23" s="9" t="str">
        <f>_xlfn.XLOOKUP(A23,'SJR LIST (2024)'!A52:A475,'SJR LIST (2024)'!AJ52:AJ475,,0-1)</f>
        <v>DISPOSAL</v>
      </c>
      <c r="Q23" s="9" t="str">
        <f>_xlfn.XLOOKUP(A23,'SJR LIST (2024)'!A52:A475,'SJR LIST (2024)'!AP52:AP475,,0,-1)</f>
        <v>DBI</v>
      </c>
    </row>
    <row r="24" s="3" customFormat="1" spans="1:17">
      <c r="A24" s="7" t="s">
        <v>135</v>
      </c>
      <c r="B24" s="7" t="str">
        <f>_xlfn.XLOOKUP(A24,'SJR LIST (2024)'!A23:A475,'SJR LIST (2024)'!B23:B475,,0,-1)</f>
        <v>SOLIS, MARK CHRISTIAN</v>
      </c>
      <c r="C24" s="8">
        <f>_xlfn.XLOOKUP(A24,'SJR LIST (2024)'!A23:A475,'SJR LIST (2024)'!L23:L475,,0,-1)</f>
        <v>45372</v>
      </c>
      <c r="D24" s="9">
        <f>_xlfn.XLOOKUP(A24,'SJR LIST (2024)'!A23:A475,'SJR LIST (2024)'!Q23:Q475,,0,-1)</f>
        <v>0</v>
      </c>
      <c r="E24" s="9">
        <f>_xlfn.XLOOKUP(B24,'SJR LIST (2024)'!B23:B475,'SJR LIST (2024)'!R23:R475,,0,-1)</f>
        <v>800</v>
      </c>
      <c r="F24" s="9">
        <f>_xlfn.XLOOKUP(A24,'SJR LIST (2024)'!A23:A475,'SJR LIST (2024)'!U23:U475,,0,-1)</f>
        <v>0</v>
      </c>
      <c r="G24" s="9">
        <f>_xlfn.XLOOKUP(A24,'SJR LIST (2024)'!A23:A475,'SJR LIST (2024)'!W23:W475,,0-1)</f>
        <v>0</v>
      </c>
      <c r="H24" s="9">
        <f>_xlfn.XLOOKUP(A24,'SJR LIST (2024)'!A23:A475,'SJR LIST (2024)'!X23:X475,,0,-1)</f>
        <v>0</v>
      </c>
      <c r="I24" s="9">
        <f>_xlfn.XLOOKUP(A24,'SJR LIST (2024)'!A23:A475,'SJR LIST (2024)'!Y23:Y475,,0,-1)</f>
        <v>0</v>
      </c>
      <c r="J24" s="9">
        <f>_xlfn.XLOOKUP(A24,'SJR LIST (2024)'!A23:A475,'SJR LIST (2024)'!Y23:Y475,,0,-1)</f>
        <v>0</v>
      </c>
      <c r="K24" s="9">
        <f>_xlfn.XLOOKUP(A24,'SJR LIST (2024)'!A23:A475,'SJR LIST (2024)'!V23:V475,,0,-1)</f>
        <v>0</v>
      </c>
      <c r="L24" s="9">
        <f>_xlfn.XLOOKUP(A24,'SJR LIST (2024)'!A23:A475,'SJR LIST (2024)'!AB23:AB475,,0,-1)</f>
        <v>1000</v>
      </c>
      <c r="M24" s="9">
        <f>_xlfn.XLOOKUP(A24,'SJR LIST (2024)'!A23:A475,'SJR LIST (2024)'!AD23:AD475,,0,-1)</f>
        <v>1000</v>
      </c>
      <c r="N24" s="9">
        <f>_xlfn.XLOOKUP(A24,'SJR LIST (2024)'!A23:A475,'SJR LIST (2024)'!AG23:AG475,,0,-1)</f>
        <v>0</v>
      </c>
      <c r="O24" s="9">
        <f>_xlfn.XLOOKUP(A24,'SJR LIST (2024)'!A23:A475,'SJR LIST (2024)'!AC23:AC475,,0,-1)</f>
        <v>0</v>
      </c>
      <c r="P24" s="9" t="str">
        <f>_xlfn.XLOOKUP(A24,'SJR LIST (2024)'!A23:A475,'SJR LIST (2024)'!AJ23:AJ475,,0-1)</f>
        <v>FULLYPAID</v>
      </c>
      <c r="Q24" s="9" t="str">
        <f>_xlfn.XLOOKUP(A24,'SJR LIST (2024)'!A23:A475,'SJR LIST (2024)'!AP23:AP475,,0,-1)</f>
        <v>BI-SHOP</v>
      </c>
    </row>
    <row r="25" s="3" customFormat="1" spans="1:17">
      <c r="A25" s="7" t="s">
        <v>136</v>
      </c>
      <c r="B25" s="7" t="str">
        <f>_xlfn.XLOOKUP(A25,'SJR LIST (2024)'!A24:A475,'SJR LIST (2024)'!B24:B475,,0,-1)</f>
        <v>SOLIS, MARK CHRISTIAN</v>
      </c>
      <c r="C25" s="8">
        <f>_xlfn.XLOOKUP(A25,'SJR LIST (2024)'!A24:A475,'SJR LIST (2024)'!L24:L475,,0,-1)</f>
        <v>45372</v>
      </c>
      <c r="D25" s="9">
        <f>_xlfn.XLOOKUP(A25,'SJR LIST (2024)'!A24:A475,'SJR LIST (2024)'!Q24:Q475,,0,-1)</f>
        <v>0</v>
      </c>
      <c r="E25" s="9">
        <f>_xlfn.XLOOKUP(B25,'SJR LIST (2024)'!B24:B475,'SJR LIST (2024)'!R24:R475,,0,-1)</f>
        <v>800</v>
      </c>
      <c r="F25" s="9">
        <f>_xlfn.XLOOKUP(A25,'SJR LIST (2024)'!A24:A475,'SJR LIST (2024)'!U24:U475,,0,-1)</f>
        <v>0</v>
      </c>
      <c r="G25" s="9">
        <f>_xlfn.XLOOKUP(A25,'SJR LIST (2024)'!A24:A475,'SJR LIST (2024)'!W24:W475,,0-1)</f>
        <v>0</v>
      </c>
      <c r="H25" s="9">
        <f>_xlfn.XLOOKUP(A25,'SJR LIST (2024)'!A24:A475,'SJR LIST (2024)'!X24:X475,,0,-1)</f>
        <v>0</v>
      </c>
      <c r="I25" s="9">
        <f>_xlfn.XLOOKUP(A25,'SJR LIST (2024)'!A24:A475,'SJR LIST (2024)'!Y24:Y475,,0,-1)</f>
        <v>0</v>
      </c>
      <c r="J25" s="9">
        <f>_xlfn.XLOOKUP(A25,'SJR LIST (2024)'!A24:A475,'SJR LIST (2024)'!Y24:Y475,,0,-1)</f>
        <v>0</v>
      </c>
      <c r="K25" s="9">
        <f>_xlfn.XLOOKUP(A25,'SJR LIST (2024)'!A24:A475,'SJR LIST (2024)'!V24:V475,,0,-1)</f>
        <v>0</v>
      </c>
      <c r="L25" s="9">
        <f>_xlfn.XLOOKUP(A25,'SJR LIST (2024)'!A24:A475,'SJR LIST (2024)'!AB24:AB475,,0,-1)</f>
        <v>1000</v>
      </c>
      <c r="M25" s="9">
        <f>_xlfn.XLOOKUP(A25,'SJR LIST (2024)'!A24:A475,'SJR LIST (2024)'!AD24:AD475,,0,-1)</f>
        <v>1000</v>
      </c>
      <c r="N25" s="9">
        <f>_xlfn.XLOOKUP(A25,'SJR LIST (2024)'!A24:A475,'SJR LIST (2024)'!AG24:AG475,,0,-1)</f>
        <v>0</v>
      </c>
      <c r="O25" s="9">
        <f>_xlfn.XLOOKUP(A25,'SJR LIST (2024)'!A24:A475,'SJR LIST (2024)'!AC24:AC475,,0,-1)</f>
        <v>0</v>
      </c>
      <c r="P25" s="9" t="str">
        <f>_xlfn.XLOOKUP(A25,'SJR LIST (2024)'!A24:A475,'SJR LIST (2024)'!AJ24:AJ475,,0-1)</f>
        <v>FULLYPAID</v>
      </c>
      <c r="Q25" s="9" t="str">
        <f>_xlfn.XLOOKUP(A25,'SJR LIST (2024)'!A24:A475,'SJR LIST (2024)'!AP24:AP475,,0,-1)</f>
        <v>BI-SHOP</v>
      </c>
    </row>
    <row r="26" s="3" customFormat="1" spans="1:17">
      <c r="A26" s="7" t="s">
        <v>137</v>
      </c>
      <c r="B26" s="7" t="str">
        <f>_xlfn.XLOOKUP(A26,'SJR LIST (2024)'!A25:A475,'SJR LIST (2024)'!B25:B475,,0,-1)</f>
        <v>CANTILLO, KRISTOFER</v>
      </c>
      <c r="C26" s="8">
        <f>_xlfn.XLOOKUP(A26,'SJR LIST (2024)'!A25:A475,'SJR LIST (2024)'!L25:L475,,0,-1)</f>
        <v>45372</v>
      </c>
      <c r="D26" s="9">
        <f>_xlfn.XLOOKUP(A26,'SJR LIST (2024)'!A25:A475,'SJR LIST (2024)'!Q25:Q475,,0,-1)</f>
        <v>300</v>
      </c>
      <c r="E26" s="9">
        <f>_xlfn.XLOOKUP(B26,'SJR LIST (2024)'!B25:B475,'SJR LIST (2024)'!R25:R475,,0,-1)</f>
        <v>800</v>
      </c>
      <c r="F26" s="9">
        <f>_xlfn.XLOOKUP(A26,'SJR LIST (2024)'!A25:A475,'SJR LIST (2024)'!U25:U475,,0,-1)</f>
        <v>0</v>
      </c>
      <c r="G26" s="9">
        <f>_xlfn.XLOOKUP(A26,'SJR LIST (2024)'!A25:A475,'SJR LIST (2024)'!W25:W475,,0-1)</f>
        <v>300</v>
      </c>
      <c r="H26" s="9">
        <f>_xlfn.XLOOKUP(A26,'SJR LIST (2024)'!A25:A475,'SJR LIST (2024)'!X25:X475,,0,-1)</f>
        <v>800</v>
      </c>
      <c r="I26" s="9">
        <f>_xlfn.XLOOKUP(A26,'SJR LIST (2024)'!A25:A475,'SJR LIST (2024)'!Y25:Y475,,0,-1)</f>
        <v>0</v>
      </c>
      <c r="J26" s="9">
        <f>_xlfn.XLOOKUP(A26,'SJR LIST (2024)'!A25:A475,'SJR LIST (2024)'!Y25:Y475,,0,-1)</f>
        <v>0</v>
      </c>
      <c r="K26" s="9">
        <f>_xlfn.XLOOKUP(A26,'SJR LIST (2024)'!A25:A475,'SJR LIST (2024)'!V25:V475,,0,-1)</f>
        <v>0</v>
      </c>
      <c r="L26" s="9">
        <f>_xlfn.XLOOKUP(A26,'SJR LIST (2024)'!A25:A475,'SJR LIST (2024)'!AB25:AB475,,0,-1)</f>
        <v>0</v>
      </c>
      <c r="M26" s="9">
        <f>_xlfn.XLOOKUP(A26,'SJR LIST (2024)'!A25:A475,'SJR LIST (2024)'!AD25:AD475,,0,-1)</f>
        <v>0</v>
      </c>
      <c r="N26" s="9">
        <f>_xlfn.XLOOKUP(A26,'SJR LIST (2024)'!A25:A475,'SJR LIST (2024)'!AG25:AG475,,0,-1)</f>
        <v>0</v>
      </c>
      <c r="O26" s="9">
        <f>_xlfn.XLOOKUP(A26,'SJR LIST (2024)'!A25:A475,'SJR LIST (2024)'!AC25:AC475,,0,-1)</f>
        <v>0</v>
      </c>
      <c r="P26" s="9" t="str">
        <f>_xlfn.XLOOKUP(A26,'SJR LIST (2024)'!A25:A475,'SJR LIST (2024)'!AJ25:AJ475,,0-1)</f>
        <v>W</v>
      </c>
      <c r="Q26" s="9" t="str">
        <f>_xlfn.XLOOKUP(A26,'SJR LIST (2024)'!A25:A475,'SJR LIST (2024)'!AP25:AP475,,0,-1)</f>
        <v>DBI</v>
      </c>
    </row>
    <row r="27" s="3" customFormat="1" spans="1:17">
      <c r="A27" s="7" t="s">
        <v>139</v>
      </c>
      <c r="B27" s="7" t="str">
        <f>_xlfn.XLOOKUP(A27,'SJR LIST (2024)'!A26:A475,'SJR LIST (2024)'!B26:B475,,0,-1)</f>
        <v>PADILLA, BEATRIZ D.</v>
      </c>
      <c r="C27" s="8">
        <f>_xlfn.XLOOKUP(A27,'SJR LIST (2024)'!A26:A475,'SJR LIST (2024)'!L26:L475,,0,-1)</f>
        <v>45376</v>
      </c>
      <c r="D27" s="9">
        <f>_xlfn.XLOOKUP(A27,'SJR LIST (2024)'!A26:A475,'SJR LIST (2024)'!Q26:Q475,,0,-1)</f>
        <v>3600</v>
      </c>
      <c r="E27" s="9">
        <f>_xlfn.XLOOKUP(B27,'SJR LIST (2024)'!B26:B475,'SJR LIST (2024)'!R26:R475,,0,-1)</f>
        <v>800</v>
      </c>
      <c r="F27" s="9">
        <f>_xlfn.XLOOKUP(A27,'SJR LIST (2024)'!A26:A475,'SJR LIST (2024)'!U26:U475,,0,-1)</f>
        <v>0</v>
      </c>
      <c r="G27" s="9">
        <f>_xlfn.XLOOKUP(A27,'SJR LIST (2024)'!A26:A475,'SJR LIST (2024)'!W26:W475,,0-1)</f>
        <v>0</v>
      </c>
      <c r="H27" s="9">
        <f>_xlfn.XLOOKUP(A27,'SJR LIST (2024)'!A26:A475,'SJR LIST (2024)'!X26:X475,,0,-1)</f>
        <v>0</v>
      </c>
      <c r="I27" s="9">
        <f>_xlfn.XLOOKUP(A27,'SJR LIST (2024)'!A26:A475,'SJR LIST (2024)'!Y26:Y475,,0,-1)</f>
        <v>0</v>
      </c>
      <c r="J27" s="9">
        <f>_xlfn.XLOOKUP(A27,'SJR LIST (2024)'!A26:A475,'SJR LIST (2024)'!Y26:Y475,,0,-1)</f>
        <v>0</v>
      </c>
      <c r="K27" s="9">
        <f>_xlfn.XLOOKUP(A27,'SJR LIST (2024)'!A26:A475,'SJR LIST (2024)'!V26:V475,,0,-1)</f>
        <v>440</v>
      </c>
      <c r="L27" s="9">
        <f>_xlfn.XLOOKUP(A27,'SJR LIST (2024)'!A26:A475,'SJR LIST (2024)'!AB26:AB475,,0,-1)</f>
        <v>3960</v>
      </c>
      <c r="M27" s="9">
        <f>_xlfn.XLOOKUP(A27,'SJR LIST (2024)'!A26:A475,'SJR LIST (2024)'!AD26:AD475,,0,-1)</f>
        <v>1980</v>
      </c>
      <c r="N27" s="9">
        <f>_xlfn.XLOOKUP(A27,'SJR LIST (2024)'!A26:A475,'SJR LIST (2024)'!AG26:AG475,,0,-1)</f>
        <v>1980</v>
      </c>
      <c r="O27" s="9">
        <f>_xlfn.XLOOKUP(A27,'SJR LIST (2024)'!A26:A475,'SJR LIST (2024)'!AC26:AC475,,0,-1)</f>
        <v>0</v>
      </c>
      <c r="P27" s="9" t="str">
        <f>_xlfn.XLOOKUP(A27,'SJR LIST (2024)'!A26:A475,'SJR LIST (2024)'!AJ26:AJ475,,0-1)</f>
        <v>FULLYPAID</v>
      </c>
      <c r="Q27" s="9" t="str">
        <f>_xlfn.XLOOKUP(A27,'SJR LIST (2024)'!A26:A475,'SJR LIST (2024)'!AP26:AP475,,0,-1)</f>
        <v>BI-SHOP</v>
      </c>
    </row>
    <row r="28" s="3" customFormat="1" spans="1:17">
      <c r="A28" s="7" t="s">
        <v>140</v>
      </c>
      <c r="B28" s="7" t="str">
        <f>_xlfn.XLOOKUP(A28,'SJR LIST (2024)'!A53:A475,'SJR LIST (2024)'!B53:B475,,0,-1)</f>
        <v>KOLIN PHILIPPINES INTERNATIONAL INC. (4TH FLOOR)</v>
      </c>
      <c r="C28" s="8">
        <f>_xlfn.XLOOKUP(A28,'SJR LIST (2024)'!A53:A475,'SJR LIST (2024)'!L53:L475,,0,-1)</f>
        <v>45376</v>
      </c>
      <c r="D28" s="9">
        <f>_xlfn.XLOOKUP(A28,'SJR LIST (2024)'!A53:A475,'SJR LIST (2024)'!Q53:Q475,,0,-1)</f>
        <v>0</v>
      </c>
      <c r="E28" s="9">
        <f>_xlfn.XLOOKUP(B28,'SJR LIST (2024)'!B53:B475,'SJR LIST (2024)'!R53:R475,,0,-1)</f>
        <v>0</v>
      </c>
      <c r="F28" s="9">
        <f>_xlfn.XLOOKUP(A28,'SJR LIST (2024)'!A53:A475,'SJR LIST (2024)'!U53:U475,,0,-1)</f>
        <v>0</v>
      </c>
      <c r="G28" s="9">
        <f>_xlfn.XLOOKUP(A28,'SJR LIST (2024)'!A53:A475,'SJR LIST (2024)'!W53:W475,,0-1)</f>
        <v>0</v>
      </c>
      <c r="H28" s="9">
        <f>_xlfn.XLOOKUP(A28,'SJR LIST (2024)'!A53:A475,'SJR LIST (2024)'!X53:X475,,0,-1)</f>
        <v>0</v>
      </c>
      <c r="I28" s="9">
        <f>_xlfn.XLOOKUP(A28,'SJR LIST (2024)'!A53:A475,'SJR LIST (2024)'!Y53:Y475,,0,-1)</f>
        <v>0</v>
      </c>
      <c r="J28" s="9">
        <f>_xlfn.XLOOKUP(A28,'SJR LIST (2024)'!A53:A475,'SJR LIST (2024)'!Y53:Y475,,0,-1)</f>
        <v>0</v>
      </c>
      <c r="K28" s="9">
        <f>_xlfn.XLOOKUP(A28,'SJR LIST (2024)'!A53:A475,'SJR LIST (2024)'!V53:V475,,0,-1)</f>
        <v>0</v>
      </c>
      <c r="L28" s="9">
        <f>_xlfn.XLOOKUP(A28,'SJR LIST (2024)'!A53:A475,'SJR LIST (2024)'!AB53:AB475,,0,-1)</f>
        <v>0</v>
      </c>
      <c r="M28" s="9">
        <f>_xlfn.XLOOKUP(A28,'SJR LIST (2024)'!A53:A475,'SJR LIST (2024)'!AD53:AD475,,0,-1)</f>
        <v>0</v>
      </c>
      <c r="N28" s="9">
        <f>_xlfn.XLOOKUP(A28,'SJR LIST (2024)'!A53:A475,'SJR LIST (2024)'!AG53:AG475,,0,-1)</f>
        <v>0</v>
      </c>
      <c r="O28" s="9">
        <f>_xlfn.XLOOKUP(A28,'SJR LIST (2024)'!A53:A475,'SJR LIST (2024)'!AC53:AC475,,0,-1)</f>
        <v>0</v>
      </c>
      <c r="P28" s="9" t="str">
        <f>_xlfn.XLOOKUP(A28,'SJR LIST (2024)'!A53:A475,'SJR LIST (2024)'!AJ53:AJ475,,0-1)</f>
        <v>OTH07</v>
      </c>
      <c r="Q28" s="9" t="str">
        <f>_xlfn.XLOOKUP(A28,'SJR LIST (2024)'!A53:A475,'SJR LIST (2024)'!AP53:AP475,,0,-1)</f>
        <v>DBI</v>
      </c>
    </row>
    <row r="29" s="3" customFormat="1" spans="1:17">
      <c r="A29" s="7" t="s">
        <v>146</v>
      </c>
      <c r="B29" s="7" t="str">
        <f>_xlfn.XLOOKUP(A29,'SJR LIST (2024)'!A27:A475,'SJR LIST (2024)'!B27:B475,,0,-1)</f>
        <v>VALIDOR, LOUIE JOHN M.</v>
      </c>
      <c r="C29" s="8">
        <f>_xlfn.XLOOKUP(A29,'SJR LIST (2024)'!A27:A475,'SJR LIST (2024)'!L27:L475,,0,-1)</f>
        <v>45387</v>
      </c>
      <c r="D29" s="9">
        <f>_xlfn.XLOOKUP(A29,'SJR LIST (2024)'!A27:A475,'SJR LIST (2024)'!Q27:Q475,,0,-1)</f>
        <v>3960</v>
      </c>
      <c r="E29" s="9">
        <f>_xlfn.XLOOKUP(B29,'SJR LIST (2024)'!B27:B475,'SJR LIST (2024)'!R27:R475,,0,-1)</f>
        <v>2600</v>
      </c>
      <c r="F29" s="9">
        <f>_xlfn.XLOOKUP(A29,'SJR LIST (2024)'!A27:A475,'SJR LIST (2024)'!U27:U475,,0,-1)</f>
        <v>0</v>
      </c>
      <c r="G29" s="9">
        <f>_xlfn.XLOOKUP(A29,'SJR LIST (2024)'!A27:A475,'SJR LIST (2024)'!W27:W475,,0-1)</f>
        <v>0</v>
      </c>
      <c r="H29" s="9">
        <f>_xlfn.XLOOKUP(A29,'SJR LIST (2024)'!A27:A475,'SJR LIST (2024)'!X27:X475,,0,-1)</f>
        <v>0</v>
      </c>
      <c r="I29" s="9">
        <f>_xlfn.XLOOKUP(A29,'SJR LIST (2024)'!A27:A475,'SJR LIST (2024)'!Y27:Y475,,0,-1)</f>
        <v>0</v>
      </c>
      <c r="J29" s="9">
        <f>_xlfn.XLOOKUP(A29,'SJR LIST (2024)'!A27:A475,'SJR LIST (2024)'!Y27:Y475,,0,-1)</f>
        <v>0</v>
      </c>
      <c r="K29" s="9">
        <f>_xlfn.XLOOKUP(A29,'SJR LIST (2024)'!A27:A475,'SJR LIST (2024)'!V27:V475,,0,-1)</f>
        <v>0</v>
      </c>
      <c r="L29" s="9">
        <f>_xlfn.XLOOKUP(A29,'SJR LIST (2024)'!A27:A475,'SJR LIST (2024)'!AB27:AB475,,0,-1)</f>
        <v>6560</v>
      </c>
      <c r="M29" s="9">
        <f>_xlfn.XLOOKUP(A29,'SJR LIST (2024)'!A27:A475,'SJR LIST (2024)'!AD27:AD475,,0,-1)</f>
        <v>3280</v>
      </c>
      <c r="N29" s="9">
        <f>_xlfn.XLOOKUP(A29,'SJR LIST (2024)'!A27:A475,'SJR LIST (2024)'!AG27:AG475,,0,-1)</f>
        <v>3280</v>
      </c>
      <c r="O29" s="9">
        <f>_xlfn.XLOOKUP(A29,'SJR LIST (2024)'!A27:A475,'SJR LIST (2024)'!AC27:AC475,,0,-1)</f>
        <v>0</v>
      </c>
      <c r="P29" s="9" t="str">
        <f>_xlfn.XLOOKUP(A29,'SJR LIST (2024)'!A27:A475,'SJR LIST (2024)'!AJ27:AJ475,,0-1)</f>
        <v>FULLYPAID</v>
      </c>
      <c r="Q29" s="9" t="str">
        <f>_xlfn.XLOOKUP(A29,'SJR LIST (2024)'!A27:A475,'SJR LIST (2024)'!AP27:AP475,,0,-1)</f>
        <v>DBI</v>
      </c>
    </row>
    <row r="30" s="3" customFormat="1" spans="1:17">
      <c r="A30" s="7" t="s">
        <v>148</v>
      </c>
      <c r="B30" s="7" t="str">
        <f>_xlfn.XLOOKUP(A30,'SJR LIST (2024)'!A54:A475,'SJR LIST (2024)'!B54:B475,,0,-1)</f>
        <v>KOLIN PHILIPPINES INTERNATIONAL INC.</v>
      </c>
      <c r="C30" s="8">
        <f>_xlfn.XLOOKUP(A30,'SJR LIST (2024)'!A54:A475,'SJR LIST (2024)'!L54:L475,,0,-1)</f>
        <v>45387</v>
      </c>
      <c r="D30" s="9">
        <f>_xlfn.XLOOKUP(A30,'SJR LIST (2024)'!A54:A475,'SJR LIST (2024)'!Q54:Q475,,0,-1)</f>
        <v>0</v>
      </c>
      <c r="E30" s="9">
        <f>_xlfn.XLOOKUP(B30,'SJR LIST (2024)'!B54:B475,'SJR LIST (2024)'!R54:R475,,0,-1)</f>
        <v>0</v>
      </c>
      <c r="F30" s="9">
        <f>_xlfn.XLOOKUP(A30,'SJR LIST (2024)'!A54:A475,'SJR LIST (2024)'!U54:U475,,0,-1)</f>
        <v>0</v>
      </c>
      <c r="G30" s="9">
        <f>_xlfn.XLOOKUP(A30,'SJR LIST (2024)'!A54:A475,'SJR LIST (2024)'!W54:W475,,0-1)</f>
        <v>0</v>
      </c>
      <c r="H30" s="9">
        <f>_xlfn.XLOOKUP(A30,'SJR LIST (2024)'!A54:A475,'SJR LIST (2024)'!X54:X475,,0,-1)</f>
        <v>0</v>
      </c>
      <c r="I30" s="9">
        <f>_xlfn.XLOOKUP(A30,'SJR LIST (2024)'!A54:A475,'SJR LIST (2024)'!Y54:Y475,,0,-1)</f>
        <v>0</v>
      </c>
      <c r="J30" s="9">
        <f>_xlfn.XLOOKUP(A30,'SJR LIST (2024)'!A54:A475,'SJR LIST (2024)'!Y54:Y475,,0,-1)</f>
        <v>0</v>
      </c>
      <c r="K30" s="9">
        <f>_xlfn.XLOOKUP(A30,'SJR LIST (2024)'!A54:A475,'SJR LIST (2024)'!V54:V475,,0,-1)</f>
        <v>0</v>
      </c>
      <c r="L30" s="9">
        <f>_xlfn.XLOOKUP(A30,'SJR LIST (2024)'!A54:A475,'SJR LIST (2024)'!AB54:AB475,,0,-1)</f>
        <v>0</v>
      </c>
      <c r="M30" s="9">
        <f>_xlfn.XLOOKUP(A30,'SJR LIST (2024)'!A54:A475,'SJR LIST (2024)'!AD54:AD475,,0,-1)</f>
        <v>0</v>
      </c>
      <c r="N30" s="9">
        <f>_xlfn.XLOOKUP(A30,'SJR LIST (2024)'!A54:A475,'SJR LIST (2024)'!AG54:AG475,,0,-1)</f>
        <v>0</v>
      </c>
      <c r="O30" s="9">
        <f>_xlfn.XLOOKUP(A30,'SJR LIST (2024)'!A54:A475,'SJR LIST (2024)'!AC54:AC475,,0,-1)</f>
        <v>0</v>
      </c>
      <c r="P30" s="9"/>
      <c r="Q30" s="9" t="str">
        <f>_xlfn.XLOOKUP(A30,'SJR LIST (2024)'!A54:A475,'SJR LIST (2024)'!AP54:AP475,,0,-1)</f>
        <v>DBI</v>
      </c>
    </row>
    <row r="31" s="3" customFormat="1" spans="1:17">
      <c r="A31" s="7" t="s">
        <v>149</v>
      </c>
      <c r="B31" s="7" t="str">
        <f>_xlfn.XLOOKUP(A31,'SJR LIST (2024)'!A55:A475,'SJR LIST (2024)'!B55:B475,,0,-1)</f>
        <v>KOLIN PHILIPPINES INTERNATIONAL INC.(T&amp;P)</v>
      </c>
      <c r="C31" s="8">
        <f>_xlfn.XLOOKUP(A31,'SJR LIST (2024)'!A55:A475,'SJR LIST (2024)'!L55:L475,,0,-1)</f>
        <v>45387</v>
      </c>
      <c r="D31" s="9">
        <f>_xlfn.XLOOKUP(A31,'SJR LIST (2024)'!A55:A475,'SJR LIST (2024)'!Q55:Q475,,0,-1)</f>
        <v>0</v>
      </c>
      <c r="E31" s="9">
        <f>_xlfn.XLOOKUP(B31,'SJR LIST (2024)'!B55:B475,'SJR LIST (2024)'!R55:R475,,0,-1)</f>
        <v>900</v>
      </c>
      <c r="F31" s="9">
        <f>_xlfn.XLOOKUP(A31,'SJR LIST (2024)'!A55:A475,'SJR LIST (2024)'!U55:U475,,0,-1)</f>
        <v>0</v>
      </c>
      <c r="G31" s="9">
        <f>_xlfn.XLOOKUP(A31,'SJR LIST (2024)'!A55:A475,'SJR LIST (2024)'!W55:W475,,0-1)</f>
        <v>0</v>
      </c>
      <c r="H31" s="9">
        <f>_xlfn.XLOOKUP(A31,'SJR LIST (2024)'!A55:A475,'SJR LIST (2024)'!X55:X475,,0,-1)</f>
        <v>0</v>
      </c>
      <c r="I31" s="9">
        <f>_xlfn.XLOOKUP(A31,'SJR LIST (2024)'!A55:A475,'SJR LIST (2024)'!Y55:Y475,,0,-1)</f>
        <v>0</v>
      </c>
      <c r="J31" s="9">
        <f>_xlfn.XLOOKUP(A31,'SJR LIST (2024)'!A55:A475,'SJR LIST (2024)'!Y55:Y475,,0,-1)</f>
        <v>0</v>
      </c>
      <c r="K31" s="9">
        <f>_xlfn.XLOOKUP(A31,'SJR LIST (2024)'!A55:A475,'SJR LIST (2024)'!V55:V475,,0,-1)</f>
        <v>0</v>
      </c>
      <c r="L31" s="9">
        <f>_xlfn.XLOOKUP(A31,'SJR LIST (2024)'!A55:A475,'SJR LIST (2024)'!AB55:AB475,,0,-1)</f>
        <v>0</v>
      </c>
      <c r="M31" s="9">
        <f>_xlfn.XLOOKUP(A31,'SJR LIST (2024)'!A55:A475,'SJR LIST (2024)'!AD55:AD475,,0,-1)</f>
        <v>0</v>
      </c>
      <c r="N31" s="9">
        <f>_xlfn.XLOOKUP(A31,'SJR LIST (2024)'!A55:A475,'SJR LIST (2024)'!AG55:AG475,,0,-1)</f>
        <v>0</v>
      </c>
      <c r="O31" s="9">
        <f>_xlfn.XLOOKUP(A31,'SJR LIST (2024)'!A55:A475,'SJR LIST (2024)'!AC55:AC475,,0,-1)</f>
        <v>0</v>
      </c>
      <c r="P31" s="9"/>
      <c r="Q31" s="9" t="str">
        <f>_xlfn.XLOOKUP(A31,'SJR LIST (2024)'!A55:A475,'SJR LIST (2024)'!AP55:AP475,,0,-1)</f>
        <v>DBI</v>
      </c>
    </row>
    <row r="32" s="3" customFormat="1" spans="1:17">
      <c r="A32" s="7" t="s">
        <v>153</v>
      </c>
      <c r="B32" s="7" t="str">
        <f>_xlfn.XLOOKUP(A32,'SJR LIST (2024)'!A56:A475,'SJR LIST (2024)'!B56:B475,,0,-1)</f>
        <v>KOLIN PHILIPPINES INTERNATIONAL INC. (2ND FLOOR)</v>
      </c>
      <c r="C32" s="8">
        <f>_xlfn.XLOOKUP(A32,'SJR LIST (2024)'!A56:A475,'SJR LIST (2024)'!L56:L475,,0,-1)</f>
        <v>45394</v>
      </c>
      <c r="D32" s="9">
        <f>_xlfn.XLOOKUP(A32,'SJR LIST (2024)'!A56:A475,'SJR LIST (2024)'!Q56:Q475,,0,-1)</f>
        <v>0</v>
      </c>
      <c r="E32" s="9">
        <f>_xlfn.XLOOKUP(B32,'SJR LIST (2024)'!B56:B475,'SJR LIST (2024)'!R56:R475,,0,-1)</f>
        <v>800</v>
      </c>
      <c r="F32" s="9">
        <f>_xlfn.XLOOKUP(A32,'SJR LIST (2024)'!A56:A475,'SJR LIST (2024)'!U56:U475,,0,-1)</f>
        <v>0</v>
      </c>
      <c r="G32" s="9">
        <f>_xlfn.XLOOKUP(A32,'SJR LIST (2024)'!A56:A475,'SJR LIST (2024)'!W56:W475,,0-1)</f>
        <v>0</v>
      </c>
      <c r="H32" s="9">
        <f>_xlfn.XLOOKUP(A32,'SJR LIST (2024)'!A56:A475,'SJR LIST (2024)'!X56:X475,,0,-1)</f>
        <v>0</v>
      </c>
      <c r="I32" s="9">
        <f>_xlfn.XLOOKUP(A32,'SJR LIST (2024)'!A56:A475,'SJR LIST (2024)'!Y56:Y475,,0,-1)</f>
        <v>0</v>
      </c>
      <c r="J32" s="9">
        <f>_xlfn.XLOOKUP(A32,'SJR LIST (2024)'!A56:A475,'SJR LIST (2024)'!Y56:Y475,,0,-1)</f>
        <v>0</v>
      </c>
      <c r="K32" s="9">
        <f>_xlfn.XLOOKUP(A32,'SJR LIST (2024)'!A56:A475,'SJR LIST (2024)'!V56:V475,,0,-1)</f>
        <v>0</v>
      </c>
      <c r="L32" s="9">
        <f>_xlfn.XLOOKUP(A32,'SJR LIST (2024)'!A56:A475,'SJR LIST (2024)'!AB56:AB475,,0,-1)</f>
        <v>0</v>
      </c>
      <c r="M32" s="9">
        <f>_xlfn.XLOOKUP(A32,'SJR LIST (2024)'!A56:A475,'SJR LIST (2024)'!AD56:AD475,,0,-1)</f>
        <v>0</v>
      </c>
      <c r="N32" s="9">
        <f>_xlfn.XLOOKUP(A32,'SJR LIST (2024)'!A56:A475,'SJR LIST (2024)'!AG56:AG475,,0,-1)</f>
        <v>0</v>
      </c>
      <c r="O32" s="9">
        <f>_xlfn.XLOOKUP(A32,'SJR LIST (2024)'!A56:A475,'SJR LIST (2024)'!AC56:AC475,,0,-1)</f>
        <v>0</v>
      </c>
      <c r="P32" s="9"/>
      <c r="Q32" s="9" t="str">
        <f>_xlfn.XLOOKUP(A32,'SJR LIST (2024)'!A56:A475,'SJR LIST (2024)'!AP56:AP475,,0,-1)</f>
        <v>DBI</v>
      </c>
    </row>
    <row r="33" s="3" customFormat="1" spans="1:17">
      <c r="A33" s="7" t="s">
        <v>156</v>
      </c>
      <c r="B33" s="7" t="str">
        <f>_xlfn.XLOOKUP(A33,'SJR LIST (2024)'!A57:A475,'SJR LIST (2024)'!B57:B475,,0,-1)</f>
        <v>KOLIN PHILIPPINES INTERNATIONAL INC. (SHOP MACTAN)</v>
      </c>
      <c r="C33" s="8">
        <f>_xlfn.XLOOKUP(A33,'SJR LIST (2024)'!A57:A475,'SJR LIST (2024)'!L57:L475,,0,-1)</f>
        <v>45399</v>
      </c>
      <c r="D33" s="9">
        <f>_xlfn.XLOOKUP(A33,'SJR LIST (2024)'!A57:A475,'SJR LIST (2024)'!Q57:Q475,,0,-1)</f>
        <v>0</v>
      </c>
      <c r="E33" s="9">
        <f>_xlfn.XLOOKUP(B33,'SJR LIST (2024)'!B57:B475,'SJR LIST (2024)'!R57:R475,,0,-1)</f>
        <v>1250</v>
      </c>
      <c r="F33" s="9">
        <f>_xlfn.XLOOKUP(A33,'SJR LIST (2024)'!A57:A475,'SJR LIST (2024)'!U57:U475,,0,-1)</f>
        <v>0</v>
      </c>
      <c r="G33" s="9">
        <f>_xlfn.XLOOKUP(A33,'SJR LIST (2024)'!A57:A475,'SJR LIST (2024)'!W57:W475,,0-1)</f>
        <v>0</v>
      </c>
      <c r="H33" s="9">
        <f>_xlfn.XLOOKUP(A33,'SJR LIST (2024)'!A57:A475,'SJR LIST (2024)'!X57:X475,,0,-1)</f>
        <v>0</v>
      </c>
      <c r="I33" s="9">
        <f>_xlfn.XLOOKUP(A33,'SJR LIST (2024)'!A57:A475,'SJR LIST (2024)'!Y57:Y475,,0,-1)</f>
        <v>0</v>
      </c>
      <c r="J33" s="9">
        <f>_xlfn.XLOOKUP(A33,'SJR LIST (2024)'!A57:A475,'SJR LIST (2024)'!Y57:Y475,,0,-1)</f>
        <v>0</v>
      </c>
      <c r="K33" s="9">
        <f>_xlfn.XLOOKUP(A33,'SJR LIST (2024)'!A57:A475,'SJR LIST (2024)'!V57:V475,,0,-1)</f>
        <v>0</v>
      </c>
      <c r="L33" s="9">
        <f>_xlfn.XLOOKUP(A33,'SJR LIST (2024)'!A57:A475,'SJR LIST (2024)'!AB57:AB475,,0,-1)</f>
        <v>0</v>
      </c>
      <c r="M33" s="9">
        <f>_xlfn.XLOOKUP(A33,'SJR LIST (2024)'!A57:A475,'SJR LIST (2024)'!AD57:AD475,,0,-1)</f>
        <v>0</v>
      </c>
      <c r="N33" s="9">
        <f>_xlfn.XLOOKUP(A33,'SJR LIST (2024)'!A57:A475,'SJR LIST (2024)'!AG57:AG475,,0,-1)</f>
        <v>0</v>
      </c>
      <c r="O33" s="9">
        <f>_xlfn.XLOOKUP(A33,'SJR LIST (2024)'!A57:A475,'SJR LIST (2024)'!AC57:AC475,,0,-1)</f>
        <v>0</v>
      </c>
      <c r="P33" s="9"/>
      <c r="Q33" s="9" t="str">
        <f>_xlfn.XLOOKUP(A33,'SJR LIST (2024)'!A57:A475,'SJR LIST (2024)'!AP57:AP475,,0,-1)</f>
        <v>DBI</v>
      </c>
    </row>
    <row r="34" s="3" customFormat="1" spans="1:17">
      <c r="A34" s="7" t="s">
        <v>161</v>
      </c>
      <c r="B34" s="7" t="str">
        <f>_xlfn.XLOOKUP(A34,'SJR LIST (2024)'!A28:A475,'SJR LIST (2024)'!B28:B475,,0,-1)</f>
        <v>KOLIN PHILIPPINES INTERNATIONAL INC.</v>
      </c>
      <c r="C34" s="8">
        <f>_xlfn.XLOOKUP(A34,'SJR LIST (2024)'!A28:A475,'SJR LIST (2024)'!L28:L475,,0,-1)</f>
        <v>45404</v>
      </c>
      <c r="D34" s="9">
        <f>_xlfn.XLOOKUP(A34,'SJR LIST (2024)'!A28:A475,'SJR LIST (2024)'!Q28:Q475,,0,-1)</f>
        <v>7400</v>
      </c>
      <c r="E34" s="9">
        <f>_xlfn.XLOOKUP(B34,'SJR LIST (2024)'!B28:B475,'SJR LIST (2024)'!R28:R475,,0,-1)</f>
        <v>0</v>
      </c>
      <c r="F34" s="9">
        <f>_xlfn.XLOOKUP(A34,'SJR LIST (2024)'!A28:A475,'SJR LIST (2024)'!U28:U475,,0,-1)</f>
        <v>0</v>
      </c>
      <c r="G34" s="9">
        <f>_xlfn.XLOOKUP(A34,'SJR LIST (2024)'!A28:A475,'SJR LIST (2024)'!W28:W475,,0-1)</f>
        <v>7400</v>
      </c>
      <c r="H34" s="9">
        <f>_xlfn.XLOOKUP(A34,'SJR LIST (2024)'!A28:A475,'SJR LIST (2024)'!X28:X475,,0,-1)</f>
        <v>0</v>
      </c>
      <c r="I34" s="9">
        <f>_xlfn.XLOOKUP(A34,'SJR LIST (2024)'!A28:A475,'SJR LIST (2024)'!Y28:Y475,,0,-1)</f>
        <v>0</v>
      </c>
      <c r="J34" s="9">
        <f>_xlfn.XLOOKUP(A34,'SJR LIST (2024)'!A28:A475,'SJR LIST (2024)'!Y28:Y475,,0,-1)</f>
        <v>0</v>
      </c>
      <c r="K34" s="9">
        <f>_xlfn.XLOOKUP(A34,'SJR LIST (2024)'!A28:A475,'SJR LIST (2024)'!V28:V475,,0,-1)</f>
        <v>0</v>
      </c>
      <c r="L34" s="9">
        <f>_xlfn.XLOOKUP(A34,'SJR LIST (2024)'!A28:A475,'SJR LIST (2024)'!AB28:AB475,,0,-1)</f>
        <v>0</v>
      </c>
      <c r="M34" s="9">
        <f>_xlfn.XLOOKUP(A34,'SJR LIST (2024)'!A28:A475,'SJR LIST (2024)'!AD28:AD475,,0,-1)</f>
        <v>0</v>
      </c>
      <c r="N34" s="9">
        <f>_xlfn.XLOOKUP(A34,'SJR LIST (2024)'!A28:A475,'SJR LIST (2024)'!AG28:AG475,,0,-1)</f>
        <v>0</v>
      </c>
      <c r="O34" s="9">
        <f>_xlfn.XLOOKUP(A34,'SJR LIST (2024)'!A28:A475,'SJR LIST (2024)'!AC28:AC475,,0,-1)</f>
        <v>0</v>
      </c>
      <c r="P34" s="9" t="str">
        <f>_xlfn.XLOOKUP(A34,'SJR LIST (2024)'!A28:A475,'SJR LIST (2024)'!AJ28:AJ475,,0-1)</f>
        <v>FOR DISPOSAL</v>
      </c>
      <c r="Q34" s="9" t="str">
        <f>_xlfn.XLOOKUP(A34,'SJR LIST (2024)'!A28:A475,'SJR LIST (2024)'!AP28:AP475,,0,-1)</f>
        <v>DBI</v>
      </c>
    </row>
    <row r="35" s="3" customFormat="1" spans="1:17">
      <c r="A35" s="7" t="s">
        <v>167</v>
      </c>
      <c r="B35" s="7" t="str">
        <f>_xlfn.XLOOKUP(A35,'SJR LIST (2024)'!A29:A475,'SJR LIST (2024)'!B29:B475,,0,-1)</f>
        <v>CATOLICO, SONIA C.</v>
      </c>
      <c r="C35" s="8">
        <f>_xlfn.XLOOKUP(A35,'SJR LIST (2024)'!A29:A475,'SJR LIST (2024)'!L29:L475,,0,-1)</f>
        <v>45406</v>
      </c>
      <c r="D35" s="9">
        <f>_xlfn.XLOOKUP(A35,'SJR LIST (2024)'!A29:A475,'SJR LIST (2024)'!Q29:Q475,,0,-1)</f>
        <v>0</v>
      </c>
      <c r="E35" s="9">
        <f>_xlfn.XLOOKUP(B35,'SJR LIST (2024)'!B29:B475,'SJR LIST (2024)'!R29:R475,,0,-1)</f>
        <v>800</v>
      </c>
      <c r="F35" s="9">
        <f>_xlfn.XLOOKUP(A35,'SJR LIST (2024)'!A29:A475,'SJR LIST (2024)'!U29:U475,,0,-1)</f>
        <v>0</v>
      </c>
      <c r="G35" s="9">
        <f>_xlfn.XLOOKUP(A35,'SJR LIST (2024)'!A29:A475,'SJR LIST (2024)'!W29:W475,,0-1)</f>
        <v>0</v>
      </c>
      <c r="H35" s="9">
        <f>_xlfn.XLOOKUP(A35,'SJR LIST (2024)'!A29:A475,'SJR LIST (2024)'!X29:X475,,0,-1)</f>
        <v>800</v>
      </c>
      <c r="I35" s="9">
        <f>_xlfn.XLOOKUP(A35,'SJR LIST (2024)'!A29:A475,'SJR LIST (2024)'!Y29:Y475,,0,-1)</f>
        <v>0</v>
      </c>
      <c r="J35" s="9">
        <f>_xlfn.XLOOKUP(A35,'SJR LIST (2024)'!A29:A475,'SJR LIST (2024)'!Y29:Y475,,0,-1)</f>
        <v>0</v>
      </c>
      <c r="K35" s="9">
        <f>_xlfn.XLOOKUP(A35,'SJR LIST (2024)'!A29:A475,'SJR LIST (2024)'!V29:V475,,0,-1)</f>
        <v>0</v>
      </c>
      <c r="L35" s="9">
        <f>_xlfn.XLOOKUP(A35,'SJR LIST (2024)'!A29:A475,'SJR LIST (2024)'!AB29:AB475,,0,-1)</f>
        <v>0</v>
      </c>
      <c r="M35" s="9">
        <f>_xlfn.XLOOKUP(A35,'SJR LIST (2024)'!A29:A475,'SJR LIST (2024)'!AD29:AD475,,0,-1)</f>
        <v>0</v>
      </c>
      <c r="N35" s="9">
        <f>_xlfn.XLOOKUP(A35,'SJR LIST (2024)'!A29:A475,'SJR LIST (2024)'!AG29:AG475,,0,-1)</f>
        <v>0</v>
      </c>
      <c r="O35" s="9">
        <f>_xlfn.XLOOKUP(A35,'SJR LIST (2024)'!A29:A475,'SJR LIST (2024)'!AC29:AC475,,0,-1)</f>
        <v>0</v>
      </c>
      <c r="P35" s="9"/>
      <c r="Q35" s="9" t="str">
        <f>_xlfn.XLOOKUP(A35,'SJR LIST (2024)'!A29:A475,'SJR LIST (2024)'!AP29:AP475,,0,-1)</f>
        <v>DBI</v>
      </c>
    </row>
    <row r="36" s="3" customFormat="1" spans="1:17">
      <c r="A36" s="7" t="s">
        <v>168</v>
      </c>
      <c r="B36" s="7" t="str">
        <f>_xlfn.XLOOKUP(A36,'SJR LIST (2024)'!A30:A475,'SJR LIST (2024)'!B30:B475,,0,-1)</f>
        <v>ANIBAN, NORA E.</v>
      </c>
      <c r="C36" s="8">
        <f>_xlfn.XLOOKUP(A36,'SJR LIST (2024)'!A30:A475,'SJR LIST (2024)'!L30:L475,,0,-1)</f>
        <v>45406</v>
      </c>
      <c r="D36" s="9">
        <f>_xlfn.XLOOKUP(A36,'SJR LIST (2024)'!A30:A475,'SJR LIST (2024)'!Q30:Q475,,0,-1)</f>
        <v>0</v>
      </c>
      <c r="E36" s="9">
        <f>_xlfn.XLOOKUP(B36,'SJR LIST (2024)'!B30:B475,'SJR LIST (2024)'!R30:R475,,0,-1)</f>
        <v>800</v>
      </c>
      <c r="F36" s="9">
        <f>_xlfn.XLOOKUP(A36,'SJR LIST (2024)'!A30:A475,'SJR LIST (2024)'!U30:U475,,0,-1)</f>
        <v>0</v>
      </c>
      <c r="G36" s="9">
        <f>_xlfn.XLOOKUP(A36,'SJR LIST (2024)'!A30:A475,'SJR LIST (2024)'!W30:W475,,0-1)</f>
        <v>0</v>
      </c>
      <c r="H36" s="9">
        <f>_xlfn.XLOOKUP(A36,'SJR LIST (2024)'!A30:A475,'SJR LIST (2024)'!X30:X475,,0,-1)</f>
        <v>0</v>
      </c>
      <c r="I36" s="9">
        <f>_xlfn.XLOOKUP(A36,'SJR LIST (2024)'!A30:A475,'SJR LIST (2024)'!Y30:Y475,,0,-1)</f>
        <v>0</v>
      </c>
      <c r="J36" s="9">
        <f>_xlfn.XLOOKUP(A36,'SJR LIST (2024)'!A30:A475,'SJR LIST (2024)'!Y30:Y475,,0,-1)</f>
        <v>0</v>
      </c>
      <c r="K36" s="9">
        <f>_xlfn.XLOOKUP(A36,'SJR LIST (2024)'!A30:A475,'SJR LIST (2024)'!V30:V475,,0,-1)</f>
        <v>0</v>
      </c>
      <c r="L36" s="9">
        <f>_xlfn.XLOOKUP(A36,'SJR LIST (2024)'!A30:A475,'SJR LIST (2024)'!AB30:AB475,,0,-1)</f>
        <v>0</v>
      </c>
      <c r="M36" s="9">
        <f>_xlfn.XLOOKUP(A36,'SJR LIST (2024)'!A30:A475,'SJR LIST (2024)'!AD30:AD475,,0,-1)</f>
        <v>0</v>
      </c>
      <c r="N36" s="9">
        <f>_xlfn.XLOOKUP(A36,'SJR LIST (2024)'!A30:A475,'SJR LIST (2024)'!AG30:AG475,,0,-1)</f>
        <v>0</v>
      </c>
      <c r="O36" s="9">
        <f>_xlfn.XLOOKUP(A36,'SJR LIST (2024)'!A30:A475,'SJR LIST (2024)'!AC30:AC475,,0,-1)</f>
        <v>0</v>
      </c>
      <c r="P36" s="9"/>
      <c r="Q36" s="9" t="str">
        <f>_xlfn.XLOOKUP(A36,'SJR LIST (2024)'!A30:A475,'SJR LIST (2024)'!AP30:AP475,,0,-1)</f>
        <v>DBI</v>
      </c>
    </row>
    <row r="37" s="3" customFormat="1" spans="1:17">
      <c r="A37" s="7" t="s">
        <v>170</v>
      </c>
      <c r="B37" s="7" t="str">
        <f>_xlfn.XLOOKUP(A37,'SJR LIST (2024)'!A31:A475,'SJR LIST (2024)'!B31:B475,,0,-1)</f>
        <v>ANIBAN, NORA E.</v>
      </c>
      <c r="C37" s="8">
        <f>_xlfn.XLOOKUP(A37,'SJR LIST (2024)'!A31:A475,'SJR LIST (2024)'!L31:L475,,0,-1)</f>
        <v>45407</v>
      </c>
      <c r="D37" s="9">
        <f>_xlfn.XLOOKUP(A37,'SJR LIST (2024)'!A31:A475,'SJR LIST (2024)'!Q31:Q475,,0,-1)</f>
        <v>900</v>
      </c>
      <c r="E37" s="9">
        <f>_xlfn.XLOOKUP(B37,'SJR LIST (2024)'!B31:B475,'SJR LIST (2024)'!R31:R475,,0,-1)</f>
        <v>800</v>
      </c>
      <c r="F37" s="9">
        <f>_xlfn.XLOOKUP(A37,'SJR LIST (2024)'!A31:A475,'SJR LIST (2024)'!U31:U475,,0,-1)</f>
        <v>0</v>
      </c>
      <c r="G37" s="9">
        <f>_xlfn.XLOOKUP(A37,'SJR LIST (2024)'!A31:A475,'SJR LIST (2024)'!W31:W475,,0-1)</f>
        <v>900</v>
      </c>
      <c r="H37" s="9">
        <f>_xlfn.XLOOKUP(A37,'SJR LIST (2024)'!A31:A475,'SJR LIST (2024)'!X31:X475,,0,-1)</f>
        <v>800</v>
      </c>
      <c r="I37" s="9">
        <f>_xlfn.XLOOKUP(A37,'SJR LIST (2024)'!A31:A475,'SJR LIST (2024)'!Y31:Y475,,0,-1)</f>
        <v>0</v>
      </c>
      <c r="J37" s="9">
        <f>_xlfn.XLOOKUP(A37,'SJR LIST (2024)'!A31:A475,'SJR LIST (2024)'!Y31:Y475,,0,-1)</f>
        <v>0</v>
      </c>
      <c r="K37" s="9">
        <f>_xlfn.XLOOKUP(A37,'SJR LIST (2024)'!A31:A475,'SJR LIST (2024)'!V31:V475,,0,-1)</f>
        <v>0</v>
      </c>
      <c r="L37" s="9">
        <f>_xlfn.XLOOKUP(A37,'SJR LIST (2024)'!A31:A475,'SJR LIST (2024)'!AB31:AB475,,0,-1)</f>
        <v>0</v>
      </c>
      <c r="M37" s="9">
        <f>_xlfn.XLOOKUP(A37,'SJR LIST (2024)'!A31:A475,'SJR LIST (2024)'!AD31:AD475,,0,-1)</f>
        <v>0</v>
      </c>
      <c r="N37" s="9">
        <f>_xlfn.XLOOKUP(A37,'SJR LIST (2024)'!A31:A475,'SJR LIST (2024)'!AG31:AG475,,0,-1)</f>
        <v>0</v>
      </c>
      <c r="O37" s="9">
        <f>_xlfn.XLOOKUP(A37,'SJR LIST (2024)'!A31:A475,'SJR LIST (2024)'!AC31:AC475,,0,-1)</f>
        <v>0</v>
      </c>
      <c r="P37" s="9"/>
      <c r="Q37" s="9" t="str">
        <f>_xlfn.XLOOKUP(A37,'SJR LIST (2024)'!A31:A475,'SJR LIST (2024)'!AP31:AP475,,0,-1)</f>
        <v>DBI</v>
      </c>
    </row>
    <row r="38" s="3" customFormat="1" spans="1:17">
      <c r="A38" s="7" t="s">
        <v>172</v>
      </c>
      <c r="B38" s="7" t="str">
        <f>_xlfn.XLOOKUP(A38,'SJR LIST (2024)'!A32:A475,'SJR LIST (2024)'!B32:B475,,0,-1)</f>
        <v>TAN, ELIZABETH</v>
      </c>
      <c r="C38" s="8">
        <f>_xlfn.XLOOKUP(A38,'SJR LIST (2024)'!A32:A475,'SJR LIST (2024)'!L32:L475,,0,-1)</f>
        <v>45408</v>
      </c>
      <c r="D38" s="9">
        <f>_xlfn.XLOOKUP(A38,'SJR LIST (2024)'!A32:A475,'SJR LIST (2024)'!Q32:Q475,,0,-1)</f>
        <v>600</v>
      </c>
      <c r="E38" s="9">
        <f>_xlfn.XLOOKUP(B38,'SJR LIST (2024)'!B32:B475,'SJR LIST (2024)'!R32:R475,,0,-1)</f>
        <v>800</v>
      </c>
      <c r="F38" s="9">
        <f>_xlfn.XLOOKUP(A38,'SJR LIST (2024)'!A32:A475,'SJR LIST (2024)'!U32:U475,,0,-1)</f>
        <v>0</v>
      </c>
      <c r="G38" s="9">
        <f>_xlfn.XLOOKUP(A38,'SJR LIST (2024)'!A32:A475,'SJR LIST (2024)'!W32:W475,,0-1)</f>
        <v>600</v>
      </c>
      <c r="H38" s="9">
        <f>_xlfn.XLOOKUP(A38,'SJR LIST (2024)'!A32:A475,'SJR LIST (2024)'!X32:X475,,0,-1)</f>
        <v>800</v>
      </c>
      <c r="I38" s="9">
        <f>_xlfn.XLOOKUP(A38,'SJR LIST (2024)'!A32:A475,'SJR LIST (2024)'!Y32:Y475,,0,-1)</f>
        <v>0</v>
      </c>
      <c r="J38" s="9">
        <f>_xlfn.XLOOKUP(A38,'SJR LIST (2024)'!A32:A475,'SJR LIST (2024)'!Y32:Y475,,0,-1)</f>
        <v>0</v>
      </c>
      <c r="K38" s="9">
        <f>_xlfn.XLOOKUP(A38,'SJR LIST (2024)'!A32:A475,'SJR LIST (2024)'!V32:V475,,0,-1)</f>
        <v>0</v>
      </c>
      <c r="L38" s="9">
        <f>_xlfn.XLOOKUP(A38,'SJR LIST (2024)'!A32:A475,'SJR LIST (2024)'!AB32:AB475,,0,-1)</f>
        <v>0</v>
      </c>
      <c r="M38" s="9">
        <f>_xlfn.XLOOKUP(A38,'SJR LIST (2024)'!A32:A475,'SJR LIST (2024)'!AD32:AD475,,0,-1)</f>
        <v>0</v>
      </c>
      <c r="N38" s="9">
        <f>_xlfn.XLOOKUP(A38,'SJR LIST (2024)'!A32:A475,'SJR LIST (2024)'!AG32:AG475,,0,-1)</f>
        <v>0</v>
      </c>
      <c r="O38" s="9">
        <f>_xlfn.XLOOKUP(A38,'SJR LIST (2024)'!A32:A475,'SJR LIST (2024)'!AC32:AC475,,0,-1)</f>
        <v>0</v>
      </c>
      <c r="P38" s="9"/>
      <c r="Q38" s="9" t="str">
        <f>_xlfn.XLOOKUP(A38,'SJR LIST (2024)'!A32:A475,'SJR LIST (2024)'!AP32:AP475,,0,-1)</f>
        <v>DBI</v>
      </c>
    </row>
    <row r="39" s="3" customFormat="1" spans="1:17">
      <c r="A39" s="7" t="s">
        <v>175</v>
      </c>
      <c r="B39" s="7" t="str">
        <f>_xlfn.XLOOKUP(A39,'SJR LIST (2024)'!A33:A475,'SJR LIST (2024)'!B33:B475,,0,-1)</f>
        <v>ACUERDA, REGINA</v>
      </c>
      <c r="C39" s="8">
        <f>_xlfn.XLOOKUP(A39,'SJR LIST (2024)'!A33:A475,'SJR LIST (2024)'!L33:L475,,0,-1)</f>
        <v>45411</v>
      </c>
      <c r="D39" s="9">
        <f>_xlfn.XLOOKUP(A39,'SJR LIST (2024)'!A33:A475,'SJR LIST (2024)'!Q33:Q475,,0,-1)</f>
        <v>1200</v>
      </c>
      <c r="E39" s="9">
        <f>_xlfn.XLOOKUP(B39,'SJR LIST (2024)'!B33:B475,'SJR LIST (2024)'!R33:R475,,0,-1)</f>
        <v>800</v>
      </c>
      <c r="F39" s="9">
        <f>_xlfn.XLOOKUP(A39,'SJR LIST (2024)'!A33:A475,'SJR LIST (2024)'!U33:U475,,0,-1)</f>
        <v>0</v>
      </c>
      <c r="G39" s="9">
        <f>_xlfn.XLOOKUP(A39,'SJR LIST (2024)'!A33:A475,'SJR LIST (2024)'!W33:W475,,0-1)</f>
        <v>1200</v>
      </c>
      <c r="H39" s="9">
        <f>_xlfn.XLOOKUP(A39,'SJR LIST (2024)'!A33:A475,'SJR LIST (2024)'!X33:X475,,0,-1)</f>
        <v>800</v>
      </c>
      <c r="I39" s="9">
        <f>_xlfn.XLOOKUP(A39,'SJR LIST (2024)'!A33:A475,'SJR LIST (2024)'!Y33:Y475,,0,-1)</f>
        <v>0</v>
      </c>
      <c r="J39" s="9">
        <f>_xlfn.XLOOKUP(A39,'SJR LIST (2024)'!A33:A475,'SJR LIST (2024)'!Y33:Y475,,0,-1)</f>
        <v>0</v>
      </c>
      <c r="K39" s="9">
        <f>_xlfn.XLOOKUP(A39,'SJR LIST (2024)'!A33:A475,'SJR LIST (2024)'!V33:V475,,0,-1)</f>
        <v>0</v>
      </c>
      <c r="L39" s="9">
        <f>_xlfn.XLOOKUP(A39,'SJR LIST (2024)'!A33:A475,'SJR LIST (2024)'!AB33:AB475,,0,-1)</f>
        <v>0</v>
      </c>
      <c r="M39" s="9">
        <f>_xlfn.XLOOKUP(A39,'SJR LIST (2024)'!A33:A475,'SJR LIST (2024)'!AD33:AD475,,0,-1)</f>
        <v>0</v>
      </c>
      <c r="N39" s="9">
        <f>_xlfn.XLOOKUP(A39,'SJR LIST (2024)'!A33:A475,'SJR LIST (2024)'!AG33:AG475,,0,-1)</f>
        <v>0</v>
      </c>
      <c r="O39" s="9">
        <f>_xlfn.XLOOKUP(A39,'SJR LIST (2024)'!A33:A475,'SJR LIST (2024)'!AC33:AC475,,0,-1)</f>
        <v>0</v>
      </c>
      <c r="P39" s="9"/>
      <c r="Q39" s="9" t="str">
        <f>_xlfn.XLOOKUP(A39,'SJR LIST (2024)'!A33:A475,'SJR LIST (2024)'!AP33:AP475,,0,-1)</f>
        <v>DBI</v>
      </c>
    </row>
    <row r="40" s="3" customFormat="1" spans="1:17">
      <c r="A40" s="7" t="s">
        <v>180</v>
      </c>
      <c r="B40" s="7" t="str">
        <f>_xlfn.XLOOKUP(A40,'SJR LIST (2024)'!A34:A475,'SJR LIST (2024)'!B34:B475,,0,-1)</f>
        <v>8 SONAKA INC.</v>
      </c>
      <c r="C40" s="8">
        <f>_xlfn.XLOOKUP(A40,'SJR LIST (2024)'!A34:A475,'SJR LIST (2024)'!L34:L475,,0,-1)</f>
        <v>45414</v>
      </c>
      <c r="D40" s="9">
        <f>_xlfn.XLOOKUP(A40,'SJR LIST (2024)'!A34:A475,'SJR LIST (2024)'!Q34:Q475,,0,-1)</f>
        <v>0</v>
      </c>
      <c r="E40" s="9">
        <f>_xlfn.XLOOKUP(B40,'SJR LIST (2024)'!B34:B475,'SJR LIST (2024)'!R34:R475,,0,-1)</f>
        <v>800</v>
      </c>
      <c r="F40" s="9">
        <f>_xlfn.XLOOKUP(A40,'SJR LIST (2024)'!A34:A475,'SJR LIST (2024)'!U34:U475,,0,-1)</f>
        <v>0</v>
      </c>
      <c r="G40" s="9">
        <f>_xlfn.XLOOKUP(A40,'SJR LIST (2024)'!A34:A475,'SJR LIST (2024)'!W34:W475,,0-1)</f>
        <v>0</v>
      </c>
      <c r="H40" s="9">
        <f>_xlfn.XLOOKUP(A40,'SJR LIST (2024)'!A34:A475,'SJR LIST (2024)'!X34:X475,,0,-1)</f>
        <v>800</v>
      </c>
      <c r="I40" s="9">
        <f>_xlfn.XLOOKUP(A40,'SJR LIST (2024)'!A34:A475,'SJR LIST (2024)'!Y34:Y475,,0,-1)</f>
        <v>0</v>
      </c>
      <c r="J40" s="9">
        <f>_xlfn.XLOOKUP(A40,'SJR LIST (2024)'!A34:A475,'SJR LIST (2024)'!Y34:Y475,,0,-1)</f>
        <v>0</v>
      </c>
      <c r="K40" s="9">
        <f>_xlfn.XLOOKUP(A40,'SJR LIST (2024)'!A34:A475,'SJR LIST (2024)'!V34:V475,,0,-1)</f>
        <v>0</v>
      </c>
      <c r="L40" s="9">
        <f>_xlfn.XLOOKUP(A40,'SJR LIST (2024)'!A34:A475,'SJR LIST (2024)'!AB34:AB475,,0,-1)</f>
        <v>0</v>
      </c>
      <c r="M40" s="9">
        <f>_xlfn.XLOOKUP(A40,'SJR LIST (2024)'!A34:A475,'SJR LIST (2024)'!AD34:AD475,,0,-1)</f>
        <v>0</v>
      </c>
      <c r="N40" s="9">
        <f>_xlfn.XLOOKUP(A40,'SJR LIST (2024)'!A34:A475,'SJR LIST (2024)'!AG34:AG475,,0,-1)</f>
        <v>0</v>
      </c>
      <c r="O40" s="9">
        <f>_xlfn.XLOOKUP(A40,'SJR LIST (2024)'!A34:A475,'SJR LIST (2024)'!AC34:AC475,,0,-1)</f>
        <v>0</v>
      </c>
      <c r="P40" s="9"/>
      <c r="Q40" s="9" t="str">
        <f>_xlfn.XLOOKUP(A40,'SJR LIST (2024)'!A34:A475,'SJR LIST (2024)'!AP34:AP475,,0,-1)</f>
        <v>DBI</v>
      </c>
    </row>
    <row r="41" s="3" customFormat="1" spans="1:17">
      <c r="A41" s="7" t="s">
        <v>181</v>
      </c>
      <c r="B41" s="7" t="str">
        <f>_xlfn.XLOOKUP(A41,'SJR LIST (2024)'!A35:A475,'SJR LIST (2024)'!B35:B475,,0,-1)</f>
        <v>GALLON, JONARD</v>
      </c>
      <c r="C41" s="8">
        <f>_xlfn.XLOOKUP(A41,'SJR LIST (2024)'!A35:A475,'SJR LIST (2024)'!L35:L475,,0,-1)</f>
        <v>45414</v>
      </c>
      <c r="D41" s="9">
        <f>_xlfn.XLOOKUP(A41,'SJR LIST (2024)'!A35:A475,'SJR LIST (2024)'!Q35:Q475,,0,-1)</f>
        <v>600</v>
      </c>
      <c r="E41" s="9">
        <f>_xlfn.XLOOKUP(B41,'SJR LIST (2024)'!B35:B475,'SJR LIST (2024)'!R35:R475,,0,-1)</f>
        <v>800</v>
      </c>
      <c r="F41" s="9">
        <f>_xlfn.XLOOKUP(A41,'SJR LIST (2024)'!A35:A475,'SJR LIST (2024)'!U35:U475,,0,-1)</f>
        <v>0</v>
      </c>
      <c r="G41" s="9">
        <f>_xlfn.XLOOKUP(A41,'SJR LIST (2024)'!A35:A475,'SJR LIST (2024)'!W35:W475,,0-1)</f>
        <v>600</v>
      </c>
      <c r="H41" s="9">
        <f>_xlfn.XLOOKUP(A41,'SJR LIST (2024)'!A35:A475,'SJR LIST (2024)'!X35:X475,,0,-1)</f>
        <v>800</v>
      </c>
      <c r="I41" s="9">
        <f>_xlfn.XLOOKUP(A41,'SJR LIST (2024)'!A35:A475,'SJR LIST (2024)'!Y35:Y475,,0,-1)</f>
        <v>0</v>
      </c>
      <c r="J41" s="9">
        <f>_xlfn.XLOOKUP(A41,'SJR LIST (2024)'!A35:A475,'SJR LIST (2024)'!Y35:Y475,,0,-1)</f>
        <v>0</v>
      </c>
      <c r="K41" s="9">
        <f>_xlfn.XLOOKUP(A41,'SJR LIST (2024)'!A35:A475,'SJR LIST (2024)'!V35:V475,,0,-1)</f>
        <v>0</v>
      </c>
      <c r="L41" s="9">
        <f>_xlfn.XLOOKUP(A41,'SJR LIST (2024)'!A35:A475,'SJR LIST (2024)'!AB35:AB475,,0,-1)</f>
        <v>0</v>
      </c>
      <c r="M41" s="9">
        <f>_xlfn.XLOOKUP(A41,'SJR LIST (2024)'!A35:A475,'SJR LIST (2024)'!AD35:AD475,,0,-1)</f>
        <v>0</v>
      </c>
      <c r="N41" s="9">
        <f>_xlfn.XLOOKUP(A41,'SJR LIST (2024)'!A35:A475,'SJR LIST (2024)'!AG35:AG475,,0,-1)</f>
        <v>0</v>
      </c>
      <c r="O41" s="9">
        <f>_xlfn.XLOOKUP(A41,'SJR LIST (2024)'!A35:A475,'SJR LIST (2024)'!AC35:AC475,,0,-1)</f>
        <v>0</v>
      </c>
      <c r="P41" s="9"/>
      <c r="Q41" s="9" t="str">
        <f>_xlfn.XLOOKUP(A41,'SJR LIST (2024)'!A35:A475,'SJR LIST (2024)'!AP35:AP475,,0,-1)</f>
        <v>DBI</v>
      </c>
    </row>
    <row r="42" s="3" customFormat="1" spans="1:17">
      <c r="A42" s="7" t="s">
        <v>182</v>
      </c>
      <c r="B42" s="7" t="str">
        <f>_xlfn.XLOOKUP(A42,'SJR LIST (2024)'!A58:A475,'SJR LIST (2024)'!B58:B475,,0,-1)</f>
        <v>KOLIN PHILIPPINES INTERNATIONAL INC.</v>
      </c>
      <c r="C42" s="8">
        <f>_xlfn.XLOOKUP(A42,'SJR LIST (2024)'!A58:A475,'SJR LIST (2024)'!L58:L475,,0,-1)</f>
        <v>45414</v>
      </c>
      <c r="D42" s="9">
        <f>_xlfn.XLOOKUP(A42,'SJR LIST (2024)'!A58:A475,'SJR LIST (2024)'!Q58:Q475,,0,-1)</f>
        <v>26200</v>
      </c>
      <c r="E42" s="9">
        <f>_xlfn.XLOOKUP(B42,'SJR LIST (2024)'!B58:B475,'SJR LIST (2024)'!R58:R475,,0,-1)</f>
        <v>0</v>
      </c>
      <c r="F42" s="9">
        <f>_xlfn.XLOOKUP(A42,'SJR LIST (2024)'!A58:A475,'SJR LIST (2024)'!U58:U475,,0,-1)</f>
        <v>0</v>
      </c>
      <c r="G42" s="9">
        <f>_xlfn.XLOOKUP(A42,'SJR LIST (2024)'!A58:A475,'SJR LIST (2024)'!W58:W475,,0-1)</f>
        <v>26200</v>
      </c>
      <c r="H42" s="9">
        <f>_xlfn.XLOOKUP(A42,'SJR LIST (2024)'!A58:A475,'SJR LIST (2024)'!X58:X475,,0,-1)</f>
        <v>0</v>
      </c>
      <c r="I42" s="9">
        <f>_xlfn.XLOOKUP(A42,'SJR LIST (2024)'!A58:A475,'SJR LIST (2024)'!Y58:Y475,,0,-1)</f>
        <v>0</v>
      </c>
      <c r="J42" s="9">
        <f>_xlfn.XLOOKUP(A42,'SJR LIST (2024)'!A58:A475,'SJR LIST (2024)'!Y58:Y475,,0,-1)</f>
        <v>0</v>
      </c>
      <c r="K42" s="9">
        <f>_xlfn.XLOOKUP(A42,'SJR LIST (2024)'!A58:A475,'SJR LIST (2024)'!V58:V475,,0,-1)</f>
        <v>0</v>
      </c>
      <c r="L42" s="9">
        <f>_xlfn.XLOOKUP(A42,'SJR LIST (2024)'!A58:A475,'SJR LIST (2024)'!AB58:AB475,,0,-1)</f>
        <v>0</v>
      </c>
      <c r="M42" s="9">
        <f>_xlfn.XLOOKUP(A42,'SJR LIST (2024)'!A58:A475,'SJR LIST (2024)'!AD58:AD475,,0,-1)</f>
        <v>0</v>
      </c>
      <c r="N42" s="9">
        <f>_xlfn.XLOOKUP(A42,'SJR LIST (2024)'!A58:A475,'SJR LIST (2024)'!AG58:AG475,,0,-1)</f>
        <v>0</v>
      </c>
      <c r="O42" s="9">
        <f>_xlfn.XLOOKUP(A42,'SJR LIST (2024)'!A58:A475,'SJR LIST (2024)'!AC58:AC475,,0,-1)</f>
        <v>0</v>
      </c>
      <c r="P42" s="9"/>
      <c r="Q42" s="9" t="str">
        <f>_xlfn.XLOOKUP(A42,'SJR LIST (2024)'!A58:A475,'SJR LIST (2024)'!AP58:AP475,,0,-1)</f>
        <v>DBI</v>
      </c>
    </row>
    <row r="43" s="3" customFormat="1" spans="1:17">
      <c r="A43" s="7" t="s">
        <v>183</v>
      </c>
      <c r="B43" s="7" t="str">
        <f>_xlfn.XLOOKUP(A43,'SJR LIST (2024)'!A36:A475,'SJR LIST (2024)'!B36:B475,,0,-1)</f>
        <v>ANDAL, DANILO</v>
      </c>
      <c r="C43" s="8">
        <f>_xlfn.XLOOKUP(A43,'SJR LIST (2024)'!A36:A475,'SJR LIST (2024)'!L36:L475,,0,-1)</f>
        <v>45419</v>
      </c>
      <c r="D43" s="9">
        <f>_xlfn.XLOOKUP(A43,'SJR LIST (2024)'!A36:A475,'SJR LIST (2024)'!Q36:Q475,,0,-1)</f>
        <v>0</v>
      </c>
      <c r="E43" s="9">
        <f>_xlfn.XLOOKUP(B43,'SJR LIST (2024)'!B36:B475,'SJR LIST (2024)'!R36:R475,,0,-1)</f>
        <v>900</v>
      </c>
      <c r="F43" s="9">
        <f>_xlfn.XLOOKUP(A43,'SJR LIST (2024)'!A36:A475,'SJR LIST (2024)'!U36:U475,,0,-1)</f>
        <v>0</v>
      </c>
      <c r="G43" s="9">
        <f>_xlfn.XLOOKUP(A43,'SJR LIST (2024)'!A36:A475,'SJR LIST (2024)'!W36:W475,,0-1)</f>
        <v>0</v>
      </c>
      <c r="H43" s="9">
        <f>_xlfn.XLOOKUP(A43,'SJR LIST (2024)'!A36:A475,'SJR LIST (2024)'!X36:X475,,0,-1)</f>
        <v>0</v>
      </c>
      <c r="I43" s="9">
        <f>_xlfn.XLOOKUP(A43,'SJR LIST (2024)'!A36:A475,'SJR LIST (2024)'!Y36:Y475,,0,-1)</f>
        <v>0</v>
      </c>
      <c r="J43" s="9">
        <f>_xlfn.XLOOKUP(A43,'SJR LIST (2024)'!A36:A475,'SJR LIST (2024)'!Y36:Y475,,0,-1)</f>
        <v>0</v>
      </c>
      <c r="K43" s="9">
        <f>_xlfn.XLOOKUP(A43,'SJR LIST (2024)'!A36:A475,'SJR LIST (2024)'!V36:V475,,0,-1)</f>
        <v>0</v>
      </c>
      <c r="L43" s="9">
        <f>_xlfn.XLOOKUP(A43,'SJR LIST (2024)'!A36:A475,'SJR LIST (2024)'!AB36:AB475,,0,-1)</f>
        <v>900</v>
      </c>
      <c r="M43" s="9">
        <f>_xlfn.XLOOKUP(A43,'SJR LIST (2024)'!A36:A475,'SJR LIST (2024)'!AD36:AD475,,0,-1)</f>
        <v>900</v>
      </c>
      <c r="N43" s="9">
        <f>_xlfn.XLOOKUP(A43,'SJR LIST (2024)'!A36:A475,'SJR LIST (2024)'!AG36:AG475,,0,-1)</f>
        <v>0</v>
      </c>
      <c r="O43" s="9">
        <f>_xlfn.XLOOKUP(A43,'SJR LIST (2024)'!A36:A475,'SJR LIST (2024)'!AC36:AC475,,0,-1)</f>
        <v>0</v>
      </c>
      <c r="P43" s="9"/>
      <c r="Q43" s="9" t="str">
        <f>_xlfn.XLOOKUP(A43,'SJR LIST (2024)'!A36:A475,'SJR LIST (2024)'!AP36:AP475,,0,-1)</f>
        <v>BI-SHOP</v>
      </c>
    </row>
    <row r="44" s="3" customFormat="1" spans="1:17">
      <c r="A44" s="7" t="s">
        <v>184</v>
      </c>
      <c r="B44" s="7" t="str">
        <f>_xlfn.XLOOKUP(A44,'SJR LIST (2024)'!A37:A475,'SJR LIST (2024)'!B37:B475,,0,-1)</f>
        <v>CANUTO, MARIO</v>
      </c>
      <c r="C44" s="8">
        <f>_xlfn.XLOOKUP(A44,'SJR LIST (2024)'!A37:A475,'SJR LIST (2024)'!L37:L475,,0,-1)</f>
        <v>45419</v>
      </c>
      <c r="D44" s="9">
        <f>_xlfn.XLOOKUP(A44,'SJR LIST (2024)'!A37:A475,'SJR LIST (2024)'!Q37:Q475,,0,-1)</f>
        <v>0</v>
      </c>
      <c r="E44" s="9">
        <f>_xlfn.XLOOKUP(B44,'SJR LIST (2024)'!B37:B475,'SJR LIST (2024)'!R37:R475,,0,-1)</f>
        <v>900</v>
      </c>
      <c r="F44" s="9">
        <f>_xlfn.XLOOKUP(A44,'SJR LIST (2024)'!A37:A475,'SJR LIST (2024)'!U37:U475,,0,-1)</f>
        <v>0</v>
      </c>
      <c r="G44" s="9">
        <f>_xlfn.XLOOKUP(A44,'SJR LIST (2024)'!A37:A475,'SJR LIST (2024)'!W37:W475,,0-1)</f>
        <v>0</v>
      </c>
      <c r="H44" s="9">
        <f>_xlfn.XLOOKUP(A44,'SJR LIST (2024)'!A37:A475,'SJR LIST (2024)'!X37:X475,,0,-1)</f>
        <v>0</v>
      </c>
      <c r="I44" s="9">
        <f>_xlfn.XLOOKUP(A44,'SJR LIST (2024)'!A37:A475,'SJR LIST (2024)'!Y37:Y475,,0,-1)</f>
        <v>0</v>
      </c>
      <c r="J44" s="9">
        <f>_xlfn.XLOOKUP(A44,'SJR LIST (2024)'!A37:A475,'SJR LIST (2024)'!Y37:Y475,,0,-1)</f>
        <v>0</v>
      </c>
      <c r="K44" s="9">
        <f>_xlfn.XLOOKUP(A44,'SJR LIST (2024)'!A37:A475,'SJR LIST (2024)'!V37:V475,,0,-1)</f>
        <v>0</v>
      </c>
      <c r="L44" s="9">
        <f>_xlfn.XLOOKUP(A44,'SJR LIST (2024)'!A37:A475,'SJR LIST (2024)'!AB37:AB475,,0,-1)</f>
        <v>800</v>
      </c>
      <c r="M44" s="9">
        <f>_xlfn.XLOOKUP(A44,'SJR LIST (2024)'!A37:A475,'SJR LIST (2024)'!AD37:AD475,,0,-1)</f>
        <v>800</v>
      </c>
      <c r="N44" s="9">
        <f>_xlfn.XLOOKUP(A44,'SJR LIST (2024)'!A37:A475,'SJR LIST (2024)'!AG37:AG475,,0,-1)</f>
        <v>0</v>
      </c>
      <c r="O44" s="9">
        <f>_xlfn.XLOOKUP(A44,'SJR LIST (2024)'!A37:A475,'SJR LIST (2024)'!AC37:AC475,,0,-1)</f>
        <v>0</v>
      </c>
      <c r="P44" s="9"/>
      <c r="Q44" s="9" t="str">
        <f>_xlfn.XLOOKUP(A44,'SJR LIST (2024)'!A37:A475,'SJR LIST (2024)'!AP37:AP475,,0,-1)</f>
        <v>DBI</v>
      </c>
    </row>
    <row r="45" s="3" customFormat="1" spans="1:17">
      <c r="A45" s="7" t="s">
        <v>186</v>
      </c>
      <c r="B45" s="7" t="str">
        <f>_xlfn.XLOOKUP(A45,'SJR LIST (2024)'!A38:A475,'SJR LIST (2024)'!B38:B475,,0,-1)</f>
        <v>LALWANI, NAVIN</v>
      </c>
      <c r="C45" s="8">
        <f>_xlfn.XLOOKUP(A45,'SJR LIST (2024)'!A38:A475,'SJR LIST (2024)'!L38:L475,,0,-1)</f>
        <v>45420</v>
      </c>
      <c r="D45" s="9">
        <f>_xlfn.XLOOKUP(A45,'SJR LIST (2024)'!A38:A475,'SJR LIST (2024)'!Q38:Q475,,0,-1)</f>
        <v>220</v>
      </c>
      <c r="E45" s="9">
        <f>_xlfn.XLOOKUP(B45,'SJR LIST (2024)'!B38:B475,'SJR LIST (2024)'!R38:R475,,0,-1)</f>
        <v>450</v>
      </c>
      <c r="F45" s="9">
        <f>_xlfn.XLOOKUP(A45,'SJR LIST (2024)'!A38:A475,'SJR LIST (2024)'!U38:U475,,0,-1)</f>
        <v>0</v>
      </c>
      <c r="G45" s="9">
        <f>_xlfn.XLOOKUP(A45,'SJR LIST (2024)'!A38:A475,'SJR LIST (2024)'!W38:W475,,0-1)</f>
        <v>0</v>
      </c>
      <c r="H45" s="9">
        <f>_xlfn.XLOOKUP(A45,'SJR LIST (2024)'!A38:A475,'SJR LIST (2024)'!X38:X475,,0,-1)</f>
        <v>0</v>
      </c>
      <c r="I45" s="9">
        <f>_xlfn.XLOOKUP(A45,'SJR LIST (2024)'!A38:A475,'SJR LIST (2024)'!Y38:Y475,,0,-1)</f>
        <v>0</v>
      </c>
      <c r="J45" s="9">
        <f>_xlfn.XLOOKUP(A45,'SJR LIST (2024)'!A38:A475,'SJR LIST (2024)'!Y38:Y475,,0,-1)</f>
        <v>0</v>
      </c>
      <c r="K45" s="9">
        <f>_xlfn.XLOOKUP(A45,'SJR LIST (2024)'!A38:A475,'SJR LIST (2024)'!V38:V475,,0,-1)</f>
        <v>0</v>
      </c>
      <c r="L45" s="9">
        <f>_xlfn.XLOOKUP(A45,'SJR LIST (2024)'!A38:A475,'SJR LIST (2024)'!AB38:AB475,,0,-1)</f>
        <v>2520</v>
      </c>
      <c r="M45" s="9">
        <f>_xlfn.XLOOKUP(A45,'SJR LIST (2024)'!A38:A475,'SJR LIST (2024)'!AD38:AD475,,0,-1)</f>
        <v>2300</v>
      </c>
      <c r="N45" s="9">
        <f>_xlfn.XLOOKUP(A45,'SJR LIST (2024)'!A38:A475,'SJR LIST (2024)'!AG38:AG475,,0,-1)</f>
        <v>220</v>
      </c>
      <c r="O45" s="9">
        <f>_xlfn.XLOOKUP(A45,'SJR LIST (2024)'!A38:A475,'SJR LIST (2024)'!AC38:AC475,,0,-1)</f>
        <v>0</v>
      </c>
      <c r="P45" s="9"/>
      <c r="Q45" s="9" t="str">
        <f>_xlfn.XLOOKUP(A45,'SJR LIST (2024)'!A38:A475,'SJR LIST (2024)'!AP38:AP475,,0,-1)</f>
        <v>BI-SHOP</v>
      </c>
    </row>
    <row r="46" s="3" customFormat="1" spans="1:17">
      <c r="A46" s="7" t="s">
        <v>190</v>
      </c>
      <c r="B46" s="7" t="str">
        <f>_xlfn.XLOOKUP(A46,'SJR LIST (2024)'!A39:A475,'SJR LIST (2024)'!B39:B475,,0,-1)</f>
        <v>KOLIN PHILIPPINES INTERNATIONAL INC.</v>
      </c>
      <c r="C46" s="8">
        <f>_xlfn.XLOOKUP(A46,'SJR LIST (2024)'!A39:A475,'SJR LIST (2024)'!L39:L475,,0,-1)</f>
        <v>45422</v>
      </c>
      <c r="D46" s="9">
        <f>_xlfn.XLOOKUP(A46,'SJR LIST (2024)'!A39:A475,'SJR LIST (2024)'!Q39:Q475,,0,-1)</f>
        <v>1500</v>
      </c>
      <c r="E46" s="9">
        <f>_xlfn.XLOOKUP(B46,'SJR LIST (2024)'!B39:B475,'SJR LIST (2024)'!R39:R475,,0,-1)</f>
        <v>0</v>
      </c>
      <c r="F46" s="9">
        <f>_xlfn.XLOOKUP(A46,'SJR LIST (2024)'!A39:A475,'SJR LIST (2024)'!U39:U475,,0,-1)</f>
        <v>0</v>
      </c>
      <c r="G46" s="9">
        <f>_xlfn.XLOOKUP(A46,'SJR LIST (2024)'!A39:A475,'SJR LIST (2024)'!W39:W475,,0-1)</f>
        <v>1500</v>
      </c>
      <c r="H46" s="9">
        <f>_xlfn.XLOOKUP(A46,'SJR LIST (2024)'!A39:A475,'SJR LIST (2024)'!X39:X475,,0,-1)</f>
        <v>800</v>
      </c>
      <c r="I46" s="9">
        <f>_xlfn.XLOOKUP(A46,'SJR LIST (2024)'!A39:A475,'SJR LIST (2024)'!Y39:Y475,,0,-1)</f>
        <v>0</v>
      </c>
      <c r="J46" s="9">
        <f>_xlfn.XLOOKUP(A46,'SJR LIST (2024)'!A39:A475,'SJR LIST (2024)'!Y39:Y475,,0,-1)</f>
        <v>0</v>
      </c>
      <c r="K46" s="9">
        <f>_xlfn.XLOOKUP(A46,'SJR LIST (2024)'!A39:A475,'SJR LIST (2024)'!V39:V475,,0,-1)</f>
        <v>0</v>
      </c>
      <c r="L46" s="9">
        <f>_xlfn.XLOOKUP(A46,'SJR LIST (2024)'!A39:A475,'SJR LIST (2024)'!AB39:AB475,,0,-1)</f>
        <v>0</v>
      </c>
      <c r="M46" s="9">
        <f>_xlfn.XLOOKUP(A46,'SJR LIST (2024)'!A39:A475,'SJR LIST (2024)'!AD39:AD475,,0,-1)</f>
        <v>0</v>
      </c>
      <c r="N46" s="9">
        <f>_xlfn.XLOOKUP(A46,'SJR LIST (2024)'!A39:A475,'SJR LIST (2024)'!AG39:AG475,,0,-1)</f>
        <v>0</v>
      </c>
      <c r="O46" s="9">
        <f>_xlfn.XLOOKUP(A46,'SJR LIST (2024)'!A39:A475,'SJR LIST (2024)'!AC39:AC475,,0,-1)</f>
        <v>0</v>
      </c>
      <c r="P46" s="9"/>
      <c r="Q46" s="9" t="str">
        <f>_xlfn.XLOOKUP(A46,'SJR LIST (2024)'!A39:A475,'SJR LIST (2024)'!AP39:AP475,,0,-1)</f>
        <v>DBI</v>
      </c>
    </row>
    <row r="47" s="3" customFormat="1" spans="1:17">
      <c r="A47" s="7" t="s">
        <v>189</v>
      </c>
      <c r="B47" s="7" t="str">
        <f>_xlfn.XLOOKUP(A47,'SJR LIST (2024)'!A59:A475,'SJR LIST (2024)'!B59:B475,,0,-1)</f>
        <v>KOLIN PHILIPPINES INTERNATIONAL INC. (2ND FLOOR)</v>
      </c>
      <c r="C47" s="8">
        <f>_xlfn.XLOOKUP(A47,'SJR LIST (2024)'!A59:A475,'SJR LIST (2024)'!L59:L475,,0,-1)</f>
        <v>45422</v>
      </c>
      <c r="D47" s="9">
        <f>_xlfn.XLOOKUP(A47,'SJR LIST (2024)'!A59:A475,'SJR LIST (2024)'!Q59:Q475,,0,-1)</f>
        <v>0</v>
      </c>
      <c r="E47" s="9">
        <f>_xlfn.XLOOKUP(B47,'SJR LIST (2024)'!B59:B475,'SJR LIST (2024)'!R59:R475,,0,-1)</f>
        <v>800</v>
      </c>
      <c r="F47" s="9">
        <f>_xlfn.XLOOKUP(A47,'SJR LIST (2024)'!A59:A475,'SJR LIST (2024)'!U59:U475,,0,-1)</f>
        <v>0</v>
      </c>
      <c r="G47" s="9">
        <f>_xlfn.XLOOKUP(A47,'SJR LIST (2024)'!A59:A475,'SJR LIST (2024)'!W59:W475,,0-1)</f>
        <v>0</v>
      </c>
      <c r="H47" s="9">
        <f>_xlfn.XLOOKUP(A47,'SJR LIST (2024)'!A59:A475,'SJR LIST (2024)'!X59:X475,,0,-1)</f>
        <v>800</v>
      </c>
      <c r="I47" s="9">
        <f>_xlfn.XLOOKUP(A47,'SJR LIST (2024)'!A59:A475,'SJR LIST (2024)'!Y59:Y475,,0,-1)</f>
        <v>0</v>
      </c>
      <c r="J47" s="9">
        <f>_xlfn.XLOOKUP(A47,'SJR LIST (2024)'!A59:A475,'SJR LIST (2024)'!Y59:Y475,,0,-1)</f>
        <v>0</v>
      </c>
      <c r="K47" s="9">
        <f>_xlfn.XLOOKUP(A47,'SJR LIST (2024)'!A59:A475,'SJR LIST (2024)'!V59:V475,,0,-1)</f>
        <v>0</v>
      </c>
      <c r="L47" s="9">
        <f>_xlfn.XLOOKUP(A47,'SJR LIST (2024)'!A59:A475,'SJR LIST (2024)'!AB59:AB475,,0,-1)</f>
        <v>0</v>
      </c>
      <c r="M47" s="9">
        <f>_xlfn.XLOOKUP(A47,'SJR LIST (2024)'!A59:A475,'SJR LIST (2024)'!AD59:AD475,,0,-1)</f>
        <v>0</v>
      </c>
      <c r="N47" s="9">
        <f>_xlfn.XLOOKUP(A47,'SJR LIST (2024)'!A59:A475,'SJR LIST (2024)'!AG59:AG475,,0,-1)</f>
        <v>0</v>
      </c>
      <c r="O47" s="9">
        <f>_xlfn.XLOOKUP(A47,'SJR LIST (2024)'!A59:A475,'SJR LIST (2024)'!AC59:AC475,,0,-1)</f>
        <v>0</v>
      </c>
      <c r="P47" s="9"/>
      <c r="Q47" s="9" t="str">
        <f>_xlfn.XLOOKUP(A47,'SJR LIST (2024)'!A59:A475,'SJR LIST (2024)'!AP59:AP475,,0,-1)</f>
        <v>DBI</v>
      </c>
    </row>
    <row r="48" s="3" customFormat="1" spans="1:17">
      <c r="A48" s="7" t="s">
        <v>193</v>
      </c>
      <c r="B48" s="7" t="str">
        <f>_xlfn.XLOOKUP(A48,'SJR LIST (2024)'!A40:A475,'SJR LIST (2024)'!B40:B475,,0,-1)</f>
        <v>NASAYAO, NORLAN C.</v>
      </c>
      <c r="C48" s="8">
        <f>_xlfn.XLOOKUP(A48,'SJR LIST (2024)'!A40:A475,'SJR LIST (2024)'!L40:L475,,0,-1)</f>
        <v>45426</v>
      </c>
      <c r="D48" s="9">
        <f>_xlfn.XLOOKUP(A48,'SJR LIST (2024)'!A40:A475,'SJR LIST (2024)'!Q40:Q475,,0,-1)</f>
        <v>0</v>
      </c>
      <c r="E48" s="9">
        <f>_xlfn.XLOOKUP(B48,'SJR LIST (2024)'!B40:B475,'SJR LIST (2024)'!R40:R475,,0,-1)</f>
        <v>800</v>
      </c>
      <c r="F48" s="9">
        <f>_xlfn.XLOOKUP(A48,'SJR LIST (2024)'!A40:A475,'SJR LIST (2024)'!U40:U475,,0,-1)</f>
        <v>0</v>
      </c>
      <c r="G48" s="9">
        <f>_xlfn.XLOOKUP(A48,'SJR LIST (2024)'!A40:A475,'SJR LIST (2024)'!W40:W475,,0-1)</f>
        <v>0</v>
      </c>
      <c r="H48" s="9">
        <f>_xlfn.XLOOKUP(A48,'SJR LIST (2024)'!A40:A475,'SJR LIST (2024)'!X40:X475,,0,-1)</f>
        <v>800</v>
      </c>
      <c r="I48" s="9">
        <f>_xlfn.XLOOKUP(A48,'SJR LIST (2024)'!A40:A475,'SJR LIST (2024)'!Y40:Y475,,0,-1)</f>
        <v>0</v>
      </c>
      <c r="J48" s="9">
        <f>_xlfn.XLOOKUP(A48,'SJR LIST (2024)'!A40:A475,'SJR LIST (2024)'!Y40:Y475,,0,-1)</f>
        <v>0</v>
      </c>
      <c r="K48" s="9">
        <f>_xlfn.XLOOKUP(A48,'SJR LIST (2024)'!A40:A475,'SJR LIST (2024)'!V40:V475,,0,-1)</f>
        <v>0</v>
      </c>
      <c r="L48" s="9">
        <f>_xlfn.XLOOKUP(A48,'SJR LIST (2024)'!A40:A475,'SJR LIST (2024)'!AB40:AB475,,0,-1)</f>
        <v>0</v>
      </c>
      <c r="M48" s="9">
        <f>_xlfn.XLOOKUP(A48,'SJR LIST (2024)'!A40:A475,'SJR LIST (2024)'!AD40:AD475,,0,-1)</f>
        <v>0</v>
      </c>
      <c r="N48" s="9">
        <f>_xlfn.XLOOKUP(A48,'SJR LIST (2024)'!A40:A475,'SJR LIST (2024)'!AG40:AG475,,0,-1)</f>
        <v>0</v>
      </c>
      <c r="O48" s="9">
        <f>_xlfn.XLOOKUP(A48,'SJR LIST (2024)'!A40:A475,'SJR LIST (2024)'!AC40:AC475,,0,-1)</f>
        <v>0</v>
      </c>
      <c r="P48" s="9"/>
      <c r="Q48" s="9" t="str">
        <f>_xlfn.XLOOKUP(A48,'SJR LIST (2024)'!A40:A475,'SJR LIST (2024)'!AP40:AP475,,0,-1)</f>
        <v>DBI</v>
      </c>
    </row>
    <row r="49" s="3" customFormat="1" spans="1:17">
      <c r="A49" s="7" t="s">
        <v>198</v>
      </c>
      <c r="B49" s="7" t="str">
        <f>_xlfn.XLOOKUP(A49,'SJR LIST (2024)'!A41:A475,'SJR LIST (2024)'!B41:B475,,0,-1)</f>
        <v>OCTO ONE STOP TRADING</v>
      </c>
      <c r="C49" s="8">
        <f>_xlfn.XLOOKUP(A49,'SJR LIST (2024)'!A41:A475,'SJR LIST (2024)'!L41:L475,,0,-1)</f>
        <v>45429</v>
      </c>
      <c r="D49" s="9">
        <f>_xlfn.XLOOKUP(A49,'SJR LIST (2024)'!A41:A475,'SJR LIST (2024)'!Q41:Q475,,0,-1)</f>
        <v>1000</v>
      </c>
      <c r="E49" s="9">
        <f>_xlfn.XLOOKUP(B49,'SJR LIST (2024)'!B41:B475,'SJR LIST (2024)'!R41:R475,,0,-1)</f>
        <v>1500</v>
      </c>
      <c r="F49" s="9">
        <f>_xlfn.XLOOKUP(A49,'SJR LIST (2024)'!A41:A475,'SJR LIST (2024)'!U41:U475,,0,-1)</f>
        <v>0</v>
      </c>
      <c r="G49" s="9">
        <f>_xlfn.XLOOKUP(A49,'SJR LIST (2024)'!A41:A475,'SJR LIST (2024)'!W41:W475,,0-1)</f>
        <v>0</v>
      </c>
      <c r="H49" s="9">
        <f>_xlfn.XLOOKUP(A49,'SJR LIST (2024)'!A41:A475,'SJR LIST (2024)'!X41:X475,,0,-1)</f>
        <v>0</v>
      </c>
      <c r="I49" s="9">
        <f>_xlfn.XLOOKUP(A49,'SJR LIST (2024)'!A41:A475,'SJR LIST (2024)'!Y41:Y475,,0,-1)</f>
        <v>0</v>
      </c>
      <c r="J49" s="9">
        <f>_xlfn.XLOOKUP(A49,'SJR LIST (2024)'!A41:A475,'SJR LIST (2024)'!Y41:Y475,,0,-1)</f>
        <v>0</v>
      </c>
      <c r="K49" s="9">
        <f>_xlfn.XLOOKUP(A49,'SJR LIST (2024)'!A41:A475,'SJR LIST (2024)'!V41:V475,,0,-1)</f>
        <v>0</v>
      </c>
      <c r="L49" s="9">
        <f>_xlfn.XLOOKUP(A49,'SJR LIST (2024)'!A41:A475,'SJR LIST (2024)'!AB41:AB475,,0,-1)</f>
        <v>2500</v>
      </c>
      <c r="M49" s="9">
        <f>_xlfn.XLOOKUP(A49,'SJR LIST (2024)'!A41:A475,'SJR LIST (2024)'!AD41:AD475,,0,-1)</f>
        <v>2500</v>
      </c>
      <c r="N49" s="9">
        <f>_xlfn.XLOOKUP(A49,'SJR LIST (2024)'!A41:A475,'SJR LIST (2024)'!AG41:AG475,,0,-1)</f>
        <v>0</v>
      </c>
      <c r="O49" s="9">
        <f>_xlfn.XLOOKUP(A49,'SJR LIST (2024)'!A41:A475,'SJR LIST (2024)'!AC41:AC475,,0,-1)</f>
        <v>0</v>
      </c>
      <c r="P49" s="9"/>
      <c r="Q49" s="9" t="str">
        <f>_xlfn.XLOOKUP(A49,'SJR LIST (2024)'!A41:A475,'SJR LIST (2024)'!AP41:AP475,,0,-1)</f>
        <v>DBI</v>
      </c>
    </row>
    <row r="50" s="3" customFormat="1" spans="1:17">
      <c r="A50" s="7" t="s">
        <v>199</v>
      </c>
      <c r="B50" s="7" t="str">
        <f>_xlfn.XLOOKUP(A50,'SJR LIST (2024)'!A42:A475,'SJR LIST (2024)'!B42:B475,,0,-1)</f>
        <v>LUMAG, MARLON CENAS</v>
      </c>
      <c r="C50" s="8">
        <f>_xlfn.XLOOKUP(A50,'SJR LIST (2024)'!A42:A475,'SJR LIST (2024)'!L42:L475,,0,-1)</f>
        <v>45429</v>
      </c>
      <c r="D50" s="9">
        <f>_xlfn.XLOOKUP(A50,'SJR LIST (2024)'!A42:A475,'SJR LIST (2024)'!Q42:Q475,,0,-1)</f>
        <v>0</v>
      </c>
      <c r="E50" s="9">
        <f>_xlfn.XLOOKUP(B50,'SJR LIST (2024)'!B42:B475,'SJR LIST (2024)'!R42:R475,,0,-1)</f>
        <v>800</v>
      </c>
      <c r="F50" s="9">
        <f>_xlfn.XLOOKUP(A50,'SJR LIST (2024)'!A42:A475,'SJR LIST (2024)'!U42:U475,,0,-1)</f>
        <v>0</v>
      </c>
      <c r="G50" s="9">
        <f>_xlfn.XLOOKUP(A50,'SJR LIST (2024)'!A42:A475,'SJR LIST (2024)'!W42:W475,,0-1)</f>
        <v>0</v>
      </c>
      <c r="H50" s="9">
        <f>_xlfn.XLOOKUP(A50,'SJR LIST (2024)'!A42:A475,'SJR LIST (2024)'!X42:X475,,0,-1)</f>
        <v>800</v>
      </c>
      <c r="I50" s="9">
        <f>_xlfn.XLOOKUP(A50,'SJR LIST (2024)'!A42:A475,'SJR LIST (2024)'!Y42:Y475,,0,-1)</f>
        <v>0</v>
      </c>
      <c r="J50" s="9">
        <f>_xlfn.XLOOKUP(A50,'SJR LIST (2024)'!A42:A475,'SJR LIST (2024)'!Y42:Y475,,0,-1)</f>
        <v>0</v>
      </c>
      <c r="K50" s="9">
        <f>_xlfn.XLOOKUP(A50,'SJR LIST (2024)'!A42:A475,'SJR LIST (2024)'!V42:V475,,0,-1)</f>
        <v>0</v>
      </c>
      <c r="L50" s="9">
        <f>_xlfn.XLOOKUP(A50,'SJR LIST (2024)'!A42:A475,'SJR LIST (2024)'!AB42:AB475,,0,-1)</f>
        <v>0</v>
      </c>
      <c r="M50" s="9">
        <f>_xlfn.XLOOKUP(A50,'SJR LIST (2024)'!A42:A475,'SJR LIST (2024)'!AD42:AD475,,0,-1)</f>
        <v>0</v>
      </c>
      <c r="N50" s="9">
        <f>_xlfn.XLOOKUP(A50,'SJR LIST (2024)'!A42:A475,'SJR LIST (2024)'!AG42:AG475,,0,-1)</f>
        <v>0</v>
      </c>
      <c r="O50" s="9">
        <f>_xlfn.XLOOKUP(A50,'SJR LIST (2024)'!A42:A475,'SJR LIST (2024)'!AC42:AC475,,0,-1)</f>
        <v>0</v>
      </c>
      <c r="P50" s="9"/>
      <c r="Q50" s="9" t="str">
        <f>_xlfn.XLOOKUP(A50,'SJR LIST (2024)'!A42:A475,'SJR LIST (2024)'!AP42:AP475,,0,-1)</f>
        <v>DBI</v>
      </c>
    </row>
    <row r="51" s="3" customFormat="1" spans="1:17">
      <c r="A51" s="7" t="s">
        <v>202</v>
      </c>
      <c r="B51" s="7" t="str">
        <f>_xlfn.XLOOKUP(A51,'SJR LIST (2024)'!A43:A475,'SJR LIST (2024)'!B43:B475,,0,-1)</f>
        <v>MACALINTAL, DR. CORINA</v>
      </c>
      <c r="C51" s="8">
        <f>_xlfn.XLOOKUP(A51,'SJR LIST (2024)'!A43:A475,'SJR LIST (2024)'!L43:L475,,0,-1)</f>
        <v>45433</v>
      </c>
      <c r="D51" s="9">
        <f>_xlfn.XLOOKUP(A51,'SJR LIST (2024)'!A43:A475,'SJR LIST (2024)'!Q43:Q475,,0,-1)</f>
        <v>0</v>
      </c>
      <c r="E51" s="9">
        <f>_xlfn.XLOOKUP(B51,'SJR LIST (2024)'!B43:B475,'SJR LIST (2024)'!R43:R475,,0,-1)</f>
        <v>450</v>
      </c>
      <c r="F51" s="9">
        <f>_xlfn.XLOOKUP(A51,'SJR LIST (2024)'!A43:A475,'SJR LIST (2024)'!U43:U475,,0,-1)</f>
        <v>0</v>
      </c>
      <c r="G51" s="9">
        <f>_xlfn.XLOOKUP(A51,'SJR LIST (2024)'!A43:A475,'SJR LIST (2024)'!W43:W475,,0-1)</f>
        <v>0</v>
      </c>
      <c r="H51" s="9">
        <f>_xlfn.XLOOKUP(A51,'SJR LIST (2024)'!A43:A475,'SJR LIST (2024)'!X43:X475,,0,-1)</f>
        <v>450</v>
      </c>
      <c r="I51" s="9">
        <f>_xlfn.XLOOKUP(A51,'SJR LIST (2024)'!A43:A475,'SJR LIST (2024)'!Y43:Y475,,0,-1)</f>
        <v>0</v>
      </c>
      <c r="J51" s="9">
        <f>_xlfn.XLOOKUP(A51,'SJR LIST (2024)'!A43:A475,'SJR LIST (2024)'!Y43:Y475,,0,-1)</f>
        <v>0</v>
      </c>
      <c r="K51" s="9">
        <f>_xlfn.XLOOKUP(A51,'SJR LIST (2024)'!A43:A475,'SJR LIST (2024)'!V43:V475,,0,-1)</f>
        <v>0</v>
      </c>
      <c r="L51" s="9">
        <f>_xlfn.XLOOKUP(A51,'SJR LIST (2024)'!A43:A475,'SJR LIST (2024)'!AB43:AB475,,0,-1)</f>
        <v>0</v>
      </c>
      <c r="M51" s="9">
        <f>_xlfn.XLOOKUP(A51,'SJR LIST (2024)'!A43:A475,'SJR LIST (2024)'!AD43:AD475,,0,-1)</f>
        <v>0</v>
      </c>
      <c r="N51" s="9">
        <f>_xlfn.XLOOKUP(A51,'SJR LIST (2024)'!A43:A475,'SJR LIST (2024)'!AG43:AG475,,0,-1)</f>
        <v>0</v>
      </c>
      <c r="O51" s="9">
        <f>_xlfn.XLOOKUP(A51,'SJR LIST (2024)'!A43:A475,'SJR LIST (2024)'!AC43:AC475,,0,-1)</f>
        <v>0</v>
      </c>
      <c r="P51" s="9"/>
      <c r="Q51" s="9" t="str">
        <f>_xlfn.XLOOKUP(A51,'SJR LIST (2024)'!A43:A475,'SJR LIST (2024)'!AP43:AP475,,0,-1)</f>
        <v>DBI</v>
      </c>
    </row>
    <row r="52" s="3" customFormat="1" spans="1:17">
      <c r="A52" s="7" t="s">
        <v>205</v>
      </c>
      <c r="B52" s="7" t="str">
        <f>_xlfn.XLOOKUP(A52,'SJR LIST (2024)'!A44:A475,'SJR LIST (2024)'!B44:B475,,0,-1)</f>
        <v>VECINO, JHUNE/CHARITO DE GUZMAN</v>
      </c>
      <c r="C52" s="8">
        <f>_xlfn.XLOOKUP(A52,'SJR LIST (2024)'!A44:A475,'SJR LIST (2024)'!L44:L475,,0,-1)</f>
        <v>45434</v>
      </c>
      <c r="D52" s="9">
        <f>_xlfn.XLOOKUP(A52,'SJR LIST (2024)'!A44:A475,'SJR LIST (2024)'!Q44:Q475,,0,-1)</f>
        <v>0</v>
      </c>
      <c r="E52" s="9">
        <f>_xlfn.XLOOKUP(B52,'SJR LIST (2024)'!B44:B475,'SJR LIST (2024)'!R44:R475,,0,-1)</f>
        <v>2600</v>
      </c>
      <c r="F52" s="9">
        <f>_xlfn.XLOOKUP(A52,'SJR LIST (2024)'!A44:A475,'SJR LIST (2024)'!U44:U475,,0,-1)</f>
        <v>0</v>
      </c>
      <c r="G52" s="9">
        <f>_xlfn.XLOOKUP(A52,'SJR LIST (2024)'!A44:A475,'SJR LIST (2024)'!W44:W475,,0-1)</f>
        <v>0</v>
      </c>
      <c r="H52" s="9">
        <f>_xlfn.XLOOKUP(A52,'SJR LIST (2024)'!A44:A475,'SJR LIST (2024)'!X44:X475,,0,-1)</f>
        <v>0</v>
      </c>
      <c r="I52" s="9">
        <f>_xlfn.XLOOKUP(A52,'SJR LIST (2024)'!A44:A475,'SJR LIST (2024)'!Y44:Y475,,0,-1)</f>
        <v>0</v>
      </c>
      <c r="J52" s="9">
        <f>_xlfn.XLOOKUP(A52,'SJR LIST (2024)'!A44:A475,'SJR LIST (2024)'!Y44:Y475,,0,-1)</f>
        <v>0</v>
      </c>
      <c r="K52" s="9">
        <f>_xlfn.XLOOKUP(A52,'SJR LIST (2024)'!A44:A475,'SJR LIST (2024)'!V44:V475,,0,-1)</f>
        <v>0</v>
      </c>
      <c r="L52" s="9">
        <f>_xlfn.XLOOKUP(A52,'SJR LIST (2024)'!A44:A475,'SJR LIST (2024)'!AB44:AB475,,0,-1)</f>
        <v>800</v>
      </c>
      <c r="M52" s="9">
        <f>_xlfn.XLOOKUP(A52,'SJR LIST (2024)'!A44:A475,'SJR LIST (2024)'!AD44:AD475,,0,-1)</f>
        <v>800</v>
      </c>
      <c r="N52" s="9">
        <f>_xlfn.XLOOKUP(A52,'SJR LIST (2024)'!A44:A475,'SJR LIST (2024)'!AG44:AG475,,0,-1)</f>
        <v>0</v>
      </c>
      <c r="O52" s="9">
        <f>_xlfn.XLOOKUP(A52,'SJR LIST (2024)'!A44:A475,'SJR LIST (2024)'!AC44:AC475,,0,-1)</f>
        <v>0</v>
      </c>
      <c r="P52" s="9"/>
      <c r="Q52" s="9" t="str">
        <f>_xlfn.XLOOKUP(A52,'SJR LIST (2024)'!A44:A475,'SJR LIST (2024)'!AP44:AP475,,0,-1)</f>
        <v>DBI</v>
      </c>
    </row>
    <row r="53" s="3" customFormat="1" spans="1:17">
      <c r="A53" s="7" t="s">
        <v>207</v>
      </c>
      <c r="B53" s="7" t="str">
        <f>_xlfn.XLOOKUP(A53,'SJR LIST (2024)'!A45:A475,'SJR LIST (2024)'!B45:B475,,0,-1)</f>
        <v>LBBC LIGHT HOUSE BBC</v>
      </c>
      <c r="C53" s="8">
        <f>_xlfn.XLOOKUP(A53,'SJR LIST (2024)'!A45:A475,'SJR LIST (2024)'!L45:L475,,0,-1)</f>
        <v>45436</v>
      </c>
      <c r="D53" s="9">
        <f>_xlfn.XLOOKUP(A53,'SJR LIST (2024)'!A45:A475,'SJR LIST (2024)'!Q45:Q475,,0,-1)</f>
        <v>4235</v>
      </c>
      <c r="E53" s="9">
        <f>_xlfn.XLOOKUP(B53,'SJR LIST (2024)'!B45:B475,'SJR LIST (2024)'!R45:R475,,0,-1)</f>
        <v>1100</v>
      </c>
      <c r="F53" s="9">
        <f>_xlfn.XLOOKUP(A53,'SJR LIST (2024)'!A45:A475,'SJR LIST (2024)'!U45:U475,,0,-1)</f>
        <v>0</v>
      </c>
      <c r="G53" s="9">
        <f>_xlfn.XLOOKUP(A53,'SJR LIST (2024)'!A45:A475,'SJR LIST (2024)'!W45:W475,,0-1)</f>
        <v>0</v>
      </c>
      <c r="H53" s="9">
        <f>_xlfn.XLOOKUP(A53,'SJR LIST (2024)'!A45:A475,'SJR LIST (2024)'!X45:X475,,0,-1)</f>
        <v>0</v>
      </c>
      <c r="I53" s="9">
        <f>_xlfn.XLOOKUP(A53,'SJR LIST (2024)'!A45:A475,'SJR LIST (2024)'!Y45:Y475,,0,-1)</f>
        <v>0</v>
      </c>
      <c r="J53" s="9">
        <f>_xlfn.XLOOKUP(A53,'SJR LIST (2024)'!A45:A475,'SJR LIST (2024)'!Y45:Y475,,0,-1)</f>
        <v>0</v>
      </c>
      <c r="K53" s="9">
        <f>_xlfn.XLOOKUP(A53,'SJR LIST (2024)'!A45:A475,'SJR LIST (2024)'!V45:V475,,0,-1)</f>
        <v>0</v>
      </c>
      <c r="L53" s="9">
        <f>_xlfn.XLOOKUP(A53,'SJR LIST (2024)'!A45:A475,'SJR LIST (2024)'!AB45:AB475,,0,-1)</f>
        <v>6835</v>
      </c>
      <c r="M53" s="9">
        <f>_xlfn.XLOOKUP(A53,'SJR LIST (2024)'!A45:A475,'SJR LIST (2024)'!AD45:AD475,,0,-1)</f>
        <v>6835</v>
      </c>
      <c r="N53" s="9">
        <f>_xlfn.XLOOKUP(A53,'SJR LIST (2024)'!A45:A475,'SJR LIST (2024)'!AG45:AG475,,0,-1)</f>
        <v>0</v>
      </c>
      <c r="O53" s="9">
        <f>_xlfn.XLOOKUP(A53,'SJR LIST (2024)'!A45:A475,'SJR LIST (2024)'!AC45:AC475,,0,-1)</f>
        <v>0</v>
      </c>
      <c r="P53" s="9"/>
      <c r="Q53" s="9" t="str">
        <f>_xlfn.XLOOKUP(A53,'SJR LIST (2024)'!A45:A475,'SJR LIST (2024)'!AP45:AP475,,0,-1)</f>
        <v>DBI</v>
      </c>
    </row>
    <row r="54" s="3" customFormat="1" spans="1:17">
      <c r="A54" s="7" t="s">
        <v>208</v>
      </c>
      <c r="B54" s="7" t="str">
        <f>_xlfn.XLOOKUP(A54,'SJR LIST (2024)'!A46:A475,'SJR LIST (2024)'!B46:B475,,0,-1)</f>
        <v>POLYSEAL MFG. IND'S INC</v>
      </c>
      <c r="C54" s="8">
        <f>_xlfn.XLOOKUP(A54,'SJR LIST (2024)'!A46:A475,'SJR LIST (2024)'!L46:L475,,0,-1)</f>
        <v>45436</v>
      </c>
      <c r="D54" s="9">
        <f>_xlfn.XLOOKUP(A54,'SJR LIST (2024)'!A46:A475,'SJR LIST (2024)'!Q46:Q475,,0,-1)</f>
        <v>0</v>
      </c>
      <c r="E54" s="9">
        <f>_xlfn.XLOOKUP(B54,'SJR LIST (2024)'!B46:B475,'SJR LIST (2024)'!R46:R475,,0,-1)</f>
        <v>400</v>
      </c>
      <c r="F54" s="9">
        <f>_xlfn.XLOOKUP(A54,'SJR LIST (2024)'!A46:A475,'SJR LIST (2024)'!U46:U475,,0,-1)</f>
        <v>0</v>
      </c>
      <c r="G54" s="9">
        <f>_xlfn.XLOOKUP(A54,'SJR LIST (2024)'!A46:A475,'SJR LIST (2024)'!W46:W475,,0-1)</f>
        <v>0</v>
      </c>
      <c r="H54" s="9">
        <f>_xlfn.XLOOKUP(A54,'SJR LIST (2024)'!A46:A475,'SJR LIST (2024)'!X46:X475,,0,-1)</f>
        <v>0</v>
      </c>
      <c r="I54" s="9">
        <f>_xlfn.XLOOKUP(A54,'SJR LIST (2024)'!A46:A475,'SJR LIST (2024)'!Y46:Y475,,0,-1)</f>
        <v>0</v>
      </c>
      <c r="J54" s="9">
        <f>_xlfn.XLOOKUP(A54,'SJR LIST (2024)'!A46:A475,'SJR LIST (2024)'!Y46:Y475,,0,-1)</f>
        <v>0</v>
      </c>
      <c r="K54" s="9">
        <f>_xlfn.XLOOKUP(A54,'SJR LIST (2024)'!A46:A475,'SJR LIST (2024)'!V46:V475,,0,-1)</f>
        <v>0</v>
      </c>
      <c r="L54" s="9">
        <f>_xlfn.XLOOKUP(A54,'SJR LIST (2024)'!A46:A475,'SJR LIST (2024)'!AB46:AB475,,0,-1)</f>
        <v>800</v>
      </c>
      <c r="M54" s="9">
        <f>_xlfn.XLOOKUP(A54,'SJR LIST (2024)'!A46:A475,'SJR LIST (2024)'!AD46:AD475,,0,-1)</f>
        <v>400</v>
      </c>
      <c r="N54" s="9">
        <f>_xlfn.XLOOKUP(A54,'SJR LIST (2024)'!A46:A475,'SJR LIST (2024)'!AG46:AG475,,0,-1)</f>
        <v>400</v>
      </c>
      <c r="O54" s="9">
        <f>_xlfn.XLOOKUP(A54,'SJR LIST (2024)'!A46:A475,'SJR LIST (2024)'!AC46:AC475,,0,-1)</f>
        <v>0</v>
      </c>
      <c r="P54" s="9"/>
      <c r="Q54" s="9" t="str">
        <f>_xlfn.XLOOKUP(A54,'SJR LIST (2024)'!A46:A475,'SJR LIST (2024)'!AP46:AP475,,0,-1)</f>
        <v>ARE</v>
      </c>
    </row>
    <row r="55" s="3" customFormat="1" spans="1:17">
      <c r="A55" s="7" t="s">
        <v>209</v>
      </c>
      <c r="B55" s="7" t="str">
        <f>_xlfn.XLOOKUP(A55,'SJR LIST (2024)'!A47:A475,'SJR LIST (2024)'!B47:B475,,0,-1)</f>
        <v>KOLIN PHILIPPINES INTERNATIONAL INC.</v>
      </c>
      <c r="C55" s="8">
        <f>_xlfn.XLOOKUP(A55,'SJR LIST (2024)'!A47:A475,'SJR LIST (2024)'!L47:L475,,0,-1)</f>
        <v>45436</v>
      </c>
      <c r="D55" s="9">
        <f>_xlfn.XLOOKUP(A55,'SJR LIST (2024)'!A47:A475,'SJR LIST (2024)'!Q47:Q475,,0,-1)</f>
        <v>15800</v>
      </c>
      <c r="E55" s="9">
        <f>_xlfn.XLOOKUP(B55,'SJR LIST (2024)'!B47:B475,'SJR LIST (2024)'!R47:R475,,0,-1)</f>
        <v>0</v>
      </c>
      <c r="F55" s="9">
        <f>_xlfn.XLOOKUP(A55,'SJR LIST (2024)'!A47:A475,'SJR LIST (2024)'!U47:U475,,0,-1)</f>
        <v>0</v>
      </c>
      <c r="G55" s="9">
        <f>_xlfn.XLOOKUP(A55,'SJR LIST (2024)'!A47:A475,'SJR LIST (2024)'!W47:W475,,0-1)</f>
        <v>15800</v>
      </c>
      <c r="H55" s="9">
        <f>_xlfn.XLOOKUP(A55,'SJR LIST (2024)'!A47:A475,'SJR LIST (2024)'!X47:X475,,0,-1)</f>
        <v>0</v>
      </c>
      <c r="I55" s="9">
        <f>_xlfn.XLOOKUP(A55,'SJR LIST (2024)'!A47:A475,'SJR LIST (2024)'!Y47:Y475,,0,-1)</f>
        <v>0</v>
      </c>
      <c r="J55" s="9">
        <f>_xlfn.XLOOKUP(A55,'SJR LIST (2024)'!A47:A475,'SJR LIST (2024)'!Y47:Y475,,0,-1)</f>
        <v>0</v>
      </c>
      <c r="K55" s="9">
        <f>_xlfn.XLOOKUP(A55,'SJR LIST (2024)'!A47:A475,'SJR LIST (2024)'!V47:V475,,0,-1)</f>
        <v>0</v>
      </c>
      <c r="L55" s="9">
        <f>_xlfn.XLOOKUP(A55,'SJR LIST (2024)'!A47:A475,'SJR LIST (2024)'!AB47:AB475,,0,-1)</f>
        <v>0</v>
      </c>
      <c r="M55" s="9">
        <f>_xlfn.XLOOKUP(A55,'SJR LIST (2024)'!A47:A475,'SJR LIST (2024)'!AD47:AD475,,0,-1)</f>
        <v>0</v>
      </c>
      <c r="N55" s="9">
        <f>_xlfn.XLOOKUP(A55,'SJR LIST (2024)'!A47:A475,'SJR LIST (2024)'!AG47:AG475,,0,-1)</f>
        <v>0</v>
      </c>
      <c r="O55" s="9">
        <f>_xlfn.XLOOKUP(A55,'SJR LIST (2024)'!A47:A475,'SJR LIST (2024)'!AC47:AC475,,0,-1)</f>
        <v>0</v>
      </c>
      <c r="P55" s="9"/>
      <c r="Q55" s="9" t="str">
        <f>_xlfn.XLOOKUP(A55,'SJR LIST (2024)'!A47:A475,'SJR LIST (2024)'!AP47:AP475,,0,-1)</f>
        <v>DBI</v>
      </c>
    </row>
    <row r="56" s="3" customFormat="1" spans="1:17">
      <c r="A56" s="7" t="s">
        <v>210</v>
      </c>
      <c r="B56" s="7" t="str">
        <f>_xlfn.XLOOKUP(A56,'SJR LIST (2024)'!A60:A475,'SJR LIST (2024)'!B60:B475,,0,-1)</f>
        <v>KOLIN PHILIPPINES INTERNATIONAL INC.(T&amp;P)</v>
      </c>
      <c r="C56" s="8">
        <f>_xlfn.XLOOKUP(A56,'SJR LIST (2024)'!A60:A475,'SJR LIST (2024)'!L60:L475,,0,-1)</f>
        <v>45436</v>
      </c>
      <c r="D56" s="9">
        <f>_xlfn.XLOOKUP(A56,'SJR LIST (2024)'!A60:A475,'SJR LIST (2024)'!Q60:Q475,,0,-1)</f>
        <v>385</v>
      </c>
      <c r="E56" s="9">
        <f>_xlfn.XLOOKUP(B56,'SJR LIST (2024)'!B60:B475,'SJR LIST (2024)'!R60:R475,,0,-1)</f>
        <v>900</v>
      </c>
      <c r="F56" s="9">
        <f>_xlfn.XLOOKUP(A56,'SJR LIST (2024)'!A60:A475,'SJR LIST (2024)'!U60:U475,,0,-1)</f>
        <v>0</v>
      </c>
      <c r="G56" s="9">
        <f>_xlfn.XLOOKUP(A56,'SJR LIST (2024)'!A60:A475,'SJR LIST (2024)'!W60:W475,,0-1)</f>
        <v>385</v>
      </c>
      <c r="H56" s="9">
        <f>_xlfn.XLOOKUP(A56,'SJR LIST (2024)'!A60:A475,'SJR LIST (2024)'!X60:X475,,0,-1)</f>
        <v>800</v>
      </c>
      <c r="I56" s="9">
        <f>_xlfn.XLOOKUP(A56,'SJR LIST (2024)'!A60:A475,'SJR LIST (2024)'!Y60:Y475,,0,-1)</f>
        <v>0</v>
      </c>
      <c r="J56" s="9">
        <f>_xlfn.XLOOKUP(A56,'SJR LIST (2024)'!A60:A475,'SJR LIST (2024)'!Y60:Y475,,0,-1)</f>
        <v>0</v>
      </c>
      <c r="K56" s="9">
        <f>_xlfn.XLOOKUP(A56,'SJR LIST (2024)'!A60:A475,'SJR LIST (2024)'!V60:V475,,0,-1)</f>
        <v>0</v>
      </c>
      <c r="L56" s="9">
        <f>_xlfn.XLOOKUP(A56,'SJR LIST (2024)'!A60:A475,'SJR LIST (2024)'!AB60:AB475,,0,-1)</f>
        <v>0</v>
      </c>
      <c r="M56" s="9">
        <f>_xlfn.XLOOKUP(A56,'SJR LIST (2024)'!A60:A475,'SJR LIST (2024)'!AD60:AD475,,0,-1)</f>
        <v>0</v>
      </c>
      <c r="N56" s="9">
        <f>_xlfn.XLOOKUP(A56,'SJR LIST (2024)'!A60:A475,'SJR LIST (2024)'!AG60:AG475,,0,-1)</f>
        <v>0</v>
      </c>
      <c r="O56" s="9">
        <f>_xlfn.XLOOKUP(A56,'SJR LIST (2024)'!A60:A475,'SJR LIST (2024)'!AC60:AC475,,0,-1)</f>
        <v>0</v>
      </c>
      <c r="P56" s="9"/>
      <c r="Q56" s="9" t="str">
        <f>_xlfn.XLOOKUP(A56,'SJR LIST (2024)'!A60:A475,'SJR LIST (2024)'!AP60:AP475,,0,-1)</f>
        <v>DBI</v>
      </c>
    </row>
    <row r="57" s="3" customFormat="1" spans="1:17">
      <c r="A57" s="7" t="s">
        <v>217</v>
      </c>
      <c r="B57" s="7" t="str">
        <f>_xlfn.XLOOKUP(A57,'SJR LIST (2024)'!A48:A475,'SJR LIST (2024)'!B48:B475,,0,-1)</f>
        <v>MONACO MANUFACTURING CORPORATION</v>
      </c>
      <c r="C57" s="8">
        <f>_xlfn.XLOOKUP(A57,'SJR LIST (2024)'!A48:A475,'SJR LIST (2024)'!L48:L475,,0,-1)</f>
        <v>45440</v>
      </c>
      <c r="D57" s="9">
        <f>_xlfn.XLOOKUP(A57,'SJR LIST (2024)'!A48:A475,'SJR LIST (2024)'!Q48:Q475,,0,-1)</f>
        <v>0</v>
      </c>
      <c r="E57" s="9">
        <f>_xlfn.XLOOKUP(B57,'SJR LIST (2024)'!B48:B475,'SJR LIST (2024)'!R48:R475,,0,-1)</f>
        <v>800</v>
      </c>
      <c r="F57" s="9">
        <f>_xlfn.XLOOKUP(A57,'SJR LIST (2024)'!A48:A475,'SJR LIST (2024)'!U48:U475,,0,-1)</f>
        <v>0</v>
      </c>
      <c r="G57" s="9">
        <f>_xlfn.XLOOKUP(A57,'SJR LIST (2024)'!A48:A475,'SJR LIST (2024)'!W48:W475,,0-1)</f>
        <v>0</v>
      </c>
      <c r="H57" s="9">
        <f>_xlfn.XLOOKUP(A57,'SJR LIST (2024)'!A48:A475,'SJR LIST (2024)'!X48:X475,,0,-1)</f>
        <v>800</v>
      </c>
      <c r="I57" s="9">
        <f>_xlfn.XLOOKUP(A57,'SJR LIST (2024)'!A48:A475,'SJR LIST (2024)'!Y48:Y475,,0,-1)</f>
        <v>0</v>
      </c>
      <c r="J57" s="9">
        <f>_xlfn.XLOOKUP(A57,'SJR LIST (2024)'!A48:A475,'SJR LIST (2024)'!Y48:Y475,,0,-1)</f>
        <v>0</v>
      </c>
      <c r="K57" s="9">
        <f>_xlfn.XLOOKUP(A57,'SJR LIST (2024)'!A48:A475,'SJR LIST (2024)'!V48:V475,,0,-1)</f>
        <v>0</v>
      </c>
      <c r="L57" s="9">
        <f>_xlfn.XLOOKUP(A57,'SJR LIST (2024)'!A48:A475,'SJR LIST (2024)'!AB48:AB475,,0,-1)</f>
        <v>0</v>
      </c>
      <c r="M57" s="9">
        <f>_xlfn.XLOOKUP(A57,'SJR LIST (2024)'!A48:A475,'SJR LIST (2024)'!AD48:AD475,,0,-1)</f>
        <v>0</v>
      </c>
      <c r="N57" s="9">
        <f>_xlfn.XLOOKUP(A57,'SJR LIST (2024)'!A48:A475,'SJR LIST (2024)'!AG48:AG475,,0,-1)</f>
        <v>0</v>
      </c>
      <c r="O57" s="9">
        <f>_xlfn.XLOOKUP(A57,'SJR LIST (2024)'!A48:A475,'SJR LIST (2024)'!AC48:AC475,,0,-1)</f>
        <v>0</v>
      </c>
      <c r="P57" s="9"/>
      <c r="Q57" s="9" t="str">
        <f>_xlfn.XLOOKUP(A57,'SJR LIST (2024)'!A48:A475,'SJR LIST (2024)'!AP48:AP475,,0,-1)</f>
        <v>DBI</v>
      </c>
    </row>
    <row r="58" s="3" customFormat="1" spans="1:17">
      <c r="A58" s="7" t="s">
        <v>218</v>
      </c>
      <c r="B58" s="7" t="str">
        <f>_xlfn.XLOOKUP(A58,'SJR LIST (2024)'!A61:A475,'SJR LIST (2024)'!B61:B475,,0,-1)</f>
        <v>KOLIN PHILIPPINES INTERNATIONAL INC. (2ND FLOOR)</v>
      </c>
      <c r="C58" s="8">
        <f>_xlfn.XLOOKUP(A58,'SJR LIST (2024)'!A61:A475,'SJR LIST (2024)'!L61:L475,,0,-1)</f>
        <v>45440</v>
      </c>
      <c r="D58" s="9">
        <f>_xlfn.XLOOKUP(A58,'SJR LIST (2024)'!A61:A475,'SJR LIST (2024)'!Q61:Q475,,0,-1)</f>
        <v>1500</v>
      </c>
      <c r="E58" s="9">
        <f>_xlfn.XLOOKUP(B58,'SJR LIST (2024)'!B61:B475,'SJR LIST (2024)'!R61:R475,,0,-1)</f>
        <v>800</v>
      </c>
      <c r="F58" s="9">
        <f>_xlfn.XLOOKUP(A58,'SJR LIST (2024)'!A61:A475,'SJR LIST (2024)'!U61:U475,,0,-1)</f>
        <v>0</v>
      </c>
      <c r="G58" s="9">
        <f>_xlfn.XLOOKUP(A58,'SJR LIST (2024)'!A61:A475,'SJR LIST (2024)'!W61:W475,,0-1)</f>
        <v>1500</v>
      </c>
      <c r="H58" s="9">
        <f>_xlfn.XLOOKUP(A58,'SJR LIST (2024)'!A61:A475,'SJR LIST (2024)'!X61:X475,,0,-1)</f>
        <v>800</v>
      </c>
      <c r="I58" s="9">
        <f>_xlfn.XLOOKUP(A58,'SJR LIST (2024)'!A61:A475,'SJR LIST (2024)'!Y61:Y475,,0,-1)</f>
        <v>0</v>
      </c>
      <c r="J58" s="9">
        <f>_xlfn.XLOOKUP(A58,'SJR LIST (2024)'!A61:A475,'SJR LIST (2024)'!Y61:Y475,,0,-1)</f>
        <v>0</v>
      </c>
      <c r="K58" s="9">
        <f>_xlfn.XLOOKUP(A58,'SJR LIST (2024)'!A61:A475,'SJR LIST (2024)'!V61:V475,,0,-1)</f>
        <v>0</v>
      </c>
      <c r="L58" s="9">
        <f>_xlfn.XLOOKUP(A58,'SJR LIST (2024)'!A61:A475,'SJR LIST (2024)'!AB61:AB475,,0,-1)</f>
        <v>0</v>
      </c>
      <c r="M58" s="9">
        <f>_xlfn.XLOOKUP(A58,'SJR LIST (2024)'!A61:A475,'SJR LIST (2024)'!AD61:AD475,,0,-1)</f>
        <v>0</v>
      </c>
      <c r="N58" s="9">
        <f>_xlfn.XLOOKUP(A58,'SJR LIST (2024)'!A61:A475,'SJR LIST (2024)'!AG61:AG475,,0,-1)</f>
        <v>0</v>
      </c>
      <c r="O58" s="9">
        <f>_xlfn.XLOOKUP(A58,'SJR LIST (2024)'!A61:A475,'SJR LIST (2024)'!AC61:AC475,,0,-1)</f>
        <v>0</v>
      </c>
      <c r="P58" s="9"/>
      <c r="Q58" s="9" t="str">
        <f>_xlfn.XLOOKUP(A58,'SJR LIST (2024)'!A61:A475,'SJR LIST (2024)'!AP61:AP475,,0,-1)</f>
        <v>DBI</v>
      </c>
    </row>
    <row r="59" s="3" customFormat="1" spans="1:17">
      <c r="A59" s="7" t="s">
        <v>220</v>
      </c>
      <c r="B59" s="7" t="str">
        <f>_xlfn.XLOOKUP(A59,'SJR LIST (2024)'!A49:A475,'SJR LIST (2024)'!B49:B475,,0,-1)</f>
        <v>IMPERIAL APPLIANCE PLAZA CALOOCAN</v>
      </c>
      <c r="C59" s="8">
        <f>_xlfn.XLOOKUP(A59,'SJR LIST (2024)'!A49:A475,'SJR LIST (2024)'!L49:L475,,0,-1)</f>
        <v>45443</v>
      </c>
      <c r="D59" s="9">
        <f>_xlfn.XLOOKUP(A59,'SJR LIST (2024)'!A49:A475,'SJR LIST (2024)'!Q49:Q475,,0,-1)</f>
        <v>600</v>
      </c>
      <c r="E59" s="9">
        <f>_xlfn.XLOOKUP(B59,'SJR LIST (2024)'!B49:B475,'SJR LIST (2024)'!R49:R475,,0,-1)</f>
        <v>800</v>
      </c>
      <c r="F59" s="9">
        <f>_xlfn.XLOOKUP(A59,'SJR LIST (2024)'!A49:A475,'SJR LIST (2024)'!U49:U475,,0,-1)</f>
        <v>0</v>
      </c>
      <c r="G59" s="9">
        <f>_xlfn.XLOOKUP(A59,'SJR LIST (2024)'!A49:A475,'SJR LIST (2024)'!W49:W475,,0-1)</f>
        <v>600</v>
      </c>
      <c r="H59" s="9">
        <f>_xlfn.XLOOKUP(A59,'SJR LIST (2024)'!A49:A475,'SJR LIST (2024)'!X49:X475,,0,-1)</f>
        <v>800</v>
      </c>
      <c r="I59" s="9">
        <f>_xlfn.XLOOKUP(A59,'SJR LIST (2024)'!A49:A475,'SJR LIST (2024)'!Y49:Y475,,0,-1)</f>
        <v>0</v>
      </c>
      <c r="J59" s="9">
        <f>_xlfn.XLOOKUP(A59,'SJR LIST (2024)'!A49:A475,'SJR LIST (2024)'!Y49:Y475,,0,-1)</f>
        <v>0</v>
      </c>
      <c r="K59" s="9">
        <f>_xlfn.XLOOKUP(A59,'SJR LIST (2024)'!A49:A475,'SJR LIST (2024)'!V49:V475,,0,-1)</f>
        <v>0</v>
      </c>
      <c r="L59" s="9">
        <f>_xlfn.XLOOKUP(A59,'SJR LIST (2024)'!A49:A475,'SJR LIST (2024)'!AB49:AB475,,0,-1)</f>
        <v>0</v>
      </c>
      <c r="M59" s="9">
        <f>_xlfn.XLOOKUP(A59,'SJR LIST (2024)'!A49:A475,'SJR LIST (2024)'!AD49:AD475,,0,-1)</f>
        <v>0</v>
      </c>
      <c r="N59" s="9">
        <f>_xlfn.XLOOKUP(A59,'SJR LIST (2024)'!A49:A475,'SJR LIST (2024)'!AG49:AG475,,0,-1)</f>
        <v>0</v>
      </c>
      <c r="O59" s="9">
        <f>_xlfn.XLOOKUP(A59,'SJR LIST (2024)'!A49:A475,'SJR LIST (2024)'!AC49:AC475,,0,-1)</f>
        <v>0</v>
      </c>
      <c r="P59" s="9"/>
      <c r="Q59" s="9" t="str">
        <f>_xlfn.XLOOKUP(A59,'SJR LIST (2024)'!A49:A475,'SJR LIST (2024)'!AP49:AP475,,0,-1)</f>
        <v>DBI</v>
      </c>
    </row>
    <row r="60" s="3" customFormat="1" spans="1:17">
      <c r="A60" s="7" t="s">
        <v>221</v>
      </c>
      <c r="B60" s="7" t="str">
        <f>_xlfn.XLOOKUP(A60,'SJR LIST (2024)'!A50:A475,'SJR LIST (2024)'!B50:B475,,0,-1)</f>
        <v>IMPERIAL APPLIANCE PLAZA CALOOCAN</v>
      </c>
      <c r="C60" s="8">
        <f>_xlfn.XLOOKUP(A60,'SJR LIST (2024)'!A50:A475,'SJR LIST (2024)'!L50:L475,,0,-1)</f>
        <v>45443</v>
      </c>
      <c r="D60" s="9">
        <f>_xlfn.XLOOKUP(A60,'SJR LIST (2024)'!A50:A475,'SJR LIST (2024)'!Q50:Q475,,0,-1)</f>
        <v>1200</v>
      </c>
      <c r="E60" s="9">
        <f>_xlfn.XLOOKUP(B60,'SJR LIST (2024)'!B50:B475,'SJR LIST (2024)'!R50:R475,,0,-1)</f>
        <v>800</v>
      </c>
      <c r="F60" s="9">
        <f>_xlfn.XLOOKUP(A60,'SJR LIST (2024)'!A50:A475,'SJR LIST (2024)'!U50:U475,,0,-1)</f>
        <v>0</v>
      </c>
      <c r="G60" s="9">
        <f>_xlfn.XLOOKUP(A60,'SJR LIST (2024)'!A50:A475,'SJR LIST (2024)'!W50:W475,,0-1)</f>
        <v>1200</v>
      </c>
      <c r="H60" s="9">
        <f>_xlfn.XLOOKUP(A60,'SJR LIST (2024)'!A50:A475,'SJR LIST (2024)'!X50:X475,,0,-1)</f>
        <v>800</v>
      </c>
      <c r="I60" s="9">
        <f>_xlfn.XLOOKUP(A60,'SJR LIST (2024)'!A50:A475,'SJR LIST (2024)'!Y50:Y475,,0,-1)</f>
        <v>0</v>
      </c>
      <c r="J60" s="9">
        <f>_xlfn.XLOOKUP(A60,'SJR LIST (2024)'!A50:A475,'SJR LIST (2024)'!Y50:Y475,,0,-1)</f>
        <v>0</v>
      </c>
      <c r="K60" s="9">
        <f>_xlfn.XLOOKUP(A60,'SJR LIST (2024)'!A50:A475,'SJR LIST (2024)'!V50:V475,,0,-1)</f>
        <v>0</v>
      </c>
      <c r="L60" s="9">
        <f>_xlfn.XLOOKUP(A60,'SJR LIST (2024)'!A50:A475,'SJR LIST (2024)'!AB50:AB475,,0,-1)</f>
        <v>0</v>
      </c>
      <c r="M60" s="9">
        <f>_xlfn.XLOOKUP(A60,'SJR LIST (2024)'!A50:A475,'SJR LIST (2024)'!AD50:AD475,,0,-1)</f>
        <v>0</v>
      </c>
      <c r="N60" s="9">
        <f>_xlfn.XLOOKUP(A60,'SJR LIST (2024)'!A50:A475,'SJR LIST (2024)'!AG50:AG475,,0,-1)</f>
        <v>0</v>
      </c>
      <c r="O60" s="9">
        <f>_xlfn.XLOOKUP(A60,'SJR LIST (2024)'!A50:A475,'SJR LIST (2024)'!AC50:AC475,,0,-1)</f>
        <v>0</v>
      </c>
      <c r="P60" s="9"/>
      <c r="Q60" s="9" t="str">
        <f>_xlfn.XLOOKUP(A60,'SJR LIST (2024)'!A50:A475,'SJR LIST (2024)'!AP50:AP475,,0,-1)</f>
        <v>DBI</v>
      </c>
    </row>
    <row r="61" s="3" customFormat="1" spans="1:17">
      <c r="A61" s="7" t="s">
        <v>225</v>
      </c>
      <c r="B61" s="7" t="str">
        <f>_xlfn.XLOOKUP(A61,'SJR LIST (2024)'!A51:A475,'SJR LIST (2024)'!B51:B475,,0,-1)</f>
        <v>RODRIGO, ERICSON</v>
      </c>
      <c r="C61" s="8">
        <f>_xlfn.XLOOKUP(A61,'SJR LIST (2024)'!A51:A475,'SJR LIST (2024)'!L51:L475,,0,-1)</f>
        <v>45446</v>
      </c>
      <c r="D61" s="9">
        <f>_xlfn.XLOOKUP(A61,'SJR LIST (2024)'!A51:A475,'SJR LIST (2024)'!Q51:Q475,,0,-1)</f>
        <v>300</v>
      </c>
      <c r="E61" s="9">
        <f>_xlfn.XLOOKUP(B61,'SJR LIST (2024)'!B51:B475,'SJR LIST (2024)'!R51:R475,,0,-1)</f>
        <v>800</v>
      </c>
      <c r="F61" s="9">
        <f>_xlfn.XLOOKUP(A61,'SJR LIST (2024)'!A51:A475,'SJR LIST (2024)'!U51:U475,,0,-1)</f>
        <v>0</v>
      </c>
      <c r="G61" s="9">
        <f>_xlfn.XLOOKUP(A61,'SJR LIST (2024)'!A51:A475,'SJR LIST (2024)'!W51:W475,,0-1)</f>
        <v>300</v>
      </c>
      <c r="H61" s="9">
        <f>_xlfn.XLOOKUP(A61,'SJR LIST (2024)'!A51:A475,'SJR LIST (2024)'!X51:X475,,0,-1)</f>
        <v>800</v>
      </c>
      <c r="I61" s="9">
        <f>_xlfn.XLOOKUP(A61,'SJR LIST (2024)'!A51:A475,'SJR LIST (2024)'!Y51:Y475,,0,-1)</f>
        <v>0</v>
      </c>
      <c r="J61" s="9">
        <f>_xlfn.XLOOKUP(A61,'SJR LIST (2024)'!A51:A475,'SJR LIST (2024)'!Y51:Y475,,0,-1)</f>
        <v>0</v>
      </c>
      <c r="K61" s="9">
        <f>_xlfn.XLOOKUP(A61,'SJR LIST (2024)'!A51:A475,'SJR LIST (2024)'!V51:V475,,0,-1)</f>
        <v>0</v>
      </c>
      <c r="L61" s="9">
        <f>_xlfn.XLOOKUP(A61,'SJR LIST (2024)'!A51:A475,'SJR LIST (2024)'!AB51:AB475,,0,-1)</f>
        <v>0</v>
      </c>
      <c r="M61" s="9">
        <f>_xlfn.XLOOKUP(A61,'SJR LIST (2024)'!A51:A475,'SJR LIST (2024)'!AD51:AD475,,0,-1)</f>
        <v>0</v>
      </c>
      <c r="N61" s="9">
        <f>_xlfn.XLOOKUP(A61,'SJR LIST (2024)'!A51:A475,'SJR LIST (2024)'!AG51:AG475,,0,-1)</f>
        <v>0</v>
      </c>
      <c r="O61" s="9">
        <f>_xlfn.XLOOKUP(A61,'SJR LIST (2024)'!A51:A475,'SJR LIST (2024)'!AC51:AC475,,0,-1)</f>
        <v>0</v>
      </c>
      <c r="P61" s="9"/>
      <c r="Q61" s="9" t="str">
        <f>_xlfn.XLOOKUP(A61,'SJR LIST (2024)'!A51:A475,'SJR LIST (2024)'!AP51:AP475,,0,-1)</f>
        <v>DBI</v>
      </c>
    </row>
    <row r="62" s="3" customFormat="1" spans="1:17">
      <c r="A62" s="7" t="s">
        <v>226</v>
      </c>
      <c r="B62" s="7" t="str">
        <f>_xlfn.XLOOKUP(A62,'SJR LIST (2024)'!A52:A475,'SJR LIST (2024)'!B52:B475,,0,-1)</f>
        <v>LBBC LIGHT HOUSE BBC</v>
      </c>
      <c r="C62" s="8">
        <f>_xlfn.XLOOKUP(A62,'SJR LIST (2024)'!A52:A475,'SJR LIST (2024)'!L52:L475,,0,-1)</f>
        <v>45449</v>
      </c>
      <c r="D62" s="9">
        <f>_xlfn.XLOOKUP(A62,'SJR LIST (2024)'!A52:A475,'SJR LIST (2024)'!Q52:Q475,,0,-1)</f>
        <v>0</v>
      </c>
      <c r="E62" s="9">
        <f>_xlfn.XLOOKUP(B62,'SJR LIST (2024)'!B52:B475,'SJR LIST (2024)'!R52:R475,,0,-1)</f>
        <v>1100</v>
      </c>
      <c r="F62" s="9">
        <f>_xlfn.XLOOKUP(A62,'SJR LIST (2024)'!A52:A475,'SJR LIST (2024)'!U52:U475,,0,-1)</f>
        <v>0</v>
      </c>
      <c r="G62" s="9">
        <f>_xlfn.XLOOKUP(A62,'SJR LIST (2024)'!A52:A475,'SJR LIST (2024)'!W52:W475,,0-1)</f>
        <v>0</v>
      </c>
      <c r="H62" s="9">
        <f>_xlfn.XLOOKUP(A62,'SJR LIST (2024)'!A52:A475,'SJR LIST (2024)'!X52:X475,,0,-1)</f>
        <v>0</v>
      </c>
      <c r="I62" s="9">
        <f>_xlfn.XLOOKUP(A62,'SJR LIST (2024)'!A52:A475,'SJR LIST (2024)'!Y52:Y475,,0,-1)</f>
        <v>0</v>
      </c>
      <c r="J62" s="9">
        <f>_xlfn.XLOOKUP(A62,'SJR LIST (2024)'!A52:A475,'SJR LIST (2024)'!Y52:Y475,,0,-1)</f>
        <v>0</v>
      </c>
      <c r="K62" s="9">
        <f>_xlfn.XLOOKUP(A62,'SJR LIST (2024)'!A52:A475,'SJR LIST (2024)'!V52:V475,,0,-1)</f>
        <v>0</v>
      </c>
      <c r="L62" s="9">
        <f>_xlfn.XLOOKUP(A62,'SJR LIST (2024)'!A52:A475,'SJR LIST (2024)'!AB52:AB475,,0,-1)</f>
        <v>450</v>
      </c>
      <c r="M62" s="9">
        <f>_xlfn.XLOOKUP(A62,'SJR LIST (2024)'!A52:A475,'SJR LIST (2024)'!AD52:AD475,,0,-1)</f>
        <v>0</v>
      </c>
      <c r="N62" s="9">
        <f>_xlfn.XLOOKUP(A62,'SJR LIST (2024)'!A52:A475,'SJR LIST (2024)'!AG52:AG475,,0,-1)</f>
        <v>450</v>
      </c>
      <c r="O62" s="9">
        <f>_xlfn.XLOOKUP(A62,'SJR LIST (2024)'!A52:A475,'SJR LIST (2024)'!AC52:AC475,,0,-1)</f>
        <v>0</v>
      </c>
      <c r="P62" s="9"/>
      <c r="Q62" s="9" t="str">
        <f>_xlfn.XLOOKUP(A62,'SJR LIST (2024)'!A52:A475,'SJR LIST (2024)'!AP52:AP475,,0,-1)</f>
        <v>BI-SHOP</v>
      </c>
    </row>
    <row r="63" s="3" customFormat="1" spans="1:17">
      <c r="A63" s="7" t="s">
        <v>228</v>
      </c>
      <c r="B63" s="7" t="str">
        <f>_xlfn.XLOOKUP(A63,'SJR LIST (2024)'!A53:A475,'SJR LIST (2024)'!B53:B475,,0,-1)</f>
        <v>CRISOSTOMO, JAYCEE</v>
      </c>
      <c r="C63" s="8">
        <f>_xlfn.XLOOKUP(A63,'SJR LIST (2024)'!A53:A475,'SJR LIST (2024)'!L53:L475,,0,-1)</f>
        <v>45449</v>
      </c>
      <c r="D63" s="9">
        <f>_xlfn.XLOOKUP(A63,'SJR LIST (2024)'!A53:A475,'SJR LIST (2024)'!Q53:Q475,,0,-1)</f>
        <v>935</v>
      </c>
      <c r="E63" s="9">
        <f>_xlfn.XLOOKUP(B63,'SJR LIST (2024)'!B53:B475,'SJR LIST (2024)'!R53:R475,,0,-1)</f>
        <v>800</v>
      </c>
      <c r="F63" s="9">
        <f>_xlfn.XLOOKUP(A63,'SJR LIST (2024)'!A53:A475,'SJR LIST (2024)'!U53:U475,,0,-1)</f>
        <v>0</v>
      </c>
      <c r="G63" s="9">
        <f>_xlfn.XLOOKUP(A63,'SJR LIST (2024)'!A53:A475,'SJR LIST (2024)'!W53:W475,,0-1)</f>
        <v>0</v>
      </c>
      <c r="H63" s="9">
        <f>_xlfn.XLOOKUP(A63,'SJR LIST (2024)'!A53:A475,'SJR LIST (2024)'!X53:X475,,0,-1)</f>
        <v>0</v>
      </c>
      <c r="I63" s="9">
        <f>_xlfn.XLOOKUP(A63,'SJR LIST (2024)'!A53:A475,'SJR LIST (2024)'!Y53:Y475,,0,-1)</f>
        <v>0</v>
      </c>
      <c r="J63" s="9">
        <f>_xlfn.XLOOKUP(A63,'SJR LIST (2024)'!A53:A475,'SJR LIST (2024)'!Y53:Y475,,0,-1)</f>
        <v>0</v>
      </c>
      <c r="K63" s="9">
        <f>_xlfn.XLOOKUP(A63,'SJR LIST (2024)'!A53:A475,'SJR LIST (2024)'!V53:V475,,0,-1)</f>
        <v>0</v>
      </c>
      <c r="L63" s="9">
        <f>_xlfn.XLOOKUP(A63,'SJR LIST (2024)'!A53:A475,'SJR LIST (2024)'!AB53:AB475,,0,-1)</f>
        <v>2035</v>
      </c>
      <c r="M63" s="9">
        <f>_xlfn.XLOOKUP(A63,'SJR LIST (2024)'!A53:A475,'SJR LIST (2024)'!AD53:AD475,,0,-1)</f>
        <v>1000</v>
      </c>
      <c r="N63" s="9">
        <f>_xlfn.XLOOKUP(A63,'SJR LIST (2024)'!A53:A475,'SJR LIST (2024)'!AG53:AG475,,0,-1)</f>
        <v>1035</v>
      </c>
      <c r="O63" s="9">
        <f>_xlfn.XLOOKUP(A63,'SJR LIST (2024)'!A53:A475,'SJR LIST (2024)'!AC53:AC475,,0,-1)</f>
        <v>0</v>
      </c>
      <c r="P63" s="9"/>
      <c r="Q63" s="9" t="str">
        <f>_xlfn.XLOOKUP(A63,'SJR LIST (2024)'!A53:A475,'SJR LIST (2024)'!AP53:AP475,,0,-1)</f>
        <v>BI-SHOP</v>
      </c>
    </row>
    <row r="64" s="3" customFormat="1" spans="1:17">
      <c r="A64" s="7" t="s">
        <v>230</v>
      </c>
      <c r="B64" s="7" t="str">
        <f>_xlfn.XLOOKUP(A64,'SJR LIST (2024)'!A54:A475,'SJR LIST (2024)'!B54:B475,,0,-1)</f>
        <v>CRISOSTOMO, JAYCEE</v>
      </c>
      <c r="C64" s="8">
        <f>_xlfn.XLOOKUP(A64,'SJR LIST (2024)'!A54:A475,'SJR LIST (2024)'!L54:L475,,0,-1)</f>
        <v>45449</v>
      </c>
      <c r="D64" s="9">
        <f>_xlfn.XLOOKUP(A64,'SJR LIST (2024)'!A54:A475,'SJR LIST (2024)'!Q54:Q475,,0,-1)</f>
        <v>165</v>
      </c>
      <c r="E64" s="9">
        <f>_xlfn.XLOOKUP(B64,'SJR LIST (2024)'!B54:B475,'SJR LIST (2024)'!R54:R475,,0,-1)</f>
        <v>800</v>
      </c>
      <c r="F64" s="9">
        <f>_xlfn.XLOOKUP(A64,'SJR LIST (2024)'!A54:A475,'SJR LIST (2024)'!U54:U475,,0,-1)</f>
        <v>0</v>
      </c>
      <c r="G64" s="9">
        <f>_xlfn.XLOOKUP(A64,'SJR LIST (2024)'!A54:A475,'SJR LIST (2024)'!W54:W475,,0-1)</f>
        <v>0</v>
      </c>
      <c r="H64" s="9">
        <f>_xlfn.XLOOKUP(A64,'SJR LIST (2024)'!A54:A475,'SJR LIST (2024)'!X54:X475,,0,-1)</f>
        <v>0</v>
      </c>
      <c r="I64" s="9">
        <f>_xlfn.XLOOKUP(A64,'SJR LIST (2024)'!A54:A475,'SJR LIST (2024)'!Y54:Y475,,0,-1)</f>
        <v>0</v>
      </c>
      <c r="J64" s="9">
        <f>_xlfn.XLOOKUP(A64,'SJR LIST (2024)'!A54:A475,'SJR LIST (2024)'!Y54:Y475,,0,-1)</f>
        <v>0</v>
      </c>
      <c r="K64" s="9">
        <f>_xlfn.XLOOKUP(A64,'SJR LIST (2024)'!A54:A475,'SJR LIST (2024)'!V54:V475,,0,-1)</f>
        <v>0</v>
      </c>
      <c r="L64" s="9">
        <f>_xlfn.XLOOKUP(A64,'SJR LIST (2024)'!A54:A475,'SJR LIST (2024)'!AB54:AB475,,0,-1)</f>
        <v>965</v>
      </c>
      <c r="M64" s="9">
        <f>_xlfn.XLOOKUP(A64,'SJR LIST (2024)'!A54:A475,'SJR LIST (2024)'!AD54:AD475,,0,-1)</f>
        <v>500</v>
      </c>
      <c r="N64" s="9">
        <f>_xlfn.XLOOKUP(A64,'SJR LIST (2024)'!A54:A475,'SJR LIST (2024)'!AG54:AG475,,0,-1)</f>
        <v>465</v>
      </c>
      <c r="O64" s="9">
        <f>_xlfn.XLOOKUP(A64,'SJR LIST (2024)'!A54:A475,'SJR LIST (2024)'!AC54:AC475,,0,-1)</f>
        <v>0</v>
      </c>
      <c r="P64" s="9"/>
      <c r="Q64" s="9" t="str">
        <f>_xlfn.XLOOKUP(A64,'SJR LIST (2024)'!A54:A475,'SJR LIST (2024)'!AP54:AP475,,0,-1)</f>
        <v>BI-SHOP</v>
      </c>
    </row>
    <row r="65" s="3" customFormat="1" spans="1:17">
      <c r="A65" s="7" t="s">
        <v>231</v>
      </c>
      <c r="B65" s="7" t="str">
        <f>_xlfn.XLOOKUP(A65,'SJR LIST (2024)'!A55:A475,'SJR LIST (2024)'!B55:B475,,0,-1)</f>
        <v>EMPERADOR DISTILLERS INC.</v>
      </c>
      <c r="C65" s="8">
        <f>_xlfn.XLOOKUP(A65,'SJR LIST (2024)'!A55:A475,'SJR LIST (2024)'!L55:L475,,0,-1)</f>
        <v>45449</v>
      </c>
      <c r="D65" s="9">
        <f>_xlfn.XLOOKUP(A65,'SJR LIST (2024)'!A55:A475,'SJR LIST (2024)'!Q55:Q475,,0,-1)</f>
        <v>0</v>
      </c>
      <c r="E65" s="9">
        <f>_xlfn.XLOOKUP(B65,'SJR LIST (2024)'!B55:B475,'SJR LIST (2024)'!R55:R475,,0,-1)</f>
        <v>500</v>
      </c>
      <c r="F65" s="9">
        <f>_xlfn.XLOOKUP(A65,'SJR LIST (2024)'!A55:A475,'SJR LIST (2024)'!U55:U475,,0,-1)</f>
        <v>0</v>
      </c>
      <c r="G65" s="9">
        <f>_xlfn.XLOOKUP(A65,'SJR LIST (2024)'!A55:A475,'SJR LIST (2024)'!W55:W475,,0-1)</f>
        <v>0</v>
      </c>
      <c r="H65" s="9">
        <f>_xlfn.XLOOKUP(A65,'SJR LIST (2024)'!A55:A475,'SJR LIST (2024)'!X55:X475,,0,-1)</f>
        <v>0</v>
      </c>
      <c r="I65" s="9">
        <f>_xlfn.XLOOKUP(A65,'SJR LIST (2024)'!A55:A475,'SJR LIST (2024)'!Y55:Y475,,0,-1)</f>
        <v>0</v>
      </c>
      <c r="J65" s="9">
        <f>_xlfn.XLOOKUP(A65,'SJR LIST (2024)'!A55:A475,'SJR LIST (2024)'!Y55:Y475,,0,-1)</f>
        <v>0</v>
      </c>
      <c r="K65" s="9">
        <f>_xlfn.XLOOKUP(A65,'SJR LIST (2024)'!A55:A475,'SJR LIST (2024)'!V55:V475,,0,-1)</f>
        <v>0</v>
      </c>
      <c r="L65" s="9">
        <f>_xlfn.XLOOKUP(A65,'SJR LIST (2024)'!A55:A475,'SJR LIST (2024)'!AB55:AB475,,0,-1)</f>
        <v>500</v>
      </c>
      <c r="M65" s="9">
        <f>_xlfn.XLOOKUP(A65,'SJR LIST (2024)'!A55:A475,'SJR LIST (2024)'!AD55:AD475,,0,-1)</f>
        <v>0</v>
      </c>
      <c r="N65" s="9">
        <f>_xlfn.XLOOKUP(A65,'SJR LIST (2024)'!A55:A475,'SJR LIST (2024)'!AG55:AG475,,0,-1)</f>
        <v>500</v>
      </c>
      <c r="O65" s="9">
        <f>_xlfn.XLOOKUP(A65,'SJR LIST (2024)'!A55:A475,'SJR LIST (2024)'!AC55:AC475,,0,-1)</f>
        <v>0</v>
      </c>
      <c r="P65" s="9"/>
      <c r="Q65" s="9" t="str">
        <f>_xlfn.XLOOKUP(A65,'SJR LIST (2024)'!A55:A475,'SJR LIST (2024)'!AP55:AP475,,0,-1)</f>
        <v>BI-SHOP</v>
      </c>
    </row>
    <row r="66" s="3" customFormat="1" spans="1:17">
      <c r="A66" s="7" t="s">
        <v>232</v>
      </c>
      <c r="B66" s="7" t="str">
        <f>_xlfn.XLOOKUP(A66,'SJR LIST (2024)'!A56:A475,'SJR LIST (2024)'!B56:B475,,0,-1)</f>
        <v>RUBICA JR., DANILO N.</v>
      </c>
      <c r="C66" s="8">
        <f>_xlfn.XLOOKUP(A66,'SJR LIST (2024)'!A56:A475,'SJR LIST (2024)'!L56:L475,,0,-1)</f>
        <v>45449</v>
      </c>
      <c r="D66" s="9">
        <f>_xlfn.XLOOKUP(A66,'SJR LIST (2024)'!A56:A475,'SJR LIST (2024)'!Q56:Q475,,0,-1)</f>
        <v>0</v>
      </c>
      <c r="E66" s="9">
        <f>_xlfn.XLOOKUP(B66,'SJR LIST (2024)'!B56:B475,'SJR LIST (2024)'!R56:R475,,0,-1)</f>
        <v>800</v>
      </c>
      <c r="F66" s="9">
        <f>_xlfn.XLOOKUP(A66,'SJR LIST (2024)'!A56:A475,'SJR LIST (2024)'!U56:U475,,0,-1)</f>
        <v>0</v>
      </c>
      <c r="G66" s="9">
        <f>_xlfn.XLOOKUP(A66,'SJR LIST (2024)'!A56:A475,'SJR LIST (2024)'!W56:W475,,0-1)</f>
        <v>0</v>
      </c>
      <c r="H66" s="9">
        <f>_xlfn.XLOOKUP(A66,'SJR LIST (2024)'!A56:A475,'SJR LIST (2024)'!X56:X475,,0,-1)</f>
        <v>800</v>
      </c>
      <c r="I66" s="9">
        <f>_xlfn.XLOOKUP(A66,'SJR LIST (2024)'!A56:A475,'SJR LIST (2024)'!Y56:Y475,,0,-1)</f>
        <v>0</v>
      </c>
      <c r="J66" s="9">
        <f>_xlfn.XLOOKUP(A66,'SJR LIST (2024)'!A56:A475,'SJR LIST (2024)'!Y56:Y475,,0,-1)</f>
        <v>0</v>
      </c>
      <c r="K66" s="9">
        <f>_xlfn.XLOOKUP(A66,'SJR LIST (2024)'!A56:A475,'SJR LIST (2024)'!V56:V475,,0,-1)</f>
        <v>0</v>
      </c>
      <c r="L66" s="9">
        <f>_xlfn.XLOOKUP(A66,'SJR LIST (2024)'!A56:A475,'SJR LIST (2024)'!AB56:AB475,,0,-1)</f>
        <v>0</v>
      </c>
      <c r="M66" s="9">
        <f>_xlfn.XLOOKUP(A66,'SJR LIST (2024)'!A56:A475,'SJR LIST (2024)'!AD56:AD475,,0,-1)</f>
        <v>0</v>
      </c>
      <c r="N66" s="9">
        <f>_xlfn.XLOOKUP(A66,'SJR LIST (2024)'!A56:A475,'SJR LIST (2024)'!AG56:AG475,,0,-1)</f>
        <v>0</v>
      </c>
      <c r="O66" s="9">
        <f>_xlfn.XLOOKUP(A66,'SJR LIST (2024)'!A56:A475,'SJR LIST (2024)'!AC56:AC475,,0,-1)</f>
        <v>0</v>
      </c>
      <c r="P66" s="9"/>
      <c r="Q66" s="9" t="str">
        <f>_xlfn.XLOOKUP(A66,'SJR LIST (2024)'!A56:A475,'SJR LIST (2024)'!AP56:AP475,,0,-1)</f>
        <v>DBI</v>
      </c>
    </row>
    <row r="67" s="3" customFormat="1" spans="1:17">
      <c r="A67" s="7" t="s">
        <v>234</v>
      </c>
      <c r="B67" s="7" t="str">
        <f>_xlfn.XLOOKUP(A67,'SJR LIST (2024)'!A57:A475,'SJR LIST (2024)'!B57:B475,,0,-1)</f>
        <v>KOLIN PHILIPPINES INTERNATIONAL INC.</v>
      </c>
      <c r="C67" s="8">
        <f>_xlfn.XLOOKUP(A67,'SJR LIST (2024)'!A57:A475,'SJR LIST (2024)'!L57:L475,,0,-1)</f>
        <v>45453</v>
      </c>
      <c r="D67" s="9">
        <f>_xlfn.XLOOKUP(A67,'SJR LIST (2024)'!A57:A475,'SJR LIST (2024)'!Q57:Q475,,0,-1)</f>
        <v>0</v>
      </c>
      <c r="E67" s="9">
        <f>_xlfn.XLOOKUP(B67,'SJR LIST (2024)'!B57:B475,'SJR LIST (2024)'!R57:R475,,0,-1)</f>
        <v>0</v>
      </c>
      <c r="F67" s="9">
        <f>_xlfn.XLOOKUP(A67,'SJR LIST (2024)'!A57:A475,'SJR LIST (2024)'!U57:U475,,0,-1)</f>
        <v>0</v>
      </c>
      <c r="G67" s="9">
        <f>_xlfn.XLOOKUP(A67,'SJR LIST (2024)'!A57:A475,'SJR LIST (2024)'!W57:W475,,0-1)</f>
        <v>0</v>
      </c>
      <c r="H67" s="9">
        <f>_xlfn.XLOOKUP(A67,'SJR LIST (2024)'!A57:A475,'SJR LIST (2024)'!X57:X475,,0,-1)</f>
        <v>800</v>
      </c>
      <c r="I67" s="9">
        <f>_xlfn.XLOOKUP(A67,'SJR LIST (2024)'!A57:A475,'SJR LIST (2024)'!Y57:Y475,,0,-1)</f>
        <v>0</v>
      </c>
      <c r="J67" s="9">
        <f>_xlfn.XLOOKUP(A67,'SJR LIST (2024)'!A57:A475,'SJR LIST (2024)'!Y57:Y475,,0,-1)</f>
        <v>0</v>
      </c>
      <c r="K67" s="9">
        <f>_xlfn.XLOOKUP(A67,'SJR LIST (2024)'!A57:A475,'SJR LIST (2024)'!V57:V475,,0,-1)</f>
        <v>0</v>
      </c>
      <c r="L67" s="9">
        <f>_xlfn.XLOOKUP(A67,'SJR LIST (2024)'!A57:A475,'SJR LIST (2024)'!AB57:AB475,,0,-1)</f>
        <v>0</v>
      </c>
      <c r="M67" s="9">
        <f>_xlfn.XLOOKUP(A67,'SJR LIST (2024)'!A57:A475,'SJR LIST (2024)'!AD57:AD475,,0,-1)</f>
        <v>0</v>
      </c>
      <c r="N67" s="9">
        <f>_xlfn.XLOOKUP(A67,'SJR LIST (2024)'!A57:A475,'SJR LIST (2024)'!AG57:AG475,,0,-1)</f>
        <v>0</v>
      </c>
      <c r="O67" s="9">
        <f>_xlfn.XLOOKUP(A67,'SJR LIST (2024)'!A57:A475,'SJR LIST (2024)'!AC57:AC475,,0,-1)</f>
        <v>0</v>
      </c>
      <c r="P67" s="9"/>
      <c r="Q67" s="9" t="str">
        <f>_xlfn.XLOOKUP(A67,'SJR LIST (2024)'!A57:A475,'SJR LIST (2024)'!AP57:AP475,,0,-1)</f>
        <v>DBI</v>
      </c>
    </row>
    <row r="68" s="3" customFormat="1" spans="1:17">
      <c r="A68" s="7" t="s">
        <v>238</v>
      </c>
      <c r="B68" s="7" t="str">
        <f>_xlfn.XLOOKUP(A68,'SJR LIST (2024)'!A58:A475,'SJR LIST (2024)'!B58:B475,,0,-1)</f>
        <v>DE VILLENA, ROMMEL S.</v>
      </c>
      <c r="C68" s="8">
        <f>_xlfn.XLOOKUP(A68,'SJR LIST (2024)'!A58:A475,'SJR LIST (2024)'!L58:L475,,0,-1)</f>
        <v>45456</v>
      </c>
      <c r="D68" s="9">
        <f>_xlfn.XLOOKUP(A68,'SJR LIST (2024)'!A58:A475,'SJR LIST (2024)'!Q58:Q475,,0,-1)</f>
        <v>0</v>
      </c>
      <c r="E68" s="9">
        <f>_xlfn.XLOOKUP(B68,'SJR LIST (2024)'!B58:B475,'SJR LIST (2024)'!R58:R475,,0,-1)</f>
        <v>800</v>
      </c>
      <c r="F68" s="9">
        <f>_xlfn.XLOOKUP(A68,'SJR LIST (2024)'!A58:A475,'SJR LIST (2024)'!U58:U475,,0,-1)</f>
        <v>0</v>
      </c>
      <c r="G68" s="9">
        <f>_xlfn.XLOOKUP(A68,'SJR LIST (2024)'!A58:A475,'SJR LIST (2024)'!W58:W475,,0-1)</f>
        <v>0</v>
      </c>
      <c r="H68" s="9">
        <f>_xlfn.XLOOKUP(A68,'SJR LIST (2024)'!A58:A475,'SJR LIST (2024)'!X58:X475,,0,-1)</f>
        <v>800</v>
      </c>
      <c r="I68" s="9">
        <f>_xlfn.XLOOKUP(A68,'SJR LIST (2024)'!A58:A475,'SJR LIST (2024)'!Y58:Y475,,0,-1)</f>
        <v>0</v>
      </c>
      <c r="J68" s="9">
        <f>_xlfn.XLOOKUP(A68,'SJR LIST (2024)'!A58:A475,'SJR LIST (2024)'!Y58:Y475,,0,-1)</f>
        <v>0</v>
      </c>
      <c r="K68" s="9">
        <f>_xlfn.XLOOKUP(A68,'SJR LIST (2024)'!A58:A475,'SJR LIST (2024)'!V58:V475,,0,-1)</f>
        <v>0</v>
      </c>
      <c r="L68" s="9">
        <f>_xlfn.XLOOKUP(A68,'SJR LIST (2024)'!A58:A475,'SJR LIST (2024)'!AB58:AB475,,0,-1)</f>
        <v>0</v>
      </c>
      <c r="M68" s="9">
        <f>_xlfn.XLOOKUP(A68,'SJR LIST (2024)'!A58:A475,'SJR LIST (2024)'!AD58:AD475,,0,-1)</f>
        <v>0</v>
      </c>
      <c r="N68" s="9">
        <f>_xlfn.XLOOKUP(A68,'SJR LIST (2024)'!A58:A475,'SJR LIST (2024)'!AG58:AG475,,0,-1)</f>
        <v>0</v>
      </c>
      <c r="O68" s="9">
        <f>_xlfn.XLOOKUP(A68,'SJR LIST (2024)'!A58:A475,'SJR LIST (2024)'!AC58:AC475,,0,-1)</f>
        <v>0</v>
      </c>
      <c r="P68" s="9"/>
      <c r="Q68" s="9" t="str">
        <f>_xlfn.XLOOKUP(A68,'SJR LIST (2024)'!A58:A475,'SJR LIST (2024)'!AP58:AP475,,0,-1)</f>
        <v>DBI</v>
      </c>
    </row>
    <row r="69" s="3" customFormat="1" spans="1:17">
      <c r="A69" s="7" t="s">
        <v>242</v>
      </c>
      <c r="B69" s="7" t="str">
        <f>_xlfn.XLOOKUP(A69,'SJR LIST (2024)'!A59:A475,'SJR LIST (2024)'!B59:B475,,0,-1)</f>
        <v>LALWANI, NAVIN</v>
      </c>
      <c r="C69" s="8">
        <f>_xlfn.XLOOKUP(A69,'SJR LIST (2024)'!A59:A475,'SJR LIST (2024)'!L59:L475,,0,-1)</f>
        <v>45461</v>
      </c>
      <c r="D69" s="9">
        <f>_xlfn.XLOOKUP(A69,'SJR LIST (2024)'!A59:A475,'SJR LIST (2024)'!Q59:Q475,,0,-1)</f>
        <v>0</v>
      </c>
      <c r="E69" s="9">
        <f>_xlfn.XLOOKUP(B69,'SJR LIST (2024)'!B59:B475,'SJR LIST (2024)'!R59:R475,,0,-1)</f>
        <v>450</v>
      </c>
      <c r="F69" s="9">
        <f>_xlfn.XLOOKUP(A69,'SJR LIST (2024)'!A59:A475,'SJR LIST (2024)'!U59:U475,,0,-1)</f>
        <v>0</v>
      </c>
      <c r="G69" s="9">
        <f>_xlfn.XLOOKUP(A69,'SJR LIST (2024)'!A59:A475,'SJR LIST (2024)'!W59:W475,,0-1)</f>
        <v>0</v>
      </c>
      <c r="H69" s="9">
        <f>_xlfn.XLOOKUP(A69,'SJR LIST (2024)'!A59:A475,'SJR LIST (2024)'!X59:X475,,0,-1)</f>
        <v>0</v>
      </c>
      <c r="I69" s="9">
        <f>_xlfn.XLOOKUP(A69,'SJR LIST (2024)'!A59:A475,'SJR LIST (2024)'!Y59:Y475,,0,-1)</f>
        <v>0</v>
      </c>
      <c r="J69" s="9">
        <f>_xlfn.XLOOKUP(A69,'SJR LIST (2024)'!A59:A475,'SJR LIST (2024)'!Y59:Y475,,0,-1)</f>
        <v>0</v>
      </c>
      <c r="K69" s="9">
        <f>_xlfn.XLOOKUP(A69,'SJR LIST (2024)'!A59:A475,'SJR LIST (2024)'!V59:V475,,0,-1)</f>
        <v>0</v>
      </c>
      <c r="L69" s="9">
        <f>_xlfn.XLOOKUP(A69,'SJR LIST (2024)'!A59:A475,'SJR LIST (2024)'!AB59:AB475,,0,-1)</f>
        <v>450</v>
      </c>
      <c r="M69" s="9">
        <f>_xlfn.XLOOKUP(A69,'SJR LIST (2024)'!A59:A475,'SJR LIST (2024)'!AD59:AD475,,0,-1)</f>
        <v>450</v>
      </c>
      <c r="N69" s="9">
        <f>_xlfn.XLOOKUP(A69,'SJR LIST (2024)'!A59:A475,'SJR LIST (2024)'!AG59:AG475,,0,-1)</f>
        <v>0</v>
      </c>
      <c r="O69" s="9">
        <f>_xlfn.XLOOKUP(A69,'SJR LIST (2024)'!A59:A475,'SJR LIST (2024)'!AC59:AC475,,0,-1)</f>
        <v>0</v>
      </c>
      <c r="P69" s="9"/>
      <c r="Q69" s="9" t="str">
        <f>_xlfn.XLOOKUP(A69,'SJR LIST (2024)'!A59:A475,'SJR LIST (2024)'!AP59:AP475,,0,-1)</f>
        <v>BI-SHOP</v>
      </c>
    </row>
    <row r="70" s="3" customFormat="1" spans="1:17">
      <c r="A70" s="7" t="s">
        <v>243</v>
      </c>
      <c r="B70" s="7" t="str">
        <f>_xlfn.XLOOKUP(A70,'SJR LIST (2024)'!A60:A475,'SJR LIST (2024)'!B60:B475,,0,-1)</f>
        <v>KOLIN PHILIPPINES INTERNATIONAL INC.</v>
      </c>
      <c r="C70" s="8">
        <f>_xlfn.XLOOKUP(A70,'SJR LIST (2024)'!A60:A475,'SJR LIST (2024)'!L60:L475,,0,-1)</f>
        <v>45461</v>
      </c>
      <c r="D70" s="9">
        <f>_xlfn.XLOOKUP(A70,'SJR LIST (2024)'!A60:A475,'SJR LIST (2024)'!Q60:Q475,,0,-1)</f>
        <v>29600</v>
      </c>
      <c r="E70" s="9">
        <f>_xlfn.XLOOKUP(B70,'SJR LIST (2024)'!B60:B475,'SJR LIST (2024)'!R60:R475,,0,-1)</f>
        <v>0</v>
      </c>
      <c r="F70" s="9">
        <f>_xlfn.XLOOKUP(A70,'SJR LIST (2024)'!A60:A475,'SJR LIST (2024)'!U60:U475,,0,-1)</f>
        <v>0</v>
      </c>
      <c r="G70" s="9">
        <f>_xlfn.XLOOKUP(A70,'SJR LIST (2024)'!A60:A475,'SJR LIST (2024)'!W60:W475,,0-1)</f>
        <v>29600</v>
      </c>
      <c r="H70" s="9">
        <f>_xlfn.XLOOKUP(A70,'SJR LIST (2024)'!A60:A475,'SJR LIST (2024)'!X60:X475,,0,-1)</f>
        <v>0</v>
      </c>
      <c r="I70" s="9">
        <f>_xlfn.XLOOKUP(A70,'SJR LIST (2024)'!A60:A475,'SJR LIST (2024)'!Y60:Y475,,0,-1)</f>
        <v>0</v>
      </c>
      <c r="J70" s="9">
        <f>_xlfn.XLOOKUP(A70,'SJR LIST (2024)'!A60:A475,'SJR LIST (2024)'!Y60:Y475,,0,-1)</f>
        <v>0</v>
      </c>
      <c r="K70" s="9">
        <f>_xlfn.XLOOKUP(A70,'SJR LIST (2024)'!A60:A475,'SJR LIST (2024)'!V60:V475,,0,-1)</f>
        <v>0</v>
      </c>
      <c r="L70" s="9">
        <f>_xlfn.XLOOKUP(A70,'SJR LIST (2024)'!A60:A475,'SJR LIST (2024)'!AB60:AB475,,0,-1)</f>
        <v>0</v>
      </c>
      <c r="M70" s="9">
        <f>_xlfn.XLOOKUP(A70,'SJR LIST (2024)'!A60:A475,'SJR LIST (2024)'!AD60:AD475,,0,-1)</f>
        <v>0</v>
      </c>
      <c r="N70" s="9">
        <f>_xlfn.XLOOKUP(A70,'SJR LIST (2024)'!A60:A475,'SJR LIST (2024)'!AG60:AG475,,0,-1)</f>
        <v>0</v>
      </c>
      <c r="O70" s="9">
        <f>_xlfn.XLOOKUP(A70,'SJR LIST (2024)'!A60:A475,'SJR LIST (2024)'!AC60:AC475,,0,-1)</f>
        <v>0</v>
      </c>
      <c r="P70" s="9"/>
      <c r="Q70" s="9" t="str">
        <f>_xlfn.XLOOKUP(A70,'SJR LIST (2024)'!A60:A475,'SJR LIST (2024)'!AP60:AP475,,0,-1)</f>
        <v>DBI</v>
      </c>
    </row>
    <row r="71" s="3" customFormat="1" spans="1:17">
      <c r="A71" s="7" t="s">
        <v>246</v>
      </c>
      <c r="B71" s="7" t="str">
        <f>_xlfn.XLOOKUP(A71,'SJR LIST (2024)'!A61:A475,'SJR LIST (2024)'!B61:B475,,0,-1)</f>
        <v>RACCA, KRISELLE</v>
      </c>
      <c r="C71" s="8">
        <f>_xlfn.XLOOKUP(A71,'SJR LIST (2024)'!A61:A475,'SJR LIST (2024)'!L61:L475,,0,-1)</f>
        <v>45463</v>
      </c>
      <c r="D71" s="9">
        <f>_xlfn.XLOOKUP(A71,'SJR LIST (2024)'!A61:A475,'SJR LIST (2024)'!Q61:Q475,,0,-1)</f>
        <v>1000</v>
      </c>
      <c r="E71" s="9">
        <f>_xlfn.XLOOKUP(B71,'SJR LIST (2024)'!B61:B475,'SJR LIST (2024)'!R61:R475,,0,-1)</f>
        <v>800</v>
      </c>
      <c r="F71" s="9">
        <f>_xlfn.XLOOKUP(A71,'SJR LIST (2024)'!A61:A475,'SJR LIST (2024)'!U61:U475,,0,-1)</f>
        <v>0</v>
      </c>
      <c r="G71" s="9">
        <f>_xlfn.XLOOKUP(A71,'SJR LIST (2024)'!A61:A475,'SJR LIST (2024)'!W61:W475,,0-1)</f>
        <v>1000</v>
      </c>
      <c r="H71" s="9">
        <f>_xlfn.XLOOKUP(A71,'SJR LIST (2024)'!A61:A475,'SJR LIST (2024)'!X61:X475,,0,-1)</f>
        <v>800</v>
      </c>
      <c r="I71" s="9">
        <f>_xlfn.XLOOKUP(A71,'SJR LIST (2024)'!A61:A475,'SJR LIST (2024)'!Y61:Y475,,0,-1)</f>
        <v>0</v>
      </c>
      <c r="J71" s="9">
        <f>_xlfn.XLOOKUP(A71,'SJR LIST (2024)'!A61:A475,'SJR LIST (2024)'!Y61:Y475,,0,-1)</f>
        <v>0</v>
      </c>
      <c r="K71" s="9">
        <f>_xlfn.XLOOKUP(A71,'SJR LIST (2024)'!A61:A475,'SJR LIST (2024)'!V61:V475,,0,-1)</f>
        <v>0</v>
      </c>
      <c r="L71" s="9">
        <f>_xlfn.XLOOKUP(A71,'SJR LIST (2024)'!A61:A475,'SJR LIST (2024)'!AB61:AB475,,0,-1)</f>
        <v>0</v>
      </c>
      <c r="M71" s="9">
        <f>_xlfn.XLOOKUP(A71,'SJR LIST (2024)'!A61:A475,'SJR LIST (2024)'!AD61:AD475,,0,-1)</f>
        <v>0</v>
      </c>
      <c r="N71" s="9">
        <f>_xlfn.XLOOKUP(A71,'SJR LIST (2024)'!A61:A475,'SJR LIST (2024)'!AG61:AG475,,0,-1)</f>
        <v>0</v>
      </c>
      <c r="O71" s="9">
        <f>_xlfn.XLOOKUP(A71,'SJR LIST (2024)'!A61:A475,'SJR LIST (2024)'!AC61:AC475,,0,-1)</f>
        <v>0</v>
      </c>
      <c r="P71" s="9"/>
      <c r="Q71" s="9" t="str">
        <f>_xlfn.XLOOKUP(A71,'SJR LIST (2024)'!A61:A475,'SJR LIST (2024)'!AP61:AP475,,0,-1)</f>
        <v>DBI</v>
      </c>
    </row>
    <row r="72" s="3" customFormat="1" spans="1:17">
      <c r="A72" s="7" t="s">
        <v>247</v>
      </c>
      <c r="B72" s="7" t="str">
        <f>_xlfn.XLOOKUP(A72,'SJR LIST (2024)'!A62:A475,'SJR LIST (2024)'!B62:B475,,0,-1)</f>
        <v>GOPOK, ALLEN</v>
      </c>
      <c r="C72" s="8">
        <f>_xlfn.XLOOKUP(A72,'SJR LIST (2024)'!A62:A475,'SJR LIST (2024)'!L62:L475,,0,-1)</f>
        <v>45467</v>
      </c>
      <c r="D72" s="9">
        <f>_xlfn.XLOOKUP(A72,'SJR LIST (2024)'!A62:A475,'SJR LIST (2024)'!Q62:Q475,,0,-1)</f>
        <v>0</v>
      </c>
      <c r="E72" s="9">
        <f>_xlfn.XLOOKUP(B72,'SJR LIST (2024)'!B62:B475,'SJR LIST (2024)'!R62:R475,,0,-1)</f>
        <v>1500</v>
      </c>
      <c r="F72" s="9">
        <f>_xlfn.XLOOKUP(A72,'SJR LIST (2024)'!A62:A475,'SJR LIST (2024)'!U62:U475,,0,-1)</f>
        <v>0</v>
      </c>
      <c r="G72" s="9">
        <f>_xlfn.XLOOKUP(A72,'SJR LIST (2024)'!A62:A475,'SJR LIST (2024)'!W62:W475,,0-1)</f>
        <v>0</v>
      </c>
      <c r="H72" s="9">
        <f>_xlfn.XLOOKUP(A72,'SJR LIST (2024)'!A62:A475,'SJR LIST (2024)'!X62:X475,,0,-1)</f>
        <v>400</v>
      </c>
      <c r="I72" s="9">
        <f>_xlfn.XLOOKUP(A72,'SJR LIST (2024)'!A62:A475,'SJR LIST (2024)'!Y62:Y475,,0,-1)</f>
        <v>0</v>
      </c>
      <c r="J72" s="9">
        <f>_xlfn.XLOOKUP(A72,'SJR LIST (2024)'!A62:A475,'SJR LIST (2024)'!Y62:Y475,,0,-1)</f>
        <v>0</v>
      </c>
      <c r="K72" s="9">
        <f>_xlfn.XLOOKUP(A72,'SJR LIST (2024)'!A62:A475,'SJR LIST (2024)'!V62:V475,,0,-1)</f>
        <v>0</v>
      </c>
      <c r="L72" s="9">
        <f>_xlfn.XLOOKUP(A72,'SJR LIST (2024)'!A62:A475,'SJR LIST (2024)'!AB62:AB475,,0,-1)</f>
        <v>0</v>
      </c>
      <c r="M72" s="9">
        <f>_xlfn.XLOOKUP(A72,'SJR LIST (2024)'!A62:A475,'SJR LIST (2024)'!AD62:AD475,,0,-1)</f>
        <v>0</v>
      </c>
      <c r="N72" s="9">
        <f>_xlfn.XLOOKUP(A72,'SJR LIST (2024)'!A62:A475,'SJR LIST (2024)'!AG62:AG475,,0,-1)</f>
        <v>0</v>
      </c>
      <c r="O72" s="9">
        <f>_xlfn.XLOOKUP(A72,'SJR LIST (2024)'!A62:A475,'SJR LIST (2024)'!AC62:AC475,,0,-1)</f>
        <v>0</v>
      </c>
      <c r="P72" s="9"/>
      <c r="Q72" s="9" t="str">
        <f>_xlfn.XLOOKUP(A72,'SJR LIST (2024)'!A62:A475,'SJR LIST (2024)'!AP62:AP475,,0,-1)</f>
        <v>DBI</v>
      </c>
    </row>
    <row r="73" s="3" customFormat="1" spans="1:17">
      <c r="A73" s="7" t="s">
        <v>248</v>
      </c>
      <c r="B73" s="7" t="str">
        <f>_xlfn.XLOOKUP(A73,'SJR LIST (2024)'!A63:A475,'SJR LIST (2024)'!B63:B475,,0,-1)</f>
        <v>GOPOK, ALLEN</v>
      </c>
      <c r="C73" s="8">
        <f>_xlfn.XLOOKUP(A73,'SJR LIST (2024)'!A63:A475,'SJR LIST (2024)'!L63:L475,,0,-1)</f>
        <v>45467</v>
      </c>
      <c r="D73" s="9">
        <f>_xlfn.XLOOKUP(A73,'SJR LIST (2024)'!A63:A475,'SJR LIST (2024)'!Q63:Q475,,0,-1)</f>
        <v>3000</v>
      </c>
      <c r="E73" s="9">
        <f>_xlfn.XLOOKUP(B73,'SJR LIST (2024)'!B63:B475,'SJR LIST (2024)'!R63:R475,,0,-1)</f>
        <v>1500</v>
      </c>
      <c r="F73" s="9">
        <f>_xlfn.XLOOKUP(A73,'SJR LIST (2024)'!A63:A475,'SJR LIST (2024)'!U63:U475,,0,-1)</f>
        <v>0</v>
      </c>
      <c r="G73" s="9">
        <f>_xlfn.XLOOKUP(A73,'SJR LIST (2024)'!A63:A475,'SJR LIST (2024)'!W63:W475,,0-1)</f>
        <v>3000</v>
      </c>
      <c r="H73" s="9">
        <f>_xlfn.XLOOKUP(A73,'SJR LIST (2024)'!A63:A475,'SJR LIST (2024)'!X63:X475,,0,-1)</f>
        <v>1500</v>
      </c>
      <c r="I73" s="9">
        <f>_xlfn.XLOOKUP(A73,'SJR LIST (2024)'!A63:A475,'SJR LIST (2024)'!Y63:Y475,,0,-1)</f>
        <v>0</v>
      </c>
      <c r="J73" s="9">
        <f>_xlfn.XLOOKUP(A73,'SJR LIST (2024)'!A63:A475,'SJR LIST (2024)'!Y63:Y475,,0,-1)</f>
        <v>0</v>
      </c>
      <c r="K73" s="9">
        <f>_xlfn.XLOOKUP(A73,'SJR LIST (2024)'!A63:A475,'SJR LIST (2024)'!V63:V475,,0,-1)</f>
        <v>0</v>
      </c>
      <c r="L73" s="9">
        <f>_xlfn.XLOOKUP(A73,'SJR LIST (2024)'!A63:A475,'SJR LIST (2024)'!AB63:AB475,,0,-1)</f>
        <v>0</v>
      </c>
      <c r="M73" s="9">
        <f>_xlfn.XLOOKUP(A73,'SJR LIST (2024)'!A63:A475,'SJR LIST (2024)'!AD63:AD475,,0,-1)</f>
        <v>0</v>
      </c>
      <c r="N73" s="9">
        <f>_xlfn.XLOOKUP(A73,'SJR LIST (2024)'!A63:A475,'SJR LIST (2024)'!AG63:AG475,,0,-1)</f>
        <v>0</v>
      </c>
      <c r="O73" s="9">
        <f>_xlfn.XLOOKUP(A73,'SJR LIST (2024)'!A63:A475,'SJR LIST (2024)'!AC63:AC475,,0,-1)</f>
        <v>0</v>
      </c>
      <c r="P73" s="9"/>
      <c r="Q73" s="9" t="str">
        <f>_xlfn.XLOOKUP(A73,'SJR LIST (2024)'!A63:A475,'SJR LIST (2024)'!AP63:AP475,,0,-1)</f>
        <v>DBI</v>
      </c>
    </row>
    <row r="74" s="3" customFormat="1" spans="1:17">
      <c r="A74" s="7" t="s">
        <v>249</v>
      </c>
      <c r="B74" s="7" t="str">
        <f>_xlfn.XLOOKUP(A74,'SJR LIST (2024)'!A64:A475,'SJR LIST (2024)'!B64:B475,,0,-1)</f>
        <v>EDUAVE, GRACIELLA</v>
      </c>
      <c r="C74" s="8">
        <f>_xlfn.XLOOKUP(A74,'SJR LIST (2024)'!A64:A475,'SJR LIST (2024)'!L64:L475,,0,-1)</f>
        <v>45467</v>
      </c>
      <c r="D74" s="9">
        <f>_xlfn.XLOOKUP(A74,'SJR LIST (2024)'!A64:A475,'SJR LIST (2024)'!Q64:Q475,,0,-1)</f>
        <v>0</v>
      </c>
      <c r="E74" s="9">
        <f>_xlfn.XLOOKUP(B74,'SJR LIST (2024)'!B64:B475,'SJR LIST (2024)'!R64:R475,,0,-1)</f>
        <v>2600</v>
      </c>
      <c r="F74" s="9">
        <f>_xlfn.XLOOKUP(A74,'SJR LIST (2024)'!A64:A475,'SJR LIST (2024)'!U64:U475,,0,-1)</f>
        <v>0</v>
      </c>
      <c r="G74" s="9">
        <f>_xlfn.XLOOKUP(A74,'SJR LIST (2024)'!A64:A475,'SJR LIST (2024)'!W64:W475,,0-1)</f>
        <v>0</v>
      </c>
      <c r="H74" s="9">
        <f>_xlfn.XLOOKUP(A74,'SJR LIST (2024)'!A64:A475,'SJR LIST (2024)'!X64:X475,,0,-1)</f>
        <v>2600</v>
      </c>
      <c r="I74" s="9">
        <f>_xlfn.XLOOKUP(A74,'SJR LIST (2024)'!A64:A475,'SJR LIST (2024)'!Y64:Y475,,0,-1)</f>
        <v>0</v>
      </c>
      <c r="J74" s="9">
        <f>_xlfn.XLOOKUP(A74,'SJR LIST (2024)'!A64:A475,'SJR LIST (2024)'!Y64:Y475,,0,-1)</f>
        <v>0</v>
      </c>
      <c r="K74" s="9">
        <f>_xlfn.XLOOKUP(A74,'SJR LIST (2024)'!A64:A475,'SJR LIST (2024)'!V64:V475,,0,-1)</f>
        <v>0</v>
      </c>
      <c r="L74" s="9">
        <f>_xlfn.XLOOKUP(A74,'SJR LIST (2024)'!A64:A475,'SJR LIST (2024)'!AB64:AB475,,0,-1)</f>
        <v>0</v>
      </c>
      <c r="M74" s="9">
        <f>_xlfn.XLOOKUP(A74,'SJR LIST (2024)'!A64:A475,'SJR LIST (2024)'!AD64:AD475,,0,-1)</f>
        <v>0</v>
      </c>
      <c r="N74" s="9">
        <f>_xlfn.XLOOKUP(A74,'SJR LIST (2024)'!A64:A475,'SJR LIST (2024)'!AG64:AG475,,0,-1)</f>
        <v>0</v>
      </c>
      <c r="O74" s="9">
        <f>_xlfn.XLOOKUP(A74,'SJR LIST (2024)'!A64:A475,'SJR LIST (2024)'!AC64:AC475,,0,-1)</f>
        <v>0</v>
      </c>
      <c r="P74" s="9"/>
      <c r="Q74" s="9" t="str">
        <f>_xlfn.XLOOKUP(A74,'SJR LIST (2024)'!A64:A475,'SJR LIST (2024)'!AP64:AP475,,0,-1)</f>
        <v>DBI</v>
      </c>
    </row>
    <row r="75" s="3" customFormat="1" spans="1:17">
      <c r="A75" s="7" t="s">
        <v>250</v>
      </c>
      <c r="B75" s="7" t="str">
        <f>_xlfn.XLOOKUP(A75,'SJR LIST (2024)'!A65:A475,'SJR LIST (2024)'!B65:B475,,0,-1)</f>
        <v>VIRGINIA, CATABIAN P.</v>
      </c>
      <c r="C75" s="8">
        <f>_xlfn.XLOOKUP(A75,'SJR LIST (2024)'!A65:A475,'SJR LIST (2024)'!L65:L475,,0,-1)</f>
        <v>45467</v>
      </c>
      <c r="D75" s="9">
        <f>_xlfn.XLOOKUP(A75,'SJR LIST (2024)'!A65:A475,'SJR LIST (2024)'!Q65:Q475,,0,-1)</f>
        <v>0</v>
      </c>
      <c r="E75" s="9">
        <f>_xlfn.XLOOKUP(B75,'SJR LIST (2024)'!B65:B475,'SJR LIST (2024)'!R65:R475,,0,-1)</f>
        <v>500</v>
      </c>
      <c r="F75" s="9">
        <f>_xlfn.XLOOKUP(A75,'SJR LIST (2024)'!A65:A475,'SJR LIST (2024)'!U65:U475,,0,-1)</f>
        <v>0</v>
      </c>
      <c r="G75" s="9">
        <f>_xlfn.XLOOKUP(A75,'SJR LIST (2024)'!A65:A475,'SJR LIST (2024)'!W65:W475,,0-1)</f>
        <v>0</v>
      </c>
      <c r="H75" s="9">
        <f>_xlfn.XLOOKUP(A75,'SJR LIST (2024)'!A65:A475,'SJR LIST (2024)'!X65:X475,,0,-1)</f>
        <v>0</v>
      </c>
      <c r="I75" s="9">
        <f>_xlfn.XLOOKUP(A75,'SJR LIST (2024)'!A65:A475,'SJR LIST (2024)'!Y65:Y475,,0,-1)</f>
        <v>0</v>
      </c>
      <c r="J75" s="9">
        <f>_xlfn.XLOOKUP(A75,'SJR LIST (2024)'!A65:A475,'SJR LIST (2024)'!Y65:Y475,,0,-1)</f>
        <v>0</v>
      </c>
      <c r="K75" s="9">
        <f>_xlfn.XLOOKUP(A75,'SJR LIST (2024)'!A65:A475,'SJR LIST (2024)'!V65:V475,,0,-1)</f>
        <v>0</v>
      </c>
      <c r="L75" s="9">
        <f>_xlfn.XLOOKUP(A75,'SJR LIST (2024)'!A65:A475,'SJR LIST (2024)'!AB65:AB475,,0,-1)</f>
        <v>500</v>
      </c>
      <c r="M75" s="9">
        <f>_xlfn.XLOOKUP(A75,'SJR LIST (2024)'!A65:A475,'SJR LIST (2024)'!AD65:AD475,,0,-1)</f>
        <v>0</v>
      </c>
      <c r="N75" s="9">
        <f>_xlfn.XLOOKUP(A75,'SJR LIST (2024)'!A65:A475,'SJR LIST (2024)'!AG65:AG475,,0,-1)</f>
        <v>500</v>
      </c>
      <c r="O75" s="9">
        <f>_xlfn.XLOOKUP(A75,'SJR LIST (2024)'!A65:A475,'SJR LIST (2024)'!AC65:AC475,,0,-1)</f>
        <v>0</v>
      </c>
      <c r="P75" s="9"/>
      <c r="Q75" s="9" t="str">
        <f>_xlfn.XLOOKUP(A75,'SJR LIST (2024)'!A65:A475,'SJR LIST (2024)'!AP65:AP475,,0,-1)</f>
        <v>ARE</v>
      </c>
    </row>
    <row r="76" s="3" customFormat="1" spans="1:17">
      <c r="A76" s="7" t="s">
        <v>252</v>
      </c>
      <c r="B76" s="7" t="str">
        <f>_xlfn.XLOOKUP(A76,'SJR LIST (2024)'!A66:A475,'SJR LIST (2024)'!B66:B475,,0,-1)</f>
        <v>DE VERA, SHERRY ANNE</v>
      </c>
      <c r="C76" s="8">
        <f>_xlfn.XLOOKUP(A76,'SJR LIST (2024)'!A66:A475,'SJR LIST (2024)'!L66:L475,,0,-1)</f>
        <v>45468</v>
      </c>
      <c r="D76" s="9">
        <f>_xlfn.XLOOKUP(A76,'SJR LIST (2024)'!A66:A475,'SJR LIST (2024)'!Q66:Q475,,0,-1)</f>
        <v>0</v>
      </c>
      <c r="E76" s="9">
        <f>_xlfn.XLOOKUP(B76,'SJR LIST (2024)'!B66:B475,'SJR LIST (2024)'!R66:R475,,0,-1)</f>
        <v>800</v>
      </c>
      <c r="F76" s="9">
        <f>_xlfn.XLOOKUP(A76,'SJR LIST (2024)'!A66:A475,'SJR LIST (2024)'!U66:U475,,0,-1)</f>
        <v>0</v>
      </c>
      <c r="G76" s="9">
        <f>_xlfn.XLOOKUP(A76,'SJR LIST (2024)'!A66:A475,'SJR LIST (2024)'!W66:W475,,0-1)</f>
        <v>0</v>
      </c>
      <c r="H76" s="9">
        <f>_xlfn.XLOOKUP(A76,'SJR LIST (2024)'!A66:A475,'SJR LIST (2024)'!X66:X475,,0,-1)</f>
        <v>800</v>
      </c>
      <c r="I76" s="9">
        <f>_xlfn.XLOOKUP(A76,'SJR LIST (2024)'!A66:A475,'SJR LIST (2024)'!Y66:Y475,,0,-1)</f>
        <v>0</v>
      </c>
      <c r="J76" s="9">
        <f>_xlfn.XLOOKUP(A76,'SJR LIST (2024)'!A66:A475,'SJR LIST (2024)'!Y66:Y475,,0,-1)</f>
        <v>0</v>
      </c>
      <c r="K76" s="9">
        <f>_xlfn.XLOOKUP(A76,'SJR LIST (2024)'!A66:A475,'SJR LIST (2024)'!V66:V475,,0,-1)</f>
        <v>0</v>
      </c>
      <c r="L76" s="9">
        <f>_xlfn.XLOOKUP(A76,'SJR LIST (2024)'!A66:A475,'SJR LIST (2024)'!AB66:AB475,,0,-1)</f>
        <v>0</v>
      </c>
      <c r="M76" s="9">
        <f>_xlfn.XLOOKUP(A76,'SJR LIST (2024)'!A66:A475,'SJR LIST (2024)'!AD66:AD475,,0,-1)</f>
        <v>0</v>
      </c>
      <c r="N76" s="9">
        <f>_xlfn.XLOOKUP(A76,'SJR LIST (2024)'!A66:A475,'SJR LIST (2024)'!AG66:AG475,,0,-1)</f>
        <v>0</v>
      </c>
      <c r="O76" s="9">
        <f>_xlfn.XLOOKUP(A76,'SJR LIST (2024)'!A66:A475,'SJR LIST (2024)'!AC66:AC475,,0,-1)</f>
        <v>0</v>
      </c>
      <c r="P76" s="9"/>
      <c r="Q76" s="9" t="str">
        <f>_xlfn.XLOOKUP(A76,'SJR LIST (2024)'!A66:A475,'SJR LIST (2024)'!AP66:AP475,,0,-1)</f>
        <v>DBI</v>
      </c>
    </row>
    <row r="77" s="3" customFormat="1" spans="1:17">
      <c r="A77" s="7" t="s">
        <v>254</v>
      </c>
      <c r="B77" s="7" t="str">
        <f>_xlfn.XLOOKUP(A77,'SJR LIST (2024)'!A67:A475,'SJR LIST (2024)'!B67:B475,,0,-1)</f>
        <v>LAYGO, DARIUS</v>
      </c>
      <c r="C77" s="8">
        <f>_xlfn.XLOOKUP(A77,'SJR LIST (2024)'!A67:A475,'SJR LIST (2024)'!L67:L475,,0,-1)</f>
        <v>45470</v>
      </c>
      <c r="D77" s="9">
        <f>_xlfn.XLOOKUP(A77,'SJR LIST (2024)'!A67:A475,'SJR LIST (2024)'!Q67:Q475,,0,-1)</f>
        <v>0</v>
      </c>
      <c r="E77" s="9">
        <f>_xlfn.XLOOKUP(B77,'SJR LIST (2024)'!B67:B475,'SJR LIST (2024)'!R67:R475,,0,-1)</f>
        <v>800</v>
      </c>
      <c r="F77" s="9">
        <f>_xlfn.XLOOKUP(A77,'SJR LIST (2024)'!A67:A475,'SJR LIST (2024)'!U67:U475,,0,-1)</f>
        <v>0</v>
      </c>
      <c r="G77" s="9">
        <f>_xlfn.XLOOKUP(A77,'SJR LIST (2024)'!A67:A475,'SJR LIST (2024)'!W67:W475,,0-1)</f>
        <v>0</v>
      </c>
      <c r="H77" s="9">
        <f>_xlfn.XLOOKUP(A77,'SJR LIST (2024)'!A67:A475,'SJR LIST (2024)'!X67:X475,,0,-1)</f>
        <v>800</v>
      </c>
      <c r="I77" s="9">
        <f>_xlfn.XLOOKUP(A77,'SJR LIST (2024)'!A67:A475,'SJR LIST (2024)'!Y67:Y475,,0,-1)</f>
        <v>0</v>
      </c>
      <c r="J77" s="9">
        <f>_xlfn.XLOOKUP(A77,'SJR LIST (2024)'!A67:A475,'SJR LIST (2024)'!Y67:Y475,,0,-1)</f>
        <v>0</v>
      </c>
      <c r="K77" s="9">
        <f>_xlfn.XLOOKUP(A77,'SJR LIST (2024)'!A67:A475,'SJR LIST (2024)'!V67:V475,,0,-1)</f>
        <v>0</v>
      </c>
      <c r="L77" s="9">
        <f>_xlfn.XLOOKUP(A77,'SJR LIST (2024)'!A67:A475,'SJR LIST (2024)'!AB67:AB475,,0,-1)</f>
        <v>0</v>
      </c>
      <c r="M77" s="9">
        <f>_xlfn.XLOOKUP(A77,'SJR LIST (2024)'!A67:A475,'SJR LIST (2024)'!AD67:AD475,,0,-1)</f>
        <v>0</v>
      </c>
      <c r="N77" s="9">
        <f>_xlfn.XLOOKUP(A77,'SJR LIST (2024)'!A67:A475,'SJR LIST (2024)'!AG67:AG475,,0,-1)</f>
        <v>0</v>
      </c>
      <c r="O77" s="9">
        <f>_xlfn.XLOOKUP(A77,'SJR LIST (2024)'!A67:A475,'SJR LIST (2024)'!AC67:AC475,,0,-1)</f>
        <v>0</v>
      </c>
      <c r="P77" s="9"/>
      <c r="Q77" s="9" t="str">
        <f>_xlfn.XLOOKUP(A77,'SJR LIST (2024)'!A67:A475,'SJR LIST (2024)'!AP67:AP475,,0,-1)</f>
        <v>DBI</v>
      </c>
    </row>
    <row r="78" s="3" customFormat="1" spans="1:17">
      <c r="A78" s="7" t="s">
        <v>253</v>
      </c>
      <c r="B78" s="7" t="str">
        <f>_xlfn.XLOOKUP(A78,'SJR LIST (2024)'!A114:A475,'SJR LIST (2024)'!B114:B475,,0,-1)</f>
        <v>KOLIN PHILIPPINES INTERNATIONAL INC. (SHOP MACTAN)</v>
      </c>
      <c r="C78" s="8">
        <f>_xlfn.XLOOKUP(A78,'SJR LIST (2024)'!A114:A475,'SJR LIST (2024)'!L114:L475,,0,-1)</f>
        <v>45470</v>
      </c>
      <c r="D78" s="9">
        <f>_xlfn.XLOOKUP(A78,'SJR LIST (2024)'!A114:A475,'SJR LIST (2024)'!Q114:Q475,,0,-1)</f>
        <v>0</v>
      </c>
      <c r="E78" s="9">
        <f>_xlfn.XLOOKUP(B78,'SJR LIST (2024)'!B114:B475,'SJR LIST (2024)'!R114:R475,,0,-1)</f>
        <v>1250</v>
      </c>
      <c r="F78" s="9">
        <f>_xlfn.XLOOKUP(A78,'SJR LIST (2024)'!A114:A475,'SJR LIST (2024)'!U114:U475,,0,-1)</f>
        <v>0</v>
      </c>
      <c r="G78" s="9">
        <f>_xlfn.XLOOKUP(A78,'SJR LIST (2024)'!A114:A475,'SJR LIST (2024)'!W114:W475,,0-1)</f>
        <v>0</v>
      </c>
      <c r="H78" s="9">
        <f>_xlfn.XLOOKUP(A78,'SJR LIST (2024)'!A114:A475,'SJR LIST (2024)'!X114:X475,,0,-1)</f>
        <v>0</v>
      </c>
      <c r="I78" s="9">
        <f>_xlfn.XLOOKUP(A78,'SJR LIST (2024)'!A114:A475,'SJR LIST (2024)'!Y114:Y475,,0,-1)</f>
        <v>0</v>
      </c>
      <c r="J78" s="9">
        <f>_xlfn.XLOOKUP(A78,'SJR LIST (2024)'!A114:A475,'SJR LIST (2024)'!Y114:Y475,,0,-1)</f>
        <v>0</v>
      </c>
      <c r="K78" s="9">
        <f>_xlfn.XLOOKUP(A78,'SJR LIST (2024)'!A114:A475,'SJR LIST (2024)'!V114:V475,,0,-1)</f>
        <v>0</v>
      </c>
      <c r="L78" s="9">
        <f>_xlfn.XLOOKUP(A78,'SJR LIST (2024)'!A114:A475,'SJR LIST (2024)'!AB114:AB475,,0,-1)</f>
        <v>0</v>
      </c>
      <c r="M78" s="9">
        <f>_xlfn.XLOOKUP(A78,'SJR LIST (2024)'!A114:A475,'SJR LIST (2024)'!AD114:AD475,,0,-1)</f>
        <v>0</v>
      </c>
      <c r="N78" s="9">
        <f>_xlfn.XLOOKUP(A78,'SJR LIST (2024)'!A114:A475,'SJR LIST (2024)'!AG114:AG475,,0,-1)</f>
        <v>0</v>
      </c>
      <c r="O78" s="9">
        <f>_xlfn.XLOOKUP(A78,'SJR LIST (2024)'!A114:A475,'SJR LIST (2024)'!AC114:AC475,,0,-1)</f>
        <v>0</v>
      </c>
      <c r="P78" s="9"/>
      <c r="Q78" s="9" t="str">
        <f>_xlfn.XLOOKUP(A78,'SJR LIST (2024)'!A114:A475,'SJR LIST (2024)'!AP114:AP475,,0,-1)</f>
        <v>DBI</v>
      </c>
    </row>
    <row r="79" s="3" customFormat="1" spans="1:17">
      <c r="A79" s="7" t="s">
        <v>255</v>
      </c>
      <c r="B79" s="7" t="str">
        <f>_xlfn.XLOOKUP(A79,'SJR LIST (2024)'!A85:A475,'SJR LIST (2024)'!B85:B475,,0,-1)</f>
        <v>KOLIN PHILIPPINES INTERNATIONAL INC. (2ND FLOOR)</v>
      </c>
      <c r="C79" s="8">
        <f>_xlfn.XLOOKUP(A79,'SJR LIST (2024)'!A85:A475,'SJR LIST (2024)'!L85:L475,,0,-1)</f>
        <v>45470</v>
      </c>
      <c r="D79" s="9">
        <f>_xlfn.XLOOKUP(A79,'SJR LIST (2024)'!A85:A475,'SJR LIST (2024)'!Q85:Q475,,0,-1)</f>
        <v>0</v>
      </c>
      <c r="E79" s="9">
        <f>_xlfn.XLOOKUP(B79,'SJR LIST (2024)'!B85:B475,'SJR LIST (2024)'!R85:R475,,0,-1)</f>
        <v>800</v>
      </c>
      <c r="F79" s="9">
        <f>_xlfn.XLOOKUP(A79,'SJR LIST (2024)'!A85:A475,'SJR LIST (2024)'!U85:U475,,0,-1)</f>
        <v>0</v>
      </c>
      <c r="G79" s="9">
        <f>_xlfn.XLOOKUP(A79,'SJR LIST (2024)'!A85:A475,'SJR LIST (2024)'!W85:W475,,0-1)</f>
        <v>0</v>
      </c>
      <c r="H79" s="9">
        <f>_xlfn.XLOOKUP(A79,'SJR LIST (2024)'!A85:A475,'SJR LIST (2024)'!X85:X475,,0,-1)</f>
        <v>400</v>
      </c>
      <c r="I79" s="9">
        <f>_xlfn.XLOOKUP(A79,'SJR LIST (2024)'!A85:A475,'SJR LIST (2024)'!Y85:Y475,,0,-1)</f>
        <v>0</v>
      </c>
      <c r="J79" s="9">
        <f>_xlfn.XLOOKUP(A79,'SJR LIST (2024)'!A85:A475,'SJR LIST (2024)'!Y85:Y475,,0,-1)</f>
        <v>0</v>
      </c>
      <c r="K79" s="9">
        <f>_xlfn.XLOOKUP(A79,'SJR LIST (2024)'!A85:A475,'SJR LIST (2024)'!V85:V475,,0,-1)</f>
        <v>0</v>
      </c>
      <c r="L79" s="9">
        <f>_xlfn.XLOOKUP(A79,'SJR LIST (2024)'!A85:A475,'SJR LIST (2024)'!AB85:AB475,,0,-1)</f>
        <v>0</v>
      </c>
      <c r="M79" s="9">
        <f>_xlfn.XLOOKUP(A79,'SJR LIST (2024)'!A85:A475,'SJR LIST (2024)'!AD85:AD475,,0,-1)</f>
        <v>0</v>
      </c>
      <c r="N79" s="9">
        <f>_xlfn.XLOOKUP(A79,'SJR LIST (2024)'!A85:A475,'SJR LIST (2024)'!AG85:AG475,,0,-1)</f>
        <v>0</v>
      </c>
      <c r="O79" s="9">
        <f>_xlfn.XLOOKUP(A79,'SJR LIST (2024)'!A85:A475,'SJR LIST (2024)'!AC85:AC475,,0,-1)</f>
        <v>0</v>
      </c>
      <c r="P79" s="9"/>
      <c r="Q79" s="9" t="str">
        <f>_xlfn.XLOOKUP(A79,'SJR LIST (2024)'!A85:A475,'SJR LIST (2024)'!AP85:AP475,,0,-1)</f>
        <v>DBI</v>
      </c>
    </row>
    <row r="80" s="3" customFormat="1" spans="1:17">
      <c r="A80" s="7" t="s">
        <v>256</v>
      </c>
      <c r="B80" s="7" t="str">
        <f>_xlfn.XLOOKUP(A80,'SJR LIST (2024)'!A93:A475,'SJR LIST (2024)'!B93:B475,,0,-1)</f>
        <v>PUMARADA, JHERAMY</v>
      </c>
      <c r="C80" s="8">
        <f>_xlfn.XLOOKUP(A80,'SJR LIST (2024)'!A93:A475,'SJR LIST (2024)'!L93:L475,,0,-1)</f>
        <v>45471</v>
      </c>
      <c r="D80" s="9">
        <f>_xlfn.XLOOKUP(A80,'SJR LIST (2024)'!A93:A475,'SJR LIST (2024)'!Q93:Q475,,0,-1)</f>
        <v>0</v>
      </c>
      <c r="E80" s="9">
        <f>_xlfn.XLOOKUP(B80,'SJR LIST (2024)'!B93:B475,'SJR LIST (2024)'!R93:R475,,0,-1)</f>
        <v>2300</v>
      </c>
      <c r="F80" s="9">
        <f>_xlfn.XLOOKUP(A80,'SJR LIST (2024)'!A93:A475,'SJR LIST (2024)'!U93:U475,,0,-1)</f>
        <v>0</v>
      </c>
      <c r="G80" s="9">
        <f>_xlfn.XLOOKUP(A80,'SJR LIST (2024)'!A93:A475,'SJR LIST (2024)'!W93:W475,,0-1)</f>
        <v>0</v>
      </c>
      <c r="H80" s="9">
        <f>_xlfn.XLOOKUP(A80,'SJR LIST (2024)'!A93:A475,'SJR LIST (2024)'!X93:X475,,0,-1)</f>
        <v>2300</v>
      </c>
      <c r="I80" s="9">
        <f>_xlfn.XLOOKUP(A80,'SJR LIST (2024)'!A93:A475,'SJR LIST (2024)'!Y93:Y475,,0,-1)</f>
        <v>0</v>
      </c>
      <c r="J80" s="9">
        <f>_xlfn.XLOOKUP(A80,'SJR LIST (2024)'!A93:A475,'SJR LIST (2024)'!Y93:Y475,,0,-1)</f>
        <v>0</v>
      </c>
      <c r="K80" s="9">
        <f>_xlfn.XLOOKUP(A80,'SJR LIST (2024)'!A93:A475,'SJR LIST (2024)'!V93:V475,,0,-1)</f>
        <v>0</v>
      </c>
      <c r="L80" s="9">
        <f>_xlfn.XLOOKUP(A80,'SJR LIST (2024)'!A93:A475,'SJR LIST (2024)'!AB93:AB475,,0,-1)</f>
        <v>0</v>
      </c>
      <c r="M80" s="9">
        <f>_xlfn.XLOOKUP(A80,'SJR LIST (2024)'!A93:A475,'SJR LIST (2024)'!AD93:AD475,,0,-1)</f>
        <v>0</v>
      </c>
      <c r="N80" s="9">
        <f>_xlfn.XLOOKUP(A80,'SJR LIST (2024)'!A93:A475,'SJR LIST (2024)'!AG93:AG475,,0,-1)</f>
        <v>0</v>
      </c>
      <c r="O80" s="9">
        <f>_xlfn.XLOOKUP(A80,'SJR LIST (2024)'!A93:A475,'SJR LIST (2024)'!AC93:AC475,,0,-1)</f>
        <v>0</v>
      </c>
      <c r="P80" s="9"/>
      <c r="Q80" s="9" t="str">
        <f>_xlfn.XLOOKUP(A80,'SJR LIST (2024)'!A93:A475,'SJR LIST (2024)'!AP93:AP475,,0,-1)</f>
        <v>DBI</v>
      </c>
    </row>
    <row r="81" s="3" customFormat="1" spans="1:17">
      <c r="A81" s="7" t="s">
        <v>257</v>
      </c>
      <c r="B81" s="7" t="str">
        <f>_xlfn.XLOOKUP(A81,'SJR LIST (2024)'!A88:A475,'SJR LIST (2024)'!B88:B475,,0,-1)</f>
        <v>KOLIN PHILIPPINES INTERNATIONAL INC. (SHOP MACTAN)</v>
      </c>
      <c r="C81" s="8">
        <f>_xlfn.XLOOKUP(A81,'SJR LIST (2024)'!A88:A475,'SJR LIST (2024)'!L88:L475,,0,-1)</f>
        <v>45471</v>
      </c>
      <c r="D81" s="9">
        <f>_xlfn.XLOOKUP(A81,'SJR LIST (2024)'!A88:A475,'SJR LIST (2024)'!Q88:Q475,,0,-1)</f>
        <v>6600</v>
      </c>
      <c r="E81" s="9">
        <f>_xlfn.XLOOKUP(B81,'SJR LIST (2024)'!B88:B475,'SJR LIST (2024)'!R88:R475,,0,-1)</f>
        <v>1250</v>
      </c>
      <c r="F81" s="9">
        <f>_xlfn.XLOOKUP(A81,'SJR LIST (2024)'!A88:A475,'SJR LIST (2024)'!U88:U475,,0,-1)</f>
        <v>0</v>
      </c>
      <c r="G81" s="9">
        <f>_xlfn.XLOOKUP(A81,'SJR LIST (2024)'!A88:A475,'SJR LIST (2024)'!W88:W475,,0-1)</f>
        <v>6600</v>
      </c>
      <c r="H81" s="9">
        <f>_xlfn.XLOOKUP(A81,'SJR LIST (2024)'!A88:A475,'SJR LIST (2024)'!X88:X475,,0,-1)</f>
        <v>2600</v>
      </c>
      <c r="I81" s="9">
        <f>_xlfn.XLOOKUP(A81,'SJR LIST (2024)'!A88:A475,'SJR LIST (2024)'!Y88:Y475,,0,-1)</f>
        <v>0</v>
      </c>
      <c r="J81" s="9">
        <f>_xlfn.XLOOKUP(A81,'SJR LIST (2024)'!A88:A475,'SJR LIST (2024)'!Y88:Y475,,0,-1)</f>
        <v>0</v>
      </c>
      <c r="K81" s="9">
        <f>_xlfn.XLOOKUP(A81,'SJR LIST (2024)'!A88:A475,'SJR LIST (2024)'!V88:V475,,0,-1)</f>
        <v>0</v>
      </c>
      <c r="L81" s="9">
        <f>_xlfn.XLOOKUP(A81,'SJR LIST (2024)'!A88:A475,'SJR LIST (2024)'!AB88:AB475,,0,-1)</f>
        <v>0</v>
      </c>
      <c r="M81" s="9">
        <f>_xlfn.XLOOKUP(A81,'SJR LIST (2024)'!A88:A475,'SJR LIST (2024)'!AD88:AD475,,0,-1)</f>
        <v>0</v>
      </c>
      <c r="N81" s="9">
        <f>_xlfn.XLOOKUP(A81,'SJR LIST (2024)'!A88:A475,'SJR LIST (2024)'!AG88:AG475,,0,-1)</f>
        <v>0</v>
      </c>
      <c r="O81" s="9">
        <f>_xlfn.XLOOKUP(A81,'SJR LIST (2024)'!A88:A475,'SJR LIST (2024)'!AC88:AC475,,0,-1)</f>
        <v>0</v>
      </c>
      <c r="P81" s="9"/>
      <c r="Q81" s="9" t="str">
        <f>_xlfn.XLOOKUP(A81,'SJR LIST (2024)'!A88:A475,'SJR LIST (2024)'!AP88:AP475,,0,-1)</f>
        <v>DBI</v>
      </c>
    </row>
    <row r="82" s="3" customFormat="1" spans="1:17">
      <c r="A82" s="7" t="s">
        <v>259</v>
      </c>
      <c r="B82" s="7" t="str">
        <f>_xlfn.XLOOKUP(A82,'SJR LIST (2024)'!A95:A475,'SJR LIST (2024)'!B95:B475,,0,-1)</f>
        <v>ROSAS, RIXON</v>
      </c>
      <c r="C82" s="8">
        <f>_xlfn.XLOOKUP(A82,'SJR LIST (2024)'!A95:A475,'SJR LIST (2024)'!L95:L475,,0,-1)</f>
        <v>45474</v>
      </c>
      <c r="D82" s="9">
        <f>_xlfn.XLOOKUP(A82,'SJR LIST (2024)'!A95:A475,'SJR LIST (2024)'!Q95:Q475,,0,-1)</f>
        <v>5000</v>
      </c>
      <c r="E82" s="9">
        <f>_xlfn.XLOOKUP(B82,'SJR LIST (2024)'!B95:B475,'SJR LIST (2024)'!R95:R475,,0,-1)</f>
        <v>1350</v>
      </c>
      <c r="F82" s="9">
        <f>_xlfn.XLOOKUP(A82,'SJR LIST (2024)'!A95:A475,'SJR LIST (2024)'!U95:U475,,0,-1)</f>
        <v>0</v>
      </c>
      <c r="G82" s="9">
        <f>_xlfn.XLOOKUP(A82,'SJR LIST (2024)'!A95:A475,'SJR LIST (2024)'!W95:W475,,0-1)</f>
        <v>0</v>
      </c>
      <c r="H82" s="9">
        <f>_xlfn.XLOOKUP(A82,'SJR LIST (2024)'!A95:A475,'SJR LIST (2024)'!X95:X475,,0,-1)</f>
        <v>0</v>
      </c>
      <c r="I82" s="9">
        <f>_xlfn.XLOOKUP(A82,'SJR LIST (2024)'!A95:A475,'SJR LIST (2024)'!Y95:Y475,,0,-1)</f>
        <v>0</v>
      </c>
      <c r="J82" s="9">
        <f>_xlfn.XLOOKUP(A82,'SJR LIST (2024)'!A95:A475,'SJR LIST (2024)'!Y95:Y475,,0,-1)</f>
        <v>0</v>
      </c>
      <c r="K82" s="9">
        <f>_xlfn.XLOOKUP(A82,'SJR LIST (2024)'!A95:A475,'SJR LIST (2024)'!V95:V475,,0,-1)</f>
        <v>0</v>
      </c>
      <c r="L82" s="9">
        <f>_xlfn.XLOOKUP(A82,'SJR LIST (2024)'!A95:A475,'SJR LIST (2024)'!AB95:AB475,,0,-1)</f>
        <v>6350</v>
      </c>
      <c r="M82" s="9">
        <f>_xlfn.XLOOKUP(A82,'SJR LIST (2024)'!A95:A475,'SJR LIST (2024)'!AD95:AD475,,0,-1)</f>
        <v>3500</v>
      </c>
      <c r="N82" s="9">
        <f>_xlfn.XLOOKUP(A82,'SJR LIST (2024)'!A95:A475,'SJR LIST (2024)'!AG95:AG475,,0,-1)</f>
        <v>2850</v>
      </c>
      <c r="O82" s="9">
        <f>_xlfn.XLOOKUP(A82,'SJR LIST (2024)'!A95:A475,'SJR LIST (2024)'!AC95:AC475,,0,-1)</f>
        <v>0</v>
      </c>
      <c r="P82" s="9"/>
      <c r="Q82" s="9" t="str">
        <f>_xlfn.XLOOKUP(A82,'SJR LIST (2024)'!A95:A475,'SJR LIST (2024)'!AP95:AP475,,0,-1)</f>
        <v>BI-SHOP</v>
      </c>
    </row>
    <row r="83" s="3" customFormat="1" spans="1:17">
      <c r="A83" s="7" t="s">
        <v>260</v>
      </c>
      <c r="B83" s="7" t="str">
        <f>_xlfn.XLOOKUP(A83,'SJR LIST (2024)'!A105:A475,'SJR LIST (2024)'!B105:B475,,0,-1)</f>
        <v>CARVIMA FARMS CORP</v>
      </c>
      <c r="C83" s="8">
        <f>_xlfn.XLOOKUP(A83,'SJR LIST (2024)'!A105:A475,'SJR LIST (2024)'!L105:L475,,0,-1)</f>
        <v>45474</v>
      </c>
      <c r="D83" s="9">
        <f>_xlfn.XLOOKUP(A83,'SJR LIST (2024)'!A105:A475,'SJR LIST (2024)'!Q105:Q475,,0,-1)</f>
        <v>2000</v>
      </c>
      <c r="E83" s="9">
        <f>_xlfn.XLOOKUP(B83,'SJR LIST (2024)'!B105:B475,'SJR LIST (2024)'!R105:R475,,0,-1)</f>
        <v>800</v>
      </c>
      <c r="F83" s="9">
        <f>_xlfn.XLOOKUP(A83,'SJR LIST (2024)'!A105:A475,'SJR LIST (2024)'!U105:U475,,0,-1)</f>
        <v>0</v>
      </c>
      <c r="G83" s="9">
        <f>_xlfn.XLOOKUP(A83,'SJR LIST (2024)'!A105:A475,'SJR LIST (2024)'!W105:W475,,0-1)</f>
        <v>2000</v>
      </c>
      <c r="H83" s="9">
        <f>_xlfn.XLOOKUP(A83,'SJR LIST (2024)'!A105:A475,'SJR LIST (2024)'!X105:X475,,0,-1)</f>
        <v>800</v>
      </c>
      <c r="I83" s="9">
        <f>_xlfn.XLOOKUP(A83,'SJR LIST (2024)'!A105:A475,'SJR LIST (2024)'!Y105:Y475,,0,-1)</f>
        <v>0</v>
      </c>
      <c r="J83" s="9">
        <f>_xlfn.XLOOKUP(A83,'SJR LIST (2024)'!A105:A475,'SJR LIST (2024)'!Y105:Y475,,0,-1)</f>
        <v>0</v>
      </c>
      <c r="K83" s="9">
        <f>_xlfn.XLOOKUP(A83,'SJR LIST (2024)'!A105:A475,'SJR LIST (2024)'!V105:V475,,0,-1)</f>
        <v>0</v>
      </c>
      <c r="L83" s="9">
        <f>_xlfn.XLOOKUP(A83,'SJR LIST (2024)'!A105:A475,'SJR LIST (2024)'!AB105:AB475,,0,-1)</f>
        <v>0</v>
      </c>
      <c r="M83" s="9">
        <f>_xlfn.XLOOKUP(A83,'SJR LIST (2024)'!A105:A475,'SJR LIST (2024)'!AD105:AD475,,0,-1)</f>
        <v>0</v>
      </c>
      <c r="N83" s="9">
        <f>_xlfn.XLOOKUP(A83,'SJR LIST (2024)'!A105:A475,'SJR LIST (2024)'!AG105:AG475,,0,-1)</f>
        <v>0</v>
      </c>
      <c r="O83" s="9">
        <f>_xlfn.XLOOKUP(A83,'SJR LIST (2024)'!A105:A475,'SJR LIST (2024)'!AC105:AC475,,0,-1)</f>
        <v>0</v>
      </c>
      <c r="P83" s="9"/>
      <c r="Q83" s="9" t="str">
        <f>_xlfn.XLOOKUP(A83,'SJR LIST (2024)'!A105:A475,'SJR LIST (2024)'!AP105:AP475,,0,-1)</f>
        <v>DBI</v>
      </c>
    </row>
    <row r="84" s="3" customFormat="1" spans="1:17">
      <c r="A84" s="7" t="s">
        <v>261</v>
      </c>
      <c r="B84" s="7" t="str">
        <f>_xlfn.XLOOKUP(A84,'SJR LIST (2024)'!A97:A475,'SJR LIST (2024)'!B97:B475,,0,-1)</f>
        <v>URRUTIA, JERIC</v>
      </c>
      <c r="C84" s="8">
        <f>_xlfn.XLOOKUP(A84,'SJR LIST (2024)'!A97:A475,'SJR LIST (2024)'!L97:L475,,0,-1)</f>
        <v>45475</v>
      </c>
      <c r="D84" s="9">
        <f>_xlfn.XLOOKUP(A84,'SJR LIST (2024)'!A97:A475,'SJR LIST (2024)'!Q97:Q475,,0,-1)</f>
        <v>14850</v>
      </c>
      <c r="E84" s="9">
        <f>_xlfn.XLOOKUP(B84,'SJR LIST (2024)'!B97:B475,'SJR LIST (2024)'!R97:R475,,0,-1)</f>
        <v>3500</v>
      </c>
      <c r="F84" s="9">
        <f>_xlfn.XLOOKUP(A84,'SJR LIST (2024)'!A97:A475,'SJR LIST (2024)'!U97:U475,,0,-1)</f>
        <v>0</v>
      </c>
      <c r="G84" s="9">
        <f>_xlfn.XLOOKUP(A84,'SJR LIST (2024)'!A97:A475,'SJR LIST (2024)'!W97:W475,,0-1)</f>
        <v>14850</v>
      </c>
      <c r="H84" s="9">
        <f>_xlfn.XLOOKUP(A84,'SJR LIST (2024)'!A97:A475,'SJR LIST (2024)'!X97:X475,,0,-1)</f>
        <v>3500</v>
      </c>
      <c r="I84" s="9">
        <f>_xlfn.XLOOKUP(A84,'SJR LIST (2024)'!A97:A475,'SJR LIST (2024)'!Y97:Y475,,0,-1)</f>
        <v>0</v>
      </c>
      <c r="J84" s="9">
        <f>_xlfn.XLOOKUP(A84,'SJR LIST (2024)'!A97:A475,'SJR LIST (2024)'!Y97:Y475,,0,-1)</f>
        <v>0</v>
      </c>
      <c r="K84" s="9">
        <f>_xlfn.XLOOKUP(A84,'SJR LIST (2024)'!A97:A475,'SJR LIST (2024)'!V97:V475,,0,-1)</f>
        <v>0</v>
      </c>
      <c r="L84" s="9">
        <f>_xlfn.XLOOKUP(A84,'SJR LIST (2024)'!A97:A475,'SJR LIST (2024)'!AB97:AB475,,0,-1)</f>
        <v>0</v>
      </c>
      <c r="M84" s="9">
        <f>_xlfn.XLOOKUP(A84,'SJR LIST (2024)'!A97:A475,'SJR LIST (2024)'!AD97:AD475,,0,-1)</f>
        <v>0</v>
      </c>
      <c r="N84" s="9">
        <f>_xlfn.XLOOKUP(A84,'SJR LIST (2024)'!A97:A475,'SJR LIST (2024)'!AG97:AG475,,0,-1)</f>
        <v>0</v>
      </c>
      <c r="O84" s="9">
        <f>_xlfn.XLOOKUP(A84,'SJR LIST (2024)'!A97:A475,'SJR LIST (2024)'!AC97:AC475,,0,-1)</f>
        <v>0</v>
      </c>
      <c r="P84" s="9"/>
      <c r="Q84" s="9" t="str">
        <f>_xlfn.XLOOKUP(A84,'SJR LIST (2024)'!A97:A475,'SJR LIST (2024)'!AP97:AP475,,0,-1)</f>
        <v>DBI</v>
      </c>
    </row>
    <row r="85" s="3" customFormat="1" spans="1:17">
      <c r="A85" s="7" t="s">
        <v>262</v>
      </c>
      <c r="B85" s="7" t="str">
        <f>_xlfn.XLOOKUP(A85,'SJR LIST (2024)'!A106:A475,'SJR LIST (2024)'!B106:B475,,0,-1)</f>
        <v>8 SONAKA INC.</v>
      </c>
      <c r="C85" s="8">
        <f>_xlfn.XLOOKUP(A85,'SJR LIST (2024)'!A106:A475,'SJR LIST (2024)'!L106:L475,,0,-1)</f>
        <v>45476</v>
      </c>
      <c r="D85" s="9">
        <f>_xlfn.XLOOKUP(A85,'SJR LIST (2024)'!A106:A475,'SJR LIST (2024)'!Q106:Q475,,0,-1)</f>
        <v>1200</v>
      </c>
      <c r="E85" s="9">
        <f>_xlfn.XLOOKUP(B85,'SJR LIST (2024)'!B106:B475,'SJR LIST (2024)'!R106:R475,,0,-1)</f>
        <v>800</v>
      </c>
      <c r="F85" s="9">
        <f>_xlfn.XLOOKUP(A85,'SJR LIST (2024)'!A106:A475,'SJR LIST (2024)'!U106:U475,,0,-1)</f>
        <v>0</v>
      </c>
      <c r="G85" s="9">
        <f>_xlfn.XLOOKUP(A85,'SJR LIST (2024)'!A106:A475,'SJR LIST (2024)'!W106:W475,,0-1)</f>
        <v>1200</v>
      </c>
      <c r="H85" s="9">
        <f>_xlfn.XLOOKUP(A85,'SJR LIST (2024)'!A106:A475,'SJR LIST (2024)'!X106:X475,,0,-1)</f>
        <v>800</v>
      </c>
      <c r="I85" s="9">
        <f>_xlfn.XLOOKUP(A85,'SJR LIST (2024)'!A106:A475,'SJR LIST (2024)'!Y106:Y475,,0,-1)</f>
        <v>0</v>
      </c>
      <c r="J85" s="9">
        <f>_xlfn.XLOOKUP(A85,'SJR LIST (2024)'!A106:A475,'SJR LIST (2024)'!Y106:Y475,,0,-1)</f>
        <v>0</v>
      </c>
      <c r="K85" s="9">
        <f>_xlfn.XLOOKUP(A85,'SJR LIST (2024)'!A106:A475,'SJR LIST (2024)'!V106:V475,,0,-1)</f>
        <v>0</v>
      </c>
      <c r="L85" s="9">
        <f>_xlfn.XLOOKUP(A85,'SJR LIST (2024)'!A106:A475,'SJR LIST (2024)'!AB106:AB475,,0,-1)</f>
        <v>0</v>
      </c>
      <c r="M85" s="9">
        <f>_xlfn.XLOOKUP(A85,'SJR LIST (2024)'!A106:A475,'SJR LIST (2024)'!AD106:AD475,,0,-1)</f>
        <v>0</v>
      </c>
      <c r="N85" s="9">
        <f>_xlfn.XLOOKUP(A85,'SJR LIST (2024)'!A106:A475,'SJR LIST (2024)'!AG106:AG475,,0,-1)</f>
        <v>0</v>
      </c>
      <c r="O85" s="9">
        <f>_xlfn.XLOOKUP(A85,'SJR LIST (2024)'!A106:A475,'SJR LIST (2024)'!AC106:AC475,,0,-1)</f>
        <v>0</v>
      </c>
      <c r="P85" s="9"/>
      <c r="Q85" s="9" t="str">
        <f>_xlfn.XLOOKUP(A85,'SJR LIST (2024)'!A106:A475,'SJR LIST (2024)'!AP106:AP475,,0,-1)</f>
        <v>DBI</v>
      </c>
    </row>
    <row r="86" s="3" customFormat="1" spans="1:17">
      <c r="A86" s="7" t="s">
        <v>263</v>
      </c>
      <c r="B86" s="7" t="str">
        <f>_xlfn.XLOOKUP(A86,'SJR LIST (2024)'!A68:A475,'SJR LIST (2024)'!B68:B475,,0,-1)</f>
        <v>DE CASTRO, MELISSA</v>
      </c>
      <c r="C86" s="8">
        <f>_xlfn.XLOOKUP(A86,'SJR LIST (2024)'!A68:A475,'SJR LIST (2024)'!L68:L475,,0,-1)</f>
        <v>45476</v>
      </c>
      <c r="D86" s="9">
        <f>_xlfn.XLOOKUP(A86,'SJR LIST (2024)'!A68:A475,'SJR LIST (2024)'!Q68:Q475,,0,-1)</f>
        <v>165</v>
      </c>
      <c r="E86" s="9">
        <f>_xlfn.XLOOKUP(B86,'SJR LIST (2024)'!B68:B475,'SJR LIST (2024)'!R68:R475,,0,-1)</f>
        <v>800</v>
      </c>
      <c r="F86" s="9">
        <f>_xlfn.XLOOKUP(A86,'SJR LIST (2024)'!A68:A475,'SJR LIST (2024)'!U68:U475,,0,-1)</f>
        <v>0</v>
      </c>
      <c r="G86" s="9">
        <f>_xlfn.XLOOKUP(A86,'SJR LIST (2024)'!A68:A475,'SJR LIST (2024)'!W68:W475,,0-1)</f>
        <v>165</v>
      </c>
      <c r="H86" s="9">
        <f>_xlfn.XLOOKUP(A86,'SJR LIST (2024)'!A68:A475,'SJR LIST (2024)'!X68:X475,,0,-1)</f>
        <v>800</v>
      </c>
      <c r="I86" s="9">
        <f>_xlfn.XLOOKUP(A86,'SJR LIST (2024)'!A68:A475,'SJR LIST (2024)'!Y68:Y475,,0,-1)</f>
        <v>0</v>
      </c>
      <c r="J86" s="9">
        <f>_xlfn.XLOOKUP(A86,'SJR LIST (2024)'!A68:A475,'SJR LIST (2024)'!Y68:Y475,,0,-1)</f>
        <v>0</v>
      </c>
      <c r="K86" s="9">
        <f>_xlfn.XLOOKUP(A86,'SJR LIST (2024)'!A68:A475,'SJR LIST (2024)'!V68:V475,,0,-1)</f>
        <v>0</v>
      </c>
      <c r="L86" s="9">
        <f>_xlfn.XLOOKUP(A86,'SJR LIST (2024)'!A68:A475,'SJR LIST (2024)'!AB68:AB475,,0,-1)</f>
        <v>0</v>
      </c>
      <c r="M86" s="9">
        <f>_xlfn.XLOOKUP(A86,'SJR LIST (2024)'!A68:A475,'SJR LIST (2024)'!AD68:AD475,,0,-1)</f>
        <v>0</v>
      </c>
      <c r="N86" s="9">
        <f>_xlfn.XLOOKUP(A86,'SJR LIST (2024)'!A68:A475,'SJR LIST (2024)'!AG68:AG475,,0,-1)</f>
        <v>0</v>
      </c>
      <c r="O86" s="9">
        <f>_xlfn.XLOOKUP(A86,'SJR LIST (2024)'!A68:A475,'SJR LIST (2024)'!AC68:AC475,,0,-1)</f>
        <v>0</v>
      </c>
      <c r="P86" s="9"/>
      <c r="Q86" s="9" t="str">
        <f>_xlfn.XLOOKUP(A86,'SJR LIST (2024)'!A68:A475,'SJR LIST (2024)'!AP68:AP475,,0,-1)</f>
        <v>DBI</v>
      </c>
    </row>
    <row r="87" s="3" customFormat="1" spans="1:17">
      <c r="A87" s="7" t="s">
        <v>264</v>
      </c>
      <c r="B87" s="7" t="str">
        <f>_xlfn.XLOOKUP(A87,'SJR LIST (2024)'!A89:A475,'SJR LIST (2024)'!B89:B475,,0,-1)</f>
        <v>KOLIN PHILIPPINES INTERNATIONAL INC. (2ND FLOOR)</v>
      </c>
      <c r="C87" s="8">
        <f>_xlfn.XLOOKUP(A87,'SJR LIST (2024)'!A89:A475,'SJR LIST (2024)'!L89:L475,,0,-1)</f>
        <v>45476</v>
      </c>
      <c r="D87" s="9">
        <f>_xlfn.XLOOKUP(A87,'SJR LIST (2024)'!A89:A475,'SJR LIST (2024)'!Q89:Q475,,0,-1)</f>
        <v>1100</v>
      </c>
      <c r="E87" s="9">
        <f>_xlfn.XLOOKUP(B87,'SJR LIST (2024)'!B89:B475,'SJR LIST (2024)'!R89:R475,,0,-1)</f>
        <v>800</v>
      </c>
      <c r="F87" s="9">
        <f>_xlfn.XLOOKUP(A87,'SJR LIST (2024)'!A89:A475,'SJR LIST (2024)'!U89:U475,,0,-1)</f>
        <v>0</v>
      </c>
      <c r="G87" s="9">
        <f>_xlfn.XLOOKUP(A87,'SJR LIST (2024)'!A89:A475,'SJR LIST (2024)'!W89:W475,,0-1)</f>
        <v>1100</v>
      </c>
      <c r="H87" s="9">
        <f>_xlfn.XLOOKUP(A87,'SJR LIST (2024)'!A89:A475,'SJR LIST (2024)'!X89:X475,,0,-1)</f>
        <v>800</v>
      </c>
      <c r="I87" s="9">
        <f>_xlfn.XLOOKUP(A87,'SJR LIST (2024)'!A89:A475,'SJR LIST (2024)'!Y89:Y475,,0,-1)</f>
        <v>0</v>
      </c>
      <c r="J87" s="9">
        <f>_xlfn.XLOOKUP(A87,'SJR LIST (2024)'!A89:A475,'SJR LIST (2024)'!Y89:Y475,,0,-1)</f>
        <v>0</v>
      </c>
      <c r="K87" s="9">
        <f>_xlfn.XLOOKUP(A87,'SJR LIST (2024)'!A89:A475,'SJR LIST (2024)'!V89:V475,,0,-1)</f>
        <v>0</v>
      </c>
      <c r="L87" s="9">
        <f>_xlfn.XLOOKUP(A87,'SJR LIST (2024)'!A89:A475,'SJR LIST (2024)'!AB89:AB475,,0,-1)</f>
        <v>0</v>
      </c>
      <c r="M87" s="9">
        <f>_xlfn.XLOOKUP(A87,'SJR LIST (2024)'!A89:A475,'SJR LIST (2024)'!AD89:AD475,,0,-1)</f>
        <v>0</v>
      </c>
      <c r="N87" s="9">
        <f>_xlfn.XLOOKUP(A87,'SJR LIST (2024)'!A89:A475,'SJR LIST (2024)'!AG89:AG475,,0,-1)</f>
        <v>0</v>
      </c>
      <c r="O87" s="9">
        <f>_xlfn.XLOOKUP(A87,'SJR LIST (2024)'!A89:A475,'SJR LIST (2024)'!AC89:AC475,,0,-1)</f>
        <v>0</v>
      </c>
      <c r="P87" s="9"/>
      <c r="Q87" s="9" t="str">
        <f>_xlfn.XLOOKUP(A87,'SJR LIST (2024)'!A89:A475,'SJR LIST (2024)'!AP89:AP475,,0,-1)</f>
        <v>DBI</v>
      </c>
    </row>
    <row r="88" s="3" customFormat="1" spans="1:17">
      <c r="A88" s="7" t="s">
        <v>268</v>
      </c>
      <c r="B88" s="7" t="str">
        <f>_xlfn.XLOOKUP(A88,'SJR LIST (2024)'!A107:A475,'SJR LIST (2024)'!B107:B475,,0,-1)</f>
        <v>TEKNIPAK SOLUTIONS INC. C/O HUNG LIONEZ</v>
      </c>
      <c r="C88" s="8">
        <f>_xlfn.XLOOKUP(A88,'SJR LIST (2024)'!A107:A475,'SJR LIST (2024)'!L107:L475,,0,-1)</f>
        <v>45478</v>
      </c>
      <c r="D88" s="9">
        <f>_xlfn.XLOOKUP(A88,'SJR LIST (2024)'!A107:A475,'SJR LIST (2024)'!Q107:Q475,,0,-1)</f>
        <v>0</v>
      </c>
      <c r="E88" s="9">
        <f>_xlfn.XLOOKUP(B88,'SJR LIST (2024)'!B107:B475,'SJR LIST (2024)'!R107:R475,,0,-1)</f>
        <v>450</v>
      </c>
      <c r="F88" s="9">
        <f>_xlfn.XLOOKUP(A88,'SJR LIST (2024)'!A107:A475,'SJR LIST (2024)'!U107:U475,,0,-1)</f>
        <v>0</v>
      </c>
      <c r="G88" s="9">
        <f>_xlfn.XLOOKUP(A88,'SJR LIST (2024)'!A107:A475,'SJR LIST (2024)'!W107:W475,,0-1)</f>
        <v>0</v>
      </c>
      <c r="H88" s="9">
        <f>_xlfn.XLOOKUP(A88,'SJR LIST (2024)'!A107:A475,'SJR LIST (2024)'!X107:X475,,0,-1)</f>
        <v>0</v>
      </c>
      <c r="I88" s="9">
        <f>_xlfn.XLOOKUP(A88,'SJR LIST (2024)'!A107:A475,'SJR LIST (2024)'!Y107:Y475,,0,-1)</f>
        <v>0</v>
      </c>
      <c r="J88" s="9">
        <f>_xlfn.XLOOKUP(A88,'SJR LIST (2024)'!A107:A475,'SJR LIST (2024)'!Y107:Y475,,0,-1)</f>
        <v>0</v>
      </c>
      <c r="K88" s="9">
        <f>_xlfn.XLOOKUP(A88,'SJR LIST (2024)'!A107:A475,'SJR LIST (2024)'!V107:V475,,0,-1)</f>
        <v>0</v>
      </c>
      <c r="L88" s="9">
        <f>_xlfn.XLOOKUP(A88,'SJR LIST (2024)'!A107:A475,'SJR LIST (2024)'!AB107:AB475,,0,-1)</f>
        <v>450</v>
      </c>
      <c r="M88" s="9">
        <f>_xlfn.XLOOKUP(A88,'SJR LIST (2024)'!A107:A475,'SJR LIST (2024)'!AD107:AD475,,0,-1)</f>
        <v>0</v>
      </c>
      <c r="N88" s="9">
        <f>_xlfn.XLOOKUP(A88,'SJR LIST (2024)'!A107:A475,'SJR LIST (2024)'!AG107:AG475,,0,-1)</f>
        <v>450</v>
      </c>
      <c r="O88" s="9">
        <f>_xlfn.XLOOKUP(A88,'SJR LIST (2024)'!A107:A475,'SJR LIST (2024)'!AC107:AC475,,0,-1)</f>
        <v>0</v>
      </c>
      <c r="P88" s="9"/>
      <c r="Q88" s="9" t="str">
        <f>_xlfn.XLOOKUP(A88,'SJR LIST (2024)'!A107:A475,'SJR LIST (2024)'!AP107:AP475,,0,-1)</f>
        <v>FC</v>
      </c>
    </row>
    <row r="89" s="3" customFormat="1" spans="1:17">
      <c r="A89" s="7" t="s">
        <v>269</v>
      </c>
      <c r="B89" s="7" t="str">
        <f>_xlfn.XLOOKUP(A89,'SJR LIST (2024)'!A69:A475,'SJR LIST (2024)'!B69:B475,,0,-1)</f>
        <v>TEKNIPAKSOLUTIONS INC. C/O HUNG LIONEZ</v>
      </c>
      <c r="C89" s="8">
        <f>_xlfn.XLOOKUP(A89,'SJR LIST (2024)'!A69:A475,'SJR LIST (2024)'!L69:L475,,0,-1)</f>
        <v>45478</v>
      </c>
      <c r="D89" s="9">
        <f>_xlfn.XLOOKUP(A89,'SJR LIST (2024)'!A69:A475,'SJR LIST (2024)'!Q69:Q475,,0,-1)</f>
        <v>0</v>
      </c>
      <c r="E89" s="9">
        <f>_xlfn.XLOOKUP(B89,'SJR LIST (2024)'!B69:B475,'SJR LIST (2024)'!R69:R475,,0,-1)</f>
        <v>450</v>
      </c>
      <c r="F89" s="9">
        <f>_xlfn.XLOOKUP(A89,'SJR LIST (2024)'!A69:A475,'SJR LIST (2024)'!U69:U475,,0,-1)</f>
        <v>0</v>
      </c>
      <c r="G89" s="9">
        <f>_xlfn.XLOOKUP(A89,'SJR LIST (2024)'!A69:A475,'SJR LIST (2024)'!W69:W475,,0-1)</f>
        <v>0</v>
      </c>
      <c r="H89" s="9">
        <f>_xlfn.XLOOKUP(A89,'SJR LIST (2024)'!A69:A475,'SJR LIST (2024)'!X69:X475,,0,-1)</f>
        <v>450</v>
      </c>
      <c r="I89" s="9">
        <f>_xlfn.XLOOKUP(A89,'SJR LIST (2024)'!A69:A475,'SJR LIST (2024)'!Y69:Y475,,0,-1)</f>
        <v>0</v>
      </c>
      <c r="J89" s="9">
        <f>_xlfn.XLOOKUP(A89,'SJR LIST (2024)'!A69:A475,'SJR LIST (2024)'!Y69:Y475,,0,-1)</f>
        <v>0</v>
      </c>
      <c r="K89" s="9">
        <f>_xlfn.XLOOKUP(A89,'SJR LIST (2024)'!A69:A475,'SJR LIST (2024)'!V69:V475,,0,-1)</f>
        <v>0</v>
      </c>
      <c r="L89" s="9">
        <f>_xlfn.XLOOKUP(A89,'SJR LIST (2024)'!A69:A475,'SJR LIST (2024)'!AB69:AB475,,0,-1)</f>
        <v>0</v>
      </c>
      <c r="M89" s="9">
        <f>_xlfn.XLOOKUP(A89,'SJR LIST (2024)'!A69:A475,'SJR LIST (2024)'!AD69:AD475,,0,-1)</f>
        <v>0</v>
      </c>
      <c r="N89" s="9">
        <f>_xlfn.XLOOKUP(A89,'SJR LIST (2024)'!A69:A475,'SJR LIST (2024)'!AG69:AG475,,0,-1)</f>
        <v>0</v>
      </c>
      <c r="O89" s="9">
        <f>_xlfn.XLOOKUP(A89,'SJR LIST (2024)'!A69:A475,'SJR LIST (2024)'!AC69:AC475,,0,-1)</f>
        <v>0</v>
      </c>
      <c r="P89" s="9"/>
      <c r="Q89" s="9" t="str">
        <f>_xlfn.XLOOKUP(A89,'SJR LIST (2024)'!A69:A475,'SJR LIST (2024)'!AP69:AP475,,0,-1)</f>
        <v>DBI</v>
      </c>
    </row>
    <row r="90" s="3" customFormat="1" spans="1:17">
      <c r="A90" s="7" t="s">
        <v>272</v>
      </c>
      <c r="B90" s="7" t="str">
        <f>_xlfn.XLOOKUP(A90,'SJR LIST (2024)'!A70:A475,'SJR LIST (2024)'!B70:B475,,0,-1)</f>
        <v>LU, MICHAEL</v>
      </c>
      <c r="C90" s="8">
        <f>_xlfn.XLOOKUP(A90,'SJR LIST (2024)'!A70:A475,'SJR LIST (2024)'!L70:L475,,0,-1)</f>
        <v>45481</v>
      </c>
      <c r="D90" s="9">
        <f>_xlfn.XLOOKUP(A90,'SJR LIST (2024)'!A70:A475,'SJR LIST (2024)'!Q70:Q475,,0,-1)</f>
        <v>600</v>
      </c>
      <c r="E90" s="9">
        <f>_xlfn.XLOOKUP(B90,'SJR LIST (2024)'!B70:B475,'SJR LIST (2024)'!R70:R475,,0,-1)</f>
        <v>800</v>
      </c>
      <c r="F90" s="9">
        <f>_xlfn.XLOOKUP(A90,'SJR LIST (2024)'!A70:A475,'SJR LIST (2024)'!U70:U475,,0,-1)</f>
        <v>0</v>
      </c>
      <c r="G90" s="9">
        <f>_xlfn.XLOOKUP(A90,'SJR LIST (2024)'!A70:A475,'SJR LIST (2024)'!W70:W475,,0-1)</f>
        <v>600</v>
      </c>
      <c r="H90" s="9">
        <f>_xlfn.XLOOKUP(A90,'SJR LIST (2024)'!A70:A475,'SJR LIST (2024)'!X70:X475,,0,-1)</f>
        <v>800</v>
      </c>
      <c r="I90" s="9">
        <f>_xlfn.XLOOKUP(A90,'SJR LIST (2024)'!A70:A475,'SJR LIST (2024)'!Y70:Y475,,0,-1)</f>
        <v>0</v>
      </c>
      <c r="J90" s="9">
        <f>_xlfn.XLOOKUP(A90,'SJR LIST (2024)'!A70:A475,'SJR LIST (2024)'!Y70:Y475,,0,-1)</f>
        <v>0</v>
      </c>
      <c r="K90" s="9">
        <f>_xlfn.XLOOKUP(A90,'SJR LIST (2024)'!A70:A475,'SJR LIST (2024)'!V70:V475,,0,-1)</f>
        <v>0</v>
      </c>
      <c r="L90" s="9">
        <f>_xlfn.XLOOKUP(A90,'SJR LIST (2024)'!A70:A475,'SJR LIST (2024)'!AB70:AB475,,0,-1)</f>
        <v>0</v>
      </c>
      <c r="M90" s="9">
        <f>_xlfn.XLOOKUP(A90,'SJR LIST (2024)'!A70:A475,'SJR LIST (2024)'!AD70:AD475,,0,-1)</f>
        <v>0</v>
      </c>
      <c r="N90" s="9">
        <f>_xlfn.XLOOKUP(A90,'SJR LIST (2024)'!A70:A475,'SJR LIST (2024)'!AG70:AG475,,0,-1)</f>
        <v>0</v>
      </c>
      <c r="O90" s="9">
        <f>_xlfn.XLOOKUP(A90,'SJR LIST (2024)'!A70:A475,'SJR LIST (2024)'!AC70:AC475,,0,-1)</f>
        <v>0</v>
      </c>
      <c r="P90" s="9"/>
      <c r="Q90" s="9" t="str">
        <f>_xlfn.XLOOKUP(A90,'SJR LIST (2024)'!A70:A475,'SJR LIST (2024)'!AP70:AP475,,0,-1)</f>
        <v>DBI</v>
      </c>
    </row>
    <row r="91" s="3" customFormat="1" spans="1:17">
      <c r="A91" s="7" t="s">
        <v>273</v>
      </c>
      <c r="B91" s="7" t="str">
        <f>_xlfn.XLOOKUP(A91,'SJR LIST (2024)'!A84:A475,'SJR LIST (2024)'!B84:B475,,0,-1)</f>
        <v>KOLIN PHILIPPINES INTERNATIONAL INC. (RND)</v>
      </c>
      <c r="C91" s="8">
        <f>_xlfn.XLOOKUP(A91,'SJR LIST (2024)'!A84:A475,'SJR LIST (2024)'!L84:L475,,0,-1)</f>
        <v>45482</v>
      </c>
      <c r="D91" s="9">
        <f>_xlfn.XLOOKUP(A91,'SJR LIST (2024)'!A84:A475,'SJR LIST (2024)'!Q84:Q475,,0,-1)</f>
        <v>1500</v>
      </c>
      <c r="E91" s="9">
        <f>_xlfn.XLOOKUP(B91,'SJR LIST (2024)'!B84:B475,'SJR LIST (2024)'!R84:R475,,0,-1)</f>
        <v>1800</v>
      </c>
      <c r="F91" s="9">
        <f>_xlfn.XLOOKUP(A91,'SJR LIST (2024)'!A84:A475,'SJR LIST (2024)'!U84:U475,,0,-1)</f>
        <v>0</v>
      </c>
      <c r="G91" s="9">
        <f>_xlfn.XLOOKUP(A91,'SJR LIST (2024)'!A84:A475,'SJR LIST (2024)'!W84:W475,,0-1)</f>
        <v>1500</v>
      </c>
      <c r="H91" s="9">
        <f>_xlfn.XLOOKUP(A91,'SJR LIST (2024)'!A84:A475,'SJR LIST (2024)'!X84:X475,,0,-1)</f>
        <v>1800</v>
      </c>
      <c r="I91" s="9">
        <f>_xlfn.XLOOKUP(A91,'SJR LIST (2024)'!A84:A475,'SJR LIST (2024)'!Y84:Y475,,0,-1)</f>
        <v>0</v>
      </c>
      <c r="J91" s="9">
        <f>_xlfn.XLOOKUP(A91,'SJR LIST (2024)'!A84:A475,'SJR LIST (2024)'!Y84:Y475,,0,-1)</f>
        <v>0</v>
      </c>
      <c r="K91" s="9">
        <f>_xlfn.XLOOKUP(A91,'SJR LIST (2024)'!A84:A475,'SJR LIST (2024)'!V84:V475,,0,-1)</f>
        <v>0</v>
      </c>
      <c r="L91" s="9">
        <f>_xlfn.XLOOKUP(A91,'SJR LIST (2024)'!A84:A475,'SJR LIST (2024)'!AB84:AB475,,0,-1)</f>
        <v>0</v>
      </c>
      <c r="M91" s="9">
        <f>_xlfn.XLOOKUP(A91,'SJR LIST (2024)'!A84:A475,'SJR LIST (2024)'!AD84:AD475,,0,-1)</f>
        <v>0</v>
      </c>
      <c r="N91" s="9">
        <f>_xlfn.XLOOKUP(A91,'SJR LIST (2024)'!A84:A475,'SJR LIST (2024)'!AG84:AG475,,0,-1)</f>
        <v>0</v>
      </c>
      <c r="O91" s="9">
        <f>_xlfn.XLOOKUP(A91,'SJR LIST (2024)'!A84:A475,'SJR LIST (2024)'!AC84:AC475,,0,-1)</f>
        <v>0</v>
      </c>
      <c r="P91" s="9"/>
      <c r="Q91" s="9" t="str">
        <f>_xlfn.XLOOKUP(A91,'SJR LIST (2024)'!A84:A475,'SJR LIST (2024)'!AP84:AP475,,0,-1)</f>
        <v>DBI</v>
      </c>
    </row>
    <row r="92" s="3" customFormat="1" spans="1:17">
      <c r="A92" s="7" t="s">
        <v>274</v>
      </c>
      <c r="B92" s="7" t="str">
        <f>_xlfn.XLOOKUP(A92,'SJR LIST (2024)'!A98:A475,'SJR LIST (2024)'!B98:B475,,0,-1)</f>
        <v>VECINO, JHUNE/CHARITO DE GUZMAN</v>
      </c>
      <c r="C92" s="8">
        <f>_xlfn.XLOOKUP(A92,'SJR LIST (2024)'!A98:A475,'SJR LIST (2024)'!L98:L475,,0,-1)</f>
        <v>45483</v>
      </c>
      <c r="D92" s="9">
        <f>_xlfn.XLOOKUP(A92,'SJR LIST (2024)'!A98:A475,'SJR LIST (2024)'!Q98:Q475,,0,-1)</f>
        <v>0</v>
      </c>
      <c r="E92" s="9">
        <f>_xlfn.XLOOKUP(B92,'SJR LIST (2024)'!B98:B475,'SJR LIST (2024)'!R98:R475,,0,-1)</f>
        <v>2600</v>
      </c>
      <c r="F92" s="9">
        <f>_xlfn.XLOOKUP(A92,'SJR LIST (2024)'!A98:A475,'SJR LIST (2024)'!U98:U475,,0,-1)</f>
        <v>0</v>
      </c>
      <c r="G92" s="9">
        <f>_xlfn.XLOOKUP(A92,'SJR LIST (2024)'!A98:A475,'SJR LIST (2024)'!W98:W475,,0-1)</f>
        <v>0</v>
      </c>
      <c r="H92" s="9">
        <f>_xlfn.XLOOKUP(A92,'SJR LIST (2024)'!A98:A475,'SJR LIST (2024)'!X98:X475,,0,-1)</f>
        <v>0</v>
      </c>
      <c r="I92" s="9">
        <f>_xlfn.XLOOKUP(A92,'SJR LIST (2024)'!A98:A475,'SJR LIST (2024)'!Y98:Y475,,0,-1)</f>
        <v>0</v>
      </c>
      <c r="J92" s="9">
        <f>_xlfn.XLOOKUP(A92,'SJR LIST (2024)'!A98:A475,'SJR LIST (2024)'!Y98:Y475,,0,-1)</f>
        <v>0</v>
      </c>
      <c r="K92" s="9">
        <f>_xlfn.XLOOKUP(A92,'SJR LIST (2024)'!A98:A475,'SJR LIST (2024)'!V98:V475,,0,-1)</f>
        <v>80</v>
      </c>
      <c r="L92" s="9">
        <f>_xlfn.XLOOKUP(A92,'SJR LIST (2024)'!A98:A475,'SJR LIST (2024)'!AB98:AB475,,0,-1)</f>
        <v>720</v>
      </c>
      <c r="M92" s="9">
        <f>_xlfn.XLOOKUP(A92,'SJR LIST (2024)'!A98:A475,'SJR LIST (2024)'!AD98:AD475,,0,-1)</f>
        <v>0</v>
      </c>
      <c r="N92" s="9">
        <f>_xlfn.XLOOKUP(A92,'SJR LIST (2024)'!A98:A475,'SJR LIST (2024)'!AG98:AG475,,0,-1)</f>
        <v>720</v>
      </c>
      <c r="O92" s="9">
        <f>_xlfn.XLOOKUP(A92,'SJR LIST (2024)'!A98:A475,'SJR LIST (2024)'!AC98:AC475,,0,-1)</f>
        <v>0</v>
      </c>
      <c r="P92" s="9"/>
      <c r="Q92" s="9" t="str">
        <f>_xlfn.XLOOKUP(A92,'SJR LIST (2024)'!A98:A475,'SJR LIST (2024)'!AP98:AP475,,0,-1)</f>
        <v>BI-SHOP</v>
      </c>
    </row>
    <row r="93" s="3" customFormat="1" spans="1:17">
      <c r="A93" s="7" t="s">
        <v>276</v>
      </c>
      <c r="B93" s="7" t="str">
        <f>_xlfn.XLOOKUP(A93,'SJR LIST (2024)'!A71:A475,'SJR LIST (2024)'!B71:B475,,0,-1)</f>
        <v>SURGIKLLEEN INCORPORATED</v>
      </c>
      <c r="C93" s="8">
        <f>_xlfn.XLOOKUP(A93,'SJR LIST (2024)'!A71:A475,'SJR LIST (2024)'!L71:L475,,0,-1)</f>
        <v>45483</v>
      </c>
      <c r="D93" s="9">
        <f>_xlfn.XLOOKUP(A93,'SJR LIST (2024)'!A71:A475,'SJR LIST (2024)'!Q71:Q475,,0,-1)</f>
        <v>0</v>
      </c>
      <c r="E93" s="9">
        <f>_xlfn.XLOOKUP(B93,'SJR LIST (2024)'!B71:B475,'SJR LIST (2024)'!R71:R475,,0,-1)</f>
        <v>800</v>
      </c>
      <c r="F93" s="9">
        <f>_xlfn.XLOOKUP(A93,'SJR LIST (2024)'!A71:A475,'SJR LIST (2024)'!U71:U475,,0,-1)</f>
        <v>0</v>
      </c>
      <c r="G93" s="9">
        <f>_xlfn.XLOOKUP(A93,'SJR LIST (2024)'!A71:A475,'SJR LIST (2024)'!W71:W475,,0-1)</f>
        <v>0</v>
      </c>
      <c r="H93" s="9">
        <f>_xlfn.XLOOKUP(A93,'SJR LIST (2024)'!A71:A475,'SJR LIST (2024)'!X71:X475,,0,-1)</f>
        <v>800</v>
      </c>
      <c r="I93" s="9">
        <f>_xlfn.XLOOKUP(A93,'SJR LIST (2024)'!A71:A475,'SJR LIST (2024)'!Y71:Y475,,0,-1)</f>
        <v>0</v>
      </c>
      <c r="J93" s="9">
        <f>_xlfn.XLOOKUP(A93,'SJR LIST (2024)'!A71:A475,'SJR LIST (2024)'!Y71:Y475,,0,-1)</f>
        <v>0</v>
      </c>
      <c r="K93" s="9">
        <f>_xlfn.XLOOKUP(A93,'SJR LIST (2024)'!A71:A475,'SJR LIST (2024)'!V71:V475,,0,-1)</f>
        <v>0</v>
      </c>
      <c r="L93" s="9">
        <f>_xlfn.XLOOKUP(A93,'SJR LIST (2024)'!A71:A475,'SJR LIST (2024)'!AB71:AB475,,0,-1)</f>
        <v>0</v>
      </c>
      <c r="M93" s="9">
        <f>_xlfn.XLOOKUP(A93,'SJR LIST (2024)'!A71:A475,'SJR LIST (2024)'!AD71:AD475,,0,-1)</f>
        <v>0</v>
      </c>
      <c r="N93" s="9">
        <f>_xlfn.XLOOKUP(A93,'SJR LIST (2024)'!A71:A475,'SJR LIST (2024)'!AG71:AG475,,0,-1)</f>
        <v>0</v>
      </c>
      <c r="O93" s="9">
        <f>_xlfn.XLOOKUP(A93,'SJR LIST (2024)'!A71:A475,'SJR LIST (2024)'!AC71:AC475,,0,-1)</f>
        <v>0</v>
      </c>
      <c r="P93" s="9"/>
      <c r="Q93" s="9" t="str">
        <f>_xlfn.XLOOKUP(A93,'SJR LIST (2024)'!A71:A475,'SJR LIST (2024)'!AP71:AP475,,0,-1)</f>
        <v>DBI</v>
      </c>
    </row>
    <row r="94" s="3" customFormat="1" spans="1:17">
      <c r="A94" s="7" t="s">
        <v>277</v>
      </c>
      <c r="B94" s="7" t="str">
        <f>_xlfn.XLOOKUP(A94,'SJR LIST (2024)'!A72:A475,'SJR LIST (2024)'!B72:B475,,0,-1)</f>
        <v>PABON, ROMMEL</v>
      </c>
      <c r="C94" s="8">
        <f>_xlfn.XLOOKUP(A94,'SJR LIST (2024)'!A72:A475,'SJR LIST (2024)'!L72:L475,,0,-1)</f>
        <v>45485</v>
      </c>
      <c r="D94" s="9">
        <f>_xlfn.XLOOKUP(A94,'SJR LIST (2024)'!A72:A475,'SJR LIST (2024)'!Q72:Q475,,0,-1)</f>
        <v>220</v>
      </c>
      <c r="E94" s="9">
        <f>_xlfn.XLOOKUP(B94,'SJR LIST (2024)'!B72:B475,'SJR LIST (2024)'!R72:R475,,0,-1)</f>
        <v>450</v>
      </c>
      <c r="F94" s="9">
        <f>_xlfn.XLOOKUP(A94,'SJR LIST (2024)'!A72:A475,'SJR LIST (2024)'!U72:U475,,0,-1)</f>
        <v>0</v>
      </c>
      <c r="G94" s="9">
        <f>_xlfn.XLOOKUP(A94,'SJR LIST (2024)'!A72:A475,'SJR LIST (2024)'!W72:W475,,0-1)</f>
        <v>0</v>
      </c>
      <c r="H94" s="9">
        <f>_xlfn.XLOOKUP(A94,'SJR LIST (2024)'!A72:A475,'SJR LIST (2024)'!X72:X475,,0,-1)</f>
        <v>0</v>
      </c>
      <c r="I94" s="9">
        <f>_xlfn.XLOOKUP(A94,'SJR LIST (2024)'!A72:A475,'SJR LIST (2024)'!Y72:Y475,,0,-1)</f>
        <v>0</v>
      </c>
      <c r="J94" s="9">
        <f>_xlfn.XLOOKUP(A94,'SJR LIST (2024)'!A72:A475,'SJR LIST (2024)'!Y72:Y475,,0,-1)</f>
        <v>0</v>
      </c>
      <c r="K94" s="9">
        <f>_xlfn.XLOOKUP(A94,'SJR LIST (2024)'!A72:A475,'SJR LIST (2024)'!V72:V475,,0,-1)</f>
        <v>0</v>
      </c>
      <c r="L94" s="9">
        <f>_xlfn.XLOOKUP(A94,'SJR LIST (2024)'!A72:A475,'SJR LIST (2024)'!AB72:AB475,,0,-1)</f>
        <v>1120</v>
      </c>
      <c r="M94" s="9">
        <f>_xlfn.XLOOKUP(A94,'SJR LIST (2024)'!A72:A475,'SJR LIST (2024)'!AD72:AD475,,0,-1)</f>
        <v>1120</v>
      </c>
      <c r="N94" s="9">
        <f>_xlfn.XLOOKUP(A94,'SJR LIST (2024)'!A72:A475,'SJR LIST (2024)'!AG72:AG475,,0,-1)</f>
        <v>0</v>
      </c>
      <c r="O94" s="9">
        <f>_xlfn.XLOOKUP(A94,'SJR LIST (2024)'!A72:A475,'SJR LIST (2024)'!AC72:AC475,,0,-1)</f>
        <v>0</v>
      </c>
      <c r="P94" s="9"/>
      <c r="Q94" s="9" t="str">
        <f>_xlfn.XLOOKUP(A94,'SJR LIST (2024)'!A72:A475,'SJR LIST (2024)'!AP72:AP475,,0,-1)</f>
        <v>BI-SHOP</v>
      </c>
    </row>
    <row r="95" s="3" customFormat="1" spans="1:17">
      <c r="A95" s="7" t="s">
        <v>282</v>
      </c>
      <c r="B95" s="7" t="str">
        <f>_xlfn.XLOOKUP(A95,'SJR LIST (2024)'!A73:A475,'SJR LIST (2024)'!B73:B475,,0,-1)</f>
        <v>FERRERAS, ALLYSSA JOANNE</v>
      </c>
      <c r="C95" s="8">
        <f>_xlfn.XLOOKUP(A95,'SJR LIST (2024)'!A73:A475,'SJR LIST (2024)'!L73:L475,,0,-1)</f>
        <v>45489</v>
      </c>
      <c r="D95" s="9">
        <f>_xlfn.XLOOKUP(A95,'SJR LIST (2024)'!A73:A475,'SJR LIST (2024)'!Q73:Q475,,0,-1)</f>
        <v>0</v>
      </c>
      <c r="E95" s="9">
        <f>_xlfn.XLOOKUP(B95,'SJR LIST (2024)'!B73:B475,'SJR LIST (2024)'!R73:R475,,0,-1)</f>
        <v>800</v>
      </c>
      <c r="F95" s="9">
        <f>_xlfn.XLOOKUP(A95,'SJR LIST (2024)'!A73:A475,'SJR LIST (2024)'!U73:U475,,0,-1)</f>
        <v>0</v>
      </c>
      <c r="G95" s="9">
        <f>_xlfn.XLOOKUP(A95,'SJR LIST (2024)'!A73:A475,'SJR LIST (2024)'!W73:W475,,0-1)</f>
        <v>0</v>
      </c>
      <c r="H95" s="9">
        <f>_xlfn.XLOOKUP(A95,'SJR LIST (2024)'!A73:A475,'SJR LIST (2024)'!X73:X475,,0,-1)</f>
        <v>800</v>
      </c>
      <c r="I95" s="9">
        <f>_xlfn.XLOOKUP(A95,'SJR LIST (2024)'!A73:A475,'SJR LIST (2024)'!Y73:Y475,,0,-1)</f>
        <v>0</v>
      </c>
      <c r="J95" s="9">
        <f>_xlfn.XLOOKUP(A95,'SJR LIST (2024)'!A73:A475,'SJR LIST (2024)'!Y73:Y475,,0,-1)</f>
        <v>0</v>
      </c>
      <c r="K95" s="9">
        <f>_xlfn.XLOOKUP(A95,'SJR LIST (2024)'!A73:A475,'SJR LIST (2024)'!V73:V475,,0,-1)</f>
        <v>0</v>
      </c>
      <c r="L95" s="9">
        <f>_xlfn.XLOOKUP(A95,'SJR LIST (2024)'!A73:A475,'SJR LIST (2024)'!AB73:AB475,,0,-1)</f>
        <v>0</v>
      </c>
      <c r="M95" s="9">
        <f>_xlfn.XLOOKUP(A95,'SJR LIST (2024)'!A73:A475,'SJR LIST (2024)'!AD73:AD475,,0,-1)</f>
        <v>0</v>
      </c>
      <c r="N95" s="9">
        <f>_xlfn.XLOOKUP(A95,'SJR LIST (2024)'!A73:A475,'SJR LIST (2024)'!AG73:AG475,,0,-1)</f>
        <v>0</v>
      </c>
      <c r="O95" s="9">
        <f>_xlfn.XLOOKUP(A95,'SJR LIST (2024)'!A73:A475,'SJR LIST (2024)'!AC73:AC475,,0,-1)</f>
        <v>0</v>
      </c>
      <c r="P95" s="9"/>
      <c r="Q95" s="9" t="str">
        <f>_xlfn.XLOOKUP(A95,'SJR LIST (2024)'!A73:A475,'SJR LIST (2024)'!AP73:AP475,,0,-1)</f>
        <v>DBI</v>
      </c>
    </row>
    <row r="96" s="3" customFormat="1" spans="1:17">
      <c r="A96" s="7" t="s">
        <v>283</v>
      </c>
      <c r="B96" s="7" t="str">
        <f>_xlfn.XLOOKUP(A96,'SJR LIST (2024)'!A94:A475,'SJR LIST (2024)'!B94:B475,,0,-1)</f>
        <v>TAN, ROS</v>
      </c>
      <c r="C96" s="8">
        <f>_xlfn.XLOOKUP(A96,'SJR LIST (2024)'!A94:A475,'SJR LIST (2024)'!L94:L475,,0,-1)</f>
        <v>45489</v>
      </c>
      <c r="D96" s="9">
        <f>_xlfn.XLOOKUP(A96,'SJR LIST (2024)'!A94:A475,'SJR LIST (2024)'!Q94:Q475,,0,-1)</f>
        <v>0</v>
      </c>
      <c r="E96" s="9">
        <f>_xlfn.XLOOKUP(B96,'SJR LIST (2024)'!B94:B475,'SJR LIST (2024)'!R94:R475,,0,-1)</f>
        <v>500</v>
      </c>
      <c r="F96" s="9">
        <f>_xlfn.XLOOKUP(A96,'SJR LIST (2024)'!A94:A475,'SJR LIST (2024)'!U94:U475,,0,-1)</f>
        <v>0</v>
      </c>
      <c r="G96" s="9">
        <f>_xlfn.XLOOKUP(A96,'SJR LIST (2024)'!A94:A475,'SJR LIST (2024)'!W94:W475,,0-1)</f>
        <v>0</v>
      </c>
      <c r="H96" s="9">
        <f>_xlfn.XLOOKUP(A96,'SJR LIST (2024)'!A94:A475,'SJR LIST (2024)'!X94:X475,,0,-1)</f>
        <v>0</v>
      </c>
      <c r="I96" s="9">
        <f>_xlfn.XLOOKUP(A96,'SJR LIST (2024)'!A94:A475,'SJR LIST (2024)'!Y94:Y475,,0,-1)</f>
        <v>0</v>
      </c>
      <c r="J96" s="9">
        <f>_xlfn.XLOOKUP(A96,'SJR LIST (2024)'!A94:A475,'SJR LIST (2024)'!Y94:Y475,,0,-1)</f>
        <v>0</v>
      </c>
      <c r="K96" s="9">
        <f>_xlfn.XLOOKUP(A96,'SJR LIST (2024)'!A94:A475,'SJR LIST (2024)'!V94:V475,,0,-1)</f>
        <v>0</v>
      </c>
      <c r="L96" s="9">
        <f>_xlfn.XLOOKUP(A96,'SJR LIST (2024)'!A94:A475,'SJR LIST (2024)'!AB94:AB475,,0,-1)</f>
        <v>500</v>
      </c>
      <c r="M96" s="9">
        <f>_xlfn.XLOOKUP(A96,'SJR LIST (2024)'!A94:A475,'SJR LIST (2024)'!AD94:AD475,,0,-1)</f>
        <v>0</v>
      </c>
      <c r="N96" s="9">
        <f>_xlfn.XLOOKUP(A96,'SJR LIST (2024)'!A94:A475,'SJR LIST (2024)'!AG94:AG475,,0,-1)</f>
        <v>500</v>
      </c>
      <c r="O96" s="9">
        <f>_xlfn.XLOOKUP(A96,'SJR LIST (2024)'!A94:A475,'SJR LIST (2024)'!AC94:AC475,,0,-1)</f>
        <v>0</v>
      </c>
      <c r="P96" s="9"/>
      <c r="Q96" s="9" t="str">
        <f>_xlfn.XLOOKUP(A96,'SJR LIST (2024)'!A94:A475,'SJR LIST (2024)'!AP94:AP475,,0,-1)</f>
        <v>BI-SHOP</v>
      </c>
    </row>
    <row r="97" s="3" customFormat="1" spans="1:17">
      <c r="A97" s="7" t="s">
        <v>284</v>
      </c>
      <c r="B97" s="7" t="str">
        <f>_xlfn.XLOOKUP(A97,'SJR LIST (2024)'!A108:A475,'SJR LIST (2024)'!B108:B475,,0,-1)</f>
        <v>ESTINOR AIRCONDITIONING SERVICES</v>
      </c>
      <c r="C97" s="8">
        <f>_xlfn.XLOOKUP(A97,'SJR LIST (2024)'!A108:A475,'SJR LIST (2024)'!L108:L475,,0,-1)</f>
        <v>45492</v>
      </c>
      <c r="D97" s="9">
        <f>_xlfn.XLOOKUP(A97,'SJR LIST (2024)'!A108:A475,'SJR LIST (2024)'!Q108:Q475,,0,-1)</f>
        <v>0</v>
      </c>
      <c r="E97" s="9">
        <f>_xlfn.XLOOKUP(B97,'SJR LIST (2024)'!B108:B475,'SJR LIST (2024)'!R108:R475,,0,-1)</f>
        <v>800</v>
      </c>
      <c r="F97" s="9">
        <f>_xlfn.XLOOKUP(A97,'SJR LIST (2024)'!A108:A475,'SJR LIST (2024)'!U108:U475,,0,-1)</f>
        <v>0</v>
      </c>
      <c r="G97" s="9">
        <f>_xlfn.XLOOKUP(A97,'SJR LIST (2024)'!A108:A475,'SJR LIST (2024)'!W108:W475,,0-1)</f>
        <v>0</v>
      </c>
      <c r="H97" s="9">
        <f>_xlfn.XLOOKUP(A97,'SJR LIST (2024)'!A108:A475,'SJR LIST (2024)'!X108:X475,,0,-1)</f>
        <v>0</v>
      </c>
      <c r="I97" s="9">
        <f>_xlfn.XLOOKUP(A97,'SJR LIST (2024)'!A108:A475,'SJR LIST (2024)'!Y108:Y475,,0,-1)</f>
        <v>0</v>
      </c>
      <c r="J97" s="9">
        <f>_xlfn.XLOOKUP(A97,'SJR LIST (2024)'!A108:A475,'SJR LIST (2024)'!Y108:Y475,,0,-1)</f>
        <v>0</v>
      </c>
      <c r="K97" s="9">
        <f>_xlfn.XLOOKUP(A97,'SJR LIST (2024)'!A108:A475,'SJR LIST (2024)'!V108:V475,,0,-1)</f>
        <v>0</v>
      </c>
      <c r="L97" s="9">
        <f>_xlfn.XLOOKUP(A97,'SJR LIST (2024)'!A108:A475,'SJR LIST (2024)'!AB108:AB475,,0,-1)</f>
        <v>800</v>
      </c>
      <c r="M97" s="9">
        <f>_xlfn.XLOOKUP(A97,'SJR LIST (2024)'!A108:A475,'SJR LIST (2024)'!AD108:AD475,,0,-1)</f>
        <v>0</v>
      </c>
      <c r="N97" s="9">
        <f>_xlfn.XLOOKUP(A97,'SJR LIST (2024)'!A108:A475,'SJR LIST (2024)'!AG108:AG475,,0,-1)</f>
        <v>800</v>
      </c>
      <c r="O97" s="9">
        <f>_xlfn.XLOOKUP(A97,'SJR LIST (2024)'!A108:A475,'SJR LIST (2024)'!AC108:AC475,,0,-1)</f>
        <v>0</v>
      </c>
      <c r="P97" s="9"/>
      <c r="Q97" s="9" t="str">
        <f>_xlfn.XLOOKUP(A97,'SJR LIST (2024)'!A108:A475,'SJR LIST (2024)'!AP108:AP475,,0,-1)</f>
        <v>BI-SHOP</v>
      </c>
    </row>
    <row r="98" s="3" customFormat="1" spans="1:17">
      <c r="A98" s="7" t="s">
        <v>286</v>
      </c>
      <c r="B98" s="7" t="str">
        <f>_xlfn.XLOOKUP(A98,'SJR LIST (2024)'!A74:A475,'SJR LIST (2024)'!B74:B475,,0,-1)</f>
        <v>BELO, TONY / HELGA</v>
      </c>
      <c r="C98" s="8">
        <f>_xlfn.XLOOKUP(A98,'SJR LIST (2024)'!A74:A475,'SJR LIST (2024)'!L74:L475,,0,-1)</f>
        <v>45495</v>
      </c>
      <c r="D98" s="9">
        <f>_xlfn.XLOOKUP(A98,'SJR LIST (2024)'!A74:A475,'SJR LIST (2024)'!Q74:Q475,,0,-1)</f>
        <v>0</v>
      </c>
      <c r="E98" s="9">
        <f>_xlfn.XLOOKUP(B98,'SJR LIST (2024)'!B74:B475,'SJR LIST (2024)'!R74:R475,,0,-1)</f>
        <v>450</v>
      </c>
      <c r="F98" s="9">
        <f>_xlfn.XLOOKUP(A98,'SJR LIST (2024)'!A74:A475,'SJR LIST (2024)'!U74:U475,,0,-1)</f>
        <v>0</v>
      </c>
      <c r="G98" s="9">
        <f>_xlfn.XLOOKUP(A98,'SJR LIST (2024)'!A74:A475,'SJR LIST (2024)'!W74:W475,,0-1)</f>
        <v>0</v>
      </c>
      <c r="H98" s="9">
        <f>_xlfn.XLOOKUP(A98,'SJR LIST (2024)'!A74:A475,'SJR LIST (2024)'!X74:X475,,0,-1)</f>
        <v>0</v>
      </c>
      <c r="I98" s="9">
        <f>_xlfn.XLOOKUP(A98,'SJR LIST (2024)'!A74:A475,'SJR LIST (2024)'!Y74:Y475,,0,-1)</f>
        <v>0</v>
      </c>
      <c r="J98" s="9">
        <f>_xlfn.XLOOKUP(A98,'SJR LIST (2024)'!A74:A475,'SJR LIST (2024)'!Y74:Y475,,0,-1)</f>
        <v>0</v>
      </c>
      <c r="K98" s="9">
        <f>_xlfn.XLOOKUP(A98,'SJR LIST (2024)'!A74:A475,'SJR LIST (2024)'!V74:V475,,0,-1)</f>
        <v>0</v>
      </c>
      <c r="L98" s="9">
        <f>_xlfn.XLOOKUP(A98,'SJR LIST (2024)'!A74:A475,'SJR LIST (2024)'!AB74:AB475,,0,-1)</f>
        <v>450</v>
      </c>
      <c r="M98" s="9">
        <f>_xlfn.XLOOKUP(A98,'SJR LIST (2024)'!A74:A475,'SJR LIST (2024)'!AD74:AD475,,0,-1)</f>
        <v>0</v>
      </c>
      <c r="N98" s="9">
        <f>_xlfn.XLOOKUP(A98,'SJR LIST (2024)'!A74:A475,'SJR LIST (2024)'!AG74:AG475,,0,-1)</f>
        <v>450</v>
      </c>
      <c r="O98" s="9">
        <f>_xlfn.XLOOKUP(A98,'SJR LIST (2024)'!A74:A475,'SJR LIST (2024)'!AC74:AC475,,0,-1)</f>
        <v>0</v>
      </c>
      <c r="P98" s="9"/>
      <c r="Q98" s="9" t="str">
        <f>_xlfn.XLOOKUP(A98,'SJR LIST (2024)'!A74:A475,'SJR LIST (2024)'!AP74:AP475,,0,-1)</f>
        <v>BI-SHOP</v>
      </c>
    </row>
    <row r="99" s="3" customFormat="1" spans="1:17">
      <c r="A99" s="7" t="s">
        <v>287</v>
      </c>
      <c r="B99" s="7" t="str">
        <f>_xlfn.XLOOKUP(A99,'SJR LIST (2024)'!A86:A475,'SJR LIST (2024)'!B86:B475,,0,-1)</f>
        <v>KOLIN PHILIPPINES INTERNATIONAL INC. (SHOP MACTAN)</v>
      </c>
      <c r="C99" s="8">
        <f>_xlfn.XLOOKUP(A99,'SJR LIST (2024)'!A86:A475,'SJR LIST (2024)'!L86:L475,,0,-1)</f>
        <v>45495</v>
      </c>
      <c r="D99" s="9">
        <f>_xlfn.XLOOKUP(A99,'SJR LIST (2024)'!A86:A475,'SJR LIST (2024)'!Q86:Q475,,0,-1)</f>
        <v>0</v>
      </c>
      <c r="E99" s="9">
        <f>_xlfn.XLOOKUP(B99,'SJR LIST (2024)'!B86:B475,'SJR LIST (2024)'!R86:R475,,0,-1)</f>
        <v>1250</v>
      </c>
      <c r="F99" s="9">
        <f>_xlfn.XLOOKUP(A99,'SJR LIST (2024)'!A86:A475,'SJR LIST (2024)'!U86:U475,,0,-1)</f>
        <v>0</v>
      </c>
      <c r="G99" s="9">
        <f>_xlfn.XLOOKUP(A99,'SJR LIST (2024)'!A86:A475,'SJR LIST (2024)'!W86:W475,,0-1)</f>
        <v>0</v>
      </c>
      <c r="H99" s="9">
        <f>_xlfn.XLOOKUP(A99,'SJR LIST (2024)'!A86:A475,'SJR LIST (2024)'!X86:X475,,0,-1)</f>
        <v>1000</v>
      </c>
      <c r="I99" s="9">
        <f>_xlfn.XLOOKUP(A99,'SJR LIST (2024)'!A86:A475,'SJR LIST (2024)'!Y86:Y475,,0,-1)</f>
        <v>0</v>
      </c>
      <c r="J99" s="9">
        <f>_xlfn.XLOOKUP(A99,'SJR LIST (2024)'!A86:A475,'SJR LIST (2024)'!Y86:Y475,,0,-1)</f>
        <v>0</v>
      </c>
      <c r="K99" s="9">
        <f>_xlfn.XLOOKUP(A99,'SJR LIST (2024)'!A86:A475,'SJR LIST (2024)'!V86:V475,,0,-1)</f>
        <v>0</v>
      </c>
      <c r="L99" s="9">
        <f>_xlfn.XLOOKUP(A99,'SJR LIST (2024)'!A86:A475,'SJR LIST (2024)'!AB86:AB475,,0,-1)</f>
        <v>0</v>
      </c>
      <c r="M99" s="9">
        <f>_xlfn.XLOOKUP(A99,'SJR LIST (2024)'!A86:A475,'SJR LIST (2024)'!AD86:AD475,,0,-1)</f>
        <v>0</v>
      </c>
      <c r="N99" s="9">
        <f>_xlfn.XLOOKUP(A99,'SJR LIST (2024)'!A86:A475,'SJR LIST (2024)'!AG86:AG475,,0,-1)</f>
        <v>0</v>
      </c>
      <c r="O99" s="9">
        <f>_xlfn.XLOOKUP(A99,'SJR LIST (2024)'!A86:A475,'SJR LIST (2024)'!AC86:AC475,,0,-1)</f>
        <v>0</v>
      </c>
      <c r="P99" s="9"/>
      <c r="Q99" s="9" t="str">
        <f>_xlfn.XLOOKUP(A99,'SJR LIST (2024)'!A86:A475,'SJR LIST (2024)'!AP86:AP475,,0,-1)</f>
        <v>DBI</v>
      </c>
    </row>
    <row r="100" s="3" customFormat="1" spans="1:17">
      <c r="A100" s="7" t="s">
        <v>288</v>
      </c>
      <c r="B100" s="7" t="str">
        <f>_xlfn.XLOOKUP(A100,'SJR LIST (2024)'!A90:A475,'SJR LIST (2024)'!B90:B475,,0,-1)</f>
        <v>KOLIN PHILIPPINES INTERNATIONAL INC. (SHOP MACTAN)</v>
      </c>
      <c r="C100" s="8">
        <f>_xlfn.XLOOKUP(A100,'SJR LIST (2024)'!A90:A475,'SJR LIST (2024)'!L90:L475,,0,-1)</f>
        <v>45495</v>
      </c>
      <c r="D100" s="9">
        <f>_xlfn.XLOOKUP(A100,'SJR LIST (2024)'!A90:A475,'SJR LIST (2024)'!Q90:Q475,,0,-1)</f>
        <v>0</v>
      </c>
      <c r="E100" s="9">
        <f>_xlfn.XLOOKUP(B100,'SJR LIST (2024)'!B90:B475,'SJR LIST (2024)'!R90:R475,,0,-1)</f>
        <v>1250</v>
      </c>
      <c r="F100" s="9">
        <f>_xlfn.XLOOKUP(A100,'SJR LIST (2024)'!A90:A475,'SJR LIST (2024)'!U90:U475,,0,-1)</f>
        <v>0</v>
      </c>
      <c r="G100" s="9">
        <f>_xlfn.XLOOKUP(A100,'SJR LIST (2024)'!A90:A475,'SJR LIST (2024)'!W90:W475,,0-1)</f>
        <v>0</v>
      </c>
      <c r="H100" s="9">
        <f>_xlfn.XLOOKUP(A100,'SJR LIST (2024)'!A90:A475,'SJR LIST (2024)'!X90:X475,,0,-1)</f>
        <v>1000</v>
      </c>
      <c r="I100" s="9">
        <f>_xlfn.XLOOKUP(A100,'SJR LIST (2024)'!A90:A475,'SJR LIST (2024)'!Y90:Y475,,0,-1)</f>
        <v>0</v>
      </c>
      <c r="J100" s="9">
        <f>_xlfn.XLOOKUP(A100,'SJR LIST (2024)'!A90:A475,'SJR LIST (2024)'!Y90:Y475,,0,-1)</f>
        <v>0</v>
      </c>
      <c r="K100" s="9">
        <f>_xlfn.XLOOKUP(A100,'SJR LIST (2024)'!A90:A475,'SJR LIST (2024)'!V90:V475,,0,-1)</f>
        <v>0</v>
      </c>
      <c r="L100" s="9">
        <f>_xlfn.XLOOKUP(A100,'SJR LIST (2024)'!A90:A475,'SJR LIST (2024)'!AB90:AB475,,0,-1)</f>
        <v>0</v>
      </c>
      <c r="M100" s="9">
        <f>_xlfn.XLOOKUP(A100,'SJR LIST (2024)'!A90:A475,'SJR LIST (2024)'!AD90:AD475,,0,-1)</f>
        <v>0</v>
      </c>
      <c r="N100" s="9">
        <f>_xlfn.XLOOKUP(A100,'SJR LIST (2024)'!A90:A475,'SJR LIST (2024)'!AG90:AG475,,0,-1)</f>
        <v>0</v>
      </c>
      <c r="O100" s="9">
        <f>_xlfn.XLOOKUP(A100,'SJR LIST (2024)'!A90:A475,'SJR LIST (2024)'!AC90:AC475,,0,-1)</f>
        <v>0</v>
      </c>
      <c r="P100" s="9"/>
      <c r="Q100" s="9" t="str">
        <f>_xlfn.XLOOKUP(A100,'SJR LIST (2024)'!A90:A475,'SJR LIST (2024)'!AP90:AP475,,0,-1)</f>
        <v>DBI</v>
      </c>
    </row>
    <row r="101" s="3" customFormat="1" spans="1:17">
      <c r="A101" s="7" t="s">
        <v>289</v>
      </c>
      <c r="B101" s="7" t="str">
        <f>_xlfn.XLOOKUP(A101,'SJR LIST (2024)'!A115:A475,'SJR LIST (2024)'!B115:B475,,0,-1)</f>
        <v>KOLIN PHILIPPINES INTERNATIONAL INC. (SHOP MACTAN)</v>
      </c>
      <c r="C101" s="8">
        <f>_xlfn.XLOOKUP(A101,'SJR LIST (2024)'!A115:A475,'SJR LIST (2024)'!L115:L475,,0,-1)</f>
        <v>45495</v>
      </c>
      <c r="D101" s="9">
        <f>_xlfn.XLOOKUP(A101,'SJR LIST (2024)'!A115:A475,'SJR LIST (2024)'!Q115:Q475,,0,-1)</f>
        <v>0</v>
      </c>
      <c r="E101" s="9">
        <f>_xlfn.XLOOKUP(B101,'SJR LIST (2024)'!B115:B475,'SJR LIST (2024)'!R115:R475,,0,-1)</f>
        <v>1250</v>
      </c>
      <c r="F101" s="9">
        <f>_xlfn.XLOOKUP(A101,'SJR LIST (2024)'!A115:A475,'SJR LIST (2024)'!U115:U475,,0,-1)</f>
        <v>0</v>
      </c>
      <c r="G101" s="9">
        <f>_xlfn.XLOOKUP(A101,'SJR LIST (2024)'!A115:A475,'SJR LIST (2024)'!W115:W475,,0-1)</f>
        <v>0</v>
      </c>
      <c r="H101" s="9">
        <f>_xlfn.XLOOKUP(A101,'SJR LIST (2024)'!A115:A475,'SJR LIST (2024)'!X115:X475,,0,-1)</f>
        <v>1500</v>
      </c>
      <c r="I101" s="9">
        <f>_xlfn.XLOOKUP(A101,'SJR LIST (2024)'!A115:A475,'SJR LIST (2024)'!Y115:Y475,,0,-1)</f>
        <v>0</v>
      </c>
      <c r="J101" s="9">
        <f>_xlfn.XLOOKUP(A101,'SJR LIST (2024)'!A115:A475,'SJR LIST (2024)'!Y115:Y475,,0,-1)</f>
        <v>0</v>
      </c>
      <c r="K101" s="9">
        <f>_xlfn.XLOOKUP(A101,'SJR LIST (2024)'!A115:A475,'SJR LIST (2024)'!V115:V475,,0,-1)</f>
        <v>0</v>
      </c>
      <c r="L101" s="9">
        <f>_xlfn.XLOOKUP(A101,'SJR LIST (2024)'!A115:A475,'SJR LIST (2024)'!AB115:AB475,,0,-1)</f>
        <v>0</v>
      </c>
      <c r="M101" s="9">
        <f>_xlfn.XLOOKUP(A101,'SJR LIST (2024)'!A115:A475,'SJR LIST (2024)'!AD115:AD475,,0,-1)</f>
        <v>0</v>
      </c>
      <c r="N101" s="9">
        <f>_xlfn.XLOOKUP(A101,'SJR LIST (2024)'!A115:A475,'SJR LIST (2024)'!AG115:AG475,,0,-1)</f>
        <v>0</v>
      </c>
      <c r="O101" s="9">
        <f>_xlfn.XLOOKUP(A101,'SJR LIST (2024)'!A115:A475,'SJR LIST (2024)'!AC115:AC475,,0,-1)</f>
        <v>0</v>
      </c>
      <c r="P101" s="9"/>
      <c r="Q101" s="9" t="str">
        <f>_xlfn.XLOOKUP(A101,'SJR LIST (2024)'!A115:A475,'SJR LIST (2024)'!AP115:AP475,,0,-1)</f>
        <v>DBI</v>
      </c>
    </row>
    <row r="102" s="3" customFormat="1" spans="1:17">
      <c r="A102" s="7" t="s">
        <v>290</v>
      </c>
      <c r="B102" s="7" t="str">
        <f>_xlfn.XLOOKUP(A102,'SJR LIST (2024)'!A87:A475,'SJR LIST (2024)'!B87:B475,,0,-1)</f>
        <v>KOLIN PHILIPPINES INTERNATIONAL INC. (SHOP MACTAN)</v>
      </c>
      <c r="C102" s="8">
        <f>_xlfn.XLOOKUP(A102,'SJR LIST (2024)'!A87:A475,'SJR LIST (2024)'!L87:L475,,0,-1)</f>
        <v>45495</v>
      </c>
      <c r="D102" s="9">
        <f>_xlfn.XLOOKUP(A102,'SJR LIST (2024)'!A87:A475,'SJR LIST (2024)'!Q87:Q475,,0,-1)</f>
        <v>0</v>
      </c>
      <c r="E102" s="9">
        <f>_xlfn.XLOOKUP(B102,'SJR LIST (2024)'!B87:B475,'SJR LIST (2024)'!R87:R475,,0,-1)</f>
        <v>1250</v>
      </c>
      <c r="F102" s="9">
        <f>_xlfn.XLOOKUP(A102,'SJR LIST (2024)'!A87:A475,'SJR LIST (2024)'!U87:U475,,0,-1)</f>
        <v>0</v>
      </c>
      <c r="G102" s="9">
        <f>_xlfn.XLOOKUP(A102,'SJR LIST (2024)'!A87:A475,'SJR LIST (2024)'!W87:W475,,0-1)</f>
        <v>0</v>
      </c>
      <c r="H102" s="9">
        <f>_xlfn.XLOOKUP(A102,'SJR LIST (2024)'!A87:A475,'SJR LIST (2024)'!X87:X475,,0,-1)</f>
        <v>1500</v>
      </c>
      <c r="I102" s="9">
        <f>_xlfn.XLOOKUP(A102,'SJR LIST (2024)'!A87:A475,'SJR LIST (2024)'!Y87:Y475,,0,-1)</f>
        <v>0</v>
      </c>
      <c r="J102" s="9">
        <f>_xlfn.XLOOKUP(A102,'SJR LIST (2024)'!A87:A475,'SJR LIST (2024)'!Y87:Y475,,0,-1)</f>
        <v>0</v>
      </c>
      <c r="K102" s="9">
        <f>_xlfn.XLOOKUP(A102,'SJR LIST (2024)'!A87:A475,'SJR LIST (2024)'!V87:V475,,0,-1)</f>
        <v>0</v>
      </c>
      <c r="L102" s="9">
        <f>_xlfn.XLOOKUP(A102,'SJR LIST (2024)'!A87:A475,'SJR LIST (2024)'!AB87:AB475,,0,-1)</f>
        <v>0</v>
      </c>
      <c r="M102" s="9">
        <f>_xlfn.XLOOKUP(A102,'SJR LIST (2024)'!A87:A475,'SJR LIST (2024)'!AD87:AD475,,0,-1)</f>
        <v>0</v>
      </c>
      <c r="N102" s="9">
        <f>_xlfn.XLOOKUP(A102,'SJR LIST (2024)'!A87:A475,'SJR LIST (2024)'!AG87:AG475,,0,-1)</f>
        <v>0</v>
      </c>
      <c r="O102" s="9">
        <f>_xlfn.XLOOKUP(A102,'SJR LIST (2024)'!A87:A475,'SJR LIST (2024)'!AC87:AC475,,0,-1)</f>
        <v>0</v>
      </c>
      <c r="P102" s="9"/>
      <c r="Q102" s="9" t="str">
        <f>_xlfn.XLOOKUP(A102,'SJR LIST (2024)'!A87:A475,'SJR LIST (2024)'!AP87:AP475,,0,-1)</f>
        <v>DBI</v>
      </c>
    </row>
    <row r="103" s="3" customFormat="1" spans="1:17">
      <c r="A103" s="7" t="s">
        <v>291</v>
      </c>
      <c r="B103" s="7" t="str">
        <f>_xlfn.XLOOKUP(A103,'SJR LIST (2024)'!A116:A475,'SJR LIST (2024)'!B116:B475,,0,-1)</f>
        <v>KOLIN PHILIPPINES INTERNATIONAL INC. (SHOP MACTAN)</v>
      </c>
      <c r="C103" s="8">
        <f>_xlfn.XLOOKUP(A103,'SJR LIST (2024)'!A116:A475,'SJR LIST (2024)'!L116:L475,,0,-1)</f>
        <v>45495</v>
      </c>
      <c r="D103" s="9">
        <f>_xlfn.XLOOKUP(A103,'SJR LIST (2024)'!A116:A475,'SJR LIST (2024)'!Q116:Q475,,0,-1)</f>
        <v>0</v>
      </c>
      <c r="E103" s="9">
        <f>_xlfn.XLOOKUP(B103,'SJR LIST (2024)'!B116:B475,'SJR LIST (2024)'!R116:R475,,0,-1)</f>
        <v>1250</v>
      </c>
      <c r="F103" s="9">
        <f>_xlfn.XLOOKUP(A103,'SJR LIST (2024)'!A116:A475,'SJR LIST (2024)'!U116:U475,,0,-1)</f>
        <v>0</v>
      </c>
      <c r="G103" s="9">
        <f>_xlfn.XLOOKUP(A103,'SJR LIST (2024)'!A116:A475,'SJR LIST (2024)'!W116:W475,,0-1)</f>
        <v>0</v>
      </c>
      <c r="H103" s="9">
        <f>_xlfn.XLOOKUP(A103,'SJR LIST (2024)'!A116:A475,'SJR LIST (2024)'!X116:X475,,0,-1)</f>
        <v>1000</v>
      </c>
      <c r="I103" s="9">
        <f>_xlfn.XLOOKUP(A103,'SJR LIST (2024)'!A116:A475,'SJR LIST (2024)'!Y116:Y475,,0,-1)</f>
        <v>0</v>
      </c>
      <c r="J103" s="9">
        <f>_xlfn.XLOOKUP(A103,'SJR LIST (2024)'!A116:A475,'SJR LIST (2024)'!Y116:Y475,,0,-1)</f>
        <v>0</v>
      </c>
      <c r="K103" s="9">
        <f>_xlfn.XLOOKUP(A103,'SJR LIST (2024)'!A116:A475,'SJR LIST (2024)'!V116:V475,,0,-1)</f>
        <v>0</v>
      </c>
      <c r="L103" s="9">
        <f>_xlfn.XLOOKUP(A103,'SJR LIST (2024)'!A116:A475,'SJR LIST (2024)'!AB116:AB475,,0,-1)</f>
        <v>0</v>
      </c>
      <c r="M103" s="9">
        <f>_xlfn.XLOOKUP(A103,'SJR LIST (2024)'!A116:A475,'SJR LIST (2024)'!AD116:AD475,,0,-1)</f>
        <v>0</v>
      </c>
      <c r="N103" s="9">
        <f>_xlfn.XLOOKUP(A103,'SJR LIST (2024)'!A116:A475,'SJR LIST (2024)'!AG116:AG475,,0,-1)</f>
        <v>0</v>
      </c>
      <c r="O103" s="9">
        <f>_xlfn.XLOOKUP(A103,'SJR LIST (2024)'!A116:A475,'SJR LIST (2024)'!AC116:AC475,,0,-1)</f>
        <v>0</v>
      </c>
      <c r="P103" s="9"/>
      <c r="Q103" s="9" t="str">
        <f>_xlfn.XLOOKUP(A103,'SJR LIST (2024)'!A116:A475,'SJR LIST (2024)'!AP116:AP475,,0,-1)</f>
        <v>DBI</v>
      </c>
    </row>
    <row r="104" s="3" customFormat="1" spans="1:17">
      <c r="A104" s="7" t="s">
        <v>294</v>
      </c>
      <c r="B104" s="7" t="str">
        <f>_xlfn.XLOOKUP(A104,'SJR LIST (2024)'!A75:A475,'SJR LIST (2024)'!B75:B475,,0,-1)</f>
        <v>LUPINA, VICTORIO Z.</v>
      </c>
      <c r="C104" s="8">
        <f>_xlfn.XLOOKUP(A104,'SJR LIST (2024)'!A75:A475,'SJR LIST (2024)'!L75:L475,,0,-1)</f>
        <v>45499</v>
      </c>
      <c r="D104" s="9">
        <f>_xlfn.XLOOKUP(A104,'SJR LIST (2024)'!A75:A475,'SJR LIST (2024)'!Q75:Q475,,0,-1)</f>
        <v>0</v>
      </c>
      <c r="E104" s="9">
        <f>_xlfn.XLOOKUP(B104,'SJR LIST (2024)'!B75:B475,'SJR LIST (2024)'!R75:R475,,0,-1)</f>
        <v>800</v>
      </c>
      <c r="F104" s="9">
        <f>_xlfn.XLOOKUP(A104,'SJR LIST (2024)'!A75:A475,'SJR LIST (2024)'!U75:U475,,0,-1)</f>
        <v>0</v>
      </c>
      <c r="G104" s="9">
        <f>_xlfn.XLOOKUP(A104,'SJR LIST (2024)'!A75:A475,'SJR LIST (2024)'!W75:W475,,0-1)</f>
        <v>0</v>
      </c>
      <c r="H104" s="9">
        <f>_xlfn.XLOOKUP(A104,'SJR LIST (2024)'!A75:A475,'SJR LIST (2024)'!X75:X475,,0,-1)</f>
        <v>800</v>
      </c>
      <c r="I104" s="9">
        <f>_xlfn.XLOOKUP(A104,'SJR LIST (2024)'!A75:A475,'SJR LIST (2024)'!Y75:Y475,,0,-1)</f>
        <v>0</v>
      </c>
      <c r="J104" s="9">
        <f>_xlfn.XLOOKUP(A104,'SJR LIST (2024)'!A75:A475,'SJR LIST (2024)'!Y75:Y475,,0,-1)</f>
        <v>0</v>
      </c>
      <c r="K104" s="9">
        <f>_xlfn.XLOOKUP(A104,'SJR LIST (2024)'!A75:A475,'SJR LIST (2024)'!V75:V475,,0,-1)</f>
        <v>0</v>
      </c>
      <c r="L104" s="9">
        <f>_xlfn.XLOOKUP(A104,'SJR LIST (2024)'!A75:A475,'SJR LIST (2024)'!AB75:AB475,,0,-1)</f>
        <v>0</v>
      </c>
      <c r="M104" s="9">
        <f>_xlfn.XLOOKUP(A104,'SJR LIST (2024)'!A75:A475,'SJR LIST (2024)'!AD75:AD475,,0,-1)</f>
        <v>0</v>
      </c>
      <c r="N104" s="9">
        <f>_xlfn.XLOOKUP(A104,'SJR LIST (2024)'!A75:A475,'SJR LIST (2024)'!AG75:AG475,,0,-1)</f>
        <v>0</v>
      </c>
      <c r="O104" s="9">
        <f>_xlfn.XLOOKUP(A104,'SJR LIST (2024)'!A75:A475,'SJR LIST (2024)'!AC75:AC475,,0,-1)</f>
        <v>0</v>
      </c>
      <c r="P104" s="9"/>
      <c r="Q104" s="9" t="str">
        <f>_xlfn.XLOOKUP(A104,'SJR LIST (2024)'!A75:A475,'SJR LIST (2024)'!AP75:AP475,,0,-1)</f>
        <v>DBI</v>
      </c>
    </row>
    <row r="105" s="3" customFormat="1" spans="1:17">
      <c r="A105" s="7" t="s">
        <v>298</v>
      </c>
      <c r="B105" s="7" t="str">
        <f>_xlfn.XLOOKUP(A105,'SJR LIST (2024)'!A76:A475,'SJR LIST (2024)'!B76:B475,,0,-1)</f>
        <v>RIVERA, SELDRINA</v>
      </c>
      <c r="C105" s="8">
        <f>_xlfn.XLOOKUP(A105,'SJR LIST (2024)'!A76:A475,'SJR LIST (2024)'!L76:L475,,0,-1)</f>
        <v>45502</v>
      </c>
      <c r="D105" s="9">
        <f>_xlfn.XLOOKUP(A105,'SJR LIST (2024)'!A76:A475,'SJR LIST (2024)'!Q76:Q475,,0,-1)</f>
        <v>0</v>
      </c>
      <c r="E105" s="9">
        <f>_xlfn.XLOOKUP(B105,'SJR LIST (2024)'!B76:B475,'SJR LIST (2024)'!R76:R475,,0,-1)</f>
        <v>800</v>
      </c>
      <c r="F105" s="9">
        <f>_xlfn.XLOOKUP(A105,'SJR LIST (2024)'!A76:A475,'SJR LIST (2024)'!U76:U475,,0,-1)</f>
        <v>0</v>
      </c>
      <c r="G105" s="9">
        <f>_xlfn.XLOOKUP(A105,'SJR LIST (2024)'!A76:A475,'SJR LIST (2024)'!W76:W475,,0-1)</f>
        <v>0</v>
      </c>
      <c r="H105" s="9">
        <f>_xlfn.XLOOKUP(A105,'SJR LIST (2024)'!A76:A475,'SJR LIST (2024)'!X76:X475,,0,-1)</f>
        <v>800</v>
      </c>
      <c r="I105" s="9">
        <f>_xlfn.XLOOKUP(A105,'SJR LIST (2024)'!A76:A475,'SJR LIST (2024)'!Y76:Y475,,0,-1)</f>
        <v>0</v>
      </c>
      <c r="J105" s="9">
        <f>_xlfn.XLOOKUP(A105,'SJR LIST (2024)'!A76:A475,'SJR LIST (2024)'!Y76:Y475,,0,-1)</f>
        <v>0</v>
      </c>
      <c r="K105" s="9">
        <f>_xlfn.XLOOKUP(A105,'SJR LIST (2024)'!A76:A475,'SJR LIST (2024)'!V76:V475,,0,-1)</f>
        <v>0</v>
      </c>
      <c r="L105" s="9">
        <f>_xlfn.XLOOKUP(A105,'SJR LIST (2024)'!A76:A475,'SJR LIST (2024)'!AB76:AB475,,0,-1)</f>
        <v>0</v>
      </c>
      <c r="M105" s="9">
        <f>_xlfn.XLOOKUP(A105,'SJR LIST (2024)'!A76:A475,'SJR LIST (2024)'!AD76:AD475,,0,-1)</f>
        <v>0</v>
      </c>
      <c r="N105" s="9">
        <f>_xlfn.XLOOKUP(A105,'SJR LIST (2024)'!A76:A475,'SJR LIST (2024)'!AG76:AG475,,0,-1)</f>
        <v>0</v>
      </c>
      <c r="O105" s="9">
        <f>_xlfn.XLOOKUP(A105,'SJR LIST (2024)'!A76:A475,'SJR LIST (2024)'!AC76:AC475,,0,-1)</f>
        <v>0</v>
      </c>
      <c r="P105" s="9"/>
      <c r="Q105" s="9" t="str">
        <f>_xlfn.XLOOKUP(A105,'SJR LIST (2024)'!A76:A475,'SJR LIST (2024)'!AP76:AP475,,0,-1)</f>
        <v>DBI</v>
      </c>
    </row>
    <row r="106" s="3" customFormat="1" spans="1:17">
      <c r="A106" s="7" t="s">
        <v>300</v>
      </c>
      <c r="B106" s="7" t="str">
        <f>_xlfn.XLOOKUP(A106,'SJR LIST (2024)'!A109:A475,'SJR LIST (2024)'!B109:B475,,0,-1)</f>
        <v>TAGLE, AMY</v>
      </c>
      <c r="C106" s="8">
        <f>_xlfn.XLOOKUP(A106,'SJR LIST (2024)'!A109:A475,'SJR LIST (2024)'!L109:L475,,0,-1)</f>
        <v>45502</v>
      </c>
      <c r="D106" s="9">
        <f>_xlfn.XLOOKUP(A106,'SJR LIST (2024)'!A109:A475,'SJR LIST (2024)'!Q109:Q475,,0,-1)</f>
        <v>1500</v>
      </c>
      <c r="E106" s="9">
        <f>_xlfn.XLOOKUP(B106,'SJR LIST (2024)'!B109:B475,'SJR LIST (2024)'!R109:R475,,0,-1)</f>
        <v>800</v>
      </c>
      <c r="F106" s="9">
        <f>_xlfn.XLOOKUP(A106,'SJR LIST (2024)'!A109:A475,'SJR LIST (2024)'!U109:U475,,0,-1)</f>
        <v>0</v>
      </c>
      <c r="G106" s="9">
        <f>_xlfn.XLOOKUP(A106,'SJR LIST (2024)'!A109:A475,'SJR LIST (2024)'!W109:W475,,0-1)</f>
        <v>1500</v>
      </c>
      <c r="H106" s="9">
        <f>_xlfn.XLOOKUP(A106,'SJR LIST (2024)'!A109:A475,'SJR LIST (2024)'!X109:X475,,0,-1)</f>
        <v>800</v>
      </c>
      <c r="I106" s="9">
        <f>_xlfn.XLOOKUP(A106,'SJR LIST (2024)'!A109:A475,'SJR LIST (2024)'!Y109:Y475,,0,-1)</f>
        <v>0</v>
      </c>
      <c r="J106" s="9">
        <f>_xlfn.XLOOKUP(A106,'SJR LIST (2024)'!A109:A475,'SJR LIST (2024)'!Y109:Y475,,0,-1)</f>
        <v>0</v>
      </c>
      <c r="K106" s="9">
        <f>_xlfn.XLOOKUP(A106,'SJR LIST (2024)'!A109:A475,'SJR LIST (2024)'!V109:V475,,0,-1)</f>
        <v>0</v>
      </c>
      <c r="L106" s="9">
        <f>_xlfn.XLOOKUP(A106,'SJR LIST (2024)'!A109:A475,'SJR LIST (2024)'!AB109:AB475,,0,-1)</f>
        <v>0</v>
      </c>
      <c r="M106" s="9">
        <f>_xlfn.XLOOKUP(A106,'SJR LIST (2024)'!A109:A475,'SJR LIST (2024)'!AD109:AD475,,0,-1)</f>
        <v>0</v>
      </c>
      <c r="N106" s="9">
        <f>_xlfn.XLOOKUP(A106,'SJR LIST (2024)'!A109:A475,'SJR LIST (2024)'!AG109:AG475,,0,-1)</f>
        <v>0</v>
      </c>
      <c r="O106" s="9">
        <f>_xlfn.XLOOKUP(A106,'SJR LIST (2024)'!A109:A475,'SJR LIST (2024)'!AC109:AC475,,0,-1)</f>
        <v>0</v>
      </c>
      <c r="P106" s="9"/>
      <c r="Q106" s="9" t="str">
        <f>_xlfn.XLOOKUP(A106,'SJR LIST (2024)'!A109:A475,'SJR LIST (2024)'!AP109:AP475,,0,-1)</f>
        <v>DBI</v>
      </c>
    </row>
    <row r="107" s="3" customFormat="1" spans="1:17">
      <c r="A107" s="7" t="s">
        <v>303</v>
      </c>
      <c r="B107" s="7" t="str">
        <f>_xlfn.XLOOKUP(A107,'SJR LIST (2024)'!A78:A475,'SJR LIST (2024)'!B78:B475,,0,-1)</f>
        <v>CHEF'S SECRET</v>
      </c>
      <c r="C107" s="8">
        <f>_xlfn.XLOOKUP(A107,'SJR LIST (2024)'!A78:A475,'SJR LIST (2024)'!L78:L475,,0,-1)</f>
        <v>45502</v>
      </c>
      <c r="D107" s="9">
        <f>_xlfn.XLOOKUP(A107,'SJR LIST (2024)'!A78:A475,'SJR LIST (2024)'!Q78:Q475,,0,-1)</f>
        <v>0</v>
      </c>
      <c r="E107" s="9">
        <f>_xlfn.XLOOKUP(B107,'SJR LIST (2024)'!B78:B475,'SJR LIST (2024)'!R78:R475,,0,-1)</f>
        <v>400</v>
      </c>
      <c r="F107" s="9">
        <f>_xlfn.XLOOKUP(A107,'SJR LIST (2024)'!A78:A475,'SJR LIST (2024)'!U78:U475,,0,-1)</f>
        <v>0</v>
      </c>
      <c r="G107" s="9">
        <f>_xlfn.XLOOKUP(A107,'SJR LIST (2024)'!A78:A475,'SJR LIST (2024)'!W78:W475,,0-1)</f>
        <v>0</v>
      </c>
      <c r="H107" s="9">
        <f>_xlfn.XLOOKUP(A107,'SJR LIST (2024)'!A78:A475,'SJR LIST (2024)'!X78:X475,,0,-1)</f>
        <v>0</v>
      </c>
      <c r="I107" s="9">
        <f>_xlfn.XLOOKUP(A107,'SJR LIST (2024)'!A78:A475,'SJR LIST (2024)'!Y78:Y475,,0,-1)</f>
        <v>0</v>
      </c>
      <c r="J107" s="9">
        <f>_xlfn.XLOOKUP(A107,'SJR LIST (2024)'!A78:A475,'SJR LIST (2024)'!Y78:Y475,,0,-1)</f>
        <v>0</v>
      </c>
      <c r="K107" s="9">
        <f>_xlfn.XLOOKUP(A107,'SJR LIST (2024)'!A78:A475,'SJR LIST (2024)'!V78:V475,,0,-1)</f>
        <v>0</v>
      </c>
      <c r="L107" s="9">
        <f>_xlfn.XLOOKUP(A107,'SJR LIST (2024)'!A78:A475,'SJR LIST (2024)'!AB78:AB475,,0,-1)</f>
        <v>800</v>
      </c>
      <c r="M107" s="9">
        <f>_xlfn.XLOOKUP(A107,'SJR LIST (2024)'!A78:A475,'SJR LIST (2024)'!AD78:AD475,,0,-1)</f>
        <v>0</v>
      </c>
      <c r="N107" s="9">
        <f>_xlfn.XLOOKUP(A107,'SJR LIST (2024)'!A78:A475,'SJR LIST (2024)'!AG78:AG475,,0,-1)</f>
        <v>800</v>
      </c>
      <c r="O107" s="9">
        <f>_xlfn.XLOOKUP(A107,'SJR LIST (2024)'!A78:A475,'SJR LIST (2024)'!AC78:AC475,,0,-1)</f>
        <v>0</v>
      </c>
      <c r="P107" s="9"/>
      <c r="Q107" s="9" t="str">
        <f>_xlfn.XLOOKUP(A107,'SJR LIST (2024)'!A78:A475,'SJR LIST (2024)'!AP78:AP475,,0,-1)</f>
        <v>BI-SHOP</v>
      </c>
    </row>
    <row r="108" s="3" customFormat="1" spans="1:17">
      <c r="A108" s="7" t="s">
        <v>304</v>
      </c>
      <c r="B108" s="7" t="str">
        <f>_xlfn.XLOOKUP(A108,'SJR LIST (2024)'!A96:A475,'SJR LIST (2024)'!B96:B475,,0,-1)</f>
        <v>CHEF'S SECRET</v>
      </c>
      <c r="C108" s="8">
        <f>_xlfn.XLOOKUP(A108,'SJR LIST (2024)'!A96:A475,'SJR LIST (2024)'!L96:L475,,0,-1)</f>
        <v>45502</v>
      </c>
      <c r="D108" s="9">
        <f>_xlfn.XLOOKUP(A108,'SJR LIST (2024)'!A96:A475,'SJR LIST (2024)'!Q96:Q475,,0,-1)</f>
        <v>0</v>
      </c>
      <c r="E108" s="9">
        <f>_xlfn.XLOOKUP(B108,'SJR LIST (2024)'!B96:B475,'SJR LIST (2024)'!R96:R475,,0,-1)</f>
        <v>400</v>
      </c>
      <c r="F108" s="9">
        <f>_xlfn.XLOOKUP(A108,'SJR LIST (2024)'!A96:A475,'SJR LIST (2024)'!U96:U475,,0,-1)</f>
        <v>0</v>
      </c>
      <c r="G108" s="9">
        <f>_xlfn.XLOOKUP(A108,'SJR LIST (2024)'!A96:A475,'SJR LIST (2024)'!W96:W475,,0-1)</f>
        <v>0</v>
      </c>
      <c r="H108" s="9">
        <f>_xlfn.XLOOKUP(A108,'SJR LIST (2024)'!A96:A475,'SJR LIST (2024)'!X96:X475,,0,-1)</f>
        <v>0</v>
      </c>
      <c r="I108" s="9">
        <f>_xlfn.XLOOKUP(A108,'SJR LIST (2024)'!A96:A475,'SJR LIST (2024)'!Y96:Y475,,0,-1)</f>
        <v>0</v>
      </c>
      <c r="J108" s="9">
        <f>_xlfn.XLOOKUP(A108,'SJR LIST (2024)'!A96:A475,'SJR LIST (2024)'!Y96:Y475,,0,-1)</f>
        <v>0</v>
      </c>
      <c r="K108" s="9">
        <f>_xlfn.XLOOKUP(A108,'SJR LIST (2024)'!A96:A475,'SJR LIST (2024)'!V96:V475,,0,-1)</f>
        <v>0</v>
      </c>
      <c r="L108" s="9">
        <f>_xlfn.XLOOKUP(A108,'SJR LIST (2024)'!A96:A475,'SJR LIST (2024)'!AB96:AB475,,0,-1)</f>
        <v>400</v>
      </c>
      <c r="M108" s="9">
        <f>_xlfn.XLOOKUP(A108,'SJR LIST (2024)'!A96:A475,'SJR LIST (2024)'!AD96:AD475,,0,-1)</f>
        <v>0</v>
      </c>
      <c r="N108" s="9">
        <f>_xlfn.XLOOKUP(A108,'SJR LIST (2024)'!A96:A475,'SJR LIST (2024)'!AG96:AG475,,0,-1)</f>
        <v>400</v>
      </c>
      <c r="O108" s="9">
        <f>_xlfn.XLOOKUP(A108,'SJR LIST (2024)'!A96:A475,'SJR LIST (2024)'!AC96:AC475,,0,-1)</f>
        <v>0</v>
      </c>
      <c r="P108" s="9"/>
      <c r="Q108" s="9" t="str">
        <f>_xlfn.XLOOKUP(A108,'SJR LIST (2024)'!A96:A475,'SJR LIST (2024)'!AP96:AP475,,0,-1)</f>
        <v>BI-SHOP</v>
      </c>
    </row>
    <row r="109" s="3" customFormat="1" spans="1:17">
      <c r="A109" s="7" t="s">
        <v>305</v>
      </c>
      <c r="B109" s="7" t="str">
        <f>_xlfn.XLOOKUP(A109,'SJR LIST (2024)'!A99:A475,'SJR LIST (2024)'!B99:B475,,0,-1)</f>
        <v>MANGAHAS, ALYANNA</v>
      </c>
      <c r="C109" s="8">
        <f>_xlfn.XLOOKUP(A109,'SJR LIST (2024)'!A99:A475,'SJR LIST (2024)'!L99:L475,,0,-1)</f>
        <v>45502</v>
      </c>
      <c r="D109" s="9">
        <f>_xlfn.XLOOKUP(A109,'SJR LIST (2024)'!A99:A475,'SJR LIST (2024)'!Q99:Q475,,0,-1)</f>
        <v>660</v>
      </c>
      <c r="E109" s="9">
        <f>_xlfn.XLOOKUP(B109,'SJR LIST (2024)'!B99:B475,'SJR LIST (2024)'!R99:R475,,0,-1)</f>
        <v>800</v>
      </c>
      <c r="F109" s="9">
        <f>_xlfn.XLOOKUP(A109,'SJR LIST (2024)'!A99:A475,'SJR LIST (2024)'!U99:U475,,0,-1)</f>
        <v>0</v>
      </c>
      <c r="G109" s="9">
        <f>_xlfn.XLOOKUP(A109,'SJR LIST (2024)'!A99:A475,'SJR LIST (2024)'!W99:W475,,0-1)</f>
        <v>660</v>
      </c>
      <c r="H109" s="9">
        <f>_xlfn.XLOOKUP(A109,'SJR LIST (2024)'!A99:A475,'SJR LIST (2024)'!X99:X475,,0,-1)</f>
        <v>800</v>
      </c>
      <c r="I109" s="9">
        <f>_xlfn.XLOOKUP(A109,'SJR LIST (2024)'!A99:A475,'SJR LIST (2024)'!Y99:Y475,,0,-1)</f>
        <v>0</v>
      </c>
      <c r="J109" s="9">
        <f>_xlfn.XLOOKUP(A109,'SJR LIST (2024)'!A99:A475,'SJR LIST (2024)'!Y99:Y475,,0,-1)</f>
        <v>0</v>
      </c>
      <c r="K109" s="9">
        <f>_xlfn.XLOOKUP(A109,'SJR LIST (2024)'!A99:A475,'SJR LIST (2024)'!V99:V475,,0,-1)</f>
        <v>0</v>
      </c>
      <c r="L109" s="9">
        <f>_xlfn.XLOOKUP(A109,'SJR LIST (2024)'!A99:A475,'SJR LIST (2024)'!AB99:AB475,,0,-1)</f>
        <v>0</v>
      </c>
      <c r="M109" s="9">
        <f>_xlfn.XLOOKUP(A109,'SJR LIST (2024)'!A99:A475,'SJR LIST (2024)'!AD99:AD475,,0,-1)</f>
        <v>0</v>
      </c>
      <c r="N109" s="9">
        <f>_xlfn.XLOOKUP(A109,'SJR LIST (2024)'!A99:A475,'SJR LIST (2024)'!AG99:AG475,,0,-1)</f>
        <v>0</v>
      </c>
      <c r="O109" s="9">
        <f>_xlfn.XLOOKUP(A109,'SJR LIST (2024)'!A99:A475,'SJR LIST (2024)'!AC99:AC475,,0,-1)</f>
        <v>0</v>
      </c>
      <c r="P109" s="9"/>
      <c r="Q109" s="9" t="str">
        <f>_xlfn.XLOOKUP(A109,'SJR LIST (2024)'!A99:A475,'SJR LIST (2024)'!AP99:AP475,,0,-1)</f>
        <v>DBI</v>
      </c>
    </row>
    <row r="110" s="3" customFormat="1" spans="1:17">
      <c r="A110" s="7" t="s">
        <v>299</v>
      </c>
      <c r="B110" s="7" t="str">
        <f>_xlfn.XLOOKUP(A110,'SJR LIST (2024)'!A91:A475,'SJR LIST (2024)'!B91:B475,,0,-1)</f>
        <v>KOLIN PHILIPPINES INC. (R&amp;D)</v>
      </c>
      <c r="C110" s="8">
        <f>_xlfn.XLOOKUP(A110,'SJR LIST (2024)'!A91:A475,'SJR LIST (2024)'!L91:L475,,0,-1)</f>
        <v>45502</v>
      </c>
      <c r="D110" s="9">
        <f>_xlfn.XLOOKUP(A110,'SJR LIST (2024)'!A91:A475,'SJR LIST (2024)'!Q91:Q475,,0,-1)</f>
        <v>800</v>
      </c>
      <c r="E110" s="9">
        <f>_xlfn.XLOOKUP(B110,'SJR LIST (2024)'!B91:B475,'SJR LIST (2024)'!R91:R475,,0,-1)</f>
        <v>800</v>
      </c>
      <c r="F110" s="9">
        <f>_xlfn.XLOOKUP(A110,'SJR LIST (2024)'!A91:A475,'SJR LIST (2024)'!U91:U475,,0,-1)</f>
        <v>0</v>
      </c>
      <c r="G110" s="9">
        <f>_xlfn.XLOOKUP(A110,'SJR LIST (2024)'!A91:A475,'SJR LIST (2024)'!W91:W475,,0-1)</f>
        <v>800</v>
      </c>
      <c r="H110" s="9">
        <f>_xlfn.XLOOKUP(A110,'SJR LIST (2024)'!A91:A475,'SJR LIST (2024)'!X91:X475,,0,-1)</f>
        <v>800</v>
      </c>
      <c r="I110" s="9">
        <f>_xlfn.XLOOKUP(A110,'SJR LIST (2024)'!A91:A475,'SJR LIST (2024)'!Y91:Y475,,0,-1)</f>
        <v>0</v>
      </c>
      <c r="J110" s="9">
        <f>_xlfn.XLOOKUP(A110,'SJR LIST (2024)'!A91:A475,'SJR LIST (2024)'!Y91:Y475,,0,-1)</f>
        <v>0</v>
      </c>
      <c r="K110" s="9">
        <f>_xlfn.XLOOKUP(A110,'SJR LIST (2024)'!A91:A475,'SJR LIST (2024)'!V91:V475,,0,-1)</f>
        <v>0</v>
      </c>
      <c r="L110" s="9">
        <f>_xlfn.XLOOKUP(A110,'SJR LIST (2024)'!A91:A475,'SJR LIST (2024)'!AB91:AB475,,0,-1)</f>
        <v>0</v>
      </c>
      <c r="M110" s="9">
        <f>_xlfn.XLOOKUP(A110,'SJR LIST (2024)'!A91:A475,'SJR LIST (2024)'!AD91:AD475,,0,-1)</f>
        <v>0</v>
      </c>
      <c r="N110" s="9">
        <f>_xlfn.XLOOKUP(A110,'SJR LIST (2024)'!A91:A475,'SJR LIST (2024)'!AG91:AG475,,0,-1)</f>
        <v>0</v>
      </c>
      <c r="O110" s="9">
        <f>_xlfn.XLOOKUP(A110,'SJR LIST (2024)'!A91:A475,'SJR LIST (2024)'!AC91:AC475,,0,-1)</f>
        <v>0</v>
      </c>
      <c r="P110" s="9"/>
      <c r="Q110" s="9" t="str">
        <f>_xlfn.XLOOKUP(A110,'SJR LIST (2024)'!A91:A475,'SJR LIST (2024)'!AP91:AP475,,0,-1)</f>
        <v>DBI</v>
      </c>
    </row>
    <row r="111" s="3" customFormat="1" spans="1:17">
      <c r="A111" s="7" t="s">
        <v>307</v>
      </c>
      <c r="B111" s="7" t="str">
        <f>_xlfn.XLOOKUP(A111,'SJR LIST (2024)'!A77:A475,'SJR LIST (2024)'!B77:B475,,0,-1)</f>
        <v>CLAUDIO, RANDYLON</v>
      </c>
      <c r="C111" s="8">
        <f>_xlfn.XLOOKUP(A111,'SJR LIST (2024)'!A77:A475,'SJR LIST (2024)'!L77:L475,,0,-1)</f>
        <v>45503</v>
      </c>
      <c r="D111" s="9">
        <f>_xlfn.XLOOKUP(A111,'SJR LIST (2024)'!A77:A475,'SJR LIST (2024)'!Q77:Q475,,0,-1)</f>
        <v>300</v>
      </c>
      <c r="E111" s="9">
        <f>_xlfn.XLOOKUP(B111,'SJR LIST (2024)'!B77:B475,'SJR LIST (2024)'!R77:R475,,0,-1)</f>
        <v>800</v>
      </c>
      <c r="F111" s="9">
        <f>_xlfn.XLOOKUP(A111,'SJR LIST (2024)'!A77:A475,'SJR LIST (2024)'!U77:U475,,0,-1)</f>
        <v>0</v>
      </c>
      <c r="G111" s="9">
        <f>_xlfn.XLOOKUP(A111,'SJR LIST (2024)'!A77:A475,'SJR LIST (2024)'!W77:W475,,0-1)</f>
        <v>0</v>
      </c>
      <c r="H111" s="9">
        <f>_xlfn.XLOOKUP(A111,'SJR LIST (2024)'!A77:A475,'SJR LIST (2024)'!X77:X475,,0,-1)</f>
        <v>0</v>
      </c>
      <c r="I111" s="9">
        <f>_xlfn.XLOOKUP(A111,'SJR LIST (2024)'!A77:A475,'SJR LIST (2024)'!Y77:Y475,,0,-1)</f>
        <v>0</v>
      </c>
      <c r="J111" s="9">
        <f>_xlfn.XLOOKUP(A111,'SJR LIST (2024)'!A77:A475,'SJR LIST (2024)'!Y77:Y475,,0,-1)</f>
        <v>0</v>
      </c>
      <c r="K111" s="9">
        <f>_xlfn.XLOOKUP(A111,'SJR LIST (2024)'!A77:A475,'SJR LIST (2024)'!V77:V475,,0,-1)</f>
        <v>0</v>
      </c>
      <c r="L111" s="9">
        <f>_xlfn.XLOOKUP(A111,'SJR LIST (2024)'!A77:A475,'SJR LIST (2024)'!AB77:AB475,,0,-1)</f>
        <v>1100</v>
      </c>
      <c r="M111" s="9">
        <f>_xlfn.XLOOKUP(A111,'SJR LIST (2024)'!A77:A475,'SJR LIST (2024)'!AD77:AD475,,0,-1)</f>
        <v>550</v>
      </c>
      <c r="N111" s="9">
        <f>_xlfn.XLOOKUP(A111,'SJR LIST (2024)'!A77:A475,'SJR LIST (2024)'!AG77:AG475,,0,-1)</f>
        <v>550</v>
      </c>
      <c r="O111" s="9">
        <f>_xlfn.XLOOKUP(A111,'SJR LIST (2024)'!A77:A475,'SJR LIST (2024)'!AC77:AC475,,0,-1)</f>
        <v>0</v>
      </c>
      <c r="P111" s="9"/>
      <c r="Q111" s="9" t="str">
        <f>_xlfn.XLOOKUP(A111,'SJR LIST (2024)'!A77:A475,'SJR LIST (2024)'!AP77:AP475,,0,-1)</f>
        <v>ARE</v>
      </c>
    </row>
    <row r="112" s="3" customFormat="1" spans="1:17">
      <c r="A112" s="7" t="s">
        <v>313</v>
      </c>
      <c r="B112" s="7" t="str">
        <f>_xlfn.XLOOKUP(A112,'SJR LIST (2024)'!A93:A475,'SJR LIST (2024)'!B93:B475,,0,-1)</f>
        <v>CBF DOCUMENTATION AND FACILITATION SERVICE</v>
      </c>
      <c r="C112" s="8">
        <f>_xlfn.XLOOKUP(A112,'SJR LIST (2024)'!A93:A475,'SJR LIST (2024)'!L93:L475,,0,-1)</f>
        <v>45505</v>
      </c>
      <c r="D112" s="9">
        <f>_xlfn.XLOOKUP(A112,'SJR LIST (2024)'!A93:A475,'SJR LIST (2024)'!Q93:Q475,,0,-1)</f>
        <v>500</v>
      </c>
      <c r="E112" s="9">
        <f>_xlfn.XLOOKUP(B112,'SJR LIST (2024)'!B93:B475,'SJR LIST (2024)'!R93:R475,,0,-1)</f>
        <v>1500</v>
      </c>
      <c r="F112" s="9">
        <f>_xlfn.XLOOKUP(A112,'SJR LIST (2024)'!A93:A475,'SJR LIST (2024)'!U93:U475,,0,-1)</f>
        <v>0</v>
      </c>
      <c r="G112" s="9">
        <f>_xlfn.XLOOKUP(A112,'SJR LIST (2024)'!A93:A475,'SJR LIST (2024)'!W93:W475,,0-1)</f>
        <v>500</v>
      </c>
      <c r="H112" s="9">
        <f>_xlfn.XLOOKUP(A112,'SJR LIST (2024)'!A93:A475,'SJR LIST (2024)'!X93:X475,,0,-1)</f>
        <v>1500</v>
      </c>
      <c r="I112" s="9">
        <f>_xlfn.XLOOKUP(A112,'SJR LIST (2024)'!A93:A475,'SJR LIST (2024)'!Y93:Y475,,0,-1)</f>
        <v>0</v>
      </c>
      <c r="J112" s="9">
        <f>_xlfn.XLOOKUP(A112,'SJR LIST (2024)'!A93:A475,'SJR LIST (2024)'!Y93:Y475,,0,-1)</f>
        <v>0</v>
      </c>
      <c r="K112" s="9">
        <f>_xlfn.XLOOKUP(A112,'SJR LIST (2024)'!A93:A475,'SJR LIST (2024)'!V93:V475,,0,-1)</f>
        <v>0</v>
      </c>
      <c r="L112" s="9">
        <f>_xlfn.XLOOKUP(A112,'SJR LIST (2024)'!A93:A475,'SJR LIST (2024)'!AB93:AB475,,0,-1)</f>
        <v>0</v>
      </c>
      <c r="M112" s="9">
        <f>_xlfn.XLOOKUP(A112,'SJR LIST (2024)'!A93:A475,'SJR LIST (2024)'!AD93:AD475,,0,-1)</f>
        <v>0</v>
      </c>
      <c r="N112" s="9">
        <f>_xlfn.XLOOKUP(A112,'SJR LIST (2024)'!A93:A475,'SJR LIST (2024)'!AG93:AG475,,0,-1)</f>
        <v>0</v>
      </c>
      <c r="O112" s="9">
        <f>_xlfn.XLOOKUP(A112,'SJR LIST (2024)'!A93:A475,'SJR LIST (2024)'!AC93:AC475,,0,-1)</f>
        <v>0</v>
      </c>
      <c r="P112" s="9"/>
      <c r="Q112" s="9" t="str">
        <f>_xlfn.XLOOKUP(A112,'SJR LIST (2024)'!A93:A475,'SJR LIST (2024)'!AP93:AP475,,0,-1)</f>
        <v>DBI</v>
      </c>
    </row>
    <row r="113" s="3" customFormat="1" spans="1:17">
      <c r="A113" s="7" t="s">
        <v>314</v>
      </c>
      <c r="B113" s="7" t="str">
        <f>_xlfn.XLOOKUP(A113,'SJR LIST (2024)'!A94:A475,'SJR LIST (2024)'!B94:B475,,0,-1)</f>
        <v>DIAZ, REPHAEL GIO</v>
      </c>
      <c r="C113" s="8">
        <f>_xlfn.XLOOKUP(A113,'SJR LIST (2024)'!A94:A475,'SJR LIST (2024)'!L94:L475,,0,-1)</f>
        <v>45505</v>
      </c>
      <c r="D113" s="9">
        <f>_xlfn.XLOOKUP(A113,'SJR LIST (2024)'!A94:A475,'SJR LIST (2024)'!Q94:Q475,,0,-1)</f>
        <v>0</v>
      </c>
      <c r="E113" s="9">
        <f>_xlfn.XLOOKUP(B113,'SJR LIST (2024)'!B94:B475,'SJR LIST (2024)'!R94:R475,,0,-1)</f>
        <v>500</v>
      </c>
      <c r="F113" s="9">
        <f>_xlfn.XLOOKUP(A113,'SJR LIST (2024)'!A94:A475,'SJR LIST (2024)'!U94:U475,,0,-1)</f>
        <v>0</v>
      </c>
      <c r="G113" s="9">
        <f>_xlfn.XLOOKUP(A113,'SJR LIST (2024)'!A94:A475,'SJR LIST (2024)'!W94:W475,,0-1)</f>
        <v>0</v>
      </c>
      <c r="H113" s="9">
        <f>_xlfn.XLOOKUP(A113,'SJR LIST (2024)'!A94:A475,'SJR LIST (2024)'!X94:X475,,0,-1)</f>
        <v>500</v>
      </c>
      <c r="I113" s="9">
        <f>_xlfn.XLOOKUP(A113,'SJR LIST (2024)'!A94:A475,'SJR LIST (2024)'!Y94:Y475,,0,-1)</f>
        <v>0</v>
      </c>
      <c r="J113" s="9">
        <f>_xlfn.XLOOKUP(A113,'SJR LIST (2024)'!A94:A475,'SJR LIST (2024)'!Y94:Y475,,0,-1)</f>
        <v>0</v>
      </c>
      <c r="K113" s="9">
        <f>_xlfn.XLOOKUP(A113,'SJR LIST (2024)'!A94:A475,'SJR LIST (2024)'!V94:V475,,0,-1)</f>
        <v>0</v>
      </c>
      <c r="L113" s="9">
        <f>_xlfn.XLOOKUP(A113,'SJR LIST (2024)'!A94:A475,'SJR LIST (2024)'!AB94:AB475,,0,-1)</f>
        <v>0</v>
      </c>
      <c r="M113" s="9">
        <f>_xlfn.XLOOKUP(A113,'SJR LIST (2024)'!A94:A475,'SJR LIST (2024)'!AD94:AD475,,0,-1)</f>
        <v>0</v>
      </c>
      <c r="N113" s="9">
        <f>_xlfn.XLOOKUP(A113,'SJR LIST (2024)'!A94:A475,'SJR LIST (2024)'!AG94:AG475,,0,-1)</f>
        <v>0</v>
      </c>
      <c r="O113" s="9">
        <f>_xlfn.XLOOKUP(A113,'SJR LIST (2024)'!A94:A475,'SJR LIST (2024)'!AC94:AC475,,0,-1)</f>
        <v>0</v>
      </c>
      <c r="P113" s="9"/>
      <c r="Q113" s="9" t="str">
        <f>_xlfn.XLOOKUP(A113,'SJR LIST (2024)'!A94:A475,'SJR LIST (2024)'!AP94:AP475,,0,-1)</f>
        <v>DBI</v>
      </c>
    </row>
    <row r="114" s="3" customFormat="1" spans="1:17">
      <c r="A114" s="7" t="s">
        <v>315</v>
      </c>
      <c r="B114" s="7" t="str">
        <f>_xlfn.XLOOKUP(A114,'SJR LIST (2024)'!A95:A475,'SJR LIST (2024)'!B95:B475,,0,-1)</f>
        <v>UY, JON CARLO</v>
      </c>
      <c r="C114" s="8">
        <f>_xlfn.XLOOKUP(A114,'SJR LIST (2024)'!A95:A475,'SJR LIST (2024)'!L95:L475,,0,-1)</f>
        <v>45506</v>
      </c>
      <c r="D114" s="9">
        <f>_xlfn.XLOOKUP(A114,'SJR LIST (2024)'!A95:A475,'SJR LIST (2024)'!Q95:Q475,,0,-1)</f>
        <v>165</v>
      </c>
      <c r="E114" s="9">
        <f>_xlfn.XLOOKUP(B114,'SJR LIST (2024)'!B95:B475,'SJR LIST (2024)'!R95:R475,,0,-1)</f>
        <v>1250</v>
      </c>
      <c r="F114" s="9">
        <f>_xlfn.XLOOKUP(A114,'SJR LIST (2024)'!A95:A475,'SJR LIST (2024)'!U95:U475,,0,-1)</f>
        <v>0</v>
      </c>
      <c r="G114" s="9">
        <f>_xlfn.XLOOKUP(A114,'SJR LIST (2024)'!A95:A475,'SJR LIST (2024)'!W95:W475,,0-1)</f>
        <v>0</v>
      </c>
      <c r="H114" s="9">
        <f>_xlfn.XLOOKUP(A114,'SJR LIST (2024)'!A95:A475,'SJR LIST (2024)'!X95:X475,,0,-1)</f>
        <v>0</v>
      </c>
      <c r="I114" s="9">
        <f>_xlfn.XLOOKUP(A114,'SJR LIST (2024)'!A95:A475,'SJR LIST (2024)'!Y95:Y475,,0,-1)</f>
        <v>33</v>
      </c>
      <c r="J114" s="9">
        <f>_xlfn.XLOOKUP(A114,'SJR LIST (2024)'!A95:A475,'SJR LIST (2024)'!Y95:Y475,,0,-1)</f>
        <v>33</v>
      </c>
      <c r="K114" s="9">
        <f>_xlfn.XLOOKUP(A114,'SJR LIST (2024)'!A95:A475,'SJR LIST (2024)'!V95:V475,,0,-1)</f>
        <v>0</v>
      </c>
      <c r="L114" s="9">
        <f>_xlfn.XLOOKUP(A114,'SJR LIST (2024)'!A95:A475,'SJR LIST (2024)'!AB95:AB475,,0,-1)</f>
        <v>1257</v>
      </c>
      <c r="M114" s="9">
        <f>_xlfn.XLOOKUP(A114,'SJR LIST (2024)'!A95:A475,'SJR LIST (2024)'!AD95:AD475,,0,-1)</f>
        <v>0</v>
      </c>
      <c r="N114" s="9">
        <f>_xlfn.XLOOKUP(A114,'SJR LIST (2024)'!A95:A475,'SJR LIST (2024)'!AG95:AG475,,0,-1)</f>
        <v>1257</v>
      </c>
      <c r="O114" s="9">
        <f>_xlfn.XLOOKUP(A114,'SJR LIST (2024)'!A95:A475,'SJR LIST (2024)'!AC95:AC475,,0,-1)</f>
        <v>0</v>
      </c>
      <c r="P114" s="9"/>
      <c r="Q114" s="9" t="str">
        <f>_xlfn.XLOOKUP(A114,'SJR LIST (2024)'!A95:A475,'SJR LIST (2024)'!AP95:AP475,,0,-1)</f>
        <v>BI-SHOP</v>
      </c>
    </row>
    <row r="115" s="3" customFormat="1" spans="1:17">
      <c r="A115" s="7" t="s">
        <v>316</v>
      </c>
      <c r="B115" s="7" t="str">
        <f>_xlfn.XLOOKUP(A115,'SJR LIST (2024)'!A96:A475,'SJR LIST (2024)'!B96:B475,,0,-1)</f>
        <v>CAMUTIN, MICHELLE</v>
      </c>
      <c r="C115" s="8">
        <f>_xlfn.XLOOKUP(A115,'SJR LIST (2024)'!A96:A475,'SJR LIST (2024)'!L96:L475,,0,-1)</f>
        <v>45506</v>
      </c>
      <c r="D115" s="9">
        <f>_xlfn.XLOOKUP(A115,'SJR LIST (2024)'!A96:A475,'SJR LIST (2024)'!Q96:Q475,,0,-1)</f>
        <v>0</v>
      </c>
      <c r="E115" s="9">
        <f>_xlfn.XLOOKUP(B115,'SJR LIST (2024)'!B96:B475,'SJR LIST (2024)'!R96:R475,,0,-1)</f>
        <v>800</v>
      </c>
      <c r="F115" s="9">
        <f>_xlfn.XLOOKUP(A115,'SJR LIST (2024)'!A96:A475,'SJR LIST (2024)'!U96:U475,,0,-1)</f>
        <v>0</v>
      </c>
      <c r="G115" s="9">
        <f>_xlfn.XLOOKUP(A115,'SJR LIST (2024)'!A96:A475,'SJR LIST (2024)'!W96:W475,,0-1)</f>
        <v>0</v>
      </c>
      <c r="H115" s="9">
        <f>_xlfn.XLOOKUP(A115,'SJR LIST (2024)'!A96:A475,'SJR LIST (2024)'!X96:X475,,0,-1)</f>
        <v>800</v>
      </c>
      <c r="I115" s="9">
        <f>_xlfn.XLOOKUP(A115,'SJR LIST (2024)'!A96:A475,'SJR LIST (2024)'!Y96:Y475,,0,-1)</f>
        <v>0</v>
      </c>
      <c r="J115" s="9">
        <f>_xlfn.XLOOKUP(A115,'SJR LIST (2024)'!A96:A475,'SJR LIST (2024)'!Y96:Y475,,0,-1)</f>
        <v>0</v>
      </c>
      <c r="K115" s="9">
        <f>_xlfn.XLOOKUP(A115,'SJR LIST (2024)'!A96:A475,'SJR LIST (2024)'!V96:V475,,0,-1)</f>
        <v>0</v>
      </c>
      <c r="L115" s="9">
        <f>_xlfn.XLOOKUP(A115,'SJR LIST (2024)'!A96:A475,'SJR LIST (2024)'!AB96:AB475,,0,-1)</f>
        <v>0</v>
      </c>
      <c r="M115" s="9">
        <f>_xlfn.XLOOKUP(A115,'SJR LIST (2024)'!A96:A475,'SJR LIST (2024)'!AD96:AD475,,0,-1)</f>
        <v>0</v>
      </c>
      <c r="N115" s="9">
        <f>_xlfn.XLOOKUP(A115,'SJR LIST (2024)'!A96:A475,'SJR LIST (2024)'!AG96:AG475,,0,-1)</f>
        <v>0</v>
      </c>
      <c r="O115" s="9">
        <f>_xlfn.XLOOKUP(A115,'SJR LIST (2024)'!A96:A475,'SJR LIST (2024)'!AC96:AC475,,0,-1)</f>
        <v>0</v>
      </c>
      <c r="P115" s="9"/>
      <c r="Q115" s="9" t="str">
        <f>_xlfn.XLOOKUP(A115,'SJR LIST (2024)'!A96:A475,'SJR LIST (2024)'!AP96:AP475,,0,-1)</f>
        <v>DBI</v>
      </c>
    </row>
    <row r="116" s="3" customFormat="1" spans="1:17">
      <c r="A116" s="7" t="s">
        <v>317</v>
      </c>
      <c r="B116" s="7" t="str">
        <f>_xlfn.XLOOKUP(A116,'SJR LIST (2024)'!A97:A475,'SJR LIST (2024)'!B97:B475,,0,-1)</f>
        <v>TAN, ELIZABETH</v>
      </c>
      <c r="C116" s="8">
        <f>_xlfn.XLOOKUP(A116,'SJR LIST (2024)'!A97:A475,'SJR LIST (2024)'!L97:L475,,0,-1)</f>
        <v>45506</v>
      </c>
      <c r="D116" s="9">
        <f>_xlfn.XLOOKUP(A116,'SJR LIST (2024)'!A97:A475,'SJR LIST (2024)'!Q97:Q475,,0,-1)</f>
        <v>300</v>
      </c>
      <c r="E116" s="9">
        <f>_xlfn.XLOOKUP(B116,'SJR LIST (2024)'!B97:B475,'SJR LIST (2024)'!R97:R475,,0,-1)</f>
        <v>800</v>
      </c>
      <c r="F116" s="9">
        <f>_xlfn.XLOOKUP(A116,'SJR LIST (2024)'!A97:A475,'SJR LIST (2024)'!U97:U475,,0,-1)</f>
        <v>0</v>
      </c>
      <c r="G116" s="9">
        <f>_xlfn.XLOOKUP(A116,'SJR LIST (2024)'!A97:A475,'SJR LIST (2024)'!W97:W475,,0-1)</f>
        <v>300</v>
      </c>
      <c r="H116" s="9">
        <f>_xlfn.XLOOKUP(A116,'SJR LIST (2024)'!A97:A475,'SJR LIST (2024)'!X97:X475,,0,-1)</f>
        <v>800</v>
      </c>
      <c r="I116" s="9">
        <f>_xlfn.XLOOKUP(A116,'SJR LIST (2024)'!A97:A475,'SJR LIST (2024)'!Y97:Y475,,0,-1)</f>
        <v>0</v>
      </c>
      <c r="J116" s="9">
        <f>_xlfn.XLOOKUP(A116,'SJR LIST (2024)'!A97:A475,'SJR LIST (2024)'!Y97:Y475,,0,-1)</f>
        <v>0</v>
      </c>
      <c r="K116" s="9">
        <f>_xlfn.XLOOKUP(A116,'SJR LIST (2024)'!A97:A475,'SJR LIST (2024)'!V97:V475,,0,-1)</f>
        <v>0</v>
      </c>
      <c r="L116" s="9">
        <f>_xlfn.XLOOKUP(A116,'SJR LIST (2024)'!A97:A475,'SJR LIST (2024)'!AB97:AB475,,0,-1)</f>
        <v>0</v>
      </c>
      <c r="M116" s="9">
        <f>_xlfn.XLOOKUP(A116,'SJR LIST (2024)'!A97:A475,'SJR LIST (2024)'!AD97:AD475,,0,-1)</f>
        <v>0</v>
      </c>
      <c r="N116" s="9">
        <f>_xlfn.XLOOKUP(A116,'SJR LIST (2024)'!A97:A475,'SJR LIST (2024)'!AG97:AG475,,0,-1)</f>
        <v>0</v>
      </c>
      <c r="O116" s="9">
        <f>_xlfn.XLOOKUP(A116,'SJR LIST (2024)'!A97:A475,'SJR LIST (2024)'!AC97:AC475,,0,-1)</f>
        <v>0</v>
      </c>
      <c r="P116" s="9"/>
      <c r="Q116" s="9" t="str">
        <f>_xlfn.XLOOKUP(A116,'SJR LIST (2024)'!A97:A475,'SJR LIST (2024)'!AP97:AP475,,0,-1)</f>
        <v>DBI</v>
      </c>
    </row>
    <row r="117" s="3" customFormat="1" spans="1:17">
      <c r="A117" s="7" t="s">
        <v>318</v>
      </c>
      <c r="B117" s="7" t="str">
        <f>_xlfn.XLOOKUP(A117,'SJR LIST (2024)'!A98:A475,'SJR LIST (2024)'!B98:B475,,0,-1)</f>
        <v>TAGLE, AMY</v>
      </c>
      <c r="C117" s="8">
        <f>_xlfn.XLOOKUP(A117,'SJR LIST (2024)'!A98:A475,'SJR LIST (2024)'!L98:L475,,0,-1)</f>
        <v>45509</v>
      </c>
      <c r="D117" s="9">
        <f>_xlfn.XLOOKUP(A117,'SJR LIST (2024)'!A98:A475,'SJR LIST (2024)'!Q98:Q475,,0,-1)</f>
        <v>3000</v>
      </c>
      <c r="E117" s="9">
        <f>_xlfn.XLOOKUP(B117,'SJR LIST (2024)'!B98:B475,'SJR LIST (2024)'!R98:R475,,0,-1)</f>
        <v>800</v>
      </c>
      <c r="F117" s="9">
        <f>_xlfn.XLOOKUP(A117,'SJR LIST (2024)'!A98:A475,'SJR LIST (2024)'!U98:U475,,0,-1)</f>
        <v>0</v>
      </c>
      <c r="G117" s="9">
        <f>_xlfn.XLOOKUP(A117,'SJR LIST (2024)'!A98:A475,'SJR LIST (2024)'!W98:W475,,0-1)</f>
        <v>3000</v>
      </c>
      <c r="H117" s="9">
        <f>_xlfn.XLOOKUP(A117,'SJR LIST (2024)'!A98:A475,'SJR LIST (2024)'!X98:X475,,0,-1)</f>
        <v>800</v>
      </c>
      <c r="I117" s="9">
        <f>_xlfn.XLOOKUP(A117,'SJR LIST (2024)'!A98:A475,'SJR LIST (2024)'!Y98:Y475,,0,-1)</f>
        <v>0</v>
      </c>
      <c r="J117" s="9">
        <f>_xlfn.XLOOKUP(A117,'SJR LIST (2024)'!A98:A475,'SJR LIST (2024)'!Y98:Y475,,0,-1)</f>
        <v>0</v>
      </c>
      <c r="K117" s="9">
        <f>_xlfn.XLOOKUP(A117,'SJR LIST (2024)'!A98:A475,'SJR LIST (2024)'!V98:V475,,0,-1)</f>
        <v>0</v>
      </c>
      <c r="L117" s="9">
        <f>_xlfn.XLOOKUP(A117,'SJR LIST (2024)'!A98:A475,'SJR LIST (2024)'!AB98:AB475,,0,-1)</f>
        <v>0</v>
      </c>
      <c r="M117" s="9">
        <f>_xlfn.XLOOKUP(A117,'SJR LIST (2024)'!A98:A475,'SJR LIST (2024)'!AD98:AD475,,0,-1)</f>
        <v>0</v>
      </c>
      <c r="N117" s="9">
        <f>_xlfn.XLOOKUP(A117,'SJR LIST (2024)'!A98:A475,'SJR LIST (2024)'!AG98:AG475,,0,-1)</f>
        <v>0</v>
      </c>
      <c r="O117" s="9">
        <f>_xlfn.XLOOKUP(A117,'SJR LIST (2024)'!A98:A475,'SJR LIST (2024)'!AC98:AC475,,0,-1)</f>
        <v>0</v>
      </c>
      <c r="P117" s="9"/>
      <c r="Q117" s="9" t="str">
        <f>_xlfn.XLOOKUP(A117,'SJR LIST (2024)'!A98:A475,'SJR LIST (2024)'!AP98:AP475,,0,-1)</f>
        <v>DBI</v>
      </c>
    </row>
    <row r="118" s="3" customFormat="1" spans="1:17">
      <c r="A118" s="7" t="s">
        <v>319</v>
      </c>
      <c r="B118" s="7" t="str">
        <f>_xlfn.XLOOKUP(A118,'SJR LIST (2024)'!A99:A475,'SJR LIST (2024)'!B99:B475,,0,-1)</f>
        <v>SELODIO, ERWIN</v>
      </c>
      <c r="C118" s="8">
        <f>_xlfn.XLOOKUP(A118,'SJR LIST (2024)'!A99:A475,'SJR LIST (2024)'!L99:L475,,0,-1)</f>
        <v>45510</v>
      </c>
      <c r="D118" s="9">
        <f>_xlfn.XLOOKUP(A118,'SJR LIST (2024)'!A99:A475,'SJR LIST (2024)'!Q99:Q475,,0,-1)</f>
        <v>1200</v>
      </c>
      <c r="E118" s="9">
        <f>_xlfn.XLOOKUP(B118,'SJR LIST (2024)'!B99:B475,'SJR LIST (2024)'!R99:R475,,0,-1)</f>
        <v>800</v>
      </c>
      <c r="F118" s="9">
        <f>_xlfn.XLOOKUP(A118,'SJR LIST (2024)'!A99:A475,'SJR LIST (2024)'!U99:U475,,0,-1)</f>
        <v>0</v>
      </c>
      <c r="G118" s="9">
        <f>_xlfn.XLOOKUP(A118,'SJR LIST (2024)'!A99:A475,'SJR LIST (2024)'!W99:W475,,0-1)</f>
        <v>1200</v>
      </c>
      <c r="H118" s="9">
        <f>_xlfn.XLOOKUP(A118,'SJR LIST (2024)'!A99:A475,'SJR LIST (2024)'!X99:X475,,0,-1)</f>
        <v>800</v>
      </c>
      <c r="I118" s="9">
        <f>_xlfn.XLOOKUP(A118,'SJR LIST (2024)'!A99:A475,'SJR LIST (2024)'!Y99:Y475,,0,-1)</f>
        <v>0</v>
      </c>
      <c r="J118" s="9">
        <f>_xlfn.XLOOKUP(A118,'SJR LIST (2024)'!A99:A475,'SJR LIST (2024)'!Y99:Y475,,0,-1)</f>
        <v>0</v>
      </c>
      <c r="K118" s="9">
        <f>_xlfn.XLOOKUP(A118,'SJR LIST (2024)'!A99:A475,'SJR LIST (2024)'!V99:V475,,0,-1)</f>
        <v>0</v>
      </c>
      <c r="L118" s="9">
        <f>_xlfn.XLOOKUP(A118,'SJR LIST (2024)'!A99:A475,'SJR LIST (2024)'!AB99:AB475,,0,-1)</f>
        <v>0</v>
      </c>
      <c r="M118" s="9">
        <f>_xlfn.XLOOKUP(A118,'SJR LIST (2024)'!A99:A475,'SJR LIST (2024)'!AD99:AD475,,0,-1)</f>
        <v>0</v>
      </c>
      <c r="N118" s="9">
        <f>_xlfn.XLOOKUP(A118,'SJR LIST (2024)'!A99:A475,'SJR LIST (2024)'!AG99:AG475,,0,-1)</f>
        <v>0</v>
      </c>
      <c r="O118" s="9">
        <f>_xlfn.XLOOKUP(A118,'SJR LIST (2024)'!A99:A475,'SJR LIST (2024)'!AC99:AC475,,0,-1)</f>
        <v>0</v>
      </c>
      <c r="P118" s="9"/>
      <c r="Q118" s="9" t="str">
        <f>_xlfn.XLOOKUP(A118,'SJR LIST (2024)'!A99:A475,'SJR LIST (2024)'!AP99:AP475,,0,-1)</f>
        <v>DBI</v>
      </c>
    </row>
    <row r="119" s="3" customFormat="1" spans="1:17">
      <c r="A119" s="7" t="s">
        <v>324</v>
      </c>
      <c r="B119" s="7" t="str">
        <f>_xlfn.XLOOKUP(A119,'SJR LIST (2024)'!A100:A475,'SJR LIST (2024)'!B100:B475,,0,-1)</f>
        <v>PABON, ROMMEL</v>
      </c>
      <c r="C119" s="8">
        <f>_xlfn.XLOOKUP(A119,'SJR LIST (2024)'!A100:A475,'SJR LIST (2024)'!L100:L475,,0,-1)</f>
        <v>45512</v>
      </c>
      <c r="D119" s="9">
        <f>_xlfn.XLOOKUP(A119,'SJR LIST (2024)'!A100:A475,'SJR LIST (2024)'!Q100:Q475,,0,-1)</f>
        <v>0</v>
      </c>
      <c r="E119" s="9">
        <f>_xlfn.XLOOKUP(B119,'SJR LIST (2024)'!B100:B475,'SJR LIST (2024)'!R100:R475,,0,-1)</f>
        <v>450</v>
      </c>
      <c r="F119" s="9">
        <f>_xlfn.XLOOKUP(A119,'SJR LIST (2024)'!A100:A475,'SJR LIST (2024)'!U100:U475,,0,-1)</f>
        <v>0</v>
      </c>
      <c r="G119" s="9">
        <f>_xlfn.XLOOKUP(A119,'SJR LIST (2024)'!A100:A475,'SJR LIST (2024)'!W100:W475,,0-1)</f>
        <v>0</v>
      </c>
      <c r="H119" s="9">
        <f>_xlfn.XLOOKUP(A119,'SJR LIST (2024)'!A100:A475,'SJR LIST (2024)'!X100:X475,,0,-1)</f>
        <v>450</v>
      </c>
      <c r="I119" s="9">
        <f>_xlfn.XLOOKUP(A119,'SJR LIST (2024)'!A100:A475,'SJR LIST (2024)'!Y100:Y475,,0,-1)</f>
        <v>0</v>
      </c>
      <c r="J119" s="9">
        <f>_xlfn.XLOOKUP(A119,'SJR LIST (2024)'!A100:A475,'SJR LIST (2024)'!Y100:Y475,,0,-1)</f>
        <v>0</v>
      </c>
      <c r="K119" s="9">
        <f>_xlfn.XLOOKUP(A119,'SJR LIST (2024)'!A100:A475,'SJR LIST (2024)'!V100:V475,,0,-1)</f>
        <v>0</v>
      </c>
      <c r="L119" s="9">
        <f>_xlfn.XLOOKUP(A119,'SJR LIST (2024)'!A100:A475,'SJR LIST (2024)'!AB100:AB475,,0,-1)</f>
        <v>0</v>
      </c>
      <c r="M119" s="9">
        <f>_xlfn.XLOOKUP(A119,'SJR LIST (2024)'!A100:A475,'SJR LIST (2024)'!AD100:AD475,,0,-1)</f>
        <v>0</v>
      </c>
      <c r="N119" s="9">
        <f>_xlfn.XLOOKUP(A119,'SJR LIST (2024)'!A100:A475,'SJR LIST (2024)'!AG100:AG475,,0,-1)</f>
        <v>0</v>
      </c>
      <c r="O119" s="9">
        <f>_xlfn.XLOOKUP(A119,'SJR LIST (2024)'!A100:A475,'SJR LIST (2024)'!AC100:AC475,,0,-1)</f>
        <v>0</v>
      </c>
      <c r="P119" s="9"/>
      <c r="Q119" s="9" t="str">
        <f>_xlfn.XLOOKUP(A119,'SJR LIST (2024)'!A100:A475,'SJR LIST (2024)'!AP100:AP475,,0,-1)</f>
        <v>DBI</v>
      </c>
    </row>
    <row r="120" s="3" customFormat="1" spans="1:17">
      <c r="A120" s="7" t="s">
        <v>325</v>
      </c>
      <c r="B120" s="7" t="str">
        <f>_xlfn.XLOOKUP(A120,'SJR LIST (2024)'!A101:A475,'SJR LIST (2024)'!B101:B475,,0,-1)</f>
        <v>LARGA, ANGELYN</v>
      </c>
      <c r="C120" s="8">
        <f>_xlfn.XLOOKUP(A120,'SJR LIST (2024)'!A101:A475,'SJR LIST (2024)'!L101:L475,,0,-1)</f>
        <v>45512</v>
      </c>
      <c r="D120" s="9">
        <f>_xlfn.XLOOKUP(A120,'SJR LIST (2024)'!A101:A475,'SJR LIST (2024)'!Q101:Q475,,0,-1)</f>
        <v>800</v>
      </c>
      <c r="E120" s="9">
        <f>_xlfn.XLOOKUP(B120,'SJR LIST (2024)'!B101:B475,'SJR LIST (2024)'!R101:R475,,0,-1)</f>
        <v>0</v>
      </c>
      <c r="F120" s="9">
        <f>_xlfn.XLOOKUP(A120,'SJR LIST (2024)'!A101:A475,'SJR LIST (2024)'!U101:U475,,0,-1)</f>
        <v>0</v>
      </c>
      <c r="G120" s="9">
        <f>_xlfn.XLOOKUP(A120,'SJR LIST (2024)'!A101:A475,'SJR LIST (2024)'!W101:W475,,0-1)</f>
        <v>800</v>
      </c>
      <c r="H120" s="9">
        <f>_xlfn.XLOOKUP(A120,'SJR LIST (2024)'!A101:A475,'SJR LIST (2024)'!X101:X475,,0,-1)</f>
        <v>0</v>
      </c>
      <c r="I120" s="9">
        <f>_xlfn.XLOOKUP(A120,'SJR LIST (2024)'!A101:A475,'SJR LIST (2024)'!Y101:Y475,,0,-1)</f>
        <v>0</v>
      </c>
      <c r="J120" s="9">
        <f>_xlfn.XLOOKUP(A120,'SJR LIST (2024)'!A101:A475,'SJR LIST (2024)'!Y101:Y475,,0,-1)</f>
        <v>0</v>
      </c>
      <c r="K120" s="9">
        <f>_xlfn.XLOOKUP(A120,'SJR LIST (2024)'!A101:A475,'SJR LIST (2024)'!V101:V475,,0,-1)</f>
        <v>0</v>
      </c>
      <c r="L120" s="9">
        <f>_xlfn.XLOOKUP(A120,'SJR LIST (2024)'!A101:A475,'SJR LIST (2024)'!AB101:AB475,,0,-1)</f>
        <v>0</v>
      </c>
      <c r="M120" s="9">
        <f>_xlfn.XLOOKUP(A120,'SJR LIST (2024)'!A101:A475,'SJR LIST (2024)'!AD101:AD475,,0,-1)</f>
        <v>0</v>
      </c>
      <c r="N120" s="9">
        <f>_xlfn.XLOOKUP(A120,'SJR LIST (2024)'!A101:A475,'SJR LIST (2024)'!AG101:AG475,,0,-1)</f>
        <v>0</v>
      </c>
      <c r="O120" s="9">
        <f>_xlfn.XLOOKUP(A120,'SJR LIST (2024)'!A101:A475,'SJR LIST (2024)'!AC101:AC475,,0,-1)</f>
        <v>0</v>
      </c>
      <c r="P120" s="9"/>
      <c r="Q120" s="9" t="str">
        <f>_xlfn.XLOOKUP(A120,'SJR LIST (2024)'!A101:A475,'SJR LIST (2024)'!AP101:AP475,,0,-1)</f>
        <v>DBI</v>
      </c>
    </row>
    <row r="121" s="3" customFormat="1" spans="1:17">
      <c r="A121" s="7" t="s">
        <v>326</v>
      </c>
      <c r="B121" s="7" t="str">
        <f>_xlfn.XLOOKUP(A121,'SJR LIST (2024)'!A102:A475,'SJR LIST (2024)'!B102:B475,,0,-1)</f>
        <v>GREFALDO, JOSE M.</v>
      </c>
      <c r="C121" s="8">
        <f>_xlfn.XLOOKUP(A121,'SJR LIST (2024)'!A102:A475,'SJR LIST (2024)'!L102:L475,,0,-1)</f>
        <v>45512</v>
      </c>
      <c r="D121" s="9">
        <f>_xlfn.XLOOKUP(A121,'SJR LIST (2024)'!A102:A475,'SJR LIST (2024)'!Q102:Q475,,0,-1)</f>
        <v>0</v>
      </c>
      <c r="E121" s="9">
        <f>_xlfn.XLOOKUP(B121,'SJR LIST (2024)'!B102:B475,'SJR LIST (2024)'!R102:R475,,0,-1)</f>
        <v>800</v>
      </c>
      <c r="F121" s="9">
        <f>_xlfn.XLOOKUP(A121,'SJR LIST (2024)'!A102:A475,'SJR LIST (2024)'!U102:U475,,0,-1)</f>
        <v>0</v>
      </c>
      <c r="G121" s="9">
        <f>_xlfn.XLOOKUP(A121,'SJR LIST (2024)'!A102:A475,'SJR LIST (2024)'!W102:W475,,0-1)</f>
        <v>0</v>
      </c>
      <c r="H121" s="9">
        <f>_xlfn.XLOOKUP(A121,'SJR LIST (2024)'!A102:A475,'SJR LIST (2024)'!X102:X475,,0,-1)</f>
        <v>0</v>
      </c>
      <c r="I121" s="9">
        <f>_xlfn.XLOOKUP(A121,'SJR LIST (2024)'!A102:A475,'SJR LIST (2024)'!Y102:Y475,,0,-1)</f>
        <v>0</v>
      </c>
      <c r="J121" s="9">
        <f>_xlfn.XLOOKUP(A121,'SJR LIST (2024)'!A102:A475,'SJR LIST (2024)'!Y102:Y475,,0,-1)</f>
        <v>0</v>
      </c>
      <c r="K121" s="9">
        <f>_xlfn.XLOOKUP(A121,'SJR LIST (2024)'!A102:A475,'SJR LIST (2024)'!V102:V475,,0,-1)</f>
        <v>0</v>
      </c>
      <c r="L121" s="9">
        <f>_xlfn.XLOOKUP(A121,'SJR LIST (2024)'!A102:A475,'SJR LIST (2024)'!AB102:AB475,,0,-1)</f>
        <v>800</v>
      </c>
      <c r="M121" s="9">
        <f>_xlfn.XLOOKUP(A121,'SJR LIST (2024)'!A102:A475,'SJR LIST (2024)'!AD102:AD475,,0,-1)</f>
        <v>800</v>
      </c>
      <c r="N121" s="9">
        <f>_xlfn.XLOOKUP(A121,'SJR LIST (2024)'!A102:A475,'SJR LIST (2024)'!AG102:AG475,,0,-1)</f>
        <v>0</v>
      </c>
      <c r="O121" s="9">
        <f>_xlfn.XLOOKUP(A121,'SJR LIST (2024)'!A102:A475,'SJR LIST (2024)'!AC102:AC475,,0,-1)</f>
        <v>0</v>
      </c>
      <c r="P121" s="9"/>
      <c r="Q121" s="9" t="str">
        <f>_xlfn.XLOOKUP(A121,'SJR LIST (2024)'!A102:A475,'SJR LIST (2024)'!AP102:AP475,,0,-1)</f>
        <v>BI-SHOP</v>
      </c>
    </row>
    <row r="122" s="3" customFormat="1" spans="1:17">
      <c r="A122" s="7" t="s">
        <v>327</v>
      </c>
      <c r="B122" s="7" t="str">
        <f>_xlfn.XLOOKUP(A122,'SJR LIST (2024)'!A103:A475,'SJR LIST (2024)'!B103:B475,,0,-1)</f>
        <v>REBISCO</v>
      </c>
      <c r="C122" s="8">
        <f>_xlfn.XLOOKUP(A122,'SJR LIST (2024)'!A103:A475,'SJR LIST (2024)'!L103:L475,,0,-1)</f>
        <v>45512</v>
      </c>
      <c r="D122" s="9">
        <f>_xlfn.XLOOKUP(A122,'SJR LIST (2024)'!A103:A475,'SJR LIST (2024)'!Q103:Q475,,0,-1)</f>
        <v>660</v>
      </c>
      <c r="E122" s="9">
        <f>_xlfn.XLOOKUP(B122,'SJR LIST (2024)'!B103:B475,'SJR LIST (2024)'!R103:R475,,0,-1)</f>
        <v>800</v>
      </c>
      <c r="F122" s="9">
        <f>_xlfn.XLOOKUP(A122,'SJR LIST (2024)'!A103:A475,'SJR LIST (2024)'!U103:U475,,0,-1)</f>
        <v>0</v>
      </c>
      <c r="G122" s="9">
        <f>_xlfn.XLOOKUP(A122,'SJR LIST (2024)'!A103:A475,'SJR LIST (2024)'!W103:W475,,0-1)</f>
        <v>660</v>
      </c>
      <c r="H122" s="9">
        <f>_xlfn.XLOOKUP(A122,'SJR LIST (2024)'!A103:A475,'SJR LIST (2024)'!X103:X475,,0,-1)</f>
        <v>800</v>
      </c>
      <c r="I122" s="9">
        <f>_xlfn.XLOOKUP(A122,'SJR LIST (2024)'!A103:A475,'SJR LIST (2024)'!Y103:Y475,,0,-1)</f>
        <v>0</v>
      </c>
      <c r="J122" s="9">
        <f>_xlfn.XLOOKUP(A122,'SJR LIST (2024)'!A103:A475,'SJR LIST (2024)'!Y103:Y475,,0,-1)</f>
        <v>0</v>
      </c>
      <c r="K122" s="9">
        <f>_xlfn.XLOOKUP(A122,'SJR LIST (2024)'!A103:A475,'SJR LIST (2024)'!V103:V475,,0,-1)</f>
        <v>0</v>
      </c>
      <c r="L122" s="9">
        <f>_xlfn.XLOOKUP(A122,'SJR LIST (2024)'!A103:A475,'SJR LIST (2024)'!AB103:AB475,,0,-1)</f>
        <v>0</v>
      </c>
      <c r="M122" s="9">
        <f>_xlfn.XLOOKUP(A122,'SJR LIST (2024)'!A103:A475,'SJR LIST (2024)'!AD103:AD475,,0,-1)</f>
        <v>0</v>
      </c>
      <c r="N122" s="9">
        <f>_xlfn.XLOOKUP(A122,'SJR LIST (2024)'!A103:A475,'SJR LIST (2024)'!AG103:AG475,,0,-1)</f>
        <v>0</v>
      </c>
      <c r="O122" s="9">
        <f>_xlfn.XLOOKUP(A122,'SJR LIST (2024)'!A103:A475,'SJR LIST (2024)'!AC103:AC475,,0,-1)</f>
        <v>0</v>
      </c>
      <c r="P122" s="9"/>
      <c r="Q122" s="9" t="str">
        <f>_xlfn.XLOOKUP(A122,'SJR LIST (2024)'!A103:A475,'SJR LIST (2024)'!AP103:AP475,,0,-1)</f>
        <v>DBI</v>
      </c>
    </row>
    <row r="123" s="3" customFormat="1" spans="1:17">
      <c r="A123" s="7" t="s">
        <v>328</v>
      </c>
      <c r="B123" s="7" t="str">
        <f>_xlfn.XLOOKUP(A123,'SJR LIST (2024)'!A104:A475,'SJR LIST (2024)'!B104:B475,,0,-1)</f>
        <v>REBISCO</v>
      </c>
      <c r="C123" s="8">
        <f>_xlfn.XLOOKUP(A123,'SJR LIST (2024)'!A104:A475,'SJR LIST (2024)'!L104:L475,,0,-1)</f>
        <v>45512</v>
      </c>
      <c r="D123" s="9">
        <f>_xlfn.XLOOKUP(A123,'SJR LIST (2024)'!A104:A475,'SJR LIST (2024)'!Q104:Q475,,0,-1)</f>
        <v>660</v>
      </c>
      <c r="E123" s="9">
        <f>_xlfn.XLOOKUP(B123,'SJR LIST (2024)'!B104:B475,'SJR LIST (2024)'!R104:R475,,0,-1)</f>
        <v>800</v>
      </c>
      <c r="F123" s="9">
        <f>_xlfn.XLOOKUP(A123,'SJR LIST (2024)'!A104:A475,'SJR LIST (2024)'!U104:U475,,0,-1)</f>
        <v>0</v>
      </c>
      <c r="G123" s="9">
        <f>_xlfn.XLOOKUP(A123,'SJR LIST (2024)'!A104:A475,'SJR LIST (2024)'!W104:W475,,0-1)</f>
        <v>660</v>
      </c>
      <c r="H123" s="9">
        <f>_xlfn.XLOOKUP(A123,'SJR LIST (2024)'!A104:A475,'SJR LIST (2024)'!X104:X475,,0,-1)</f>
        <v>800</v>
      </c>
      <c r="I123" s="9">
        <f>_xlfn.XLOOKUP(A123,'SJR LIST (2024)'!A104:A475,'SJR LIST (2024)'!Y104:Y475,,0,-1)</f>
        <v>0</v>
      </c>
      <c r="J123" s="9">
        <f>_xlfn.XLOOKUP(A123,'SJR LIST (2024)'!A104:A475,'SJR LIST (2024)'!Y104:Y475,,0,-1)</f>
        <v>0</v>
      </c>
      <c r="K123" s="9">
        <f>_xlfn.XLOOKUP(A123,'SJR LIST (2024)'!A104:A475,'SJR LIST (2024)'!V104:V475,,0,-1)</f>
        <v>0</v>
      </c>
      <c r="L123" s="9">
        <f>_xlfn.XLOOKUP(A123,'SJR LIST (2024)'!A104:A475,'SJR LIST (2024)'!AB104:AB475,,0,-1)</f>
        <v>0</v>
      </c>
      <c r="M123" s="9">
        <f>_xlfn.XLOOKUP(A123,'SJR LIST (2024)'!A104:A475,'SJR LIST (2024)'!AD104:AD475,,0,-1)</f>
        <v>0</v>
      </c>
      <c r="N123" s="9">
        <f>_xlfn.XLOOKUP(A123,'SJR LIST (2024)'!A104:A475,'SJR LIST (2024)'!AG104:AG475,,0,-1)</f>
        <v>0</v>
      </c>
      <c r="O123" s="9">
        <f>_xlfn.XLOOKUP(A123,'SJR LIST (2024)'!A104:A475,'SJR LIST (2024)'!AC104:AC475,,0,-1)</f>
        <v>0</v>
      </c>
      <c r="P123" s="9"/>
      <c r="Q123" s="9" t="str">
        <f>_xlfn.XLOOKUP(A123,'SJR LIST (2024)'!A104:A475,'SJR LIST (2024)'!AP104:AP475,,0,-1)</f>
        <v>DBI</v>
      </c>
    </row>
    <row r="124" s="3" customFormat="1" spans="1:17">
      <c r="A124" s="7" t="s">
        <v>331</v>
      </c>
      <c r="B124" s="7" t="str">
        <f>_xlfn.XLOOKUP(A124,'SJR LIST (2024)'!A105:A475,'SJR LIST (2024)'!B105:B475,,0,-1)</f>
        <v>SURALVO, MARK IRVING</v>
      </c>
      <c r="C124" s="8">
        <f>_xlfn.XLOOKUP(A124,'SJR LIST (2024)'!A105:A475,'SJR LIST (2024)'!L105:L475,,0,-1)</f>
        <v>45513</v>
      </c>
      <c r="D124" s="9">
        <f>_xlfn.XLOOKUP(A124,'SJR LIST (2024)'!A105:A475,'SJR LIST (2024)'!Q105:Q475,,0,-1)</f>
        <v>300</v>
      </c>
      <c r="E124" s="9">
        <f>_xlfn.XLOOKUP(B124,'SJR LIST (2024)'!B105:B475,'SJR LIST (2024)'!R105:R475,,0,-1)</f>
        <v>800</v>
      </c>
      <c r="F124" s="9">
        <f>_xlfn.XLOOKUP(A124,'SJR LIST (2024)'!A105:A475,'SJR LIST (2024)'!U105:U475,,0,-1)</f>
        <v>0</v>
      </c>
      <c r="G124" s="9">
        <f>_xlfn.XLOOKUP(A124,'SJR LIST (2024)'!A105:A475,'SJR LIST (2024)'!W105:W475,,0-1)</f>
        <v>300</v>
      </c>
      <c r="H124" s="9">
        <f>_xlfn.XLOOKUP(A124,'SJR LIST (2024)'!A105:A475,'SJR LIST (2024)'!X105:X475,,0,-1)</f>
        <v>800</v>
      </c>
      <c r="I124" s="9">
        <f>_xlfn.XLOOKUP(A124,'SJR LIST (2024)'!A105:A475,'SJR LIST (2024)'!Y105:Y475,,0,-1)</f>
        <v>0</v>
      </c>
      <c r="J124" s="9">
        <f>_xlfn.XLOOKUP(A124,'SJR LIST (2024)'!A105:A475,'SJR LIST (2024)'!Y105:Y475,,0,-1)</f>
        <v>0</v>
      </c>
      <c r="K124" s="9">
        <f>_xlfn.XLOOKUP(A124,'SJR LIST (2024)'!A105:A475,'SJR LIST (2024)'!V105:V475,,0,-1)</f>
        <v>0</v>
      </c>
      <c r="L124" s="9">
        <f>_xlfn.XLOOKUP(A124,'SJR LIST (2024)'!A105:A475,'SJR LIST (2024)'!AB105:AB475,,0,-1)</f>
        <v>0</v>
      </c>
      <c r="M124" s="9">
        <f>_xlfn.XLOOKUP(A124,'SJR LIST (2024)'!A105:A475,'SJR LIST (2024)'!AD105:AD475,,0,-1)</f>
        <v>0</v>
      </c>
      <c r="N124" s="9">
        <f>_xlfn.XLOOKUP(A124,'SJR LIST (2024)'!A105:A475,'SJR LIST (2024)'!AG105:AG475,,0,-1)</f>
        <v>0</v>
      </c>
      <c r="O124" s="9">
        <f>_xlfn.XLOOKUP(A124,'SJR LIST (2024)'!A105:A475,'SJR LIST (2024)'!AC105:AC475,,0,-1)</f>
        <v>0</v>
      </c>
      <c r="P124" s="9"/>
      <c r="Q124" s="9" t="str">
        <f>_xlfn.XLOOKUP(A124,'SJR LIST (2024)'!A105:A475,'SJR LIST (2024)'!AP105:AP475,,0,-1)</f>
        <v>DBI</v>
      </c>
    </row>
    <row r="125" s="3" customFormat="1" spans="1:17">
      <c r="A125" s="7" t="s">
        <v>332</v>
      </c>
      <c r="B125" s="7" t="str">
        <f>_xlfn.XLOOKUP(A125,'SJR LIST (2024)'!A106:A475,'SJR LIST (2024)'!B106:B475,,0,-1)</f>
        <v>CATHAY PACIFIC AIRWAYS LTD</v>
      </c>
      <c r="C125" s="8">
        <f>_xlfn.XLOOKUP(A125,'SJR LIST (2024)'!A106:A475,'SJR LIST (2024)'!L106:L475,,0,-1)</f>
        <v>45513</v>
      </c>
      <c r="D125" s="9">
        <f>_xlfn.XLOOKUP(A125,'SJR LIST (2024)'!A106:A475,'SJR LIST (2024)'!Q106:Q475,,0,-1)</f>
        <v>800</v>
      </c>
      <c r="E125" s="9">
        <f>_xlfn.XLOOKUP(B125,'SJR LIST (2024)'!B106:B475,'SJR LIST (2024)'!R106:R475,,0,-1)</f>
        <v>800</v>
      </c>
      <c r="F125" s="9">
        <f>_xlfn.XLOOKUP(A125,'SJR LIST (2024)'!A106:A475,'SJR LIST (2024)'!U106:U475,,0,-1)</f>
        <v>0</v>
      </c>
      <c r="G125" s="9">
        <f>_xlfn.XLOOKUP(A125,'SJR LIST (2024)'!A106:A475,'SJR LIST (2024)'!W106:W475,,0-1)</f>
        <v>800</v>
      </c>
      <c r="H125" s="9">
        <f>_xlfn.XLOOKUP(A125,'SJR LIST (2024)'!A106:A475,'SJR LIST (2024)'!X106:X475,,0,-1)</f>
        <v>800</v>
      </c>
      <c r="I125" s="9">
        <f>_xlfn.XLOOKUP(A125,'SJR LIST (2024)'!A106:A475,'SJR LIST (2024)'!Y106:Y475,,0,-1)</f>
        <v>0</v>
      </c>
      <c r="J125" s="9">
        <f>_xlfn.XLOOKUP(A125,'SJR LIST (2024)'!A106:A475,'SJR LIST (2024)'!Y106:Y475,,0,-1)</f>
        <v>0</v>
      </c>
      <c r="K125" s="9">
        <f>_xlfn.XLOOKUP(A125,'SJR LIST (2024)'!A106:A475,'SJR LIST (2024)'!V106:V475,,0,-1)</f>
        <v>0</v>
      </c>
      <c r="L125" s="9">
        <f>_xlfn.XLOOKUP(A125,'SJR LIST (2024)'!A106:A475,'SJR LIST (2024)'!AB106:AB475,,0,-1)</f>
        <v>0</v>
      </c>
      <c r="M125" s="9">
        <f>_xlfn.XLOOKUP(A125,'SJR LIST (2024)'!A106:A475,'SJR LIST (2024)'!AD106:AD475,,0,-1)</f>
        <v>0</v>
      </c>
      <c r="N125" s="9">
        <f>_xlfn.XLOOKUP(A125,'SJR LIST (2024)'!A106:A475,'SJR LIST (2024)'!AG106:AG475,,0,-1)</f>
        <v>0</v>
      </c>
      <c r="O125" s="9">
        <f>_xlfn.XLOOKUP(A125,'SJR LIST (2024)'!A106:A475,'SJR LIST (2024)'!AC106:AC475,,0,-1)</f>
        <v>0</v>
      </c>
      <c r="P125" s="9"/>
      <c r="Q125" s="9" t="str">
        <f>_xlfn.XLOOKUP(A125,'SJR LIST (2024)'!A106:A475,'SJR LIST (2024)'!AP106:AP475,,0,-1)</f>
        <v>DBI</v>
      </c>
    </row>
    <row r="126" s="3" customFormat="1" spans="1:17">
      <c r="A126" s="7" t="s">
        <v>334</v>
      </c>
      <c r="B126" s="7" t="str">
        <f>_xlfn.XLOOKUP(A126,'SJR LIST (2024)'!A114:A475,'SJR LIST (2024)'!B114:B475,,0,-1)</f>
        <v>KOLIN PHILIPPINES INTERNATIONAL INC. (2ND FLOOR)</v>
      </c>
      <c r="C126" s="8">
        <f>_xlfn.XLOOKUP(A126,'SJR LIST (2024)'!A114:A475,'SJR LIST (2024)'!L114:L475,,0,-1)</f>
        <v>45516</v>
      </c>
      <c r="D126" s="9">
        <f>_xlfn.XLOOKUP(A126,'SJR LIST (2024)'!A114:A475,'SJR LIST (2024)'!Q114:Q475,,0,-1)</f>
        <v>200</v>
      </c>
      <c r="E126" s="9">
        <f>_xlfn.XLOOKUP(B126,'SJR LIST (2024)'!B114:B475,'SJR LIST (2024)'!R114:R475,,0,-1)</f>
        <v>800</v>
      </c>
      <c r="F126" s="9">
        <f>_xlfn.XLOOKUP(A126,'SJR LIST (2024)'!A114:A475,'SJR LIST (2024)'!U114:U475,,0,-1)</f>
        <v>0</v>
      </c>
      <c r="G126" s="9">
        <f>_xlfn.XLOOKUP(A126,'SJR LIST (2024)'!A114:A475,'SJR LIST (2024)'!W114:W475,,0-1)</f>
        <v>200</v>
      </c>
      <c r="H126" s="9">
        <f>_xlfn.XLOOKUP(A126,'SJR LIST (2024)'!A114:A475,'SJR LIST (2024)'!X114:X475,,0,-1)</f>
        <v>0</v>
      </c>
      <c r="I126" s="9">
        <f>_xlfn.XLOOKUP(A126,'SJR LIST (2024)'!A114:A475,'SJR LIST (2024)'!Y114:Y475,,0,-1)</f>
        <v>0</v>
      </c>
      <c r="J126" s="9">
        <f>_xlfn.XLOOKUP(A126,'SJR LIST (2024)'!A114:A475,'SJR LIST (2024)'!Y114:Y475,,0,-1)</f>
        <v>0</v>
      </c>
      <c r="K126" s="9">
        <f>_xlfn.XLOOKUP(A126,'SJR LIST (2024)'!A114:A475,'SJR LIST (2024)'!V114:V475,,0,-1)</f>
        <v>0</v>
      </c>
      <c r="L126" s="9">
        <f>_xlfn.XLOOKUP(A126,'SJR LIST (2024)'!A114:A475,'SJR LIST (2024)'!AB114:AB475,,0,-1)</f>
        <v>0</v>
      </c>
      <c r="M126" s="9">
        <f>_xlfn.XLOOKUP(A126,'SJR LIST (2024)'!A114:A475,'SJR LIST (2024)'!AD114:AD475,,0,-1)</f>
        <v>0</v>
      </c>
      <c r="N126" s="9">
        <f>_xlfn.XLOOKUP(A126,'SJR LIST (2024)'!A114:A475,'SJR LIST (2024)'!AG114:AG475,,0,-1)</f>
        <v>0</v>
      </c>
      <c r="O126" s="9">
        <f>_xlfn.XLOOKUP(A126,'SJR LIST (2024)'!A114:A475,'SJR LIST (2024)'!AC114:AC475,,0,-1)</f>
        <v>0</v>
      </c>
      <c r="P126" s="9"/>
      <c r="Q126" s="9" t="str">
        <f>_xlfn.XLOOKUP(A126,'SJR LIST (2024)'!A114:A475,'SJR LIST (2024)'!AP114:AP475,,0,-1)</f>
        <v>DBI</v>
      </c>
    </row>
    <row r="127" s="3" customFormat="1" spans="1:17">
      <c r="A127" s="7" t="s">
        <v>337</v>
      </c>
      <c r="B127" s="7" t="str">
        <f>_xlfn.XLOOKUP(A127,'SJR LIST (2024)'!A107:A475,'SJR LIST (2024)'!B107:B475,,0,-1)</f>
        <v>BORITZER, MARIA</v>
      </c>
      <c r="C127" s="8">
        <f>_xlfn.XLOOKUP(A127,'SJR LIST (2024)'!A107:A475,'SJR LIST (2024)'!L107:L475,,0,-1)</f>
        <v>45520</v>
      </c>
      <c r="D127" s="9">
        <f>_xlfn.XLOOKUP(A127,'SJR LIST (2024)'!A107:A475,'SJR LIST (2024)'!Q107:Q475,,0,-1)</f>
        <v>0</v>
      </c>
      <c r="E127" s="9">
        <f>_xlfn.XLOOKUP(B127,'SJR LIST (2024)'!B107:B475,'SJR LIST (2024)'!R107:R475,,0,-1)</f>
        <v>400</v>
      </c>
      <c r="F127" s="9">
        <f>_xlfn.XLOOKUP(A127,'SJR LIST (2024)'!A107:A475,'SJR LIST (2024)'!U107:U475,,0,-1)</f>
        <v>0</v>
      </c>
      <c r="G127" s="9">
        <f>_xlfn.XLOOKUP(A127,'SJR LIST (2024)'!A107:A475,'SJR LIST (2024)'!W107:W475,,0-1)</f>
        <v>0</v>
      </c>
      <c r="H127" s="9">
        <f>_xlfn.XLOOKUP(A127,'SJR LIST (2024)'!A107:A475,'SJR LIST (2024)'!X107:X475,,0,-1)</f>
        <v>400</v>
      </c>
      <c r="I127" s="9">
        <f>_xlfn.XLOOKUP(A127,'SJR LIST (2024)'!A107:A475,'SJR LIST (2024)'!Y107:Y475,,0,-1)</f>
        <v>0</v>
      </c>
      <c r="J127" s="9">
        <f>_xlfn.XLOOKUP(A127,'SJR LIST (2024)'!A107:A475,'SJR LIST (2024)'!Y107:Y475,,0,-1)</f>
        <v>0</v>
      </c>
      <c r="K127" s="9">
        <f>_xlfn.XLOOKUP(A127,'SJR LIST (2024)'!A107:A475,'SJR LIST (2024)'!V107:V475,,0,-1)</f>
        <v>0</v>
      </c>
      <c r="L127" s="9">
        <f>_xlfn.XLOOKUP(A127,'SJR LIST (2024)'!A107:A475,'SJR LIST (2024)'!AB107:AB475,,0,-1)</f>
        <v>0</v>
      </c>
      <c r="M127" s="9">
        <f>_xlfn.XLOOKUP(A127,'SJR LIST (2024)'!A107:A475,'SJR LIST (2024)'!AD107:AD475,,0,-1)</f>
        <v>0</v>
      </c>
      <c r="N127" s="9">
        <f>_xlfn.XLOOKUP(A127,'SJR LIST (2024)'!A107:A475,'SJR LIST (2024)'!AG107:AG475,,0,-1)</f>
        <v>0</v>
      </c>
      <c r="O127" s="9">
        <f>_xlfn.XLOOKUP(A127,'SJR LIST (2024)'!A107:A475,'SJR LIST (2024)'!AC107:AC475,,0,-1)</f>
        <v>0</v>
      </c>
      <c r="P127" s="9"/>
      <c r="Q127" s="9" t="str">
        <f>_xlfn.XLOOKUP(A127,'SJR LIST (2024)'!A107:A475,'SJR LIST (2024)'!AP107:AP475,,0,-1)</f>
        <v>DBI</v>
      </c>
    </row>
    <row r="128" s="3" customFormat="1" spans="1:17">
      <c r="A128" s="7" t="s">
        <v>339</v>
      </c>
      <c r="B128" s="7" t="str">
        <f>_xlfn.XLOOKUP(A128,'SJR LIST (2024)'!A115:A475,'SJR LIST (2024)'!B115:B475,,0,-1)</f>
        <v>KOLIN PHILIPPINES INTERNATIONAL INC.</v>
      </c>
      <c r="C128" s="8">
        <f>_xlfn.XLOOKUP(A128,'SJR LIST (2024)'!A115:A475,'SJR LIST (2024)'!L115:L475,,0,-1)</f>
        <v>45520</v>
      </c>
      <c r="D128" s="9">
        <f>_xlfn.XLOOKUP(A128,'SJR LIST (2024)'!A115:A475,'SJR LIST (2024)'!Q115:Q475,,0,-1)</f>
        <v>4600</v>
      </c>
      <c r="E128" s="9">
        <v>7000</v>
      </c>
      <c r="F128" s="9">
        <f>_xlfn.XLOOKUP(A128,'SJR LIST (2024)'!A115:A475,'SJR LIST (2024)'!U115:U475,,0,-1)</f>
        <v>0</v>
      </c>
      <c r="G128" s="9">
        <f>_xlfn.XLOOKUP(A128,'SJR LIST (2024)'!A115:A475,'SJR LIST (2024)'!W115:W475,,0-1)</f>
        <v>4600</v>
      </c>
      <c r="H128" s="9">
        <f>_xlfn.XLOOKUP(A128,'SJR LIST (2024)'!A115:A475,'SJR LIST (2024)'!X115:X475,,0,-1)</f>
        <v>7000</v>
      </c>
      <c r="I128" s="9">
        <f>_xlfn.XLOOKUP(A128,'SJR LIST (2024)'!A115:A475,'SJR LIST (2024)'!Y115:Y475,,0,-1)</f>
        <v>0</v>
      </c>
      <c r="J128" s="9">
        <f>_xlfn.XLOOKUP(A128,'SJR LIST (2024)'!A115:A475,'SJR LIST (2024)'!Y115:Y475,,0,-1)</f>
        <v>0</v>
      </c>
      <c r="K128" s="9">
        <f>_xlfn.XLOOKUP(A128,'SJR LIST (2024)'!A115:A475,'SJR LIST (2024)'!V115:V475,,0,-1)</f>
        <v>0</v>
      </c>
      <c r="L128" s="9">
        <f>_xlfn.XLOOKUP(A128,'SJR LIST (2024)'!A115:A475,'SJR LIST (2024)'!AB115:AB475,,0,-1)</f>
        <v>0</v>
      </c>
      <c r="M128" s="9">
        <f>_xlfn.XLOOKUP(A128,'SJR LIST (2024)'!A115:A475,'SJR LIST (2024)'!AD115:AD475,,0,-1)</f>
        <v>0</v>
      </c>
      <c r="N128" s="9">
        <f>_xlfn.XLOOKUP(A128,'SJR LIST (2024)'!A115:A475,'SJR LIST (2024)'!AG115:AG475,,0,-1)</f>
        <v>0</v>
      </c>
      <c r="O128" s="9">
        <f>_xlfn.XLOOKUP(A128,'SJR LIST (2024)'!A115:A475,'SJR LIST (2024)'!AC115:AC475,,0,-1)</f>
        <v>0</v>
      </c>
      <c r="P128" s="9"/>
      <c r="Q128" s="9" t="str">
        <f>_xlfn.XLOOKUP(A128,'SJR LIST (2024)'!A115:A475,'SJR LIST (2024)'!AP115:AP475,,0,-1)</f>
        <v>DBI</v>
      </c>
    </row>
    <row r="129" s="3" customFormat="1" spans="1:17">
      <c r="A129" s="7" t="s">
        <v>344</v>
      </c>
      <c r="B129" s="7" t="str">
        <f>_xlfn.XLOOKUP(A129,'SJR LIST (2024)'!A108:A475,'SJR LIST (2024)'!B108:B475,,0,-1)</f>
        <v>CLARAVALL, JO</v>
      </c>
      <c r="C129" s="8">
        <f>_xlfn.XLOOKUP(A129,'SJR LIST (2024)'!A108:A475,'SJR LIST (2024)'!L108:L475,,0,-1)</f>
        <v>45525</v>
      </c>
      <c r="D129" s="9">
        <f>_xlfn.XLOOKUP(A129,'SJR LIST (2024)'!A108:A475,'SJR LIST (2024)'!Q108:Q475,,0,-1)</f>
        <v>600</v>
      </c>
      <c r="E129" s="9">
        <f>_xlfn.XLOOKUP(B129,'SJR LIST (2024)'!B108:B475,'SJR LIST (2024)'!R108:R475,,0,-1)</f>
        <v>800</v>
      </c>
      <c r="F129" s="9">
        <f>_xlfn.XLOOKUP(A129,'SJR LIST (2024)'!A108:A475,'SJR LIST (2024)'!U108:U475,,0,-1)</f>
        <v>0</v>
      </c>
      <c r="G129" s="9">
        <f>_xlfn.XLOOKUP(A129,'SJR LIST (2024)'!A108:A475,'SJR LIST (2024)'!W108:W475,,0-1)</f>
        <v>600</v>
      </c>
      <c r="H129" s="9">
        <f>_xlfn.XLOOKUP(A129,'SJR LIST (2024)'!A108:A475,'SJR LIST (2024)'!X108:X475,,0,-1)</f>
        <v>800</v>
      </c>
      <c r="I129" s="9">
        <f>_xlfn.XLOOKUP(A129,'SJR LIST (2024)'!A108:A475,'SJR LIST (2024)'!Y108:Y475,,0,-1)</f>
        <v>0</v>
      </c>
      <c r="J129" s="9">
        <f>_xlfn.XLOOKUP(A129,'SJR LIST (2024)'!A108:A475,'SJR LIST (2024)'!Y108:Y475,,0,-1)</f>
        <v>0</v>
      </c>
      <c r="K129" s="9">
        <f>_xlfn.XLOOKUP(A129,'SJR LIST (2024)'!A108:A475,'SJR LIST (2024)'!V108:V475,,0,-1)</f>
        <v>0</v>
      </c>
      <c r="L129" s="9">
        <f>_xlfn.XLOOKUP(A129,'SJR LIST (2024)'!A108:A475,'SJR LIST (2024)'!AB108:AB475,,0,-1)</f>
        <v>0</v>
      </c>
      <c r="M129" s="9">
        <f>_xlfn.XLOOKUP(A129,'SJR LIST (2024)'!A108:A475,'SJR LIST (2024)'!AD108:AD475,,0,-1)</f>
        <v>0</v>
      </c>
      <c r="N129" s="9">
        <f>_xlfn.XLOOKUP(A129,'SJR LIST (2024)'!A108:A475,'SJR LIST (2024)'!AG108:AG475,,0,-1)</f>
        <v>0</v>
      </c>
      <c r="O129" s="9">
        <f>_xlfn.XLOOKUP(A129,'SJR LIST (2024)'!A108:A475,'SJR LIST (2024)'!AC108:AC475,,0,-1)</f>
        <v>0</v>
      </c>
      <c r="P129" s="9"/>
      <c r="Q129" s="9" t="str">
        <f>_xlfn.XLOOKUP(A129,'SJR LIST (2024)'!A108:A475,'SJR LIST (2024)'!AP108:AP475,,0,-1)</f>
        <v>DBI</v>
      </c>
    </row>
    <row r="130" s="3" customFormat="1" spans="1:17">
      <c r="A130" s="7" t="s">
        <v>345</v>
      </c>
      <c r="B130" s="7" t="str">
        <f>_xlfn.XLOOKUP(A130,'SJR LIST (2024)'!A109:A475,'SJR LIST (2024)'!B109:B475,,0,-1)</f>
        <v>DY, GERALDINE</v>
      </c>
      <c r="C130" s="8">
        <f>_xlfn.XLOOKUP(A130,'SJR LIST (2024)'!A109:A475,'SJR LIST (2024)'!L109:L475,,0,-1)</f>
        <v>45525</v>
      </c>
      <c r="D130" s="9">
        <f>_xlfn.XLOOKUP(A130,'SJR LIST (2024)'!A109:A475,'SJR LIST (2024)'!Q109:Q475,,0,-1)</f>
        <v>500</v>
      </c>
      <c r="E130" s="9">
        <f>_xlfn.XLOOKUP(B130,'SJR LIST (2024)'!B109:B475,'SJR LIST (2024)'!R109:R475,,0,-1)</f>
        <v>800</v>
      </c>
      <c r="F130" s="9">
        <f>_xlfn.XLOOKUP(A130,'SJR LIST (2024)'!A109:A475,'SJR LIST (2024)'!U109:U475,,0,-1)</f>
        <v>0</v>
      </c>
      <c r="G130" s="9">
        <f>_xlfn.XLOOKUP(A130,'SJR LIST (2024)'!A109:A475,'SJR LIST (2024)'!W109:W475,,0-1)</f>
        <v>0</v>
      </c>
      <c r="H130" s="9">
        <f>_xlfn.XLOOKUP(A130,'SJR LIST (2024)'!A109:A475,'SJR LIST (2024)'!X109:X475,,0,-1)</f>
        <v>0</v>
      </c>
      <c r="I130" s="9">
        <f>_xlfn.XLOOKUP(A130,'SJR LIST (2024)'!A109:A475,'SJR LIST (2024)'!Y109:Y475,,0,-1)</f>
        <v>0</v>
      </c>
      <c r="J130" s="9">
        <f>_xlfn.XLOOKUP(A130,'SJR LIST (2024)'!A109:A475,'SJR LIST (2024)'!Y109:Y475,,0,-1)</f>
        <v>0</v>
      </c>
      <c r="K130" s="9">
        <f>_xlfn.XLOOKUP(A130,'SJR LIST (2024)'!A109:A475,'SJR LIST (2024)'!V109:V475,,0,-1)</f>
        <v>0</v>
      </c>
      <c r="L130" s="9">
        <f>_xlfn.XLOOKUP(A130,'SJR LIST (2024)'!A109:A475,'SJR LIST (2024)'!AB109:AB475,,0,-1)</f>
        <v>1300</v>
      </c>
      <c r="M130" s="9">
        <f>_xlfn.XLOOKUP(A130,'SJR LIST (2024)'!A109:A475,'SJR LIST (2024)'!AD109:AD475,,0,-1)</f>
        <v>0</v>
      </c>
      <c r="N130" s="9">
        <f>_xlfn.XLOOKUP(A130,'SJR LIST (2024)'!A109:A475,'SJR LIST (2024)'!AG109:AG475,,0,-1)</f>
        <v>1300</v>
      </c>
      <c r="O130" s="9">
        <f>_xlfn.XLOOKUP(A130,'SJR LIST (2024)'!A109:A475,'SJR LIST (2024)'!AC109:AC475,,0,-1)</f>
        <v>0</v>
      </c>
      <c r="P130" s="9"/>
      <c r="Q130" s="9" t="str">
        <f>_xlfn.XLOOKUP(A130,'SJR LIST (2024)'!A109:A475,'SJR LIST (2024)'!AP109:AP475,,0,-1)</f>
        <v>BI-SHOP</v>
      </c>
    </row>
    <row r="131" s="3" customFormat="1" spans="1:17">
      <c r="A131" s="7" t="s">
        <v>346</v>
      </c>
      <c r="B131" s="7" t="str">
        <f>_xlfn.XLOOKUP(A131,'SJR LIST (2024)'!A110:A475,'SJR LIST (2024)'!B110:B475,,0,-1)</f>
        <v>TAN, ELIZABETH</v>
      </c>
      <c r="C131" s="8">
        <f>_xlfn.XLOOKUP(A131,'SJR LIST (2024)'!A110:A475,'SJR LIST (2024)'!L110:L475,,0,-1)</f>
        <v>45525</v>
      </c>
      <c r="D131" s="9">
        <f>_xlfn.XLOOKUP(A131,'SJR LIST (2024)'!A110:A475,'SJR LIST (2024)'!Q110:Q475,,0,-1)</f>
        <v>300</v>
      </c>
      <c r="E131" s="9">
        <f>_xlfn.XLOOKUP(B131,'SJR LIST (2024)'!B110:B475,'SJR LIST (2024)'!R110:R475,,0,-1)</f>
        <v>800</v>
      </c>
      <c r="F131" s="9">
        <f>_xlfn.XLOOKUP(A131,'SJR LIST (2024)'!A110:A475,'SJR LIST (2024)'!U110:U475,,0,-1)</f>
        <v>0</v>
      </c>
      <c r="G131" s="9">
        <f>_xlfn.XLOOKUP(A131,'SJR LIST (2024)'!A110:A475,'SJR LIST (2024)'!W110:W475,,0-1)</f>
        <v>300</v>
      </c>
      <c r="H131" s="9">
        <f>_xlfn.XLOOKUP(A131,'SJR LIST (2024)'!A110:A475,'SJR LIST (2024)'!X110:X475,,0,-1)</f>
        <v>800</v>
      </c>
      <c r="I131" s="9">
        <f>_xlfn.XLOOKUP(A131,'SJR LIST (2024)'!A110:A475,'SJR LIST (2024)'!Y110:Y475,,0,-1)</f>
        <v>0</v>
      </c>
      <c r="J131" s="9">
        <f>_xlfn.XLOOKUP(A131,'SJR LIST (2024)'!A110:A475,'SJR LIST (2024)'!Y110:Y475,,0,-1)</f>
        <v>0</v>
      </c>
      <c r="K131" s="9">
        <f>_xlfn.XLOOKUP(A131,'SJR LIST (2024)'!A110:A475,'SJR LIST (2024)'!V110:V475,,0,-1)</f>
        <v>0</v>
      </c>
      <c r="L131" s="9">
        <f>_xlfn.XLOOKUP(A131,'SJR LIST (2024)'!A110:A475,'SJR LIST (2024)'!AB110:AB475,,0,-1)</f>
        <v>0</v>
      </c>
      <c r="M131" s="9">
        <f>_xlfn.XLOOKUP(A131,'SJR LIST (2024)'!A110:A475,'SJR LIST (2024)'!AD110:AD475,,0,-1)</f>
        <v>0</v>
      </c>
      <c r="N131" s="9">
        <f>_xlfn.XLOOKUP(A131,'SJR LIST (2024)'!A110:A475,'SJR LIST (2024)'!AG110:AG475,,0,-1)</f>
        <v>0</v>
      </c>
      <c r="O131" s="9">
        <f>_xlfn.XLOOKUP(A131,'SJR LIST (2024)'!A110:A475,'SJR LIST (2024)'!AC110:AC475,,0,-1)</f>
        <v>0</v>
      </c>
      <c r="P131" s="9"/>
      <c r="Q131" s="9" t="str">
        <f>_xlfn.XLOOKUP(A131,'SJR LIST (2024)'!A110:A475,'SJR LIST (2024)'!AP110:AP475,,0,-1)</f>
        <v>DBI</v>
      </c>
    </row>
    <row r="132" s="3" customFormat="1" spans="1:17">
      <c r="A132" s="7" t="s">
        <v>347</v>
      </c>
      <c r="B132" s="7" t="str">
        <f>_xlfn.XLOOKUP(A132,'SJR LIST (2024)'!A116:A475,'SJR LIST (2024)'!B116:B475,,0,-1)</f>
        <v>KOLIN PHILIPPINES INTERNATIONAL INC.</v>
      </c>
      <c r="C132" s="8">
        <f>_xlfn.XLOOKUP(A132,'SJR LIST (2024)'!A116:A475,'SJR LIST (2024)'!L116:L475,,0,-1)</f>
        <v>45525</v>
      </c>
      <c r="D132" s="9">
        <f>_xlfn.XLOOKUP(A132,'SJR LIST (2024)'!A116:A475,'SJR LIST (2024)'!Q116:Q475,,0,-1)</f>
        <v>5000</v>
      </c>
      <c r="E132" s="9">
        <v>6500</v>
      </c>
      <c r="F132" s="9">
        <f>_xlfn.XLOOKUP(A132,'SJR LIST (2024)'!A116:A475,'SJR LIST (2024)'!U116:U475,,0,-1)</f>
        <v>0</v>
      </c>
      <c r="G132" s="9">
        <f>_xlfn.XLOOKUP(A132,'SJR LIST (2024)'!A116:A475,'SJR LIST (2024)'!W116:W475,,0-1)</f>
        <v>5000</v>
      </c>
      <c r="H132" s="9">
        <f>_xlfn.XLOOKUP(A132,'SJR LIST (2024)'!A116:A475,'SJR LIST (2024)'!X116:X475,,0,-1)</f>
        <v>6500</v>
      </c>
      <c r="I132" s="9">
        <f>_xlfn.XLOOKUP(A132,'SJR LIST (2024)'!A116:A475,'SJR LIST (2024)'!Y116:Y475,,0,-1)</f>
        <v>0</v>
      </c>
      <c r="J132" s="9">
        <f>_xlfn.XLOOKUP(A132,'SJR LIST (2024)'!A116:A475,'SJR LIST (2024)'!Y116:Y475,,0,-1)</f>
        <v>0</v>
      </c>
      <c r="K132" s="9">
        <f>_xlfn.XLOOKUP(A132,'SJR LIST (2024)'!A116:A475,'SJR LIST (2024)'!V116:V475,,0,-1)</f>
        <v>0</v>
      </c>
      <c r="L132" s="9">
        <f>_xlfn.XLOOKUP(A132,'SJR LIST (2024)'!A116:A475,'SJR LIST (2024)'!AB116:AB475,,0,-1)</f>
        <v>0</v>
      </c>
      <c r="M132" s="9">
        <f>_xlfn.XLOOKUP(A132,'SJR LIST (2024)'!A116:A475,'SJR LIST (2024)'!AD116:AD475,,0,-1)</f>
        <v>0</v>
      </c>
      <c r="N132" s="9">
        <f>_xlfn.XLOOKUP(A132,'SJR LIST (2024)'!A116:A475,'SJR LIST (2024)'!AG116:AG475,,0,-1)</f>
        <v>0</v>
      </c>
      <c r="O132" s="9">
        <f>_xlfn.XLOOKUP(A132,'SJR LIST (2024)'!A116:A475,'SJR LIST (2024)'!AC116:AC475,,0,-1)</f>
        <v>0</v>
      </c>
      <c r="P132" s="9"/>
      <c r="Q132" s="9" t="str">
        <f>_xlfn.XLOOKUP(A132,'SJR LIST (2024)'!A116:A475,'SJR LIST (2024)'!AP116:AP475,,0,-1)</f>
        <v>DBI</v>
      </c>
    </row>
    <row r="133" s="3" customFormat="1" spans="1:17">
      <c r="A133" s="7" t="s">
        <v>348</v>
      </c>
      <c r="B133" s="7" t="str">
        <f>_xlfn.XLOOKUP(A133,'SJR LIST (2024)'!A117:A475,'SJR LIST (2024)'!B117:B475,,0,-1)</f>
        <v>KOLIN PHILIPPINES INTERNATIONAL INC.</v>
      </c>
      <c r="C133" s="8">
        <f>_xlfn.XLOOKUP(A133,'SJR LIST (2024)'!A117:A475,'SJR LIST (2024)'!L117:L475,,0,-1)</f>
        <v>45525</v>
      </c>
      <c r="D133" s="9">
        <f>_xlfn.XLOOKUP(A133,'SJR LIST (2024)'!A117:A475,'SJR LIST (2024)'!Q117:Q475,,0,-1)</f>
        <v>3270</v>
      </c>
      <c r="E133" s="9">
        <f>_xlfn.XLOOKUP(B133,'SJR LIST (2024)'!B117:B475,'SJR LIST (2024)'!R117:R475,,0,-1)</f>
        <v>0</v>
      </c>
      <c r="F133" s="9">
        <f>_xlfn.XLOOKUP(A133,'SJR LIST (2024)'!A117:A475,'SJR LIST (2024)'!U117:U475,,0,-1)</f>
        <v>0</v>
      </c>
      <c r="G133" s="9">
        <f>_xlfn.XLOOKUP(A133,'SJR LIST (2024)'!A117:A475,'SJR LIST (2024)'!W117:W475,,0-1)</f>
        <v>3270</v>
      </c>
      <c r="H133" s="9">
        <f>_xlfn.XLOOKUP(A133,'SJR LIST (2024)'!A117:A475,'SJR LIST (2024)'!X117:X475,,0,-1)</f>
        <v>0</v>
      </c>
      <c r="I133" s="9">
        <f>_xlfn.XLOOKUP(A133,'SJR LIST (2024)'!A117:A475,'SJR LIST (2024)'!Y117:Y475,,0,-1)</f>
        <v>0</v>
      </c>
      <c r="J133" s="9">
        <f>_xlfn.XLOOKUP(A133,'SJR LIST (2024)'!A117:A475,'SJR LIST (2024)'!Y117:Y475,,0,-1)</f>
        <v>0</v>
      </c>
      <c r="K133" s="9">
        <f>_xlfn.XLOOKUP(A133,'SJR LIST (2024)'!A117:A475,'SJR LIST (2024)'!V117:V475,,0,-1)</f>
        <v>0</v>
      </c>
      <c r="L133" s="9">
        <f>_xlfn.XLOOKUP(A133,'SJR LIST (2024)'!A117:A475,'SJR LIST (2024)'!AB117:AB475,,0,-1)</f>
        <v>0</v>
      </c>
      <c r="M133" s="9">
        <f>_xlfn.XLOOKUP(A133,'SJR LIST (2024)'!A117:A475,'SJR LIST (2024)'!AD117:AD475,,0,-1)</f>
        <v>0</v>
      </c>
      <c r="N133" s="9">
        <f>_xlfn.XLOOKUP(A133,'SJR LIST (2024)'!A117:A475,'SJR LIST (2024)'!AG117:AG475,,0,-1)</f>
        <v>0</v>
      </c>
      <c r="O133" s="9">
        <f>_xlfn.XLOOKUP(A133,'SJR LIST (2024)'!A117:A475,'SJR LIST (2024)'!AC117:AC475,,0,-1)</f>
        <v>0</v>
      </c>
      <c r="P133" s="9"/>
      <c r="Q133" s="9" t="str">
        <f>_xlfn.XLOOKUP(A133,'SJR LIST (2024)'!A117:A475,'SJR LIST (2024)'!AP117:AP475,,0,-1)</f>
        <v>DBI</v>
      </c>
    </row>
    <row r="134" s="3" customFormat="1" spans="1:17">
      <c r="A134" s="7" t="s">
        <v>358</v>
      </c>
      <c r="B134" s="7" t="str">
        <f>_xlfn.XLOOKUP(A134,'SJR LIST (2024)'!A111:A475,'SJR LIST (2024)'!B111:B475,,0,-1)</f>
        <v>RESPALL, STEPHEN</v>
      </c>
      <c r="C134" s="8">
        <f>_xlfn.XLOOKUP(A134,'SJR LIST (2024)'!A111:A475,'SJR LIST (2024)'!L111:L475,,0,-1)</f>
        <v>45533</v>
      </c>
      <c r="D134" s="9">
        <f>_xlfn.XLOOKUP(A134,'SJR LIST (2024)'!A111:A475,'SJR LIST (2024)'!Q111:Q475,,0,-1)</f>
        <v>7700</v>
      </c>
      <c r="E134" s="9">
        <f>_xlfn.XLOOKUP(B134,'SJR LIST (2024)'!B111:B475,'SJR LIST (2024)'!R111:R475,,0,-1)</f>
        <v>2600</v>
      </c>
      <c r="F134" s="9">
        <f>_xlfn.XLOOKUP(A134,'SJR LIST (2024)'!A111:A475,'SJR LIST (2024)'!U111:U475,,0,-1)</f>
        <v>0</v>
      </c>
      <c r="G134" s="9">
        <f>_xlfn.XLOOKUP(A134,'SJR LIST (2024)'!A111:A475,'SJR LIST (2024)'!W111:W475,,0-1)</f>
        <v>7700</v>
      </c>
      <c r="H134" s="9">
        <f>_xlfn.XLOOKUP(A134,'SJR LIST (2024)'!A111:A475,'SJR LIST (2024)'!X111:X475,,0,-1)</f>
        <v>2600</v>
      </c>
      <c r="I134" s="9">
        <f>_xlfn.XLOOKUP(A134,'SJR LIST (2024)'!A111:A475,'SJR LIST (2024)'!Y111:Y475,,0,-1)</f>
        <v>0</v>
      </c>
      <c r="J134" s="9">
        <f>_xlfn.XLOOKUP(A134,'SJR LIST (2024)'!A111:A475,'SJR LIST (2024)'!Y111:Y475,,0,-1)</f>
        <v>0</v>
      </c>
      <c r="K134" s="9">
        <f>_xlfn.XLOOKUP(A134,'SJR LIST (2024)'!A111:A475,'SJR LIST (2024)'!V111:V475,,0,-1)</f>
        <v>0</v>
      </c>
      <c r="L134" s="9">
        <f>_xlfn.XLOOKUP(A134,'SJR LIST (2024)'!A111:A475,'SJR LIST (2024)'!AB111:AB475,,0,-1)</f>
        <v>0</v>
      </c>
      <c r="M134" s="9">
        <f>_xlfn.XLOOKUP(A134,'SJR LIST (2024)'!A111:A475,'SJR LIST (2024)'!AD111:AD475,,0,-1)</f>
        <v>0</v>
      </c>
      <c r="N134" s="9">
        <f>_xlfn.XLOOKUP(A134,'SJR LIST (2024)'!A111:A475,'SJR LIST (2024)'!AG111:AG475,,0,-1)</f>
        <v>0</v>
      </c>
      <c r="O134" s="9">
        <f>_xlfn.XLOOKUP(A134,'SJR LIST (2024)'!A111:A475,'SJR LIST (2024)'!AC111:AC475,,0,-1)</f>
        <v>0</v>
      </c>
      <c r="P134" s="9"/>
      <c r="Q134" s="9" t="str">
        <f>_xlfn.XLOOKUP(A134,'SJR LIST (2024)'!A111:A475,'SJR LIST (2024)'!AP111:AP475,,0,-1)</f>
        <v>DBI</v>
      </c>
    </row>
    <row r="135" s="3" customFormat="1" spans="1:17">
      <c r="A135" s="7" t="s">
        <v>359</v>
      </c>
      <c r="B135" s="7" t="str">
        <f>_xlfn.XLOOKUP(A135,'SJR LIST (2024)'!A112:A475,'SJR LIST (2024)'!B112:B475,,0,-1)</f>
        <v>QUE, PAULINO</v>
      </c>
      <c r="C135" s="8">
        <f>_xlfn.XLOOKUP(A135,'SJR LIST (2024)'!A112:A475,'SJR LIST (2024)'!L112:L475,,0,-1)</f>
        <v>45533</v>
      </c>
      <c r="D135" s="9">
        <f>_xlfn.XLOOKUP(A135,'SJR LIST (2024)'!A112:A475,'SJR LIST (2024)'!Q112:Q475,,0,-1)</f>
        <v>0</v>
      </c>
      <c r="E135" s="9">
        <f>_xlfn.XLOOKUP(B135,'SJR LIST (2024)'!B112:B475,'SJR LIST (2024)'!R112:R475,,0,-1)</f>
        <v>400</v>
      </c>
      <c r="F135" s="9">
        <f>_xlfn.XLOOKUP(A135,'SJR LIST (2024)'!A112:A475,'SJR LIST (2024)'!U112:U475,,0,-1)</f>
        <v>0</v>
      </c>
      <c r="G135" s="9">
        <f>_xlfn.XLOOKUP(A135,'SJR LIST (2024)'!A112:A475,'SJR LIST (2024)'!W112:W475,,0-1)</f>
        <v>0</v>
      </c>
      <c r="H135" s="9">
        <f>_xlfn.XLOOKUP(A135,'SJR LIST (2024)'!A112:A475,'SJR LIST (2024)'!X112:X475,,0,-1)</f>
        <v>0</v>
      </c>
      <c r="I135" s="9">
        <f>_xlfn.XLOOKUP(A135,'SJR LIST (2024)'!A112:A475,'SJR LIST (2024)'!Y112:Y475,,0,-1)</f>
        <v>0</v>
      </c>
      <c r="J135" s="9">
        <f>_xlfn.XLOOKUP(A135,'SJR LIST (2024)'!A112:A475,'SJR LIST (2024)'!Y112:Y475,,0,-1)</f>
        <v>0</v>
      </c>
      <c r="K135" s="9">
        <f>_xlfn.XLOOKUP(A135,'SJR LIST (2024)'!A112:A475,'SJR LIST (2024)'!V112:V475,,0,-1)</f>
        <v>0</v>
      </c>
      <c r="L135" s="9">
        <f>_xlfn.XLOOKUP(A135,'SJR LIST (2024)'!A112:A475,'SJR LIST (2024)'!AB112:AB475,,0,-1)</f>
        <v>400</v>
      </c>
      <c r="M135" s="9">
        <f>_xlfn.XLOOKUP(A135,'SJR LIST (2024)'!A112:A475,'SJR LIST (2024)'!AD112:AD475,,0,-1)</f>
        <v>0</v>
      </c>
      <c r="N135" s="9">
        <f>_xlfn.XLOOKUP(A135,'SJR LIST (2024)'!A112:A475,'SJR LIST (2024)'!AG112:AG475,,0,-1)</f>
        <v>400</v>
      </c>
      <c r="O135" s="9">
        <f>_xlfn.XLOOKUP(A135,'SJR LIST (2024)'!A112:A475,'SJR LIST (2024)'!AC112:AC475,,0,-1)</f>
        <v>0</v>
      </c>
      <c r="P135" s="9"/>
      <c r="Q135" s="9" t="str">
        <f>_xlfn.XLOOKUP(A135,'SJR LIST (2024)'!A112:A475,'SJR LIST (2024)'!AP112:AP475,,0,-1)</f>
        <v>ARE</v>
      </c>
    </row>
    <row r="136" s="3" customFormat="1" spans="1:17">
      <c r="A136" s="7" t="s">
        <v>360</v>
      </c>
      <c r="B136" s="7" t="str">
        <f>_xlfn.XLOOKUP(A136,'SJR LIST (2024)'!A13:A383,'SJR LIST (2024)'!B13:B383,,0,-1)</f>
        <v>QUE, PAULINO</v>
      </c>
      <c r="C136" s="8">
        <f>_xlfn.XLOOKUP(A136,'SJR LIST (2024)'!A13:A383,'SJR LIST (2024)'!L13:L383,,0,-1)</f>
        <v>45533</v>
      </c>
      <c r="D136" s="9">
        <f>_xlfn.XLOOKUP(A136,'SJR LIST (2024)'!A13:A383,'SJR LIST (2024)'!Q13:Q383,,0,-1)</f>
        <v>0</v>
      </c>
      <c r="E136" s="9">
        <f>_xlfn.XLOOKUP(B136,'SJR LIST (2024)'!B13:B383,'SJR LIST (2024)'!R13:R383,,0,-1)</f>
        <v>400</v>
      </c>
      <c r="F136" s="9">
        <f>_xlfn.XLOOKUP(A136,'SJR LIST (2024)'!A13:A383,'SJR LIST (2024)'!U13:U383,,0,-1)</f>
        <v>0</v>
      </c>
      <c r="G136" s="9">
        <f>_xlfn.XLOOKUP(A136,'SJR LIST (2024)'!A13:A383,'SJR LIST (2024)'!W13:W383,,0-1)</f>
        <v>0</v>
      </c>
      <c r="H136" s="9">
        <f>_xlfn.XLOOKUP(A136,'SJR LIST (2024)'!A13:A383,'SJR LIST (2024)'!X13:X383,,0,-1)</f>
        <v>0</v>
      </c>
      <c r="I136" s="9">
        <f>_xlfn.XLOOKUP(A136,'SJR LIST (2024)'!A13:A383,'SJR LIST (2024)'!Y13:Y383,,0,-1)</f>
        <v>0</v>
      </c>
      <c r="J136" s="9">
        <f>_xlfn.XLOOKUP(A136,'SJR LIST (2024)'!A13:A383,'SJR LIST (2024)'!Y13:Y383,,0,-1)</f>
        <v>0</v>
      </c>
      <c r="K136" s="9">
        <f>_xlfn.XLOOKUP(A136,'SJR LIST (2024)'!A13:A383,'SJR LIST (2024)'!V13:V383,,0,-1)</f>
        <v>0</v>
      </c>
      <c r="L136" s="9">
        <f>_xlfn.XLOOKUP(A136,'SJR LIST (2024)'!A13:A383,'SJR LIST (2024)'!AB13:AB383,,0,-1)</f>
        <v>400</v>
      </c>
      <c r="M136" s="9">
        <f>_xlfn.XLOOKUP(A136,'SJR LIST (2024)'!A13:A383,'SJR LIST (2024)'!AD13:AD383,,0,-1)</f>
        <v>0</v>
      </c>
      <c r="N136" s="9">
        <f>_xlfn.XLOOKUP(A136,'SJR LIST (2024)'!A13:A383,'SJR LIST (2024)'!AG13:AG383,,0,-1)</f>
        <v>400</v>
      </c>
      <c r="O136" s="9">
        <f>_xlfn.XLOOKUP(A136,'SJR LIST (2024)'!A13:A383,'SJR LIST (2024)'!AC13:AC383,,0,-1)</f>
        <v>0</v>
      </c>
      <c r="P136" s="9"/>
      <c r="Q136" s="9" t="str">
        <f>_xlfn.XLOOKUP(A136,'SJR LIST (2024)'!A13:A383,'SJR LIST (2024)'!AP13:AP383,,0,-1)</f>
        <v>ARE</v>
      </c>
    </row>
    <row r="137" s="3" customFormat="1" spans="1:17">
      <c r="A137" s="13" t="s">
        <v>362</v>
      </c>
      <c r="B137" s="7" t="str">
        <f>_xlfn.XLOOKUP(A137,'SJR LIST (2024)'!A14:A384,'SJR LIST (2024)'!B14:B384,,0,-1)</f>
        <v>DEL ROSARIO, MARCUS</v>
      </c>
      <c r="C137" s="8">
        <f>_xlfn.XLOOKUP(A137,'SJR LIST (2024)'!A14:A384,'SJR LIST (2024)'!L14:L384,,0,-1)</f>
        <v>45537</v>
      </c>
      <c r="D137" s="9">
        <f>_xlfn.XLOOKUP(A137,'SJR LIST (2024)'!A14:A384,'SJR LIST (2024)'!Q14:Q384,,0,-1)</f>
        <v>4950</v>
      </c>
      <c r="E137" s="9">
        <f>_xlfn.XLOOKUP(B137,'SJR LIST (2024)'!B14:B384,'SJR LIST (2024)'!R14:R384,,0,-1)</f>
        <v>3750</v>
      </c>
      <c r="F137" s="9">
        <f>_xlfn.XLOOKUP(A137,'SJR LIST (2024)'!A14:A384,'SJR LIST (2024)'!U14:U384,,0,-1)</f>
        <v>0</v>
      </c>
      <c r="G137" s="9">
        <f>_xlfn.XLOOKUP(A137,'SJR LIST (2024)'!A14:A384,'SJR LIST (2024)'!W14:W384,,0-1)</f>
        <v>0</v>
      </c>
      <c r="H137" s="9">
        <f>_xlfn.XLOOKUP(A137,'SJR LIST (2024)'!A14:A384,'SJR LIST (2024)'!X14:X384,,0,-1)</f>
        <v>0</v>
      </c>
      <c r="I137" s="9">
        <f>_xlfn.XLOOKUP(A137,'SJR LIST (2024)'!A14:A384,'SJR LIST (2024)'!Y14:Y384,,0,-1)</f>
        <v>0</v>
      </c>
      <c r="J137" s="9">
        <f>_xlfn.XLOOKUP(A137,'SJR LIST (2024)'!A14:A384,'SJR LIST (2024)'!Y14:Y384,,0,-1)</f>
        <v>0</v>
      </c>
      <c r="K137" s="9">
        <f>_xlfn.XLOOKUP(A137,'SJR LIST (2024)'!A14:A384,'SJR LIST (2024)'!V14:V384,,0,-1)</f>
        <v>0</v>
      </c>
      <c r="L137" s="9">
        <f>_xlfn.XLOOKUP(A137,'SJR LIST (2024)'!A14:A384,'SJR LIST (2024)'!AB14:AB384,,0,-1)</f>
        <v>8700</v>
      </c>
      <c r="M137" s="9">
        <f>_xlfn.XLOOKUP(A137,'SJR LIST (2024)'!A14:A384,'SJR LIST (2024)'!AD14:AD384,,0,-1)</f>
        <v>4350</v>
      </c>
      <c r="N137" s="9">
        <f>_xlfn.XLOOKUP(A137,'SJR LIST (2024)'!A14:A384,'SJR LIST (2024)'!AG14:AG384,,0,-1)</f>
        <v>4350</v>
      </c>
      <c r="O137" s="9">
        <f>_xlfn.XLOOKUP(A137,'SJR LIST (2024)'!A14:A384,'SJR LIST (2024)'!AC14:AC384,,0,-1)</f>
        <v>0</v>
      </c>
      <c r="P137" s="9"/>
      <c r="Q137" s="9" t="str">
        <f>_xlfn.XLOOKUP(A137,'SJR LIST (2024)'!A14:A384,'SJR LIST (2024)'!AP14:AP384,,0,-1)</f>
        <v>BI-SHOP</v>
      </c>
    </row>
    <row r="138" s="3" customFormat="1" spans="1:17">
      <c r="A138" s="13" t="s">
        <v>365</v>
      </c>
      <c r="B138" s="7" t="str">
        <f>_xlfn.XLOOKUP(A138,'SJR LIST (2024)'!A15:A385,'SJR LIST (2024)'!B15:B385,,0,-1)</f>
        <v>OMANDAM, LINAFE</v>
      </c>
      <c r="C138" s="8">
        <f>_xlfn.XLOOKUP(A138,'SJR LIST (2024)'!A15:A385,'SJR LIST (2024)'!L15:L385,,0,-1)</f>
        <v>45538</v>
      </c>
      <c r="D138" s="9">
        <f>_xlfn.XLOOKUP(A138,'SJR LIST (2024)'!A15:A385,'SJR LIST (2024)'!Q15:Q385,,0,-1)</f>
        <v>0</v>
      </c>
      <c r="E138" s="9">
        <f>_xlfn.XLOOKUP(B138,'SJR LIST (2024)'!B15:B385,'SJR LIST (2024)'!R15:R385,,0,-1)</f>
        <v>800</v>
      </c>
      <c r="F138" s="9">
        <f>_xlfn.XLOOKUP(A138,'SJR LIST (2024)'!A15:A385,'SJR LIST (2024)'!U15:U385,,0,-1)</f>
        <v>0</v>
      </c>
      <c r="G138" s="9">
        <f>_xlfn.XLOOKUP(A138,'SJR LIST (2024)'!A15:A385,'SJR LIST (2024)'!W15:W385,,0-1)</f>
        <v>0</v>
      </c>
      <c r="H138" s="9">
        <f>_xlfn.XLOOKUP(A138,'SJR LIST (2024)'!A15:A385,'SJR LIST (2024)'!X15:X385,,0,-1)</f>
        <v>0</v>
      </c>
      <c r="I138" s="9">
        <f>_xlfn.XLOOKUP(A138,'SJR LIST (2024)'!A15:A385,'SJR LIST (2024)'!Y15:Y385,,0,-1)</f>
        <v>0</v>
      </c>
      <c r="J138" s="9">
        <f>_xlfn.XLOOKUP(A138,'SJR LIST (2024)'!A15:A385,'SJR LIST (2024)'!Y15:Y385,,0,-1)</f>
        <v>0</v>
      </c>
      <c r="K138" s="9">
        <f>_xlfn.XLOOKUP(A138,'SJR LIST (2024)'!A15:A385,'SJR LIST (2024)'!V15:V385,,0,-1)</f>
        <v>0</v>
      </c>
      <c r="L138" s="9">
        <f>_xlfn.XLOOKUP(A138,'SJR LIST (2024)'!A15:A385,'SJR LIST (2024)'!AB15:AB385,,0,-1)</f>
        <v>0</v>
      </c>
      <c r="M138" s="9">
        <f>_xlfn.XLOOKUP(A138,'SJR LIST (2024)'!A15:A385,'SJR LIST (2024)'!AD15:AD385,,0,-1)</f>
        <v>0</v>
      </c>
      <c r="N138" s="9">
        <f>_xlfn.XLOOKUP(A138,'SJR LIST (2024)'!A15:A385,'SJR LIST (2024)'!AG15:AG385,,0,-1)</f>
        <v>0</v>
      </c>
      <c r="O138" s="9">
        <f>_xlfn.XLOOKUP(A138,'SJR LIST (2024)'!A15:A385,'SJR LIST (2024)'!AC15:AC385,,0,-1)</f>
        <v>0</v>
      </c>
      <c r="P138" s="9"/>
      <c r="Q138" s="9" t="str">
        <f>_xlfn.XLOOKUP(A138,'SJR LIST (2024)'!A15:A385,'SJR LIST (2024)'!AP15:AP385,,0,-1)</f>
        <v>DBI</v>
      </c>
    </row>
    <row r="139" s="3" customFormat="1" spans="1:17">
      <c r="A139" s="13" t="s">
        <v>370</v>
      </c>
      <c r="B139" s="7" t="str">
        <f>_xlfn.XLOOKUP(A139,'SJR LIST (2024)'!A16:A386,'SJR LIST (2024)'!B16:B386,,0,-1)</f>
        <v>LAYGO, DARIUS</v>
      </c>
      <c r="C139" s="8">
        <f>_xlfn.XLOOKUP(A139,'SJR LIST (2024)'!A16:A386,'SJR LIST (2024)'!L16:L386,,0,-1)</f>
        <v>45539</v>
      </c>
      <c r="D139" s="9">
        <f>_xlfn.XLOOKUP(A139,'SJR LIST (2024)'!A16:A386,'SJR LIST (2024)'!Q16:Q386,,0,-1)</f>
        <v>0</v>
      </c>
      <c r="E139" s="9">
        <f>_xlfn.XLOOKUP(B139,'SJR LIST (2024)'!B16:B386,'SJR LIST (2024)'!R16:R386,,0,-1)</f>
        <v>800</v>
      </c>
      <c r="F139" s="9">
        <f>_xlfn.XLOOKUP(A139,'SJR LIST (2024)'!A16:A386,'SJR LIST (2024)'!U16:U386,,0,-1)</f>
        <v>0</v>
      </c>
      <c r="G139" s="9">
        <f>_xlfn.XLOOKUP(A139,'SJR LIST (2024)'!A16:A386,'SJR LIST (2024)'!W16:W386,,0-1)</f>
        <v>0</v>
      </c>
      <c r="H139" s="9">
        <f>_xlfn.XLOOKUP(A139,'SJR LIST (2024)'!A16:A386,'SJR LIST (2024)'!X16:X386,,0,-1)</f>
        <v>800</v>
      </c>
      <c r="I139" s="9">
        <f>_xlfn.XLOOKUP(A139,'SJR LIST (2024)'!A16:A386,'SJR LIST (2024)'!Y16:Y386,,0,-1)</f>
        <v>0</v>
      </c>
      <c r="J139" s="9">
        <f>_xlfn.XLOOKUP(A139,'SJR LIST (2024)'!A16:A386,'SJR LIST (2024)'!Y16:Y386,,0,-1)</f>
        <v>0</v>
      </c>
      <c r="K139" s="9">
        <f>_xlfn.XLOOKUP(A139,'SJR LIST (2024)'!A16:A386,'SJR LIST (2024)'!V16:V386,,0,-1)</f>
        <v>0</v>
      </c>
      <c r="L139" s="9">
        <f>_xlfn.XLOOKUP(A139,'SJR LIST (2024)'!A16:A386,'SJR LIST (2024)'!AB16:AB386,,0,-1)</f>
        <v>0</v>
      </c>
      <c r="M139" s="9">
        <f>_xlfn.XLOOKUP(A139,'SJR LIST (2024)'!A16:A386,'SJR LIST (2024)'!AD16:AD386,,0,-1)</f>
        <v>0</v>
      </c>
      <c r="N139" s="9">
        <f>_xlfn.XLOOKUP(A139,'SJR LIST (2024)'!A16:A386,'SJR LIST (2024)'!AG16:AG386,,0,-1)</f>
        <v>0</v>
      </c>
      <c r="O139" s="9">
        <f>_xlfn.XLOOKUP(A139,'SJR LIST (2024)'!A16:A386,'SJR LIST (2024)'!AC16:AC386,,0,-1)</f>
        <v>0</v>
      </c>
      <c r="P139" s="9"/>
      <c r="Q139" s="9" t="str">
        <f>_xlfn.XLOOKUP(A139,'SJR LIST (2024)'!A16:A386,'SJR LIST (2024)'!AP16:AP386,,0,-1)</f>
        <v>DBI</v>
      </c>
    </row>
    <row r="140" s="3" customFormat="1" spans="1:17">
      <c r="A140" s="13" t="s">
        <v>372</v>
      </c>
      <c r="B140" s="7" t="str">
        <f>_xlfn.XLOOKUP(A140,'SJR LIST (2024)'!A17:A387,'SJR LIST (2024)'!B17:B387,,0,-1)</f>
        <v>GREFALDO, JOSE M.</v>
      </c>
      <c r="C140" s="8">
        <f>_xlfn.XLOOKUP(A140,'SJR LIST (2024)'!A17:A387,'SJR LIST (2024)'!L17:L387,,0,-1)</f>
        <v>45539</v>
      </c>
      <c r="D140" s="9">
        <f>_xlfn.XLOOKUP(A140,'SJR LIST (2024)'!A17:A387,'SJR LIST (2024)'!Q17:Q387,,0,-1)</f>
        <v>0</v>
      </c>
      <c r="E140" s="9">
        <f>_xlfn.XLOOKUP(B140,'SJR LIST (2024)'!B17:B387,'SJR LIST (2024)'!R17:R387,,0,-1)</f>
        <v>800</v>
      </c>
      <c r="F140" s="9">
        <f>_xlfn.XLOOKUP(A140,'SJR LIST (2024)'!A17:A387,'SJR LIST (2024)'!U17:U387,,0,-1)</f>
        <v>0</v>
      </c>
      <c r="G140" s="9">
        <f>_xlfn.XLOOKUP(A140,'SJR LIST (2024)'!A17:A387,'SJR LIST (2024)'!W17:W387,,0-1)</f>
        <v>0</v>
      </c>
      <c r="H140" s="9">
        <f>_xlfn.XLOOKUP(A140,'SJR LIST (2024)'!A17:A387,'SJR LIST (2024)'!X17:X387,,0,-1)</f>
        <v>800</v>
      </c>
      <c r="I140" s="9">
        <f>_xlfn.XLOOKUP(A140,'SJR LIST (2024)'!A17:A387,'SJR LIST (2024)'!Y17:Y387,,0,-1)</f>
        <v>0</v>
      </c>
      <c r="J140" s="9">
        <f>_xlfn.XLOOKUP(A140,'SJR LIST (2024)'!A17:A387,'SJR LIST (2024)'!Y17:Y387,,0,-1)</f>
        <v>0</v>
      </c>
      <c r="K140" s="9">
        <f>_xlfn.XLOOKUP(A140,'SJR LIST (2024)'!A17:A387,'SJR LIST (2024)'!V17:V387,,0,-1)</f>
        <v>0</v>
      </c>
      <c r="L140" s="9">
        <f>_xlfn.XLOOKUP(A140,'SJR LIST (2024)'!A17:A387,'SJR LIST (2024)'!AB17:AB387,,0,-1)</f>
        <v>0</v>
      </c>
      <c r="M140" s="9">
        <f>_xlfn.XLOOKUP(A140,'SJR LIST (2024)'!A17:A387,'SJR LIST (2024)'!AD17:AD387,,0,-1)</f>
        <v>0</v>
      </c>
      <c r="N140" s="9">
        <f>_xlfn.XLOOKUP(A140,'SJR LIST (2024)'!A17:A387,'SJR LIST (2024)'!AG17:AG387,,0,-1)</f>
        <v>0</v>
      </c>
      <c r="O140" s="9">
        <f>_xlfn.XLOOKUP(A140,'SJR LIST (2024)'!A17:A387,'SJR LIST (2024)'!AC17:AC387,,0,-1)</f>
        <v>0</v>
      </c>
      <c r="P140" s="9"/>
      <c r="Q140" s="9" t="str">
        <f>_xlfn.XLOOKUP(A140,'SJR LIST (2024)'!A17:A387,'SJR LIST (2024)'!AP17:AP387,,0,-1)</f>
        <v>FOR DELIVERY</v>
      </c>
    </row>
    <row r="141" s="3" customFormat="1" spans="1:17">
      <c r="A141" s="13" t="s">
        <v>373</v>
      </c>
      <c r="B141" s="7" t="str">
        <f>_xlfn.XLOOKUP(A141,'SJR LIST (2024)'!A18:A388,'SJR LIST (2024)'!B18:B388,,0,-1)</f>
        <v>OMANDAM, LINAFE</v>
      </c>
      <c r="C141" s="8">
        <f>_xlfn.XLOOKUP(A141,'SJR LIST (2024)'!A18:A388,'SJR LIST (2024)'!L18:L388,,0,-1)</f>
        <v>45539</v>
      </c>
      <c r="D141" s="9">
        <f>_xlfn.XLOOKUP(A141,'SJR LIST (2024)'!A18:A388,'SJR LIST (2024)'!Q18:Q388,,0,-1)</f>
        <v>1200</v>
      </c>
      <c r="E141" s="9">
        <f>_xlfn.XLOOKUP(B141,'SJR LIST (2024)'!B18:B388,'SJR LIST (2024)'!R18:R388,,0,-1)</f>
        <v>800</v>
      </c>
      <c r="F141" s="9">
        <f>_xlfn.XLOOKUP(A141,'SJR LIST (2024)'!A18:A388,'SJR LIST (2024)'!U18:U388,,0,-1)</f>
        <v>0</v>
      </c>
      <c r="G141" s="9">
        <f>_xlfn.XLOOKUP(A141,'SJR LIST (2024)'!A18:A388,'SJR LIST (2024)'!W18:W388,,0-1)</f>
        <v>1200</v>
      </c>
      <c r="H141" s="9">
        <f>_xlfn.XLOOKUP(A141,'SJR LIST (2024)'!A18:A388,'SJR LIST (2024)'!X18:X388,,0,-1)</f>
        <v>800</v>
      </c>
      <c r="I141" s="9">
        <f>_xlfn.XLOOKUP(A141,'SJR LIST (2024)'!A18:A388,'SJR LIST (2024)'!Y18:Y388,,0,-1)</f>
        <v>0</v>
      </c>
      <c r="J141" s="9">
        <f>_xlfn.XLOOKUP(A141,'SJR LIST (2024)'!A18:A388,'SJR LIST (2024)'!Y18:Y388,,0,-1)</f>
        <v>0</v>
      </c>
      <c r="K141" s="9">
        <f>_xlfn.XLOOKUP(A141,'SJR LIST (2024)'!A18:A388,'SJR LIST (2024)'!V18:V388,,0,-1)</f>
        <v>0</v>
      </c>
      <c r="L141" s="9">
        <f>_xlfn.XLOOKUP(A141,'SJR LIST (2024)'!A18:A388,'SJR LIST (2024)'!AB18:AB388,,0,-1)</f>
        <v>0</v>
      </c>
      <c r="M141" s="9">
        <f>_xlfn.XLOOKUP(A141,'SJR LIST (2024)'!A18:A388,'SJR LIST (2024)'!AD18:AD388,,0,-1)</f>
        <v>0</v>
      </c>
      <c r="N141" s="9">
        <f>_xlfn.XLOOKUP(A141,'SJR LIST (2024)'!A18:A388,'SJR LIST (2024)'!AG18:AG388,,0,-1)</f>
        <v>0</v>
      </c>
      <c r="O141" s="9">
        <f>_xlfn.XLOOKUP(A141,'SJR LIST (2024)'!A18:A388,'SJR LIST (2024)'!AC18:AC388,,0,-1)</f>
        <v>0</v>
      </c>
      <c r="P141" s="9"/>
      <c r="Q141" s="9" t="str">
        <f>_xlfn.XLOOKUP(A141,'SJR LIST (2024)'!A18:A388,'SJR LIST (2024)'!AP18:AP388,,0,-1)</f>
        <v>DBI</v>
      </c>
    </row>
    <row r="142" s="3" customFormat="1" spans="1:17">
      <c r="A142" s="13" t="s">
        <v>374</v>
      </c>
      <c r="B142" s="7" t="str">
        <f>_xlfn.XLOOKUP(A142,'SJR LIST (2024)'!A19:A389,'SJR LIST (2024)'!B19:B389,,0,-1)</f>
        <v>CASTILLO, ELVIRA</v>
      </c>
      <c r="C142" s="8">
        <f>_xlfn.XLOOKUP(A142,'SJR LIST (2024)'!A19:A389,'SJR LIST (2024)'!L19:L389,,0,-1)</f>
        <v>45541</v>
      </c>
      <c r="D142" s="9">
        <f>_xlfn.XLOOKUP(A142,'SJR LIST (2024)'!A19:A389,'SJR LIST (2024)'!Q19:Q389,,0,-1)</f>
        <v>0</v>
      </c>
      <c r="E142" s="9">
        <f>_xlfn.XLOOKUP(B142,'SJR LIST (2024)'!B19:B389,'SJR LIST (2024)'!R19:R389,,0,-1)</f>
        <v>800</v>
      </c>
      <c r="F142" s="9">
        <f>_xlfn.XLOOKUP(A142,'SJR LIST (2024)'!A19:A389,'SJR LIST (2024)'!U19:U389,,0,-1)</f>
        <v>0</v>
      </c>
      <c r="G142" s="9">
        <f>_xlfn.XLOOKUP(A142,'SJR LIST (2024)'!A19:A389,'SJR LIST (2024)'!W19:W389,,0-1)</f>
        <v>0</v>
      </c>
      <c r="H142" s="9">
        <f>_xlfn.XLOOKUP(A142,'SJR LIST (2024)'!A19:A389,'SJR LIST (2024)'!X19:X389,,0,-1)</f>
        <v>0</v>
      </c>
      <c r="I142" s="9">
        <f>_xlfn.XLOOKUP(A142,'SJR LIST (2024)'!A19:A389,'SJR LIST (2024)'!Y19:Y389,,0,-1)</f>
        <v>0</v>
      </c>
      <c r="J142" s="9">
        <f>_xlfn.XLOOKUP(A142,'SJR LIST (2024)'!A19:A389,'SJR LIST (2024)'!Y19:Y389,,0,-1)</f>
        <v>0</v>
      </c>
      <c r="K142" s="9">
        <f>_xlfn.XLOOKUP(A142,'SJR LIST (2024)'!A19:A389,'SJR LIST (2024)'!V19:V389,,0,-1)</f>
        <v>0</v>
      </c>
      <c r="L142" s="9">
        <f>_xlfn.XLOOKUP(A142,'SJR LIST (2024)'!A19:A389,'SJR LIST (2024)'!AB19:AB389,,0,-1)</f>
        <v>800</v>
      </c>
      <c r="M142" s="9">
        <f>_xlfn.XLOOKUP(A142,'SJR LIST (2024)'!A19:A389,'SJR LIST (2024)'!AD19:AD389,,0,-1)</f>
        <v>0</v>
      </c>
      <c r="N142" s="9">
        <f>_xlfn.XLOOKUP(A142,'SJR LIST (2024)'!A19:A389,'SJR LIST (2024)'!AG19:AG389,,0,-1)</f>
        <v>800</v>
      </c>
      <c r="O142" s="9">
        <f>_xlfn.XLOOKUP(A142,'SJR LIST (2024)'!A19:A389,'SJR LIST (2024)'!AC19:AC389,,0,-1)</f>
        <v>0</v>
      </c>
      <c r="P142" s="9"/>
      <c r="Q142" s="9" t="str">
        <f>_xlfn.XLOOKUP(A142,'SJR LIST (2024)'!A19:A389,'SJR LIST (2024)'!AP19:AP389,,0,-1)</f>
        <v>BI-SHOP</v>
      </c>
    </row>
    <row r="143" s="3" customFormat="1" spans="1:17">
      <c r="A143" s="13" t="s">
        <v>375</v>
      </c>
      <c r="B143" s="7" t="str">
        <f>_xlfn.XLOOKUP(A143,'SJR LIST (2024)'!A20:A390,'SJR LIST (2024)'!B20:B390,,0,-1)</f>
        <v>TIANO, JOHN RAYMOND N.</v>
      </c>
      <c r="C143" s="8">
        <f>_xlfn.XLOOKUP(A143,'SJR LIST (2024)'!A20:A390,'SJR LIST (2024)'!L20:L390,,0,-1)</f>
        <v>45541</v>
      </c>
      <c r="D143" s="9">
        <f>_xlfn.XLOOKUP(A143,'SJR LIST (2024)'!A20:A390,'SJR LIST (2024)'!Q20:Q390,,0,-1)</f>
        <v>0</v>
      </c>
      <c r="E143" s="9">
        <f>_xlfn.XLOOKUP(B143,'SJR LIST (2024)'!B20:B390,'SJR LIST (2024)'!R20:R390,,0,-1)</f>
        <v>800</v>
      </c>
      <c r="F143" s="9">
        <f>_xlfn.XLOOKUP(A143,'SJR LIST (2024)'!A20:A390,'SJR LIST (2024)'!U20:U390,,0,-1)</f>
        <v>0</v>
      </c>
      <c r="G143" s="9">
        <f>_xlfn.XLOOKUP(A143,'SJR LIST (2024)'!A20:A390,'SJR LIST (2024)'!W20:W390,,0-1)</f>
        <v>0</v>
      </c>
      <c r="H143" s="9">
        <f>_xlfn.XLOOKUP(A143,'SJR LIST (2024)'!A20:A390,'SJR LIST (2024)'!X20:X390,,0,-1)</f>
        <v>0</v>
      </c>
      <c r="I143" s="9">
        <f>_xlfn.XLOOKUP(A143,'SJR LIST (2024)'!A20:A390,'SJR LIST (2024)'!Y20:Y390,,0,-1)</f>
        <v>0</v>
      </c>
      <c r="J143" s="9">
        <f>_xlfn.XLOOKUP(A143,'SJR LIST (2024)'!A20:A390,'SJR LIST (2024)'!Y20:Y390,,0,-1)</f>
        <v>0</v>
      </c>
      <c r="K143" s="9">
        <f>_xlfn.XLOOKUP(A143,'SJR LIST (2024)'!A20:A390,'SJR LIST (2024)'!V20:V390,,0,-1)</f>
        <v>0</v>
      </c>
      <c r="L143" s="9">
        <f>_xlfn.XLOOKUP(A143,'SJR LIST (2024)'!A20:A390,'SJR LIST (2024)'!AB20:AB390,,0,-1)</f>
        <v>800</v>
      </c>
      <c r="M143" s="9">
        <f>_xlfn.XLOOKUP(A143,'SJR LIST (2024)'!A20:A390,'SJR LIST (2024)'!AD20:AD390,,0,-1)</f>
        <v>0</v>
      </c>
      <c r="N143" s="9">
        <f>_xlfn.XLOOKUP(A143,'SJR LIST (2024)'!A20:A390,'SJR LIST (2024)'!AG20:AG390,,0,-1)</f>
        <v>800</v>
      </c>
      <c r="O143" s="9">
        <f>_xlfn.XLOOKUP(A143,'SJR LIST (2024)'!A20:A390,'SJR LIST (2024)'!AC20:AC390,,0,-1)</f>
        <v>0</v>
      </c>
      <c r="P143" s="9"/>
      <c r="Q143" s="9" t="str">
        <f>_xlfn.XLOOKUP(A143,'SJR LIST (2024)'!A20:A390,'SJR LIST (2024)'!AP20:AP390,,0,-1)</f>
        <v>BI-SHOP</v>
      </c>
    </row>
    <row r="144" s="3" customFormat="1" spans="1:17">
      <c r="A144" s="13" t="s">
        <v>379</v>
      </c>
      <c r="B144" s="7" t="str">
        <f>_xlfn.XLOOKUP(A144,'SJR LIST (2024)'!A21:A391,'SJR LIST (2024)'!B21:B391,,0,-1)</f>
        <v>FLORES, EDITH</v>
      </c>
      <c r="C144" s="8">
        <f>_xlfn.XLOOKUP(A144,'SJR LIST (2024)'!A21:A391,'SJR LIST (2024)'!L21:L391,,0,-1)</f>
        <v>45545</v>
      </c>
      <c r="D144" s="9">
        <f>_xlfn.XLOOKUP(A144,'SJR LIST (2024)'!A21:A391,'SJR LIST (2024)'!Q21:Q391,,0,-1)</f>
        <v>220</v>
      </c>
      <c r="E144" s="9">
        <f>_xlfn.XLOOKUP(B144,'SJR LIST (2024)'!B21:B391,'SJR LIST (2024)'!R21:R391,,0,-1)</f>
        <v>0</v>
      </c>
      <c r="F144" s="9">
        <f>_xlfn.XLOOKUP(A144,'SJR LIST (2024)'!A21:A391,'SJR LIST (2024)'!U21:U391,,0,-1)</f>
        <v>0</v>
      </c>
      <c r="G144" s="9">
        <f>_xlfn.XLOOKUP(A144,'SJR LIST (2024)'!A21:A391,'SJR LIST (2024)'!W21:W391,,0-1)</f>
        <v>0</v>
      </c>
      <c r="H144" s="9">
        <f>_xlfn.XLOOKUP(A144,'SJR LIST (2024)'!A21:A391,'SJR LIST (2024)'!X21:X391,,0,-1)</f>
        <v>0</v>
      </c>
      <c r="I144" s="9">
        <f>_xlfn.XLOOKUP(A144,'SJR LIST (2024)'!A21:A391,'SJR LIST (2024)'!Y21:Y391,,0,-1)</f>
        <v>22</v>
      </c>
      <c r="J144" s="9">
        <f>_xlfn.XLOOKUP(A144,'SJR LIST (2024)'!A21:A391,'SJR LIST (2024)'!Y21:Y391,,0,-1)</f>
        <v>22</v>
      </c>
      <c r="K144" s="9">
        <f>_xlfn.XLOOKUP(A144,'SJR LIST (2024)'!A21:A391,'SJR LIST (2024)'!V21:V391,,0,-1)</f>
        <v>0</v>
      </c>
      <c r="L144" s="9">
        <f>_xlfn.XLOOKUP(A144,'SJR LIST (2024)'!A21:A391,'SJR LIST (2024)'!AB21:AB391,,0,-1)</f>
        <v>918</v>
      </c>
      <c r="M144" s="9">
        <f>_xlfn.XLOOKUP(A144,'SJR LIST (2024)'!A21:A391,'SJR LIST (2024)'!AD21:AD391,,0,-1)</f>
        <v>0</v>
      </c>
      <c r="N144" s="9">
        <f>_xlfn.XLOOKUP(A144,'SJR LIST (2024)'!A21:A391,'SJR LIST (2024)'!AG21:AG391,,0,-1)</f>
        <v>918</v>
      </c>
      <c r="O144" s="9">
        <f>_xlfn.XLOOKUP(A144,'SJR LIST (2024)'!A21:A391,'SJR LIST (2024)'!AC21:AC391,,0,-1)</f>
        <v>0</v>
      </c>
      <c r="P144" s="9"/>
      <c r="Q144" s="9" t="str">
        <f>_xlfn.XLOOKUP(A144,'SJR LIST (2024)'!A21:A391,'SJR LIST (2024)'!AP21:AP391,,0,-1)</f>
        <v>ARE</v>
      </c>
    </row>
    <row r="145" s="3" customFormat="1" spans="1:17">
      <c r="A145" s="13" t="s">
        <v>380</v>
      </c>
      <c r="B145" s="7" t="str">
        <f>_xlfn.XLOOKUP(A145,'SJR LIST (2024)'!A22:A392,'SJR LIST (2024)'!B22:B392,,0,-1)</f>
        <v>WILSON, CLAUDIA</v>
      </c>
      <c r="C145" s="8">
        <f>_xlfn.XLOOKUP(A145,'SJR LIST (2024)'!A22:A392,'SJR LIST (2024)'!L22:L392,,0,-1)</f>
        <v>45545</v>
      </c>
      <c r="D145" s="9">
        <f>_xlfn.XLOOKUP(A145,'SJR LIST (2024)'!A22:A392,'SJR LIST (2024)'!Q22:Q392,,0,-1)</f>
        <v>165</v>
      </c>
      <c r="E145" s="9">
        <f>_xlfn.XLOOKUP(B145,'SJR LIST (2024)'!B22:B392,'SJR LIST (2024)'!R22:R392,,0,-1)</f>
        <v>800</v>
      </c>
      <c r="F145" s="9">
        <f>_xlfn.XLOOKUP(A145,'SJR LIST (2024)'!A22:A392,'SJR LIST (2024)'!U22:U392,,0,-1)</f>
        <v>0</v>
      </c>
      <c r="G145" s="9">
        <f>_xlfn.XLOOKUP(A145,'SJR LIST (2024)'!A22:A392,'SJR LIST (2024)'!W22:W392,,0-1)</f>
        <v>0</v>
      </c>
      <c r="H145" s="9">
        <f>_xlfn.XLOOKUP(A145,'SJR LIST (2024)'!A22:A392,'SJR LIST (2024)'!X22:X392,,0,-1)</f>
        <v>0</v>
      </c>
      <c r="I145" s="9">
        <f>_xlfn.XLOOKUP(A145,'SJR LIST (2024)'!A22:A392,'SJR LIST (2024)'!Y22:Y392,,0,-1)</f>
        <v>0</v>
      </c>
      <c r="J145" s="9">
        <f>_xlfn.XLOOKUP(A145,'SJR LIST (2024)'!A22:A392,'SJR LIST (2024)'!Y22:Y392,,0,-1)</f>
        <v>0</v>
      </c>
      <c r="K145" s="9">
        <f>_xlfn.XLOOKUP(A145,'SJR LIST (2024)'!A22:A392,'SJR LIST (2024)'!V22:V392,,0,-1)</f>
        <v>0</v>
      </c>
      <c r="L145" s="9">
        <f>_xlfn.XLOOKUP(A145,'SJR LIST (2024)'!A22:A392,'SJR LIST (2024)'!AB22:AB392,,0,-1)</f>
        <v>947.77</v>
      </c>
      <c r="M145" s="9">
        <f>_xlfn.XLOOKUP(A145,'SJR LIST (2024)'!A22:A392,'SJR LIST (2024)'!AD22:AD392,,0,-1)</f>
        <v>947.77</v>
      </c>
      <c r="N145" s="9">
        <f>_xlfn.XLOOKUP(A145,'SJR LIST (2024)'!A22:A392,'SJR LIST (2024)'!AG22:AG392,,0,-1)</f>
        <v>0</v>
      </c>
      <c r="O145" s="9">
        <f>_xlfn.XLOOKUP(A145,'SJR LIST (2024)'!A22:A392,'SJR LIST (2024)'!AC22:AC392,,0,-1)</f>
        <v>0</v>
      </c>
      <c r="P145" s="9"/>
      <c r="Q145" s="9" t="str">
        <f>_xlfn.XLOOKUP(A145,'SJR LIST (2024)'!A22:A392,'SJR LIST (2024)'!AP22:AP392,,0,-1)</f>
        <v>BI-SHOP</v>
      </c>
    </row>
    <row r="146" s="3" customFormat="1" spans="1:17">
      <c r="A146" s="13" t="s">
        <v>382</v>
      </c>
      <c r="B146" s="7" t="str">
        <f>_xlfn.XLOOKUP(A146,'SJR LIST (2024)'!A23:A393,'SJR LIST (2024)'!B23:B393,,0,-1)</f>
        <v>KOLIN PHILIPPINES INTERNATIONAL INC. (2ND FLOOR)</v>
      </c>
      <c r="C146" s="8">
        <f>_xlfn.XLOOKUP(A146,'SJR LIST (2024)'!A23:A393,'SJR LIST (2024)'!L23:L393,,0,-1)</f>
        <v>45545</v>
      </c>
      <c r="D146" s="9">
        <f>_xlfn.XLOOKUP(A146,'SJR LIST (2024)'!A23:A393,'SJR LIST (2024)'!Q23:Q393,,0,-1)</f>
        <v>0</v>
      </c>
      <c r="E146" s="9">
        <f>_xlfn.XLOOKUP(B146,'SJR LIST (2024)'!B23:B393,'SJR LIST (2024)'!R23:R393,,0,-1)</f>
        <v>800</v>
      </c>
      <c r="F146" s="9">
        <f>_xlfn.XLOOKUP(A146,'SJR LIST (2024)'!A23:A393,'SJR LIST (2024)'!U23:U393,,0,-1)</f>
        <v>0</v>
      </c>
      <c r="G146" s="9">
        <f>_xlfn.XLOOKUP(A146,'SJR LIST (2024)'!A23:A393,'SJR LIST (2024)'!W23:W393,,0-1)</f>
        <v>0</v>
      </c>
      <c r="H146" s="9">
        <f>_xlfn.XLOOKUP(A146,'SJR LIST (2024)'!A23:A393,'SJR LIST (2024)'!X23:X393,,0,-1)</f>
        <v>800</v>
      </c>
      <c r="I146" s="9">
        <f>_xlfn.XLOOKUP(A146,'SJR LIST (2024)'!A23:A393,'SJR LIST (2024)'!Y23:Y393,,0,-1)</f>
        <v>0</v>
      </c>
      <c r="J146" s="9">
        <f>_xlfn.XLOOKUP(A146,'SJR LIST (2024)'!A23:A393,'SJR LIST (2024)'!Y23:Y393,,0,-1)</f>
        <v>0</v>
      </c>
      <c r="K146" s="9">
        <f>_xlfn.XLOOKUP(A146,'SJR LIST (2024)'!A23:A393,'SJR LIST (2024)'!V23:V393,,0,-1)</f>
        <v>0</v>
      </c>
      <c r="L146" s="9">
        <f>_xlfn.XLOOKUP(A146,'SJR LIST (2024)'!A23:A393,'SJR LIST (2024)'!AB23:AB393,,0,-1)</f>
        <v>0</v>
      </c>
      <c r="M146" s="9">
        <f>_xlfn.XLOOKUP(A146,'SJR LIST (2024)'!A23:A393,'SJR LIST (2024)'!AD23:AD393,,0,-1)</f>
        <v>0</v>
      </c>
      <c r="N146" s="9">
        <f>_xlfn.XLOOKUP(A146,'SJR LIST (2024)'!A23:A393,'SJR LIST (2024)'!AG23:AG393,,0,-1)</f>
        <v>0</v>
      </c>
      <c r="O146" s="9">
        <f>_xlfn.XLOOKUP(A146,'SJR LIST (2024)'!A23:A393,'SJR LIST (2024)'!AC23:AC393,,0,-1)</f>
        <v>0</v>
      </c>
      <c r="P146" s="9"/>
      <c r="Q146" s="9" t="str">
        <f>_xlfn.XLOOKUP(A146,'SJR LIST (2024)'!A23:A393,'SJR LIST (2024)'!AP23:AP393,,0,-1)</f>
        <v>DBI</v>
      </c>
    </row>
    <row r="147" s="3" customFormat="1" spans="1:17">
      <c r="A147" s="13" t="s">
        <v>384</v>
      </c>
      <c r="B147" s="7" t="str">
        <f>_xlfn.XLOOKUP(A147,'SJR LIST (2024)'!A24:A394,'SJR LIST (2024)'!B24:B394,,0,-1)</f>
        <v>FRANCO, LEEMUELSAM</v>
      </c>
      <c r="C147" s="8">
        <f>_xlfn.XLOOKUP(A147,'SJR LIST (2024)'!A24:A394,'SJR LIST (2024)'!L24:L394,,0,-1)</f>
        <v>45546</v>
      </c>
      <c r="D147" s="9">
        <f>_xlfn.XLOOKUP(A147,'SJR LIST (2024)'!A24:A394,'SJR LIST (2024)'!Q24:Q394,,0,-1)</f>
        <v>0</v>
      </c>
      <c r="E147" s="9">
        <f>_xlfn.XLOOKUP(B147,'SJR LIST (2024)'!B24:B394,'SJR LIST (2024)'!R24:R394,,0,-1)</f>
        <v>800</v>
      </c>
      <c r="F147" s="9">
        <f>_xlfn.XLOOKUP(A147,'SJR LIST (2024)'!A24:A394,'SJR LIST (2024)'!U24:U394,,0,-1)</f>
        <v>0</v>
      </c>
      <c r="G147" s="9">
        <f>_xlfn.XLOOKUP(A147,'SJR LIST (2024)'!A24:A394,'SJR LIST (2024)'!W24:W394,,0-1)</f>
        <v>0</v>
      </c>
      <c r="H147" s="9">
        <f>_xlfn.XLOOKUP(A147,'SJR LIST (2024)'!A24:A394,'SJR LIST (2024)'!X24:X394,,0,-1)</f>
        <v>800</v>
      </c>
      <c r="I147" s="9">
        <f>_xlfn.XLOOKUP(A147,'SJR LIST (2024)'!A24:A394,'SJR LIST (2024)'!Y24:Y394,,0,-1)</f>
        <v>0</v>
      </c>
      <c r="J147" s="9">
        <f>_xlfn.XLOOKUP(A147,'SJR LIST (2024)'!A24:A394,'SJR LIST (2024)'!Y24:Y394,,0,-1)</f>
        <v>0</v>
      </c>
      <c r="K147" s="9">
        <f>_xlfn.XLOOKUP(A147,'SJR LIST (2024)'!A24:A394,'SJR LIST (2024)'!V24:V394,,0,-1)</f>
        <v>0</v>
      </c>
      <c r="L147" s="9">
        <f>_xlfn.XLOOKUP(A147,'SJR LIST (2024)'!A24:A394,'SJR LIST (2024)'!AB24:AB394,,0,-1)</f>
        <v>0</v>
      </c>
      <c r="M147" s="9">
        <f>_xlfn.XLOOKUP(A147,'SJR LIST (2024)'!A24:A394,'SJR LIST (2024)'!AD24:AD394,,0,-1)</f>
        <v>0</v>
      </c>
      <c r="N147" s="9">
        <f>_xlfn.XLOOKUP(A147,'SJR LIST (2024)'!A24:A394,'SJR LIST (2024)'!AG24:AG394,,0,-1)</f>
        <v>0</v>
      </c>
      <c r="O147" s="9">
        <f>_xlfn.XLOOKUP(A147,'SJR LIST (2024)'!A24:A394,'SJR LIST (2024)'!AC24:AC394,,0,-1)</f>
        <v>0</v>
      </c>
      <c r="P147" s="9"/>
      <c r="Q147" s="9" t="str">
        <f>_xlfn.XLOOKUP(A147,'SJR LIST (2024)'!A24:A394,'SJR LIST (2024)'!AP24:AP394,,0,-1)</f>
        <v>DBI</v>
      </c>
    </row>
    <row r="148" s="3" customFormat="1" spans="1:17">
      <c r="A148" s="13" t="s">
        <v>385</v>
      </c>
      <c r="B148" s="7" t="str">
        <f>_xlfn.XLOOKUP(A148,'SJR LIST (2024)'!A25:A395,'SJR LIST (2024)'!B25:B395,,0,-1)</f>
        <v>KOLIN PHILIPPINES INTERNATIONAL INC.</v>
      </c>
      <c r="C148" s="8">
        <f>_xlfn.XLOOKUP(A148,'SJR LIST (2024)'!A25:A395,'SJR LIST (2024)'!L25:L395,,0,-1)</f>
        <v>45546</v>
      </c>
      <c r="D148" s="9">
        <f>_xlfn.XLOOKUP(A148,'SJR LIST (2024)'!A25:A395,'SJR LIST (2024)'!Q25:Q395,,0,-1)</f>
        <v>0</v>
      </c>
      <c r="E148" s="9">
        <f>_xlfn.XLOOKUP(B148,'SJR LIST (2024)'!B25:B395,'SJR LIST (2024)'!R25:R395,,0,-1)</f>
        <v>0</v>
      </c>
      <c r="F148" s="9">
        <f>_xlfn.XLOOKUP(A148,'SJR LIST (2024)'!A25:A395,'SJR LIST (2024)'!U25:U395,,0,-1)</f>
        <v>0</v>
      </c>
      <c r="G148" s="9">
        <f>_xlfn.XLOOKUP(A148,'SJR LIST (2024)'!A25:A395,'SJR LIST (2024)'!W25:W395,,0-1)</f>
        <v>0</v>
      </c>
      <c r="H148" s="9">
        <f>_xlfn.XLOOKUP(A148,'SJR LIST (2024)'!A25:A395,'SJR LIST (2024)'!X25:X395,,0,-1)</f>
        <v>0</v>
      </c>
      <c r="I148" s="9">
        <f>_xlfn.XLOOKUP(A148,'SJR LIST (2024)'!A25:A395,'SJR LIST (2024)'!Y25:Y395,,0,-1)</f>
        <v>0</v>
      </c>
      <c r="J148" s="9">
        <f>_xlfn.XLOOKUP(A148,'SJR LIST (2024)'!A25:A395,'SJR LIST (2024)'!Y25:Y395,,0,-1)</f>
        <v>0</v>
      </c>
      <c r="K148" s="9">
        <f>_xlfn.XLOOKUP(A148,'SJR LIST (2024)'!A25:A395,'SJR LIST (2024)'!V25:V395,,0,-1)</f>
        <v>0</v>
      </c>
      <c r="L148" s="9">
        <f>_xlfn.XLOOKUP(A148,'SJR LIST (2024)'!A25:A395,'SJR LIST (2024)'!AB25:AB395,,0,-1)</f>
        <v>0</v>
      </c>
      <c r="M148" s="9">
        <f>_xlfn.XLOOKUP(A148,'SJR LIST (2024)'!A25:A395,'SJR LIST (2024)'!AD25:AD395,,0,-1)</f>
        <v>0</v>
      </c>
      <c r="N148" s="9">
        <f>_xlfn.XLOOKUP(A148,'SJR LIST (2024)'!A25:A395,'SJR LIST (2024)'!AG25:AG395,,0,-1)</f>
        <v>0</v>
      </c>
      <c r="O148" s="9">
        <f>_xlfn.XLOOKUP(A148,'SJR LIST (2024)'!A25:A395,'SJR LIST (2024)'!AC25:AC395,,0,-1)</f>
        <v>0</v>
      </c>
      <c r="P148" s="9"/>
      <c r="Q148" s="9" t="str">
        <f>_xlfn.XLOOKUP(A148,'SJR LIST (2024)'!A25:A395,'SJR LIST (2024)'!AP25:AP395,,0,-1)</f>
        <v>DBI</v>
      </c>
    </row>
    <row r="149" s="3" customFormat="1" spans="1:17">
      <c r="A149" s="13" t="s">
        <v>393</v>
      </c>
      <c r="B149" s="7" t="str">
        <f>_xlfn.XLOOKUP(A149,'SJR LIST (2024)'!A26:A396,'SJR LIST (2024)'!B26:B396,,0,-1)</f>
        <v>POLYSEAL MFG. IND'S INC</v>
      </c>
      <c r="C149" s="8">
        <f>_xlfn.XLOOKUP(A149,'SJR LIST (2024)'!A26:A396,'SJR LIST (2024)'!L26:L396,,0,-1)</f>
        <v>45551</v>
      </c>
      <c r="D149" s="9">
        <f>_xlfn.XLOOKUP(A149,'SJR LIST (2024)'!A26:A396,'SJR LIST (2024)'!Q26:Q396,,0,-1)</f>
        <v>0</v>
      </c>
      <c r="E149" s="9">
        <f>_xlfn.XLOOKUP(B149,'SJR LIST (2024)'!B26:B396,'SJR LIST (2024)'!R26:R396,,0,-1)</f>
        <v>400</v>
      </c>
      <c r="F149" s="9">
        <f>_xlfn.XLOOKUP(A149,'SJR LIST (2024)'!A26:A396,'SJR LIST (2024)'!U26:U396,,0,-1)</f>
        <v>0</v>
      </c>
      <c r="G149" s="9">
        <f>_xlfn.XLOOKUP(A149,'SJR LIST (2024)'!A26:A396,'SJR LIST (2024)'!W26:W396,,0-1)</f>
        <v>0</v>
      </c>
      <c r="H149" s="9">
        <f>_xlfn.XLOOKUP(A149,'SJR LIST (2024)'!A26:A396,'SJR LIST (2024)'!X26:X396,,0,-1)</f>
        <v>0</v>
      </c>
      <c r="I149" s="9">
        <f>_xlfn.XLOOKUP(A149,'SJR LIST (2024)'!A26:A396,'SJR LIST (2024)'!Y26:Y396,,0,-1)</f>
        <v>0</v>
      </c>
      <c r="J149" s="9">
        <f>_xlfn.XLOOKUP(A149,'SJR LIST (2024)'!A26:A396,'SJR LIST (2024)'!Y26:Y396,,0,-1)</f>
        <v>0</v>
      </c>
      <c r="K149" s="9">
        <f>_xlfn.XLOOKUP(A149,'SJR LIST (2024)'!A26:A396,'SJR LIST (2024)'!V26:V396,,0,-1)</f>
        <v>0</v>
      </c>
      <c r="L149" s="9">
        <f>_xlfn.XLOOKUP(A149,'SJR LIST (2024)'!A4:A475,'SJR LIST (2024)'!AB4:AB475,,0,-1)</f>
        <v>400</v>
      </c>
      <c r="M149" s="9">
        <f>_xlfn.XLOOKUP(A149,'SJR LIST (2024)'!A26:A396,'SJR LIST (2024)'!AD26:AD396,,0,-1)</f>
        <v>0</v>
      </c>
      <c r="N149" s="9">
        <f>_xlfn.XLOOKUP(A149,'SJR LIST (2024)'!A4:A475,'SJR LIST (2024)'!AG4:AG475,,0,-1)</f>
        <v>400</v>
      </c>
      <c r="O149" s="9">
        <f>_xlfn.XLOOKUP(A149,'SJR LIST (2024)'!A4:A475,'SJR LIST (2024)'!AC4:AC475,,0,-1)</f>
        <v>0</v>
      </c>
      <c r="P149" s="9"/>
      <c r="Q149" s="9" t="str">
        <f>_xlfn.XLOOKUP(A149,'SJR LIST (2024)'!A26:A396,'SJR LIST (2024)'!AP26:AP396,,0,-1)</f>
        <v>BI-SHOP</v>
      </c>
    </row>
    <row r="150" s="3" customFormat="1" spans="1:17">
      <c r="A150" s="13" t="s">
        <v>398</v>
      </c>
      <c r="B150" s="7" t="str">
        <f>_xlfn.XLOOKUP(A150,'SJR LIST (2024)'!A27:A397,'SJR LIST (2024)'!B27:B397,,0,-1)</f>
        <v>KOLIN PHILIPPINES INTERNATIONAL INC.</v>
      </c>
      <c r="C150" s="8">
        <f>_xlfn.XLOOKUP(A150,'SJR LIST (2024)'!A27:A397,'SJR LIST (2024)'!L27:L397,,0,-1)</f>
        <v>45554</v>
      </c>
      <c r="D150" s="9">
        <f>_xlfn.XLOOKUP(A150,'SJR LIST (2024)'!A27:A397,'SJR LIST (2024)'!Q27:Q397,,0,-1)</f>
        <v>37025</v>
      </c>
      <c r="E150" s="9">
        <f>_xlfn.XLOOKUP(B150,'SJR LIST (2024)'!B27:B397,'SJR LIST (2024)'!R27:R397,,0,-1)</f>
        <v>0</v>
      </c>
      <c r="F150" s="9">
        <f>_xlfn.XLOOKUP(A150,'SJR LIST (2024)'!A27:A397,'SJR LIST (2024)'!U27:U397,,0,-1)</f>
        <v>0</v>
      </c>
      <c r="G150" s="9">
        <f>_xlfn.XLOOKUP(A150,'SJR LIST (2024)'!A27:A397,'SJR LIST (2024)'!W27:W397,,0-1)</f>
        <v>37025</v>
      </c>
      <c r="H150" s="9">
        <f>_xlfn.XLOOKUP(A150,'SJR LIST (2024)'!A27:A397,'SJR LIST (2024)'!X27:X397,,0,-1)</f>
        <v>7000</v>
      </c>
      <c r="I150" s="9">
        <f>_xlfn.XLOOKUP(A150,'SJR LIST (2024)'!A27:A397,'SJR LIST (2024)'!Y27:Y397,,0,-1)</f>
        <v>0</v>
      </c>
      <c r="J150" s="9">
        <f>_xlfn.XLOOKUP(A150,'SJR LIST (2024)'!A27:A397,'SJR LIST (2024)'!Y27:Y397,,0,-1)</f>
        <v>0</v>
      </c>
      <c r="K150" s="9">
        <f>_xlfn.XLOOKUP(A150,'SJR LIST (2024)'!A27:A397,'SJR LIST (2024)'!V27:V397,,0,-1)</f>
        <v>0</v>
      </c>
      <c r="L150" s="9">
        <f>_xlfn.XLOOKUP(A150,'SJR LIST (2024)'!A27:A397,'SJR LIST (2024)'!AB27:AB397,,0,-1)</f>
        <v>0</v>
      </c>
      <c r="M150" s="9">
        <f>_xlfn.XLOOKUP(A150,'SJR LIST (2024)'!A27:A397,'SJR LIST (2024)'!AD27:AD397,,0,-1)</f>
        <v>0</v>
      </c>
      <c r="N150" s="9">
        <f>_xlfn.XLOOKUP(A150,'SJR LIST (2024)'!A27:A397,'SJR LIST (2024)'!AG27:AG397,,0,-1)</f>
        <v>0</v>
      </c>
      <c r="O150" s="9">
        <f>_xlfn.XLOOKUP(A150,'SJR LIST (2024)'!A27:A397,'SJR LIST (2024)'!AC27:AC397,,0,-1)</f>
        <v>0</v>
      </c>
      <c r="P150" s="9"/>
      <c r="Q150" s="9" t="str">
        <f>_xlfn.XLOOKUP(A150,'SJR LIST (2024)'!A27:A397,'SJR LIST (2024)'!AP27:AP397,,0,-1)</f>
        <v>DBI</v>
      </c>
    </row>
    <row r="151" s="3" customFormat="1" spans="1:17">
      <c r="A151" s="13" t="s">
        <v>401</v>
      </c>
      <c r="B151" s="7" t="str">
        <f>_xlfn.XLOOKUP(A151,'SJR LIST (2024)'!A28:A398,'SJR LIST (2024)'!B28:B398,,0,-1)</f>
        <v>FLORES, EDITH</v>
      </c>
      <c r="C151" s="8">
        <f>_xlfn.XLOOKUP(A151,'SJR LIST (2024)'!A28:A398,'SJR LIST (2024)'!L28:L398,,0,-1)</f>
        <v>45555</v>
      </c>
      <c r="D151" s="9">
        <f>_xlfn.XLOOKUP(A151,'SJR LIST (2024)'!A28:A398,'SJR LIST (2024)'!Q28:Q398,,0,-1)</f>
        <v>0</v>
      </c>
      <c r="E151" s="9">
        <f>_xlfn.XLOOKUP(B151,'SJR LIST (2024)'!B28:B398,'SJR LIST (2024)'!R28:R398,,0,-1)</f>
        <v>0</v>
      </c>
      <c r="F151" s="9">
        <f>_xlfn.XLOOKUP(A151,'SJR LIST (2024)'!A28:A398,'SJR LIST (2024)'!U28:U398,,0,-1)</f>
        <v>0</v>
      </c>
      <c r="G151" s="9">
        <f>_xlfn.XLOOKUP(A151,'SJR LIST (2024)'!A28:A398,'SJR LIST (2024)'!W28:W398,,0-1)</f>
        <v>0</v>
      </c>
      <c r="H151" s="9">
        <f>_xlfn.XLOOKUP(A151,'SJR LIST (2024)'!A28:A398,'SJR LIST (2024)'!X28:X398,,0,-1)</f>
        <v>0</v>
      </c>
      <c r="I151" s="9">
        <f>_xlfn.XLOOKUP(A151,'SJR LIST (2024)'!A28:A398,'SJR LIST (2024)'!Y28:Y398,,0,-1)</f>
        <v>0</v>
      </c>
      <c r="J151" s="9">
        <f>_xlfn.XLOOKUP(A151,'SJR LIST (2024)'!A28:A398,'SJR LIST (2024)'!Y28:Y398,,0,-1)</f>
        <v>0</v>
      </c>
      <c r="K151" s="9">
        <f>_xlfn.XLOOKUP(A151,'SJR LIST (2024)'!A28:A398,'SJR LIST (2024)'!V28:V398,,0,-1)</f>
        <v>0</v>
      </c>
      <c r="L151" s="9">
        <f>_xlfn.XLOOKUP(A151,'SJR LIST (2024)'!A28:A398,'SJR LIST (2024)'!AB28:AB398,,0,-1)</f>
        <v>0</v>
      </c>
      <c r="M151" s="9">
        <f>_xlfn.XLOOKUP(A151,'SJR LIST (2024)'!A28:A398,'SJR LIST (2024)'!AD28:AD398,,0,-1)</f>
        <v>0</v>
      </c>
      <c r="N151" s="9">
        <f>_xlfn.XLOOKUP(A151,'SJR LIST (2024)'!A28:A398,'SJR LIST (2024)'!AG28:AG398,,0,-1)</f>
        <v>0</v>
      </c>
      <c r="O151" s="9">
        <f>_xlfn.XLOOKUP(A151,'SJR LIST (2024)'!A28:A398,'SJR LIST (2024)'!AC28:AC398,,0,-1)</f>
        <v>0</v>
      </c>
      <c r="P151" s="9"/>
      <c r="Q151" s="9" t="str">
        <f>_xlfn.XLOOKUP(A151,'SJR LIST (2024)'!A28:A398,'SJR LIST (2024)'!AP28:AP398,,0,-1)</f>
        <v>DBI</v>
      </c>
    </row>
    <row r="152" s="3" customFormat="1" spans="1:17">
      <c r="A152" s="13" t="s">
        <v>402</v>
      </c>
      <c r="B152" s="7" t="str">
        <f>_xlfn.XLOOKUP(A152,'SJR LIST (2024)'!A29:A399,'SJR LIST (2024)'!B29:B399,,0,-1)</f>
        <v>KOLIN PHILIPPINES INTERNATIONAL INC. (3RD FLOOR)</v>
      </c>
      <c r="C152" s="8">
        <f>_xlfn.XLOOKUP(A152,'SJR LIST (2024)'!A29:A399,'SJR LIST (2024)'!L29:L399,,0,-1)</f>
        <v>45555</v>
      </c>
      <c r="D152" s="9">
        <f>_xlfn.XLOOKUP(A152,'SJR LIST (2024)'!A29:A399,'SJR LIST (2024)'!Q29:Q399,,0,-1)</f>
        <v>600</v>
      </c>
      <c r="E152" s="9">
        <f>_xlfn.XLOOKUP(B152,'SJR LIST (2024)'!B29:B399,'SJR LIST (2024)'!R29:R399,,0,-1)</f>
        <v>800</v>
      </c>
      <c r="F152" s="9">
        <f>_xlfn.XLOOKUP(A152,'SJR LIST (2024)'!A29:A399,'SJR LIST (2024)'!U29:U399,,0,-1)</f>
        <v>0</v>
      </c>
      <c r="G152" s="9">
        <f>_xlfn.XLOOKUP(A152,'SJR LIST (2024)'!A29:A399,'SJR LIST (2024)'!W29:W399,,0-1)</f>
        <v>600</v>
      </c>
      <c r="H152" s="9">
        <f>_xlfn.XLOOKUP(A152,'SJR LIST (2024)'!A29:A399,'SJR LIST (2024)'!X29:X399,,0,-1)</f>
        <v>800</v>
      </c>
      <c r="I152" s="9">
        <f>_xlfn.XLOOKUP(A152,'SJR LIST (2024)'!A29:A399,'SJR LIST (2024)'!Y29:Y399,,0,-1)</f>
        <v>0</v>
      </c>
      <c r="J152" s="9">
        <f>_xlfn.XLOOKUP(A152,'SJR LIST (2024)'!A29:A399,'SJR LIST (2024)'!Y29:Y399,,0,-1)</f>
        <v>0</v>
      </c>
      <c r="K152" s="9">
        <f>_xlfn.XLOOKUP(A152,'SJR LIST (2024)'!A29:A399,'SJR LIST (2024)'!V29:V399,,0,-1)</f>
        <v>0</v>
      </c>
      <c r="L152" s="9">
        <f>_xlfn.XLOOKUP(A152,'SJR LIST (2024)'!A29:A399,'SJR LIST (2024)'!AB29:AB399,,0,-1)</f>
        <v>0</v>
      </c>
      <c r="M152" s="9">
        <f>_xlfn.XLOOKUP(A152,'SJR LIST (2024)'!A29:A399,'SJR LIST (2024)'!AD29:AD399,,0,-1)</f>
        <v>0</v>
      </c>
      <c r="N152" s="9">
        <f>_xlfn.XLOOKUP(A152,'SJR LIST (2024)'!A29:A399,'SJR LIST (2024)'!AG29:AG399,,0,-1)</f>
        <v>0</v>
      </c>
      <c r="O152" s="9">
        <f>_xlfn.XLOOKUP(A152,'SJR LIST (2024)'!A29:A399,'SJR LIST (2024)'!AC29:AC399,,0,-1)</f>
        <v>0</v>
      </c>
      <c r="P152" s="9"/>
      <c r="Q152" s="9" t="str">
        <f>_xlfn.XLOOKUP(A152,'SJR LIST (2024)'!A29:A399,'SJR LIST (2024)'!AP29:AP399,,0,-1)</f>
        <v>DBI</v>
      </c>
    </row>
    <row r="153" s="3" customFormat="1" spans="1:17">
      <c r="A153" s="13">
        <v>223205</v>
      </c>
      <c r="B153" s="7" t="str">
        <f>_xlfn.XLOOKUP(A153,'SJR LIST (2024)'!A30:A400,'SJR LIST (2024)'!B30:B400,,0,-1)</f>
        <v>SINGZON, MA. SOCORRO R.</v>
      </c>
      <c r="C153" s="8">
        <f>_xlfn.XLOOKUP(A153,'SJR LIST (2024)'!A30:A400,'SJR LIST (2024)'!L30:L400,,0,-1)</f>
        <v>45558</v>
      </c>
      <c r="D153" s="9">
        <f>_xlfn.XLOOKUP(A153,'SJR LIST (2024)'!A30:A400,'SJR LIST (2024)'!Q30:Q400,,0,-1)</f>
        <v>0</v>
      </c>
      <c r="E153" s="9">
        <f>_xlfn.XLOOKUP(B153,'SJR LIST (2024)'!B30:B400,'SJR LIST (2024)'!R30:R400,,0,-1)</f>
        <v>0</v>
      </c>
      <c r="F153" s="9">
        <f>_xlfn.XLOOKUP(A153,'SJR LIST (2024)'!A30:A400,'SJR LIST (2024)'!U30:U400,,0,-1)</f>
        <v>0</v>
      </c>
      <c r="G153" s="9">
        <f>_xlfn.XLOOKUP(A153,'SJR LIST (2024)'!A30:A400,'SJR LIST (2024)'!W30:W400,,0-1)</f>
        <v>0</v>
      </c>
      <c r="H153" s="9">
        <f>_xlfn.XLOOKUP(A153,'SJR LIST (2024)'!A30:A400,'SJR LIST (2024)'!X30:X400,,0,-1)</f>
        <v>0</v>
      </c>
      <c r="I153" s="9">
        <f>_xlfn.XLOOKUP(A153,'SJR LIST (2024)'!A30:A400,'SJR LIST (2024)'!Y30:Y400,,0,-1)</f>
        <v>0</v>
      </c>
      <c r="J153" s="9">
        <f>_xlfn.XLOOKUP(A153,'SJR LIST (2024)'!A30:A400,'SJR LIST (2024)'!Y30:Y400,,0,-1)</f>
        <v>0</v>
      </c>
      <c r="K153" s="9">
        <f>_xlfn.XLOOKUP(A153,'SJR LIST (2024)'!A30:A400,'SJR LIST (2024)'!V30:V400,,0,-1)</f>
        <v>0</v>
      </c>
      <c r="L153" s="9">
        <f>_xlfn.XLOOKUP(A153,'SJR LIST (2024)'!A30:A400,'SJR LIST (2024)'!AB30:AB400,,0,-1)</f>
        <v>0</v>
      </c>
      <c r="M153" s="9">
        <f>_xlfn.XLOOKUP(A153,'SJR LIST (2024)'!A30:A400,'SJR LIST (2024)'!AD30:AD400,,0,-1)</f>
        <v>0</v>
      </c>
      <c r="N153" s="9">
        <f>_xlfn.XLOOKUP(A153,'SJR LIST (2024)'!A30:A400,'SJR LIST (2024)'!AG30:AG400,,0,-1)</f>
        <v>0</v>
      </c>
      <c r="O153" s="9">
        <f>_xlfn.XLOOKUP(A153,'SJR LIST (2024)'!A30:A400,'SJR LIST (2024)'!AC30:AC400,,0,-1)</f>
        <v>0</v>
      </c>
      <c r="P153" s="9"/>
      <c r="Q153" s="9" t="str">
        <f>_xlfn.XLOOKUP(A153,'SJR LIST (2024)'!A30:A400,'SJR LIST (2024)'!AP30:AP400,,0,-1)</f>
        <v>DBI</v>
      </c>
    </row>
    <row r="154" s="3" customFormat="1" spans="1:17">
      <c r="A154" s="13" t="s">
        <v>409</v>
      </c>
      <c r="B154" s="7" t="str">
        <f>_xlfn.XLOOKUP(A154,'SJR LIST (2024)'!A31:A401,'SJR LIST (2024)'!B31:B401,,0,-1)</f>
        <v>TAMAYO, RAYMOND</v>
      </c>
      <c r="C154" s="8">
        <f>_xlfn.XLOOKUP(A154,'SJR LIST (2024)'!A31:A401,'SJR LIST (2024)'!L31:L401,,0,-1)</f>
        <v>45559</v>
      </c>
      <c r="D154" s="9">
        <f>_xlfn.XLOOKUP(A154,'SJR LIST (2024)'!A31:A401,'SJR LIST (2024)'!Q31:Q401,,0,-1)</f>
        <v>0</v>
      </c>
      <c r="E154" s="9">
        <f>_xlfn.XLOOKUP(B154,'SJR LIST (2024)'!B31:B401,'SJR LIST (2024)'!R31:R401,,0,-1)</f>
        <v>400</v>
      </c>
      <c r="F154" s="9">
        <f>_xlfn.XLOOKUP(A154,'SJR LIST (2024)'!A31:A401,'SJR LIST (2024)'!U31:U401,,0,-1)</f>
        <v>0</v>
      </c>
      <c r="G154" s="9">
        <f>_xlfn.XLOOKUP(A154,'SJR LIST (2024)'!A31:A401,'SJR LIST (2024)'!W31:W401,,0-1)</f>
        <v>0</v>
      </c>
      <c r="H154" s="9">
        <f>_xlfn.XLOOKUP(A154,'SJR LIST (2024)'!A31:A401,'SJR LIST (2024)'!X31:X401,,0,-1)</f>
        <v>400</v>
      </c>
      <c r="I154" s="9">
        <f>_xlfn.XLOOKUP(A154,'SJR LIST (2024)'!A31:A401,'SJR LIST (2024)'!Y31:Y401,,0,-1)</f>
        <v>0</v>
      </c>
      <c r="J154" s="9">
        <f>_xlfn.XLOOKUP(A154,'SJR LIST (2024)'!A31:A401,'SJR LIST (2024)'!Y31:Y401,,0,-1)</f>
        <v>0</v>
      </c>
      <c r="K154" s="9">
        <f>_xlfn.XLOOKUP(A154,'SJR LIST (2024)'!A31:A401,'SJR LIST (2024)'!V31:V401,,0,-1)</f>
        <v>0</v>
      </c>
      <c r="L154" s="9">
        <f>_xlfn.XLOOKUP(A154,'SJR LIST (2024)'!A31:A401,'SJR LIST (2024)'!AB31:AB401,,0,-1)</f>
        <v>0</v>
      </c>
      <c r="M154" s="9">
        <f>_xlfn.XLOOKUP(A154,'SJR LIST (2024)'!A31:A401,'SJR LIST (2024)'!AD31:AD401,,0,-1)</f>
        <v>0</v>
      </c>
      <c r="N154" s="9">
        <f>_xlfn.XLOOKUP(A154,'SJR LIST (2024)'!A31:A401,'SJR LIST (2024)'!AG31:AG401,,0,-1)</f>
        <v>0</v>
      </c>
      <c r="O154" s="9">
        <f>_xlfn.XLOOKUP(A154,'SJR LIST (2024)'!A31:A401,'SJR LIST (2024)'!AC31:AC401,,0,-1)</f>
        <v>0</v>
      </c>
      <c r="P154" s="9"/>
      <c r="Q154" s="9" t="str">
        <f>_xlfn.XLOOKUP(A154,'SJR LIST (2024)'!A31:A401,'SJR LIST (2024)'!AP31:AP401,,0,-1)</f>
        <v>DBI</v>
      </c>
    </row>
    <row r="155" s="3" customFormat="1" spans="1:17">
      <c r="A155" s="13" t="s">
        <v>410</v>
      </c>
      <c r="B155" s="7" t="str">
        <f>_xlfn.XLOOKUP(A155,'SJR LIST (2024)'!A32:A402,'SJR LIST (2024)'!B32:B402,,0,-1)</f>
        <v>LBBC LIGHT HOUSE BBC</v>
      </c>
      <c r="C155" s="8">
        <f>_xlfn.XLOOKUP(A155,'SJR LIST (2024)'!A32:A402,'SJR LIST (2024)'!L32:L402,,0,-1)</f>
        <v>45562</v>
      </c>
      <c r="D155" s="9">
        <f>_xlfn.XLOOKUP(A155,'SJR LIST (2024)'!A32:A402,'SJR LIST (2024)'!Q32:Q402,,0,-1)</f>
        <v>2750</v>
      </c>
      <c r="E155" s="9">
        <f>_xlfn.XLOOKUP(B155,'SJR LIST (2024)'!B32:B402,'SJR LIST (2024)'!R32:R402,,0,-1)</f>
        <v>1100</v>
      </c>
      <c r="F155" s="9">
        <f>_xlfn.XLOOKUP(A155,'SJR LIST (2024)'!A32:A402,'SJR LIST (2024)'!U32:U402,,0,-1)</f>
        <v>0</v>
      </c>
      <c r="G155" s="9">
        <f>_xlfn.XLOOKUP(A155,'SJR LIST (2024)'!A32:A402,'SJR LIST (2024)'!W32:W402,,0-1)</f>
        <v>0</v>
      </c>
      <c r="H155" s="9">
        <f>_xlfn.XLOOKUP(A155,'SJR LIST (2024)'!A32:A402,'SJR LIST (2024)'!X32:X402,,0,-1)</f>
        <v>0</v>
      </c>
      <c r="I155" s="9">
        <f>_xlfn.XLOOKUP(A155,'SJR LIST (2024)'!A32:A402,'SJR LIST (2024)'!Y32:Y402,,0,-1)</f>
        <v>0</v>
      </c>
      <c r="J155" s="9">
        <f>_xlfn.XLOOKUP(A155,'SJR LIST (2024)'!A32:A402,'SJR LIST (2024)'!Y32:Y402,,0,-1)</f>
        <v>0</v>
      </c>
      <c r="K155" s="9">
        <f>_xlfn.XLOOKUP(A155,'SJR LIST (2024)'!A32:A402,'SJR LIST (2024)'!V32:V402,,0,-1)</f>
        <v>269.5</v>
      </c>
      <c r="L155" s="9">
        <f>_xlfn.XLOOKUP(A155,'SJR LIST (2024)'!A32:A402,'SJR LIST (2024)'!AB32:AB402,,0,-1)</f>
        <v>3580.5</v>
      </c>
      <c r="M155" s="9">
        <f>_xlfn.XLOOKUP(A155,'SJR LIST (2024)'!A32:A402,'SJR LIST (2024)'!AD32:AD402,,0,-1)</f>
        <v>0</v>
      </c>
      <c r="N155" s="9">
        <f>_xlfn.XLOOKUP(A155,'SJR LIST (2024)'!A32:A402,'SJR LIST (2024)'!AG32:AG402,,0,-1)</f>
        <v>3580.5</v>
      </c>
      <c r="O155" s="9">
        <f>_xlfn.XLOOKUP(A155,'SJR LIST (2024)'!A32:A402,'SJR LIST (2024)'!AC32:AC402,,0,-1)</f>
        <v>0</v>
      </c>
      <c r="P155" s="9"/>
      <c r="Q155" s="9" t="str">
        <f>_xlfn.XLOOKUP(A155,'SJR LIST (2024)'!A32:A402,'SJR LIST (2024)'!AP32:AP402,,0,-1)</f>
        <v>ARE</v>
      </c>
    </row>
    <row r="156" s="3" customFormat="1" spans="1:17">
      <c r="A156" s="13">
        <v>223224</v>
      </c>
      <c r="B156" s="7" t="str">
        <f>_xlfn.XLOOKUP(A156,'SJR LIST (2024)'!A33:A403,'SJR LIST (2024)'!B33:B403,,0,-1)</f>
        <v>MANZANO, DAN</v>
      </c>
      <c r="C156" s="8">
        <f>_xlfn.XLOOKUP(A156,'SJR LIST (2024)'!A33:A403,'SJR LIST (2024)'!L33:L403,,0,-1)</f>
        <v>45562</v>
      </c>
      <c r="D156" s="9">
        <f>_xlfn.XLOOKUP(A156,'SJR LIST (2024)'!A33:A403,'SJR LIST (2024)'!Q33:Q403,,0,-1)</f>
        <v>600</v>
      </c>
      <c r="E156" s="9">
        <f>_xlfn.XLOOKUP(B156,'SJR LIST (2024)'!B33:B403,'SJR LIST (2024)'!R33:R403,,0,-1)</f>
        <v>800</v>
      </c>
      <c r="F156" s="9">
        <f>_xlfn.XLOOKUP(A156,'SJR LIST (2024)'!A33:A403,'SJR LIST (2024)'!U33:U403,,0,-1)</f>
        <v>0</v>
      </c>
      <c r="G156" s="9">
        <f>_xlfn.XLOOKUP(A156,'SJR LIST (2024)'!A33:A403,'SJR LIST (2024)'!W33:W403,,0-1)</f>
        <v>800</v>
      </c>
      <c r="H156" s="9">
        <f>_xlfn.XLOOKUP(A156,'SJR LIST (2024)'!A33:A403,'SJR LIST (2024)'!X33:X403,,0,-1)</f>
        <v>600</v>
      </c>
      <c r="I156" s="9">
        <f>_xlfn.XLOOKUP(A156,'SJR LIST (2024)'!A33:A403,'SJR LIST (2024)'!Y33:Y403,,0,-1)</f>
        <v>0</v>
      </c>
      <c r="J156" s="9">
        <f>_xlfn.XLOOKUP(A156,'SJR LIST (2024)'!A33:A403,'SJR LIST (2024)'!Y33:Y403,,0,-1)</f>
        <v>0</v>
      </c>
      <c r="K156" s="9">
        <f>_xlfn.XLOOKUP(A156,'SJR LIST (2024)'!A33:A403,'SJR LIST (2024)'!V33:V403,,0,-1)</f>
        <v>0</v>
      </c>
      <c r="L156" s="9">
        <f>_xlfn.XLOOKUP(A156,'SJR LIST (2024)'!A33:A403,'SJR LIST (2024)'!AB33:AB403,,0,-1)</f>
        <v>0</v>
      </c>
      <c r="M156" s="9">
        <f>_xlfn.XLOOKUP(A156,'SJR LIST (2024)'!A33:A403,'SJR LIST (2024)'!AD33:AD403,,0,-1)</f>
        <v>0</v>
      </c>
      <c r="N156" s="9">
        <f>_xlfn.XLOOKUP(A156,'SJR LIST (2024)'!A33:A403,'SJR LIST (2024)'!AG33:AG403,,0,-1)</f>
        <v>0</v>
      </c>
      <c r="O156" s="9">
        <f>_xlfn.XLOOKUP(A156,'SJR LIST (2024)'!A33:A403,'SJR LIST (2024)'!AC33:AC403,,0,-1)</f>
        <v>0</v>
      </c>
      <c r="P156" s="9"/>
      <c r="Q156" s="9" t="str">
        <f>_xlfn.XLOOKUP(A156,'SJR LIST (2024)'!A33:A403,'SJR LIST (2024)'!AP33:AP403,,0,-1)</f>
        <v>DBI</v>
      </c>
    </row>
    <row r="157" s="3" customFormat="1" spans="1:17">
      <c r="A157" s="13">
        <v>223252</v>
      </c>
      <c r="B157" s="7" t="str">
        <f>_xlfn.XLOOKUP(A157,'SJR LIST (2024)'!A34:A404,'SJR LIST (2024)'!B34:B404,,0,-1)</f>
        <v>LAWLL CONSTRUCTION INC.</v>
      </c>
      <c r="C157" s="8">
        <f>_xlfn.XLOOKUP(A157,'SJR LIST (2024)'!A34:A404,'SJR LIST (2024)'!L34:L404,,0,-1)</f>
        <v>45562</v>
      </c>
      <c r="D157" s="9">
        <f>_xlfn.XLOOKUP(A157,'SJR LIST (2024)'!A34:A404,'SJR LIST (2024)'!Q34:Q404,,0,-1)</f>
        <v>0</v>
      </c>
      <c r="E157" s="9">
        <f>_xlfn.XLOOKUP(B157,'SJR LIST (2024)'!B34:B404,'SJR LIST (2024)'!R34:R404,,0,-1)</f>
        <v>500</v>
      </c>
      <c r="F157" s="9">
        <f>_xlfn.XLOOKUP(A157,'SJR LIST (2024)'!A34:A404,'SJR LIST (2024)'!U34:U404,,0,-1)</f>
        <v>0</v>
      </c>
      <c r="G157" s="9">
        <f>_xlfn.XLOOKUP(A157,'SJR LIST (2024)'!A34:A404,'SJR LIST (2024)'!W34:W404,,0-1)</f>
        <v>0</v>
      </c>
      <c r="H157" s="9">
        <f>_xlfn.XLOOKUP(A157,'SJR LIST (2024)'!A34:A404,'SJR LIST (2024)'!X34:X404,,0,-1)</f>
        <v>500</v>
      </c>
      <c r="I157" s="9">
        <f>_xlfn.XLOOKUP(A157,'SJR LIST (2024)'!A34:A404,'SJR LIST (2024)'!Y34:Y404,,0,-1)</f>
        <v>0</v>
      </c>
      <c r="J157" s="9">
        <f>_xlfn.XLOOKUP(A157,'SJR LIST (2024)'!A34:A404,'SJR LIST (2024)'!Y34:Y404,,0,-1)</f>
        <v>0</v>
      </c>
      <c r="K157" s="9">
        <f>_xlfn.XLOOKUP(A157,'SJR LIST (2024)'!A34:A404,'SJR LIST (2024)'!V34:V404,,0,-1)</f>
        <v>0</v>
      </c>
      <c r="L157" s="9">
        <f>_xlfn.XLOOKUP(A157,'SJR LIST (2024)'!A34:A404,'SJR LIST (2024)'!AB34:AB404,,0,-1)</f>
        <v>0</v>
      </c>
      <c r="M157" s="9">
        <f>_xlfn.XLOOKUP(A157,'SJR LIST (2024)'!A34:A404,'SJR LIST (2024)'!AD34:AD404,,0,-1)</f>
        <v>0</v>
      </c>
      <c r="N157" s="9">
        <f>_xlfn.XLOOKUP(A157,'SJR LIST (2024)'!A34:A404,'SJR LIST (2024)'!AG34:AG404,,0,-1)</f>
        <v>0</v>
      </c>
      <c r="O157" s="9">
        <f>_xlfn.XLOOKUP(A157,'SJR LIST (2024)'!A34:A404,'SJR LIST (2024)'!AC34:AC404,,0,-1)</f>
        <v>0</v>
      </c>
      <c r="P157" s="9"/>
      <c r="Q157" s="9" t="str">
        <f>_xlfn.XLOOKUP(A157,'SJR LIST (2024)'!A34:A404,'SJR LIST (2024)'!AP34:AP404,,0,-1)</f>
        <v>DBI</v>
      </c>
    </row>
    <row r="158" s="3" customFormat="1" spans="1:17">
      <c r="A158" s="13" t="s">
        <v>411</v>
      </c>
      <c r="B158" s="7" t="str">
        <f>_xlfn.XLOOKUP(A158,'SJR LIST (2024)'!A35:A405,'SJR LIST (2024)'!B35:B405,,0,-1)</f>
        <v>CANUTO, MARIO</v>
      </c>
      <c r="C158" s="8">
        <f>_xlfn.XLOOKUP(A158,'SJR LIST (2024)'!A35:A405,'SJR LIST (2024)'!L35:L405,,0,-1)</f>
        <v>45565</v>
      </c>
      <c r="D158" s="9">
        <f>_xlfn.XLOOKUP(A158,'SJR LIST (2024)'!A35:A405,'SJR LIST (2024)'!Q35:Q405,,0,-1)</f>
        <v>935</v>
      </c>
      <c r="E158" s="9">
        <f>_xlfn.XLOOKUP(B158,'SJR LIST (2024)'!B35:B405,'SJR LIST (2024)'!R35:R405,,0,-1)</f>
        <v>900</v>
      </c>
      <c r="F158" s="9">
        <f>_xlfn.XLOOKUP(A158,'SJR LIST (2024)'!A35:A405,'SJR LIST (2024)'!U35:U405,,0,-1)</f>
        <v>0</v>
      </c>
      <c r="G158" s="9">
        <f>_xlfn.XLOOKUP(A158,'SJR LIST (2024)'!A35:A405,'SJR LIST (2024)'!W35:W405,,0-1)</f>
        <v>0</v>
      </c>
      <c r="H158" s="9">
        <f>_xlfn.XLOOKUP(A158,'SJR LIST (2024)'!A35:A405,'SJR LIST (2024)'!X35:X405,,0,-1)</f>
        <v>0</v>
      </c>
      <c r="I158" s="9">
        <f>_xlfn.XLOOKUP(A158,'SJR LIST (2024)'!A35:A405,'SJR LIST (2024)'!Y35:Y405,,0,-1)</f>
        <v>0</v>
      </c>
      <c r="J158" s="9">
        <f>_xlfn.XLOOKUP(A158,'SJR LIST (2024)'!A35:A405,'SJR LIST (2024)'!Y35:Y405,,0,-1)</f>
        <v>0</v>
      </c>
      <c r="K158" s="9">
        <f>_xlfn.XLOOKUP(A158,'SJR LIST (2024)'!A35:A405,'SJR LIST (2024)'!V35:V405,,0,-1)</f>
        <v>0</v>
      </c>
      <c r="L158" s="9">
        <f>_xlfn.XLOOKUP(A158,'SJR LIST (2024)'!A35:A405,'SJR LIST (2024)'!AB35:AB405,,0,-1)</f>
        <v>2185</v>
      </c>
      <c r="M158" s="9">
        <f>_xlfn.XLOOKUP(A158,'SJR LIST (2024)'!A35:A405,'SJR LIST (2024)'!AD35:AD405,,0,-1)</f>
        <v>0</v>
      </c>
      <c r="N158" s="9">
        <f>_xlfn.XLOOKUP(A158,'SJR LIST (2024)'!A35:A405,'SJR LIST (2024)'!AG35:AG405,,0,-1)</f>
        <v>2185</v>
      </c>
      <c r="O158" s="9">
        <f>_xlfn.XLOOKUP(A158,'SJR LIST (2024)'!A35:A405,'SJR LIST (2024)'!AC35:AC405,,0,-1)</f>
        <v>0</v>
      </c>
      <c r="P158" s="9"/>
      <c r="Q158" s="9" t="str">
        <f>_xlfn.XLOOKUP(A158,'SJR LIST (2024)'!A35:A405,'SJR LIST (2024)'!AP35:AP405,,0,-1)</f>
        <v>ARE</v>
      </c>
    </row>
    <row r="159" s="3" customFormat="1" spans="1:17">
      <c r="A159" s="13">
        <v>223003</v>
      </c>
      <c r="B159" s="7" t="str">
        <f>_xlfn.XLOOKUP(A159,'SJR LIST (2024)'!A36:A406,'SJR LIST (2024)'!B36:B406,,0,-1)</f>
        <v>CANUTO, MARIO</v>
      </c>
      <c r="C159" s="8">
        <f>_xlfn.XLOOKUP(A159,'SJR LIST (2024)'!A36:A406,'SJR LIST (2024)'!L36:L406,,0,-1)</f>
        <v>45565</v>
      </c>
      <c r="D159" s="9">
        <f>_xlfn.XLOOKUP(A159,'SJR LIST (2024)'!A36:A406,'SJR LIST (2024)'!Q36:Q406,,0,-1)</f>
        <v>715</v>
      </c>
      <c r="E159" s="9">
        <f>_xlfn.XLOOKUP(B159,'SJR LIST (2024)'!B36:B406,'SJR LIST (2024)'!R36:R406,,0,-1)</f>
        <v>900</v>
      </c>
      <c r="F159" s="9">
        <f>_xlfn.XLOOKUP(A159,'SJR LIST (2024)'!A36:A406,'SJR LIST (2024)'!U36:U406,,0,-1)</f>
        <v>0</v>
      </c>
      <c r="G159" s="9">
        <f>_xlfn.XLOOKUP(A159,'SJR LIST (2024)'!A36:A406,'SJR LIST (2024)'!W36:W406,,0-1)</f>
        <v>0</v>
      </c>
      <c r="H159" s="9">
        <f>_xlfn.XLOOKUP(A159,'SJR LIST (2024)'!A36:A406,'SJR LIST (2024)'!X36:X406,,0,-1)</f>
        <v>0</v>
      </c>
      <c r="I159" s="9">
        <f>_xlfn.XLOOKUP(A159,'SJR LIST (2024)'!A36:A406,'SJR LIST (2024)'!Y36:Y406,,0,-1)</f>
        <v>0</v>
      </c>
      <c r="J159" s="9">
        <f>_xlfn.XLOOKUP(A159,'SJR LIST (2024)'!A36:A406,'SJR LIST (2024)'!Y36:Y406,,0,-1)</f>
        <v>0</v>
      </c>
      <c r="K159" s="9">
        <f>_xlfn.XLOOKUP(A159,'SJR LIST (2024)'!A36:A406,'SJR LIST (2024)'!V36:V406,,0,-1)</f>
        <v>0</v>
      </c>
      <c r="L159" s="9">
        <f>_xlfn.XLOOKUP(A159,'SJR LIST (2024)'!A36:A406,'SJR LIST (2024)'!AB36:AB406,,0,-1)</f>
        <v>1615</v>
      </c>
      <c r="M159" s="9">
        <f>_xlfn.XLOOKUP(A159,'SJR LIST (2024)'!A36:A406,'SJR LIST (2024)'!AD36:AD406,,0,-1)</f>
        <v>0</v>
      </c>
      <c r="N159" s="9">
        <f>_xlfn.XLOOKUP(A159,'SJR LIST (2024)'!A36:A406,'SJR LIST (2024)'!AG36:AG406,,0,-1)</f>
        <v>1615</v>
      </c>
      <c r="O159" s="9">
        <f>_xlfn.XLOOKUP(A159,'SJR LIST (2024)'!A36:A406,'SJR LIST (2024)'!AC36:AC406,,0,-1)</f>
        <v>0</v>
      </c>
      <c r="P159" s="9"/>
      <c r="Q159" s="9" t="str">
        <f>_xlfn.XLOOKUP(A159,'SJR LIST (2024)'!A36:A406,'SJR LIST (2024)'!AP36:AP406,,0,-1)</f>
        <v>ARE</v>
      </c>
    </row>
    <row r="160" s="3" customFormat="1" spans="1:17">
      <c r="A160" s="13">
        <v>223515</v>
      </c>
      <c r="B160" s="7" t="str">
        <f>_xlfn.XLOOKUP(A160,'SJR LIST (2024)'!A37:A407,'SJR LIST (2024)'!B37:B407,,0,-1)</f>
        <v>RUNYEARD HUNT, NORMA GO BONCAN</v>
      </c>
      <c r="C160" s="8">
        <f>_xlfn.XLOOKUP(A160,'SJR LIST (2024)'!A37:A407,'SJR LIST (2024)'!L37:L407,,0,-1)</f>
        <v>45567</v>
      </c>
      <c r="D160" s="9">
        <f>_xlfn.XLOOKUP(A160,'SJR LIST (2024)'!A37:A407,'SJR LIST (2024)'!Q37:Q407,,0,-1)</f>
        <v>0</v>
      </c>
      <c r="E160" s="9">
        <f>_xlfn.XLOOKUP(B160,'SJR LIST (2024)'!B37:B407,'SJR LIST (2024)'!R37:R407,,0,-1)</f>
        <v>400</v>
      </c>
      <c r="F160" s="9">
        <f>_xlfn.XLOOKUP(A160,'SJR LIST (2024)'!A37:A407,'SJR LIST (2024)'!U37:U407,,0,-1)</f>
        <v>0</v>
      </c>
      <c r="G160" s="9">
        <f>_xlfn.XLOOKUP(A160,'SJR LIST (2024)'!A37:A407,'SJR LIST (2024)'!W37:W407,,0-1)</f>
        <v>0</v>
      </c>
      <c r="H160" s="9">
        <f>_xlfn.XLOOKUP(A160,'SJR LIST (2024)'!A37:A407,'SJR LIST (2024)'!X37:X407,,0,-1)</f>
        <v>400</v>
      </c>
      <c r="I160" s="9">
        <f>_xlfn.XLOOKUP(A160,'SJR LIST (2024)'!A37:A407,'SJR LIST (2024)'!Y37:Y407,,0,-1)</f>
        <v>0</v>
      </c>
      <c r="J160" s="9">
        <f>_xlfn.XLOOKUP(A160,'SJR LIST (2024)'!A37:A407,'SJR LIST (2024)'!Y37:Y407,,0,-1)</f>
        <v>0</v>
      </c>
      <c r="K160" s="9">
        <f>_xlfn.XLOOKUP(A160,'SJR LIST (2024)'!A37:A407,'SJR LIST (2024)'!V37:V407,,0,-1)</f>
        <v>0</v>
      </c>
      <c r="L160" s="9">
        <f>_xlfn.XLOOKUP(A160,'SJR LIST (2024)'!A37:A407,'SJR LIST (2024)'!AB37:AB407,,0,-1)</f>
        <v>0</v>
      </c>
      <c r="M160" s="9">
        <f>_xlfn.XLOOKUP(A160,'SJR LIST (2024)'!A37:A407,'SJR LIST (2024)'!AD37:AD407,,0,-1)</f>
        <v>0</v>
      </c>
      <c r="N160" s="9">
        <f>_xlfn.XLOOKUP(A160,'SJR LIST (2024)'!A37:A407,'SJR LIST (2024)'!AG37:AG407,,0,-1)</f>
        <v>0</v>
      </c>
      <c r="O160" s="9">
        <f>_xlfn.XLOOKUP(A160,'SJR LIST (2024)'!A37:A407,'SJR LIST (2024)'!AC37:AC407,,0,-1)</f>
        <v>0</v>
      </c>
      <c r="P160" s="9"/>
      <c r="Q160" s="9" t="str">
        <f>_xlfn.XLOOKUP(A160,'SJR LIST (2024)'!A37:A407,'SJR LIST (2024)'!AP37:AP407,,0,-1)</f>
        <v>DBI</v>
      </c>
    </row>
    <row r="161" s="3" customFormat="1" spans="1:17">
      <c r="A161" s="13">
        <v>223947</v>
      </c>
      <c r="B161" s="7" t="str">
        <f>_xlfn.XLOOKUP(A161,'SJR LIST (2024)'!A38:A408,'SJR LIST (2024)'!B38:B408,,0,-1)</f>
        <v>CHUA, ALEXIS</v>
      </c>
      <c r="C161" s="8">
        <f>_xlfn.XLOOKUP(A161,'SJR LIST (2024)'!A38:A408,'SJR LIST (2024)'!L38:L408,,0,-1)</f>
        <v>45567</v>
      </c>
      <c r="D161" s="9">
        <f>_xlfn.XLOOKUP(A161,'SJR LIST (2024)'!A38:A408,'SJR LIST (2024)'!Q38:Q408,,0,-1)</f>
        <v>300</v>
      </c>
      <c r="E161" s="9">
        <f>_xlfn.XLOOKUP(B161,'SJR LIST (2024)'!B38:B408,'SJR LIST (2024)'!R38:R408,,0,-1)</f>
        <v>800</v>
      </c>
      <c r="F161" s="9">
        <f>_xlfn.XLOOKUP(A161,'SJR LIST (2024)'!A38:A408,'SJR LIST (2024)'!U38:U408,,0,-1)</f>
        <v>0</v>
      </c>
      <c r="G161" s="9">
        <f>_xlfn.XLOOKUP(A161,'SJR LIST (2024)'!A38:A408,'SJR LIST (2024)'!W38:W408,,0-1)</f>
        <v>300</v>
      </c>
      <c r="H161" s="9">
        <f>_xlfn.XLOOKUP(A161,'SJR LIST (2024)'!A38:A408,'SJR LIST (2024)'!X38:X408,,0,-1)</f>
        <v>800</v>
      </c>
      <c r="I161" s="9">
        <f>_xlfn.XLOOKUP(A161,'SJR LIST (2024)'!A38:A408,'SJR LIST (2024)'!Y38:Y408,,0,-1)</f>
        <v>0</v>
      </c>
      <c r="J161" s="9">
        <f>_xlfn.XLOOKUP(A161,'SJR LIST (2024)'!A38:A408,'SJR LIST (2024)'!Y38:Y408,,0,-1)</f>
        <v>0</v>
      </c>
      <c r="K161" s="9">
        <f>_xlfn.XLOOKUP(A161,'SJR LIST (2024)'!A38:A408,'SJR LIST (2024)'!V38:V408,,0,-1)</f>
        <v>0</v>
      </c>
      <c r="L161" s="9">
        <f>_xlfn.XLOOKUP(A161,'SJR LIST (2024)'!A38:A408,'SJR LIST (2024)'!AB38:AB408,,0,-1)</f>
        <v>0</v>
      </c>
      <c r="M161" s="9">
        <f>_xlfn.XLOOKUP(A161,'SJR LIST (2024)'!A38:A408,'SJR LIST (2024)'!AD38:AD408,,0,-1)</f>
        <v>0</v>
      </c>
      <c r="N161" s="9">
        <f>_xlfn.XLOOKUP(A161,'SJR LIST (2024)'!A38:A408,'SJR LIST (2024)'!AG38:AG408,,0,-1)</f>
        <v>0</v>
      </c>
      <c r="O161" s="9">
        <f>_xlfn.XLOOKUP(A161,'SJR LIST (2024)'!A38:A408,'SJR LIST (2024)'!AC38:AC408,,0,-1)</f>
        <v>0</v>
      </c>
      <c r="P161" s="9"/>
      <c r="Q161" s="9" t="str">
        <f>_xlfn.XLOOKUP(A161,'SJR LIST (2024)'!A38:A408,'SJR LIST (2024)'!AP38:AP408,,0,-1)</f>
        <v>DBI</v>
      </c>
    </row>
    <row r="162" s="3" customFormat="1" spans="1:17">
      <c r="A162" s="13" t="s">
        <v>412</v>
      </c>
      <c r="B162" s="7" t="str">
        <f>_xlfn.XLOOKUP(A162,'SJR LIST (2024)'!A39:A409,'SJR LIST (2024)'!B39:B409,,0,-1)</f>
        <v>EXCELL CONTRACTORS &amp; DEVELOPMENT INC.</v>
      </c>
      <c r="C162" s="8">
        <f>_xlfn.XLOOKUP(A162,'SJR LIST (2024)'!A39:A409,'SJR LIST (2024)'!L39:L409,,0,-1)</f>
        <v>45568</v>
      </c>
      <c r="D162" s="9">
        <f>_xlfn.XLOOKUP(A162,'SJR LIST (2024)'!A39:A409,'SJR LIST (2024)'!Q39:Q409,,0,-1)</f>
        <v>6500</v>
      </c>
      <c r="E162" s="9">
        <f>_xlfn.XLOOKUP(B162,'SJR LIST (2024)'!B39:B409,'SJR LIST (2024)'!R39:R409,,0,-1)</f>
        <v>3200</v>
      </c>
      <c r="F162" s="9">
        <f>_xlfn.XLOOKUP(A162,'SJR LIST (2024)'!A39:A409,'SJR LIST (2024)'!U39:U409,,0,-1)</f>
        <v>0</v>
      </c>
      <c r="G162" s="9">
        <f>_xlfn.XLOOKUP(A162,'SJR LIST (2024)'!A39:A409,'SJR LIST (2024)'!W39:W409,,0-1)</f>
        <v>6500</v>
      </c>
      <c r="H162" s="9">
        <f>_xlfn.XLOOKUP(A162,'SJR LIST (2024)'!A39:A409,'SJR LIST (2024)'!X39:X409,,0,-1)</f>
        <v>0</v>
      </c>
      <c r="I162" s="9">
        <f>_xlfn.XLOOKUP(A162,'SJR LIST (2024)'!A39:A409,'SJR LIST (2024)'!Y39:Y409,,0,-1)</f>
        <v>0</v>
      </c>
      <c r="J162" s="9">
        <f>_xlfn.XLOOKUP(A162,'SJR LIST (2024)'!A39:A409,'SJR LIST (2024)'!Y39:Y409,,0,-1)</f>
        <v>0</v>
      </c>
      <c r="K162" s="9">
        <f>_xlfn.XLOOKUP(A162,'SJR LIST (2024)'!A39:A409,'SJR LIST (2024)'!V39:V409,,0,-1)</f>
        <v>0</v>
      </c>
      <c r="L162" s="9">
        <f>_xlfn.XLOOKUP(A162,'SJR LIST (2024)'!A39:A409,'SJR LIST (2024)'!AB39:AB409,,0,-1)</f>
        <v>3200</v>
      </c>
      <c r="M162" s="9">
        <f>_xlfn.XLOOKUP(A162,'SJR LIST (2024)'!A39:A409,'SJR LIST (2024)'!AD39:AD409,,0,-1)</f>
        <v>1600</v>
      </c>
      <c r="N162" s="9">
        <f>_xlfn.XLOOKUP(A162,'SJR LIST (2024)'!A39:A409,'SJR LIST (2024)'!AG39:AG409,,0,-1)</f>
        <v>1600</v>
      </c>
      <c r="O162" s="9">
        <f>_xlfn.XLOOKUP(A162,'SJR LIST (2024)'!A39:A409,'SJR LIST (2024)'!AC39:AC409,,0,-1)</f>
        <v>0</v>
      </c>
      <c r="P162" s="9"/>
      <c r="Q162" s="9" t="str">
        <f>_xlfn.XLOOKUP(A162,'SJR LIST (2024)'!A39:A409,'SJR LIST (2024)'!AP39:AP409,,0,-1)</f>
        <v>ARE</v>
      </c>
    </row>
    <row r="163" s="3" customFormat="1" spans="1:17">
      <c r="A163" s="13" t="s">
        <v>413</v>
      </c>
      <c r="B163" s="7" t="str">
        <f>_xlfn.XLOOKUP(A163,'SJR LIST (2024)'!A40:A410,'SJR LIST (2024)'!B40:B410,,0,-1)</f>
        <v>KOLIN PHILIPPINES INTERNATIONAL INC.</v>
      </c>
      <c r="C163" s="8">
        <f>_xlfn.XLOOKUP(A163,'SJR LIST (2024)'!A40:A410,'SJR LIST (2024)'!L40:L410,,0,-1)</f>
        <v>45568</v>
      </c>
      <c r="D163" s="9">
        <f>_xlfn.XLOOKUP(A163,'SJR LIST (2024)'!A40:A410,'SJR LIST (2024)'!Q40:Q410,,0,-1)</f>
        <v>1000</v>
      </c>
      <c r="E163" s="9">
        <f>_xlfn.XLOOKUP(B163,'SJR LIST (2024)'!B40:B410,'SJR LIST (2024)'!R40:R410,,0,-1)</f>
        <v>0</v>
      </c>
      <c r="F163" s="9">
        <f>_xlfn.XLOOKUP(A163,'SJR LIST (2024)'!A40:A410,'SJR LIST (2024)'!U40:U410,,0,-1)</f>
        <v>0</v>
      </c>
      <c r="G163" s="9">
        <f>_xlfn.XLOOKUP(A163,'SJR LIST (2024)'!A40:A410,'SJR LIST (2024)'!W40:W410,,0-1)</f>
        <v>1000</v>
      </c>
      <c r="H163" s="9">
        <f>_xlfn.XLOOKUP(A163,'SJR LIST (2024)'!A40:A410,'SJR LIST (2024)'!X40:X410,,0,-1)</f>
        <v>0</v>
      </c>
      <c r="I163" s="9">
        <f>_xlfn.XLOOKUP(A163,'SJR LIST (2024)'!A40:A410,'SJR LIST (2024)'!Y40:Y410,,0,-1)</f>
        <v>0</v>
      </c>
      <c r="J163" s="9">
        <f>_xlfn.XLOOKUP(A163,'SJR LIST (2024)'!A40:A410,'SJR LIST (2024)'!Y40:Y410,,0,-1)</f>
        <v>0</v>
      </c>
      <c r="K163" s="9">
        <f>_xlfn.XLOOKUP(A163,'SJR LIST (2024)'!A40:A410,'SJR LIST (2024)'!V40:V410,,0,-1)</f>
        <v>0</v>
      </c>
      <c r="L163" s="9">
        <f>_xlfn.XLOOKUP(A163,'SJR LIST (2024)'!A40:A410,'SJR LIST (2024)'!AB40:AB410,,0,-1)</f>
        <v>0</v>
      </c>
      <c r="M163" s="9">
        <f>_xlfn.XLOOKUP(A163,'SJR LIST (2024)'!A40:A410,'SJR LIST (2024)'!AD40:AD410,,0,-1)</f>
        <v>0</v>
      </c>
      <c r="N163" s="9">
        <f>_xlfn.XLOOKUP(A163,'SJR LIST (2024)'!A40:A410,'SJR LIST (2024)'!AG40:AG410,,0,-1)</f>
        <v>0</v>
      </c>
      <c r="O163" s="9">
        <f>_xlfn.XLOOKUP(A163,'SJR LIST (2024)'!A40:A410,'SJR LIST (2024)'!AC40:AC410,,0,-1)</f>
        <v>0</v>
      </c>
      <c r="P163" s="9"/>
      <c r="Q163" s="9" t="str">
        <f>_xlfn.XLOOKUP(A163,'SJR LIST (2024)'!A40:A410,'SJR LIST (2024)'!AP40:AP410,,0,-1)</f>
        <v>DBI</v>
      </c>
    </row>
    <row r="164" s="3" customFormat="1" spans="1:17">
      <c r="A164" s="13">
        <v>224309</v>
      </c>
      <c r="B164" s="7" t="str">
        <f>_xlfn.XLOOKUP(A164,'SJR LIST (2024)'!A41:A411,'SJR LIST (2024)'!B41:B411,,0,-1)</f>
        <v>POLYSEAL MFG. IND'S INC</v>
      </c>
      <c r="C164" s="8">
        <f>_xlfn.XLOOKUP(A164,'SJR LIST (2024)'!A41:A411,'SJR LIST (2024)'!L41:L411,,0,-1)</f>
        <v>45573</v>
      </c>
      <c r="D164" s="9">
        <f>_xlfn.XLOOKUP(A164,'SJR LIST (2024)'!A41:A411,'SJR LIST (2024)'!Q41:Q411,,0,-1)</f>
        <v>0</v>
      </c>
      <c r="E164" s="9">
        <f>_xlfn.XLOOKUP(B164,'SJR LIST (2024)'!B41:B411,'SJR LIST (2024)'!R41:R411,,0,-1)</f>
        <v>400</v>
      </c>
      <c r="F164" s="9">
        <f>_xlfn.XLOOKUP(A164,'SJR LIST (2024)'!A41:A411,'SJR LIST (2024)'!U41:U411,,0,-1)</f>
        <v>0</v>
      </c>
      <c r="G164" s="9">
        <f>_xlfn.XLOOKUP(A164,'SJR LIST (2024)'!A41:A411,'SJR LIST (2024)'!W41:W411,,0-1)</f>
        <v>0</v>
      </c>
      <c r="H164" s="9">
        <f>_xlfn.XLOOKUP(A164,'SJR LIST (2024)'!A41:A411,'SJR LIST (2024)'!X41:X411,,0,-1)</f>
        <v>0</v>
      </c>
      <c r="I164" s="9">
        <f>_xlfn.XLOOKUP(A164,'SJR LIST (2024)'!A41:A411,'SJR LIST (2024)'!Y41:Y411,,0,-1)</f>
        <v>0</v>
      </c>
      <c r="J164" s="9">
        <f>_xlfn.XLOOKUP(A164,'SJR LIST (2024)'!A41:A411,'SJR LIST (2024)'!Y41:Y411,,0,-1)</f>
        <v>0</v>
      </c>
      <c r="K164" s="9">
        <f>_xlfn.XLOOKUP(A164,'SJR LIST (2024)'!A41:A411,'SJR LIST (2024)'!V41:V411,,0,-1)</f>
        <v>0</v>
      </c>
      <c r="L164" s="9">
        <f>_xlfn.XLOOKUP(A164,'SJR LIST (2024)'!A41:A411,'SJR LIST (2024)'!AB41:AB411,,0,-1)</f>
        <v>400</v>
      </c>
      <c r="M164" s="9">
        <f>_xlfn.XLOOKUP(A164,'SJR LIST (2024)'!A41:A411,'SJR LIST (2024)'!AD41:AD411,,0,-1)</f>
        <v>0</v>
      </c>
      <c r="N164" s="9">
        <f>_xlfn.XLOOKUP(A164,'SJR LIST (2024)'!A41:A411,'SJR LIST (2024)'!AG41:AG411,,0,-1)</f>
        <v>400</v>
      </c>
      <c r="O164" s="9">
        <f>_xlfn.XLOOKUP(A164,'SJR LIST (2024)'!A41:A411,'SJR LIST (2024)'!AC41:AC411,,0,-1)</f>
        <v>0</v>
      </c>
      <c r="P164" s="9"/>
      <c r="Q164" s="9" t="str">
        <f>_xlfn.XLOOKUP(A164,'SJR LIST (2024)'!A41:A411,'SJR LIST (2024)'!AP41:AP411,,0,-1)</f>
        <v>BI-SHOP</v>
      </c>
    </row>
    <row r="165" s="3" customFormat="1" spans="1:17">
      <c r="A165" s="13">
        <v>224799</v>
      </c>
      <c r="B165" s="7" t="str">
        <f>_xlfn.XLOOKUP(A165,'SJR LIST (2024)'!A42:A412,'SJR LIST (2024)'!B42:B412,,0,-1)</f>
        <v>TAGLE, AMY</v>
      </c>
      <c r="C165" s="8">
        <f>_xlfn.XLOOKUP(A165,'SJR LIST (2024)'!A42:A412,'SJR LIST (2024)'!L42:L412,,0,-1)</f>
        <v>45573</v>
      </c>
      <c r="D165" s="9">
        <f>_xlfn.XLOOKUP(A165,'SJR LIST (2024)'!A42:A412,'SJR LIST (2024)'!Q42:Q412,,0,-1)</f>
        <v>1500</v>
      </c>
      <c r="E165" s="9">
        <f>_xlfn.XLOOKUP(B165,'SJR LIST (2024)'!B42:B412,'SJR LIST (2024)'!R42:R412,,0,-1)</f>
        <v>800</v>
      </c>
      <c r="F165" s="9">
        <f>_xlfn.XLOOKUP(A165,'SJR LIST (2024)'!A42:A412,'SJR LIST (2024)'!U42:U412,,0,-1)</f>
        <v>0</v>
      </c>
      <c r="G165" s="9">
        <f>_xlfn.XLOOKUP(A165,'SJR LIST (2024)'!A42:A412,'SJR LIST (2024)'!W42:W412,,0-1)</f>
        <v>1500</v>
      </c>
      <c r="H165" s="9">
        <f>_xlfn.XLOOKUP(A165,'SJR LIST (2024)'!A42:A412,'SJR LIST (2024)'!X42:X412,,0,-1)</f>
        <v>800</v>
      </c>
      <c r="I165" s="9">
        <f>_xlfn.XLOOKUP(A165,'SJR LIST (2024)'!A42:A412,'SJR LIST (2024)'!Y42:Y412,,0,-1)</f>
        <v>0</v>
      </c>
      <c r="J165" s="9">
        <f>_xlfn.XLOOKUP(A165,'SJR LIST (2024)'!A42:A412,'SJR LIST (2024)'!Y42:Y412,,0,-1)</f>
        <v>0</v>
      </c>
      <c r="K165" s="9">
        <f>_xlfn.XLOOKUP(A165,'SJR LIST (2024)'!A42:A412,'SJR LIST (2024)'!V42:V412,,0,-1)</f>
        <v>0</v>
      </c>
      <c r="L165" s="9">
        <f>_xlfn.XLOOKUP(A165,'SJR LIST (2024)'!A42:A412,'SJR LIST (2024)'!AB42:AB412,,0,-1)</f>
        <v>0</v>
      </c>
      <c r="M165" s="9">
        <f>_xlfn.XLOOKUP(A165,'SJR LIST (2024)'!A42:A412,'SJR LIST (2024)'!AD42:AD412,,0,-1)</f>
        <v>0</v>
      </c>
      <c r="N165" s="9">
        <f>_xlfn.XLOOKUP(A165,'SJR LIST (2024)'!A42:A412,'SJR LIST (2024)'!AG42:AG412,,0,-1)</f>
        <v>0</v>
      </c>
      <c r="O165" s="9">
        <f>_xlfn.XLOOKUP(A165,'SJR LIST (2024)'!A42:A412,'SJR LIST (2024)'!AC42:AC412,,0,-1)</f>
        <v>0</v>
      </c>
      <c r="P165" s="9"/>
      <c r="Q165" s="9" t="str">
        <f>_xlfn.XLOOKUP(A165,'SJR LIST (2024)'!A42:A412,'SJR LIST (2024)'!AP42:AP412,,0,-1)</f>
        <v>DBI</v>
      </c>
    </row>
    <row r="166" s="3" customFormat="1" spans="1:17">
      <c r="A166" s="13">
        <v>225546</v>
      </c>
      <c r="B166" s="7" t="str">
        <f>_xlfn.XLOOKUP(A166,'SJR LIST (2024)'!A43:A413,'SJR LIST (2024)'!B43:B413,,0,-1)</f>
        <v>TAN, ELIZABETH</v>
      </c>
      <c r="C166" s="8">
        <f>_xlfn.XLOOKUP(A166,'SJR LIST (2024)'!A43:A413,'SJR LIST (2024)'!L43:L413,,0,-1)</f>
        <v>45576</v>
      </c>
      <c r="D166" s="9">
        <f>_xlfn.XLOOKUP(A166,'SJR LIST (2024)'!A43:A413,'SJR LIST (2024)'!Q43:Q413,,0,-1)</f>
        <v>300</v>
      </c>
      <c r="E166" s="9">
        <f>_xlfn.XLOOKUP(B166,'SJR LIST (2024)'!B43:B413,'SJR LIST (2024)'!R43:R413,,0,-1)</f>
        <v>800</v>
      </c>
      <c r="F166" s="9">
        <f>_xlfn.XLOOKUP(A166,'SJR LIST (2024)'!A43:A413,'SJR LIST (2024)'!U43:U413,,0,-1)</f>
        <v>0</v>
      </c>
      <c r="G166" s="9">
        <f>_xlfn.XLOOKUP(A166,'SJR LIST (2024)'!A43:A413,'SJR LIST (2024)'!W43:W413,,0-1)</f>
        <v>300</v>
      </c>
      <c r="H166" s="9">
        <f>_xlfn.XLOOKUP(A166,'SJR LIST (2024)'!A43:A413,'SJR LIST (2024)'!X43:X413,,0,-1)</f>
        <v>800</v>
      </c>
      <c r="I166" s="9">
        <f>_xlfn.XLOOKUP(A166,'SJR LIST (2024)'!A43:A413,'SJR LIST (2024)'!Y43:Y413,,0,-1)</f>
        <v>0</v>
      </c>
      <c r="J166" s="9">
        <f>_xlfn.XLOOKUP(A166,'SJR LIST (2024)'!A43:A413,'SJR LIST (2024)'!Y43:Y413,,0,-1)</f>
        <v>0</v>
      </c>
      <c r="K166" s="9">
        <f>_xlfn.XLOOKUP(A166,'SJR LIST (2024)'!A43:A413,'SJR LIST (2024)'!V43:V413,,0,-1)</f>
        <v>0</v>
      </c>
      <c r="L166" s="9">
        <f>_xlfn.XLOOKUP(A166,'SJR LIST (2024)'!A43:A413,'SJR LIST (2024)'!AB43:AB413,,0,-1)</f>
        <v>0</v>
      </c>
      <c r="M166" s="9">
        <f>_xlfn.XLOOKUP(A166,'SJR LIST (2024)'!A43:A413,'SJR LIST (2024)'!AD43:AD413,,0,-1)</f>
        <v>0</v>
      </c>
      <c r="N166" s="9">
        <f>_xlfn.XLOOKUP(A166,'SJR LIST (2024)'!A43:A413,'SJR LIST (2024)'!AG43:AG413,,0,-1)</f>
        <v>0</v>
      </c>
      <c r="O166" s="9">
        <f>_xlfn.XLOOKUP(A166,'SJR LIST (2024)'!A43:A413,'SJR LIST (2024)'!AC43:AC413,,0,-1)</f>
        <v>0</v>
      </c>
      <c r="P166" s="9"/>
      <c r="Q166" s="9" t="str">
        <f>_xlfn.XLOOKUP(A166,'SJR LIST (2024)'!A43:A413,'SJR LIST (2024)'!AP43:AP413,,0,-1)</f>
        <v>DBI</v>
      </c>
    </row>
    <row r="167" s="3" customFormat="1" spans="1:17">
      <c r="A167" s="13">
        <v>226418</v>
      </c>
      <c r="B167" s="7" t="str">
        <f>_xlfn.XLOOKUP(A167,'SJR LIST (2024)'!A44:A414,'SJR LIST (2024)'!B44:B414,,0,-1)</f>
        <v>KOLIN PHILIPPINES INTERNATIONAL INC. (SHOP MACTAN)</v>
      </c>
      <c r="C167" s="8">
        <f>_xlfn.XLOOKUP(A167,'SJR LIST (2024)'!A44:A414,'SJR LIST (2024)'!L44:L414,,0,-1)</f>
        <v>45581</v>
      </c>
      <c r="D167" s="9">
        <f>_xlfn.XLOOKUP(A167,'SJR LIST (2024)'!A44:A414,'SJR LIST (2024)'!Q44:Q414,,0,-1)</f>
        <v>3300</v>
      </c>
      <c r="E167" s="9">
        <f>_xlfn.XLOOKUP(B167,'SJR LIST (2024)'!B44:B414,'SJR LIST (2024)'!R44:R414,,0,-1)</f>
        <v>2300</v>
      </c>
      <c r="F167" s="9">
        <f>_xlfn.XLOOKUP(A167,'SJR LIST (2024)'!A44:A414,'SJR LIST (2024)'!U44:U414,,0,-1)</f>
        <v>0</v>
      </c>
      <c r="G167" s="9">
        <f>_xlfn.XLOOKUP(A167,'SJR LIST (2024)'!A44:A414,'SJR LIST (2024)'!W44:W414,,0-1)</f>
        <v>3300</v>
      </c>
      <c r="H167" s="9">
        <f>_xlfn.XLOOKUP(A167,'SJR LIST (2024)'!A44:A414,'SJR LIST (2024)'!X44:X414,,0,-1)</f>
        <v>2300</v>
      </c>
      <c r="I167" s="9">
        <f>_xlfn.XLOOKUP(A167,'SJR LIST (2024)'!A44:A414,'SJR LIST (2024)'!Y44:Y414,,0,-1)</f>
        <v>0</v>
      </c>
      <c r="J167" s="9">
        <f>_xlfn.XLOOKUP(A167,'SJR LIST (2024)'!A44:A414,'SJR LIST (2024)'!Y44:Y414,,0,-1)</f>
        <v>0</v>
      </c>
      <c r="K167" s="9">
        <f>_xlfn.XLOOKUP(A167,'SJR LIST (2024)'!A44:A414,'SJR LIST (2024)'!V44:V414,,0,-1)</f>
        <v>0</v>
      </c>
      <c r="L167" s="9">
        <f>_xlfn.XLOOKUP(A167,'SJR LIST (2024)'!A44:A414,'SJR LIST (2024)'!AB44:AB414,,0,-1)</f>
        <v>0</v>
      </c>
      <c r="M167" s="9">
        <f>_xlfn.XLOOKUP(A167,'SJR LIST (2024)'!A44:A414,'SJR LIST (2024)'!AD44:AD414,,0,-1)</f>
        <v>0</v>
      </c>
      <c r="N167" s="9">
        <f>_xlfn.XLOOKUP(A167,'SJR LIST (2024)'!A44:A414,'SJR LIST (2024)'!AG44:AG414,,0,-1)</f>
        <v>0</v>
      </c>
      <c r="O167" s="9">
        <f>_xlfn.XLOOKUP(A167,'SJR LIST (2024)'!A44:A414,'SJR LIST (2024)'!AC44:AC414,,0,-1)</f>
        <v>0</v>
      </c>
      <c r="P167" s="9"/>
      <c r="Q167" s="9" t="str">
        <f>_xlfn.XLOOKUP(A167,'SJR LIST (2024)'!A44:A414,'SJR LIST (2024)'!AP44:AP414,,0,-1)</f>
        <v>DBI</v>
      </c>
    </row>
    <row r="168" s="3" customFormat="1" spans="1:17">
      <c r="A168" s="13">
        <v>227174</v>
      </c>
      <c r="B168" s="7" t="str">
        <f>_xlfn.XLOOKUP(A168,'SJR LIST (2024)'!A4:A475,'SJR LIST (2024)'!B4:B475,,0,-1)</f>
        <v>PUIG, GARIE</v>
      </c>
      <c r="C168" s="8">
        <f>_xlfn.XLOOKUP(A168,'SJR LIST (2024)'!A4:A475,'SJR LIST (2024)'!L4:L475,,0,-1)</f>
        <v>45587</v>
      </c>
      <c r="D168" s="9">
        <f>_xlfn.XLOOKUP(A168,'SJR LIST (2024)'!A4:A475,'SJR LIST (2024)'!Q4:Q475,,0,-1)</f>
        <v>1500</v>
      </c>
      <c r="E168" s="9">
        <f>_xlfn.XLOOKUP(A168,'SJR LIST (2024)'!A4:A475,'SJR LIST (2024)'!R4:R475,,0,-1)</f>
        <v>800</v>
      </c>
      <c r="F168" s="9">
        <f>_xlfn.XLOOKUP(A168,'SJR LIST (2024)'!A4:A475,'SJR LIST (2024)'!U4:U475,,0,-1)</f>
        <v>0</v>
      </c>
      <c r="G168" s="9">
        <f>_xlfn.XLOOKUP(A168,'SJR LIST (2024)'!A4:A475,'SJR LIST (2024)'!W4:W475,,0,-1)</f>
        <v>1500</v>
      </c>
      <c r="H168" s="9">
        <f>_xlfn.XLOOKUP(A168,'SJR LIST (2024)'!A4:A475,'SJR LIST (2024)'!X4:X475,,0,-1)</f>
        <v>800</v>
      </c>
      <c r="I168" s="9">
        <f>_xlfn.XLOOKUP(A168,'SJR LIST (2024)'!A4:A475,'SJR LIST (2024)'!Y4:Y475,,0,-1)</f>
        <v>0</v>
      </c>
      <c r="J168" s="9">
        <f>_xlfn.XLOOKUP(A168,'SJR LIST (2024)'!A4:A475,'SJR LIST (2024)'!Z4:Z475,,0,-1)</f>
        <v>0</v>
      </c>
      <c r="K168" s="9">
        <f>_xlfn.XLOOKUP(A168,'SJR LIST (2024)'!A4:A475,'SJR LIST (2024)'!V4:V475,,0,-1)</f>
        <v>0</v>
      </c>
      <c r="L168" s="9">
        <f>_xlfn.XLOOKUP(A168,'SJR LIST (2024)'!A4:A475,'SJR LIST (2024)'!AB4:AB475,,0,-1)</f>
        <v>0</v>
      </c>
      <c r="M168" s="9">
        <f>_xlfn.XLOOKUP(A168,'SJR LIST (2024)'!A4:A475,'SJR LIST (2024)'!AD4:AD475,,0,-1)</f>
        <v>0</v>
      </c>
      <c r="N168" s="9">
        <f>_xlfn.XLOOKUP(A168,'SJR LIST (2024)'!A4:A475,'SJR LIST (2024)'!AG4:AG475,,0,-1)</f>
        <v>0</v>
      </c>
      <c r="O168" s="9">
        <f>_xlfn.XLOOKUP(A168,'SJR LIST (2024)'!A4:A475,'SJR LIST (2024)'!AC4:AC475,,0,-1)</f>
        <v>0</v>
      </c>
      <c r="P168" s="9"/>
      <c r="Q168" s="9" t="str">
        <f>_xlfn.XLOOKUP(A168,'SJR LIST (2024)'!A4:A475,'SJR LIST (2024)'!AP4:AP475,,0,-1)</f>
        <v>DBI</v>
      </c>
    </row>
    <row r="169" s="3" customFormat="1" spans="1:17">
      <c r="A169" s="13">
        <v>227193</v>
      </c>
      <c r="B169" s="7" t="str">
        <f>_xlfn.XLOOKUP(A169,'SJR LIST (2024)'!A5:A476,'SJR LIST (2024)'!B5:B476,,0,-1)</f>
        <v>SANCHEZ, CAMILIA C/O RPMA</v>
      </c>
      <c r="C169" s="8">
        <f>_xlfn.XLOOKUP(A169,'SJR LIST (2024)'!A5:A476,'SJR LIST (2024)'!L5:L476,,0,-1)</f>
        <v>45587</v>
      </c>
      <c r="D169" s="9">
        <f>_xlfn.XLOOKUP(A169,'SJR LIST (2024)'!A5:A476,'SJR LIST (2024)'!Q5:Q476,,0,-1)</f>
        <v>0</v>
      </c>
      <c r="E169" s="9">
        <f>_xlfn.XLOOKUP(A169,'SJR LIST (2024)'!A5:A476,'SJR LIST (2024)'!R5:R476,,0,-1)</f>
        <v>2400</v>
      </c>
      <c r="F169" s="9">
        <f>_xlfn.XLOOKUP(A169,'SJR LIST (2024)'!A5:A476,'SJR LIST (2024)'!U5:U476,,0,-1)</f>
        <v>0</v>
      </c>
      <c r="G169" s="9">
        <f>_xlfn.XLOOKUP(A169,'SJR LIST (2024)'!A5:A476,'SJR LIST (2024)'!W5:W476,,0,-1)</f>
        <v>0</v>
      </c>
      <c r="H169" s="9">
        <f>_xlfn.XLOOKUP(A169,'SJR LIST (2024)'!A5:A476,'SJR LIST (2024)'!X5:X476,,0,-1)</f>
        <v>2400</v>
      </c>
      <c r="I169" s="9">
        <f>_xlfn.XLOOKUP(A169,'SJR LIST (2024)'!A5:A476,'SJR LIST (2024)'!Y5:Y476,,0,-1)</f>
        <v>0</v>
      </c>
      <c r="J169" s="9">
        <f>_xlfn.XLOOKUP(A169,'SJR LIST (2024)'!A5:A476,'SJR LIST (2024)'!Z5:Z476,,0,-1)</f>
        <v>0</v>
      </c>
      <c r="K169" s="9">
        <f>_xlfn.XLOOKUP(A169,'SJR LIST (2024)'!A5:A476,'SJR LIST (2024)'!V5:V476,,0,-1)</f>
        <v>0</v>
      </c>
      <c r="L169" s="9">
        <f>_xlfn.XLOOKUP(A169,'SJR LIST (2024)'!A5:A476,'SJR LIST (2024)'!AB5:AB476,,0,-1)</f>
        <v>0</v>
      </c>
      <c r="M169" s="9">
        <f>_xlfn.XLOOKUP(A169,'SJR LIST (2024)'!A5:A476,'SJR LIST (2024)'!AD5:AD476,,0,-1)</f>
        <v>0</v>
      </c>
      <c r="N169" s="9">
        <f>_xlfn.XLOOKUP(A169,'SJR LIST (2024)'!A5:A476,'SJR LIST (2024)'!AG5:AG476,,0,-1)</f>
        <v>0</v>
      </c>
      <c r="O169" s="9">
        <f>_xlfn.XLOOKUP(A169,'SJR LIST (2024)'!A5:A476,'SJR LIST (2024)'!AC5:AC476,,0,-1)</f>
        <v>0</v>
      </c>
      <c r="P169" s="9"/>
      <c r="Q169" s="9" t="str">
        <f>_xlfn.XLOOKUP(A169,'SJR LIST (2024)'!A5:A476,'SJR LIST (2024)'!AP5:AP476,,0,-1)</f>
        <v>DBI</v>
      </c>
    </row>
    <row r="170" s="3" customFormat="1" spans="1:17">
      <c r="A170" s="13">
        <v>226860</v>
      </c>
      <c r="B170" s="7" t="str">
        <f>_xlfn.XLOOKUP(A170,'SJR LIST (2024)'!A6:A477,'SJR LIST (2024)'!B6:B477,,0,-1)</f>
        <v>TEH, GILBERT</v>
      </c>
      <c r="C170" s="8">
        <f>_xlfn.XLOOKUP(A170,'SJR LIST (2024)'!A6:A477,'SJR LIST (2024)'!L6:L477,,0,-1)</f>
        <v>45589</v>
      </c>
      <c r="D170" s="9">
        <f>_xlfn.XLOOKUP(A170,'SJR LIST (2024)'!A6:A477,'SJR LIST (2024)'!Q6:Q477,,0,-1)</f>
        <v>300</v>
      </c>
      <c r="E170" s="9">
        <f>_xlfn.XLOOKUP(A170,'SJR LIST (2024)'!A6:A477,'SJR LIST (2024)'!R6:R477,,0,-1)</f>
        <v>800</v>
      </c>
      <c r="F170" s="9">
        <f>_xlfn.XLOOKUP(A170,'SJR LIST (2024)'!A6:A477,'SJR LIST (2024)'!U6:U477,,0,-1)</f>
        <v>0</v>
      </c>
      <c r="G170" s="9">
        <f>_xlfn.XLOOKUP(A170,'SJR LIST (2024)'!A6:A477,'SJR LIST (2024)'!W6:W477,,0,-1)</f>
        <v>0</v>
      </c>
      <c r="H170" s="9">
        <f>_xlfn.XLOOKUP(A170,'SJR LIST (2024)'!A6:A477,'SJR LIST (2024)'!X6:X477,,0,-1)</f>
        <v>0</v>
      </c>
      <c r="I170" s="9">
        <f>_xlfn.XLOOKUP(A170,'SJR LIST (2024)'!A6:A477,'SJR LIST (2024)'!Y6:Y477,,0,-1)</f>
        <v>0</v>
      </c>
      <c r="J170" s="9">
        <f>_xlfn.XLOOKUP(A170,'SJR LIST (2024)'!A6:A477,'SJR LIST (2024)'!Z6:Z477,,0,-1)</f>
        <v>0</v>
      </c>
      <c r="K170" s="9">
        <f>_xlfn.XLOOKUP(A170,'SJR LIST (2024)'!A6:A477,'SJR LIST (2024)'!V6:V477,,0,-1)</f>
        <v>0</v>
      </c>
      <c r="L170" s="9">
        <f>_xlfn.XLOOKUP(A170,'SJR LIST (2024)'!A6:A477,'SJR LIST (2024)'!AB6:AB477,,0,-1)</f>
        <v>1100</v>
      </c>
      <c r="M170" s="9">
        <f>_xlfn.XLOOKUP(A170,'SJR LIST (2024)'!A6:A477,'SJR LIST (2024)'!AD6:AD477,,0,-1)</f>
        <v>0</v>
      </c>
      <c r="N170" s="9">
        <f>_xlfn.XLOOKUP(A170,'SJR LIST (2024)'!A6:A477,'SJR LIST (2024)'!AG6:AG477,,0,-1)</f>
        <v>1100</v>
      </c>
      <c r="O170" s="9">
        <f>_xlfn.XLOOKUP(A170,'SJR LIST (2024)'!A6:A477,'SJR LIST (2024)'!AC6:AC477,,0,-1)</f>
        <v>0</v>
      </c>
      <c r="P170" s="9"/>
      <c r="Q170" s="9" t="str">
        <f>_xlfn.XLOOKUP(A170,'SJR LIST (2024)'!A6:A477,'SJR LIST (2024)'!AP6:AP477,,0,-1)</f>
        <v>BI-SHOP</v>
      </c>
    </row>
    <row r="171" s="3" customFormat="1" spans="1:17">
      <c r="A171" s="13">
        <v>227890</v>
      </c>
      <c r="B171" s="7" t="str">
        <f>_xlfn.XLOOKUP(A171,'SJR LIST (2024)'!A7:A478,'SJR LIST (2024)'!B7:B478,,0,-1)</f>
        <v>YAP, EFREN CHUA</v>
      </c>
      <c r="C171" s="8">
        <f>_xlfn.XLOOKUP(A171,'SJR LIST (2024)'!A7:A478,'SJR LIST (2024)'!L7:L478,,0,-1)</f>
        <v>45593</v>
      </c>
      <c r="D171" s="9">
        <f>_xlfn.XLOOKUP(A171,'SJR LIST (2024)'!A7:A478,'SJR LIST (2024)'!Q7:Q478,,0,-1)</f>
        <v>0</v>
      </c>
      <c r="E171" s="9">
        <f>_xlfn.XLOOKUP(A171,'SJR LIST (2024)'!A7:A478,'SJR LIST (2024)'!R7:R478,,0,-1)</f>
        <v>800</v>
      </c>
      <c r="F171" s="9">
        <f>_xlfn.XLOOKUP(A171,'SJR LIST (2024)'!A7:A478,'SJR LIST (2024)'!U7:U478,,0,-1)</f>
        <v>0</v>
      </c>
      <c r="G171" s="9">
        <f>_xlfn.XLOOKUP(A171,'SJR LIST (2024)'!A7:A478,'SJR LIST (2024)'!W7:W478,,0,-1)</f>
        <v>0</v>
      </c>
      <c r="H171" s="9">
        <f>_xlfn.XLOOKUP(A171,'SJR LIST (2024)'!A7:A478,'SJR LIST (2024)'!X7:X478,,0,-1)</f>
        <v>800</v>
      </c>
      <c r="I171" s="9">
        <f>_xlfn.XLOOKUP(A171,'SJR LIST (2024)'!A7:A478,'SJR LIST (2024)'!Y7:Y478,,0,-1)</f>
        <v>0</v>
      </c>
      <c r="J171" s="9">
        <f>_xlfn.XLOOKUP(A171,'SJR LIST (2024)'!A7:A478,'SJR LIST (2024)'!Z7:Z478,,0,-1)</f>
        <v>0</v>
      </c>
      <c r="K171" s="9">
        <f>_xlfn.XLOOKUP(A171,'SJR LIST (2024)'!A7:A478,'SJR LIST (2024)'!V7:V478,,0,-1)</f>
        <v>0</v>
      </c>
      <c r="L171" s="9">
        <f>_xlfn.XLOOKUP(A171,'SJR LIST (2024)'!A7:A478,'SJR LIST (2024)'!AB7:AB478,,0,-1)</f>
        <v>0</v>
      </c>
      <c r="M171" s="9">
        <f>_xlfn.XLOOKUP(A171,'SJR LIST (2024)'!A7:A478,'SJR LIST (2024)'!AD7:AD478,,0,-1)</f>
        <v>0</v>
      </c>
      <c r="N171" s="9">
        <f>_xlfn.XLOOKUP(A171,'SJR LIST (2024)'!A7:A478,'SJR LIST (2024)'!AG7:AG478,,0,-1)</f>
        <v>0</v>
      </c>
      <c r="O171" s="9">
        <f>_xlfn.XLOOKUP(A171,'SJR LIST (2024)'!A7:A478,'SJR LIST (2024)'!AC7:AC478,,0,-1)</f>
        <v>0</v>
      </c>
      <c r="P171" s="9"/>
      <c r="Q171" s="9" t="str">
        <f>_xlfn.XLOOKUP(A171,'SJR LIST (2024)'!A7:A478,'SJR LIST (2024)'!AP7:AP478,,0,-1)</f>
        <v>DBI</v>
      </c>
    </row>
    <row r="172" s="3" customFormat="1" spans="1:17">
      <c r="A172" s="13">
        <v>203931</v>
      </c>
      <c r="B172" s="7" t="str">
        <f>_xlfn.XLOOKUP(A172,'SJR LIST (2024)'!A8:A479,'SJR LIST (2024)'!B8:B479,,0,-1)</f>
        <v>KOLIN PHILIPPINES INTERNATIONAL INC. (SHOP MACTAN)</v>
      </c>
      <c r="C172" s="8">
        <f>_xlfn.XLOOKUP(A172,'SJR LIST (2024)'!A8:A479,'SJR LIST (2024)'!L8:L479,,0,-1)</f>
        <v>45593</v>
      </c>
      <c r="D172" s="9">
        <f>_xlfn.XLOOKUP(A172,'SJR LIST (2024)'!A8:A479,'SJR LIST (2024)'!Q8:Q479,,0,-1)</f>
        <v>300</v>
      </c>
      <c r="E172" s="9">
        <f>_xlfn.XLOOKUP(A172,'SJR LIST (2024)'!A8:A479,'SJR LIST (2024)'!R8:R479,,0,-1)</f>
        <v>0</v>
      </c>
      <c r="F172" s="9">
        <f>_xlfn.XLOOKUP(A172,'SJR LIST (2024)'!A8:A479,'SJR LIST (2024)'!U8:U479,,0,-1)</f>
        <v>0</v>
      </c>
      <c r="G172" s="9">
        <f>_xlfn.XLOOKUP(A172,'SJR LIST (2024)'!A8:A479,'SJR LIST (2024)'!W8:W479,,0,-1)</f>
        <v>300</v>
      </c>
      <c r="H172" s="9">
        <f>_xlfn.XLOOKUP(A172,'SJR LIST (2024)'!A8:A479,'SJR LIST (2024)'!X8:X479,,0,-1)</f>
        <v>0</v>
      </c>
      <c r="I172" s="9">
        <f>_xlfn.XLOOKUP(A172,'SJR LIST (2024)'!A8:A479,'SJR LIST (2024)'!Y8:Y479,,0,-1)</f>
        <v>0</v>
      </c>
      <c r="J172" s="9">
        <f>_xlfn.XLOOKUP(A172,'SJR LIST (2024)'!A8:A479,'SJR LIST (2024)'!Z8:Z479,,0,-1)</f>
        <v>0</v>
      </c>
      <c r="K172" s="9">
        <f>_xlfn.XLOOKUP(A172,'SJR LIST (2024)'!A8:A479,'SJR LIST (2024)'!V8:V479,,0,-1)</f>
        <v>0</v>
      </c>
      <c r="L172" s="9">
        <f>_xlfn.XLOOKUP(A172,'SJR LIST (2024)'!A8:A479,'SJR LIST (2024)'!AB8:AB479,,0,-1)</f>
        <v>0</v>
      </c>
      <c r="M172" s="9">
        <f>_xlfn.XLOOKUP(A172,'SJR LIST (2024)'!A8:A479,'SJR LIST (2024)'!AD8:AD479,,0,-1)</f>
        <v>0</v>
      </c>
      <c r="N172" s="9">
        <f>_xlfn.XLOOKUP(A172,'SJR LIST (2024)'!A8:A479,'SJR LIST (2024)'!AG8:AG479,,0,-1)</f>
        <v>0</v>
      </c>
      <c r="O172" s="9">
        <f>_xlfn.XLOOKUP(A172,'SJR LIST (2024)'!A8:A479,'SJR LIST (2024)'!AC8:AC479,,0,-1)</f>
        <v>0</v>
      </c>
      <c r="P172" s="9"/>
      <c r="Q172" s="9" t="str">
        <f>_xlfn.XLOOKUP(A172,'SJR LIST (2024)'!A8:A479,'SJR LIST (2024)'!AP8:AP479,,0,-1)</f>
        <v>DBI</v>
      </c>
    </row>
    <row r="173" s="3" customFormat="1" spans="1:17">
      <c r="A173" s="13">
        <v>228545</v>
      </c>
      <c r="B173" s="7" t="str">
        <f>_xlfn.XLOOKUP(A173,'SJR LIST (2024)'!A9:A480,'SJR LIST (2024)'!B9:B480,,0,-1)</f>
        <v>MACAROYO, DESIREE</v>
      </c>
      <c r="C173" s="8">
        <f>_xlfn.XLOOKUP(A173,'SJR LIST (2024)'!A9:A480,'SJR LIST (2024)'!L9:L480,,0,-1)</f>
        <v>45600</v>
      </c>
      <c r="D173" s="9">
        <f>_xlfn.XLOOKUP(A173,'SJR LIST (2024)'!A9:A480,'SJR LIST (2024)'!Q9:Q480,,0,-1)</f>
        <v>300</v>
      </c>
      <c r="E173" s="9">
        <f>_xlfn.XLOOKUP(A173,'SJR LIST (2024)'!A9:A480,'SJR LIST (2024)'!R9:R480,,0,-1)</f>
        <v>800</v>
      </c>
      <c r="F173" s="9">
        <f>_xlfn.XLOOKUP(A173,'SJR LIST (2024)'!A9:A480,'SJR LIST (2024)'!U9:U480,,0,-1)</f>
        <v>0</v>
      </c>
      <c r="G173" s="9">
        <f>_xlfn.XLOOKUP(A173,'SJR LIST (2024)'!A9:A480,'SJR LIST (2024)'!W9:W480,,0,-1)</f>
        <v>300</v>
      </c>
      <c r="H173" s="9">
        <f>_xlfn.XLOOKUP(A173,'SJR LIST (2024)'!A9:A480,'SJR LIST (2024)'!X9:X480,,0,-1)</f>
        <v>800</v>
      </c>
      <c r="I173" s="9">
        <f>_xlfn.XLOOKUP(A173,'SJR LIST (2024)'!A9:A480,'SJR LIST (2024)'!Y9:Y480,,0,-1)</f>
        <v>0</v>
      </c>
      <c r="J173" s="9">
        <f>_xlfn.XLOOKUP(A173,'SJR LIST (2024)'!A9:A480,'SJR LIST (2024)'!Z9:Z480,,0,-1)</f>
        <v>0</v>
      </c>
      <c r="K173" s="9">
        <f>_xlfn.XLOOKUP(A173,'SJR LIST (2024)'!A9:A480,'SJR LIST (2024)'!V9:V480,,0,-1)</f>
        <v>0</v>
      </c>
      <c r="L173" s="9">
        <f>_xlfn.XLOOKUP(A173,'SJR LIST (2024)'!A9:A480,'SJR LIST (2024)'!AB9:AB480,,0,-1)</f>
        <v>0</v>
      </c>
      <c r="M173" s="9">
        <f>_xlfn.XLOOKUP(A173,'SJR LIST (2024)'!A9:A480,'SJR LIST (2024)'!AD9:AD480,,0,-1)</f>
        <v>0</v>
      </c>
      <c r="N173" s="9">
        <f>_xlfn.XLOOKUP(A173,'SJR LIST (2024)'!A9:A480,'SJR LIST (2024)'!AG9:AG480,,0,-1)</f>
        <v>0</v>
      </c>
      <c r="O173" s="9">
        <f>_xlfn.XLOOKUP(A173,'SJR LIST (2024)'!A9:A480,'SJR LIST (2024)'!AC9:AC480,,0,-1)</f>
        <v>0</v>
      </c>
      <c r="P173" s="9"/>
      <c r="Q173" s="9" t="str">
        <f>_xlfn.XLOOKUP(A173,'SJR LIST (2024)'!A9:A480,'SJR LIST (2024)'!AP9:AP480,,0,-1)</f>
        <v>DBI</v>
      </c>
    </row>
    <row r="174" s="3" customFormat="1" spans="1:17">
      <c r="A174" s="13">
        <v>228636</v>
      </c>
      <c r="B174" s="7" t="str">
        <f>_xlfn.XLOOKUP(A174,'SJR LIST (2024)'!A10:A481,'SJR LIST (2024)'!B10:B481,,0,-1)</f>
        <v>LOPEZ, ARTHUR M.</v>
      </c>
      <c r="C174" s="8">
        <f>_xlfn.XLOOKUP(A174,'SJR LIST (2024)'!A10:A481,'SJR LIST (2024)'!L10:L481,,0,-1)</f>
        <v>45602</v>
      </c>
      <c r="D174" s="9">
        <f>_xlfn.XLOOKUP(A174,'SJR LIST (2024)'!A10:A481,'SJR LIST (2024)'!Q10:Q481,,0,-1)</f>
        <v>0</v>
      </c>
      <c r="E174" s="9">
        <f>_xlfn.XLOOKUP(A174,'SJR LIST (2024)'!A10:A481,'SJR LIST (2024)'!R10:R481,,0,-1)</f>
        <v>500</v>
      </c>
      <c r="F174" s="9">
        <f>_xlfn.XLOOKUP(A174,'SJR LIST (2024)'!A10:A481,'SJR LIST (2024)'!U10:U481,,0,-1)</f>
        <v>0</v>
      </c>
      <c r="G174" s="9">
        <f>_xlfn.XLOOKUP(A174,'SJR LIST (2024)'!A10:A481,'SJR LIST (2024)'!W10:W481,,0,-1)</f>
        <v>0</v>
      </c>
      <c r="H174" s="9">
        <f>_xlfn.XLOOKUP(A174,'SJR LIST (2024)'!A10:A481,'SJR LIST (2024)'!X10:X481,,0,-1)</f>
        <v>0</v>
      </c>
      <c r="I174" s="9">
        <f>_xlfn.XLOOKUP(A174,'SJR LIST (2024)'!A10:A481,'SJR LIST (2024)'!Y10:Y481,,0,-1)</f>
        <v>0</v>
      </c>
      <c r="J174" s="9">
        <f>_xlfn.XLOOKUP(A174,'SJR LIST (2024)'!A10:A481,'SJR LIST (2024)'!Z10:Z481,,0,-1)</f>
        <v>0</v>
      </c>
      <c r="K174" s="9">
        <f>_xlfn.XLOOKUP(A174,'SJR LIST (2024)'!A10:A481,'SJR LIST (2024)'!V10:V481,,0,-1)</f>
        <v>0</v>
      </c>
      <c r="L174" s="9">
        <f>_xlfn.XLOOKUP(A174,'SJR LIST (2024)'!A10:A481,'SJR LIST (2024)'!AB10:AB481,,0,-1)</f>
        <v>500</v>
      </c>
      <c r="M174" s="9">
        <f>_xlfn.XLOOKUP(A174,'SJR LIST (2024)'!A10:A481,'SJR LIST (2024)'!AD10:AD481,,0,-1)</f>
        <v>0</v>
      </c>
      <c r="N174" s="9">
        <f>_xlfn.XLOOKUP(A174,'SJR LIST (2024)'!A10:A481,'SJR LIST (2024)'!AG10:AG481,,0,-1)</f>
        <v>500</v>
      </c>
      <c r="O174" s="9">
        <f>_xlfn.XLOOKUP(A174,'SJR LIST (2024)'!A10:A481,'SJR LIST (2024)'!AC10:AC481,,0,-1)</f>
        <v>0</v>
      </c>
      <c r="P174" s="9"/>
      <c r="Q174" s="9" t="str">
        <f>_xlfn.XLOOKUP(A174,'SJR LIST (2024)'!A10:A481,'SJR LIST (2024)'!AP10:AP481,,0,-1)</f>
        <v>BI-SHOP</v>
      </c>
    </row>
    <row r="175" s="3" customFormat="1" spans="1:17">
      <c r="A175" s="13">
        <v>228633</v>
      </c>
      <c r="B175" s="7" t="str">
        <f>_xlfn.XLOOKUP(A175,'SJR LIST (2024)'!A11:A482,'SJR LIST (2024)'!B11:B482,,0,-1)</f>
        <v>LOPEZ, ARTHUR M.</v>
      </c>
      <c r="C175" s="8">
        <f>_xlfn.XLOOKUP(A175,'SJR LIST (2024)'!A11:A482,'SJR LIST (2024)'!L11:L482,,0,-1)</f>
        <v>45602</v>
      </c>
      <c r="D175" s="9">
        <f>_xlfn.XLOOKUP(A175,'SJR LIST (2024)'!A11:A482,'SJR LIST (2024)'!Q11:Q482,,0,-1)</f>
        <v>0</v>
      </c>
      <c r="E175" s="9">
        <f>_xlfn.XLOOKUP(A175,'SJR LIST (2024)'!A11:A482,'SJR LIST (2024)'!R11:R482,,0,-1)</f>
        <v>500</v>
      </c>
      <c r="F175" s="9">
        <f>_xlfn.XLOOKUP(A175,'SJR LIST (2024)'!A11:A482,'SJR LIST (2024)'!U11:U482,,0,-1)</f>
        <v>0</v>
      </c>
      <c r="G175" s="9">
        <f>_xlfn.XLOOKUP(A175,'SJR LIST (2024)'!A11:A482,'SJR LIST (2024)'!W11:W482,,0,-1)</f>
        <v>0</v>
      </c>
      <c r="H175" s="9">
        <f>_xlfn.XLOOKUP(A175,'SJR LIST (2024)'!A11:A482,'SJR LIST (2024)'!X11:X482,,0,-1)</f>
        <v>0</v>
      </c>
      <c r="I175" s="9">
        <f>_xlfn.XLOOKUP(A175,'SJR LIST (2024)'!A11:A482,'SJR LIST (2024)'!Y11:Y482,,0,-1)</f>
        <v>0</v>
      </c>
      <c r="J175" s="9">
        <f>_xlfn.XLOOKUP(A175,'SJR LIST (2024)'!A11:A482,'SJR LIST (2024)'!Z11:Z482,,0,-1)</f>
        <v>0</v>
      </c>
      <c r="K175" s="9">
        <f>_xlfn.XLOOKUP(A175,'SJR LIST (2024)'!A11:A482,'SJR LIST (2024)'!V11:V482,,0,-1)</f>
        <v>0</v>
      </c>
      <c r="L175" s="9">
        <f>_xlfn.XLOOKUP(A175,'SJR LIST (2024)'!A11:A482,'SJR LIST (2024)'!AB11:AB482,,0,-1)</f>
        <v>500</v>
      </c>
      <c r="M175" s="9">
        <f>_xlfn.XLOOKUP(A175,'SJR LIST (2024)'!A11:A482,'SJR LIST (2024)'!AD11:AD482,,0,-1)</f>
        <v>0</v>
      </c>
      <c r="N175" s="9">
        <f>_xlfn.XLOOKUP(A175,'SJR LIST (2024)'!A11:A482,'SJR LIST (2024)'!AG11:AG482,,0,-1)</f>
        <v>500</v>
      </c>
      <c r="O175" s="9">
        <f>_xlfn.XLOOKUP(A175,'SJR LIST (2024)'!A11:A482,'SJR LIST (2024)'!AC11:AC482,,0,-1)</f>
        <v>0</v>
      </c>
      <c r="P175" s="9"/>
      <c r="Q175" s="9" t="str">
        <f>_xlfn.XLOOKUP(A175,'SJR LIST (2024)'!A11:A482,'SJR LIST (2024)'!AP11:AP482,,0,-1)</f>
        <v>BI-SHOP</v>
      </c>
    </row>
    <row r="176" s="3" customFormat="1" spans="1:17">
      <c r="A176" s="13">
        <v>228806</v>
      </c>
      <c r="B176" s="7" t="str">
        <f>_xlfn.XLOOKUP(A176,'SJR LIST (2024)'!A12:A483,'SJR LIST (2024)'!B12:B483,,0,-1)</f>
        <v>DELA CRUZ, WILLY</v>
      </c>
      <c r="C176" s="8">
        <f>_xlfn.XLOOKUP(A176,'SJR LIST (2024)'!A12:A483,'SJR LIST (2024)'!L12:L483,,0,-1)</f>
        <v>45603</v>
      </c>
      <c r="D176" s="9">
        <f>_xlfn.XLOOKUP(A176,'SJR LIST (2024)'!A12:A483,'SJR LIST (2024)'!Q12:Q483,,0,-1)</f>
        <v>8000</v>
      </c>
      <c r="E176" s="9">
        <f>_xlfn.XLOOKUP(A176,'SJR LIST (2024)'!A12:A483,'SJR LIST (2024)'!R12:R483,,0,-1)</f>
        <v>1100</v>
      </c>
      <c r="F176" s="9">
        <f>_xlfn.XLOOKUP(A176,'SJR LIST (2024)'!A12:A483,'SJR LIST (2024)'!U12:U483,,0,-1)</f>
        <v>0</v>
      </c>
      <c r="G176" s="9">
        <f>_xlfn.XLOOKUP(A176,'SJR LIST (2024)'!A12:A483,'SJR LIST (2024)'!W12:W483,,0,-1)</f>
        <v>8000</v>
      </c>
      <c r="H176" s="9">
        <f>_xlfn.XLOOKUP(A176,'SJR LIST (2024)'!A12:A483,'SJR LIST (2024)'!X12:X483,,0,-1)</f>
        <v>0</v>
      </c>
      <c r="I176" s="9">
        <f>_xlfn.XLOOKUP(A176,'SJR LIST (2024)'!A12:A483,'SJR LIST (2024)'!Y12:Y483,,0,-1)</f>
        <v>0</v>
      </c>
      <c r="J176" s="9">
        <f>_xlfn.XLOOKUP(A176,'SJR LIST (2024)'!A12:A483,'SJR LIST (2024)'!Z12:Z483,,0,-1)</f>
        <v>0</v>
      </c>
      <c r="K176" s="9">
        <f>_xlfn.XLOOKUP(A176,'SJR LIST (2024)'!A12:A483,'SJR LIST (2024)'!V12:V483,,0,-1)</f>
        <v>0</v>
      </c>
      <c r="L176" s="9">
        <f>_xlfn.XLOOKUP(A176,'SJR LIST (2024)'!A12:A483,'SJR LIST (2024)'!AB12:AB483,,0,-1)</f>
        <v>1100</v>
      </c>
      <c r="M176" s="9">
        <f>_xlfn.XLOOKUP(A176,'SJR LIST (2024)'!A12:A483,'SJR LIST (2024)'!AD12:AD483,,0,-1)</f>
        <v>0</v>
      </c>
      <c r="N176" s="9">
        <f>_xlfn.XLOOKUP(A176,'SJR LIST (2024)'!A12:A483,'SJR LIST (2024)'!AG12:AG483,,0,-1)</f>
        <v>1100</v>
      </c>
      <c r="O176" s="9">
        <f>_xlfn.XLOOKUP(A176,'SJR LIST (2024)'!A12:A483,'SJR LIST (2024)'!AC12:AC483,,0,-1)</f>
        <v>0</v>
      </c>
      <c r="P176" s="9"/>
      <c r="Q176" s="9" t="str">
        <f>_xlfn.XLOOKUP(A176,'SJR LIST (2024)'!A12:A483,'SJR LIST (2024)'!AP12:AP483,,0,-1)</f>
        <v>ARE</v>
      </c>
    </row>
    <row r="177" s="3" customFormat="1" spans="1:17">
      <c r="A177" s="13">
        <v>228996</v>
      </c>
      <c r="B177" s="7" t="str">
        <f>_xlfn.XLOOKUP(A177,'SJR LIST (2024)'!A13:A484,'SJR LIST (2024)'!B13:B484,,0,-1)</f>
        <v>IMPERIAL, REIGENALHD</v>
      </c>
      <c r="C177" s="8">
        <f>_xlfn.XLOOKUP(A177,'SJR LIST (2024)'!A13:A484,'SJR LIST (2024)'!L13:L484,,0,-1)</f>
        <v>45604</v>
      </c>
      <c r="D177" s="9">
        <f>_xlfn.XLOOKUP(A177,'SJR LIST (2024)'!A13:A484,'SJR LIST (2024)'!Q13:Q484,,0,-1)</f>
        <v>0</v>
      </c>
      <c r="E177" s="9">
        <f>_xlfn.XLOOKUP(A177,'SJR LIST (2024)'!A13:A484,'SJR LIST (2024)'!R13:R484,,0,-1)</f>
        <v>0</v>
      </c>
      <c r="F177" s="9">
        <f>_xlfn.XLOOKUP(A177,'SJR LIST (2024)'!A13:A484,'SJR LIST (2024)'!U13:U484,,0,-1)</f>
        <v>0</v>
      </c>
      <c r="G177" s="9">
        <f>_xlfn.XLOOKUP(A177,'SJR LIST (2024)'!A13:A484,'SJR LIST (2024)'!W13:W484,,0,-1)</f>
        <v>0</v>
      </c>
      <c r="H177" s="9">
        <f>_xlfn.XLOOKUP(A177,'SJR LIST (2024)'!A13:A484,'SJR LIST (2024)'!X13:X484,,0,-1)</f>
        <v>0</v>
      </c>
      <c r="I177" s="9">
        <f>_xlfn.XLOOKUP(A177,'SJR LIST (2024)'!A13:A484,'SJR LIST (2024)'!Y13:Y484,,0,-1)</f>
        <v>0</v>
      </c>
      <c r="J177" s="9">
        <f>_xlfn.XLOOKUP(A177,'SJR LIST (2024)'!A13:A484,'SJR LIST (2024)'!Z13:Z484,,0,-1)</f>
        <v>0</v>
      </c>
      <c r="K177" s="9">
        <f>_xlfn.XLOOKUP(A177,'SJR LIST (2024)'!A13:A484,'SJR LIST (2024)'!V13:V484,,0,-1)</f>
        <v>0</v>
      </c>
      <c r="L177" s="9">
        <f>_xlfn.XLOOKUP(A177,'SJR LIST (2024)'!A13:A484,'SJR LIST (2024)'!AB13:AB484,,0,-1)</f>
        <v>0</v>
      </c>
      <c r="M177" s="9">
        <f>_xlfn.XLOOKUP(A177,'SJR LIST (2024)'!A13:A484,'SJR LIST (2024)'!AD13:AD484,,0,-1)</f>
        <v>0</v>
      </c>
      <c r="N177" s="9">
        <f>_xlfn.XLOOKUP(A177,'SJR LIST (2024)'!A13:A484,'SJR LIST (2024)'!AG13:AG484,,0,-1)</f>
        <v>0</v>
      </c>
      <c r="O177" s="9">
        <f>_xlfn.XLOOKUP(A177,'SJR LIST (2024)'!A13:A484,'SJR LIST (2024)'!AC13:AC484,,0,-1)</f>
        <v>0</v>
      </c>
      <c r="P177" s="9"/>
      <c r="Q177" s="9" t="str">
        <f>_xlfn.XLOOKUP(A177,'SJR LIST (2024)'!A13:A484,'SJR LIST (2024)'!AP13:AP484,,0,-1)</f>
        <v>DBI</v>
      </c>
    </row>
    <row r="178" s="3" customFormat="1" spans="1:17">
      <c r="A178" s="13">
        <v>229511</v>
      </c>
      <c r="B178" s="7" t="str">
        <f>_xlfn.XLOOKUP(A178,'SJR LIST (2024)'!A14:A485,'SJR LIST (2024)'!B14:B485,,0,-1)</f>
        <v>IMPERIAL, REIGENALHD</v>
      </c>
      <c r="C178" s="8">
        <f>_xlfn.XLOOKUP(A178,'SJR LIST (2024)'!A14:A485,'SJR LIST (2024)'!L14:L485,,0,-1)</f>
        <v>45604</v>
      </c>
      <c r="D178" s="9">
        <f>_xlfn.XLOOKUP(A178,'SJR LIST (2024)'!A14:A485,'SJR LIST (2024)'!Q14:Q485,,0,-1)</f>
        <v>330</v>
      </c>
      <c r="E178" s="9">
        <f>_xlfn.XLOOKUP(A178,'SJR LIST (2024)'!A14:A485,'SJR LIST (2024)'!R14:R485,,0,-1)</f>
        <v>900</v>
      </c>
      <c r="F178" s="9">
        <f>_xlfn.XLOOKUP(A178,'SJR LIST (2024)'!A14:A485,'SJR LIST (2024)'!U14:U485,,0,-1)</f>
        <v>0</v>
      </c>
      <c r="G178" s="9">
        <f>_xlfn.XLOOKUP(A178,'SJR LIST (2024)'!A14:A485,'SJR LIST (2024)'!W14:W485,,0,-1)</f>
        <v>330</v>
      </c>
      <c r="H178" s="9">
        <f>_xlfn.XLOOKUP(A178,'SJR LIST (2024)'!A14:A485,'SJR LIST (2024)'!X14:X485,,0,-1)</f>
        <v>900</v>
      </c>
      <c r="I178" s="9">
        <f>_xlfn.XLOOKUP(A178,'SJR LIST (2024)'!A14:A485,'SJR LIST (2024)'!Y14:Y485,,0,-1)</f>
        <v>0</v>
      </c>
      <c r="J178" s="9">
        <f>_xlfn.XLOOKUP(A178,'SJR LIST (2024)'!A14:A485,'SJR LIST (2024)'!Z14:Z485,,0,-1)</f>
        <v>0</v>
      </c>
      <c r="K178" s="9">
        <f>_xlfn.XLOOKUP(A178,'SJR LIST (2024)'!A14:A485,'SJR LIST (2024)'!V14:V485,,0,-1)</f>
        <v>0</v>
      </c>
      <c r="L178" s="9">
        <f>_xlfn.XLOOKUP(A178,'SJR LIST (2024)'!A14:A485,'SJR LIST (2024)'!AB14:AB485,,0,-1)</f>
        <v>0</v>
      </c>
      <c r="M178" s="9">
        <f>_xlfn.XLOOKUP(A178,'SJR LIST (2024)'!A14:A485,'SJR LIST (2024)'!AD14:AD485,,0,-1)</f>
        <v>0</v>
      </c>
      <c r="N178" s="9">
        <f>_xlfn.XLOOKUP(A178,'SJR LIST (2024)'!A14:A485,'SJR LIST (2024)'!AG14:AG485,,0,-1)</f>
        <v>0</v>
      </c>
      <c r="O178" s="9">
        <f>_xlfn.XLOOKUP(A178,'SJR LIST (2024)'!A14:A485,'SJR LIST (2024)'!AC14:AC485,,0,-1)</f>
        <v>0</v>
      </c>
      <c r="P178" s="9"/>
      <c r="Q178" s="9" t="str">
        <f>_xlfn.XLOOKUP(A178,'SJR LIST (2024)'!A14:A485,'SJR LIST (2024)'!AP14:AP485,,0,-1)</f>
        <v>DBI</v>
      </c>
    </row>
    <row r="179" s="3" customFormat="1" spans="1:17">
      <c r="A179" s="13">
        <v>228204</v>
      </c>
      <c r="B179" s="7" t="str">
        <f>_xlfn.XLOOKUP(A179,'SJR LIST (2024)'!A15:A486,'SJR LIST (2024)'!B15:B486,,0,-1)</f>
        <v>KOLIN PHILIPPINES INTERNATIONAL INC. (SHOP MACTAN)</v>
      </c>
      <c r="C179" s="8">
        <f>_xlfn.XLOOKUP(A179,'SJR LIST (2024)'!A15:A486,'SJR LIST (2024)'!L15:L486,,0,-1)</f>
        <v>45609</v>
      </c>
      <c r="D179" s="9">
        <f>_xlfn.XLOOKUP(A179,'SJR LIST (2024)'!A15:A486,'SJR LIST (2024)'!Q15:Q486,,0,-1)</f>
        <v>0</v>
      </c>
      <c r="E179" s="9">
        <f>_xlfn.XLOOKUP(A179,'SJR LIST (2024)'!A15:A486,'SJR LIST (2024)'!R15:R486,,0,-1)</f>
        <v>450</v>
      </c>
      <c r="F179" s="9">
        <f>_xlfn.XLOOKUP(A179,'SJR LIST (2024)'!A15:A486,'SJR LIST (2024)'!U15:U486,,0,-1)</f>
        <v>0</v>
      </c>
      <c r="G179" s="9">
        <f>_xlfn.XLOOKUP(A179,'SJR LIST (2024)'!A15:A486,'SJR LIST (2024)'!W15:W486,,0,-1)</f>
        <v>0</v>
      </c>
      <c r="H179" s="9">
        <f>_xlfn.XLOOKUP(A179,'SJR LIST (2024)'!A15:A486,'SJR LIST (2024)'!X15:X486,,0,-1)</f>
        <v>450</v>
      </c>
      <c r="I179" s="9">
        <f>_xlfn.XLOOKUP(A179,'SJR LIST (2024)'!A15:A486,'SJR LIST (2024)'!Y15:Y486,,0,-1)</f>
        <v>0</v>
      </c>
      <c r="J179" s="9">
        <f>_xlfn.XLOOKUP(A179,'SJR LIST (2024)'!A15:A486,'SJR LIST (2024)'!Z15:Z486,,0,-1)</f>
        <v>0</v>
      </c>
      <c r="K179" s="9">
        <f>_xlfn.XLOOKUP(A179,'SJR LIST (2024)'!A15:A486,'SJR LIST (2024)'!V15:V486,,0,-1)</f>
        <v>0</v>
      </c>
      <c r="L179" s="9">
        <f>_xlfn.XLOOKUP(A179,'SJR LIST (2024)'!A15:A486,'SJR LIST (2024)'!AB15:AB486,,0,-1)</f>
        <v>0</v>
      </c>
      <c r="M179" s="9">
        <f>_xlfn.XLOOKUP(A179,'SJR LIST (2024)'!A15:A486,'SJR LIST (2024)'!AD15:AD486,,0,-1)</f>
        <v>0</v>
      </c>
      <c r="N179" s="9">
        <f>_xlfn.XLOOKUP(A179,'SJR LIST (2024)'!A15:A486,'SJR LIST (2024)'!AG15:AG486,,0,-1)</f>
        <v>0</v>
      </c>
      <c r="O179" s="9">
        <f>_xlfn.XLOOKUP(A179,'SJR LIST (2024)'!A15:A486,'SJR LIST (2024)'!AC15:AC486,,0,-1)</f>
        <v>0</v>
      </c>
      <c r="P179" s="9"/>
      <c r="Q179" s="9" t="str">
        <f>_xlfn.XLOOKUP(A179,'SJR LIST (2024)'!A15:A486,'SJR LIST (2024)'!AP15:AP486,,0,-1)</f>
        <v>DBI</v>
      </c>
    </row>
    <row r="180" s="3" customFormat="1" spans="1:17">
      <c r="A180" s="13">
        <v>230391</v>
      </c>
      <c r="B180" s="7" t="str">
        <f>_xlfn.XLOOKUP(A180,'SJR LIST (2024)'!A16:A487,'SJR LIST (2024)'!B16:B487,,0,-1)</f>
        <v>KOLIN PHILIPPINES INTERNATIONAL INC. (SHOP MACTAN)</v>
      </c>
      <c r="C180" s="8">
        <f>_xlfn.XLOOKUP(A180,'SJR LIST (2024)'!A16:A487,'SJR LIST (2024)'!L16:L487,,0,-1)</f>
        <v>45609</v>
      </c>
      <c r="D180" s="9">
        <f>_xlfn.XLOOKUP(A180,'SJR LIST (2024)'!A16:A487,'SJR LIST (2024)'!Q16:Q487,,0,-1)</f>
        <v>0</v>
      </c>
      <c r="E180" s="9">
        <f>_xlfn.XLOOKUP(A180,'SJR LIST (2024)'!A16:A487,'SJR LIST (2024)'!R16:R487,,0,-1)</f>
        <v>800</v>
      </c>
      <c r="F180" s="9">
        <f>_xlfn.XLOOKUP(A180,'SJR LIST (2024)'!A16:A487,'SJR LIST (2024)'!U16:U487,,0,-1)</f>
        <v>0</v>
      </c>
      <c r="G180" s="9">
        <f>_xlfn.XLOOKUP(A180,'SJR LIST (2024)'!A16:A487,'SJR LIST (2024)'!W16:W487,,0,-1)</f>
        <v>0</v>
      </c>
      <c r="H180" s="9">
        <f>_xlfn.XLOOKUP(A180,'SJR LIST (2024)'!A16:A487,'SJR LIST (2024)'!X16:X487,,0,-1)</f>
        <v>800</v>
      </c>
      <c r="I180" s="9">
        <f>_xlfn.XLOOKUP(A180,'SJR LIST (2024)'!A16:A487,'SJR LIST (2024)'!Y16:Y487,,0,-1)</f>
        <v>0</v>
      </c>
      <c r="J180" s="9">
        <f>_xlfn.XLOOKUP(A180,'SJR LIST (2024)'!A16:A487,'SJR LIST (2024)'!Z16:Z487,,0,-1)</f>
        <v>0</v>
      </c>
      <c r="K180" s="9">
        <f>_xlfn.XLOOKUP(A180,'SJR LIST (2024)'!A16:A487,'SJR LIST (2024)'!V16:V487,,0,-1)</f>
        <v>0</v>
      </c>
      <c r="L180" s="9">
        <f>_xlfn.XLOOKUP(A180,'SJR LIST (2024)'!A16:A487,'SJR LIST (2024)'!AB16:AB487,,0,-1)</f>
        <v>0</v>
      </c>
      <c r="M180" s="9">
        <f>_xlfn.XLOOKUP(A180,'SJR LIST (2024)'!A16:A487,'SJR LIST (2024)'!AD16:AD487,,0,-1)</f>
        <v>0</v>
      </c>
      <c r="N180" s="9">
        <f>_xlfn.XLOOKUP(A180,'SJR LIST (2024)'!A16:A487,'SJR LIST (2024)'!AG16:AG487,,0,-1)</f>
        <v>0</v>
      </c>
      <c r="O180" s="9">
        <f>_xlfn.XLOOKUP(A180,'SJR LIST (2024)'!A16:A487,'SJR LIST (2024)'!AC16:AC487,,0,-1)</f>
        <v>0</v>
      </c>
      <c r="P180" s="9"/>
      <c r="Q180" s="9" t="str">
        <f>_xlfn.XLOOKUP(A180,'SJR LIST (2024)'!A16:A487,'SJR LIST (2024)'!AP16:AP487,,0,-1)</f>
        <v>DBI</v>
      </c>
    </row>
    <row r="181" s="3" customFormat="1" spans="1:17">
      <c r="A181" s="13">
        <v>230394</v>
      </c>
      <c r="B181" s="7" t="str">
        <f>_xlfn.XLOOKUP(A181,'SJR LIST (2024)'!A17:A488,'SJR LIST (2024)'!B17:B488,,0,-1)</f>
        <v>KOLIN PHILIPPINES INTERNATIONAL INC. (SHOP MACTAN)</v>
      </c>
      <c r="C181" s="8">
        <f>_xlfn.XLOOKUP(A181,'SJR LIST (2024)'!A17:A488,'SJR LIST (2024)'!L17:L488,,0,-1)</f>
        <v>45609</v>
      </c>
      <c r="D181" s="9">
        <f>_xlfn.XLOOKUP(A181,'SJR LIST (2024)'!A17:A488,'SJR LIST (2024)'!Q17:Q488,,0,-1)</f>
        <v>0</v>
      </c>
      <c r="E181" s="9">
        <f>_xlfn.XLOOKUP(A181,'SJR LIST (2024)'!A17:A488,'SJR LIST (2024)'!R17:R488,,0,-1)</f>
        <v>1250</v>
      </c>
      <c r="F181" s="9">
        <f>_xlfn.XLOOKUP(A181,'SJR LIST (2024)'!A17:A488,'SJR LIST (2024)'!U17:U488,,0,-1)</f>
        <v>0</v>
      </c>
      <c r="G181" s="9">
        <f>_xlfn.XLOOKUP(A181,'SJR LIST (2024)'!A17:A488,'SJR LIST (2024)'!W17:W488,,0,-1)</f>
        <v>0</v>
      </c>
      <c r="H181" s="9">
        <f>_xlfn.XLOOKUP(A181,'SJR LIST (2024)'!A17:A488,'SJR LIST (2024)'!X17:X488,,0,-1)</f>
        <v>1250</v>
      </c>
      <c r="I181" s="9">
        <f>_xlfn.XLOOKUP(A181,'SJR LIST (2024)'!A17:A488,'SJR LIST (2024)'!Y17:Y488,,0,-1)</f>
        <v>0</v>
      </c>
      <c r="J181" s="9">
        <f>_xlfn.XLOOKUP(A181,'SJR LIST (2024)'!A17:A488,'SJR LIST (2024)'!Z17:Z488,,0,-1)</f>
        <v>0</v>
      </c>
      <c r="K181" s="9">
        <f>_xlfn.XLOOKUP(A181,'SJR LIST (2024)'!A17:A488,'SJR LIST (2024)'!V17:V488,,0,-1)</f>
        <v>0</v>
      </c>
      <c r="L181" s="9">
        <f>_xlfn.XLOOKUP(A181,'SJR LIST (2024)'!A17:A488,'SJR LIST (2024)'!AB17:AB488,,0,-1)</f>
        <v>0</v>
      </c>
      <c r="M181" s="9">
        <f>_xlfn.XLOOKUP(A181,'SJR LIST (2024)'!A17:A488,'SJR LIST (2024)'!AD17:AD488,,0,-1)</f>
        <v>0</v>
      </c>
      <c r="N181" s="9">
        <f>_xlfn.XLOOKUP(A181,'SJR LIST (2024)'!A17:A488,'SJR LIST (2024)'!AG17:AG488,,0,-1)</f>
        <v>0</v>
      </c>
      <c r="O181" s="9">
        <f>_xlfn.XLOOKUP(A181,'SJR LIST (2024)'!A17:A488,'SJR LIST (2024)'!AC17:AC488,,0,-1)</f>
        <v>0</v>
      </c>
      <c r="P181" s="9"/>
      <c r="Q181" s="9" t="str">
        <f>_xlfn.XLOOKUP(A181,'SJR LIST (2024)'!A17:A488,'SJR LIST (2024)'!AP17:AP488,,0,-1)</f>
        <v>DBI</v>
      </c>
    </row>
    <row r="182" s="3" customFormat="1" spans="1:17">
      <c r="A182" s="13">
        <v>230372</v>
      </c>
      <c r="B182" s="7" t="str">
        <f>_xlfn.XLOOKUP(A182,'SJR LIST (2024)'!A18:A489,'SJR LIST (2024)'!B18:B489,,0,-1)</f>
        <v>MUTYA, EUGENE</v>
      </c>
      <c r="C182" s="8">
        <f>_xlfn.XLOOKUP(A182,'SJR LIST (2024)'!A18:A489,'SJR LIST (2024)'!L18:L489,,0,-1)</f>
        <v>45611</v>
      </c>
      <c r="D182" s="9">
        <f>_xlfn.XLOOKUP(A182,'SJR LIST (2024)'!A18:A489,'SJR LIST (2024)'!Q18:Q489,,0,-1)</f>
        <v>600</v>
      </c>
      <c r="E182" s="9">
        <f>_xlfn.XLOOKUP(A182,'SJR LIST (2024)'!A18:A489,'SJR LIST (2024)'!R18:R489,,0,-1)</f>
        <v>800</v>
      </c>
      <c r="F182" s="9">
        <f>_xlfn.XLOOKUP(A182,'SJR LIST (2024)'!A18:A489,'SJR LIST (2024)'!U18:U489,,0,-1)</f>
        <v>0</v>
      </c>
      <c r="G182" s="9">
        <f>_xlfn.XLOOKUP(A182,'SJR LIST (2024)'!A18:A489,'SJR LIST (2024)'!W18:W489,,0,-1)</f>
        <v>0</v>
      </c>
      <c r="H182" s="9">
        <f>_xlfn.XLOOKUP(A182,'SJR LIST (2024)'!A18:A489,'SJR LIST (2024)'!X18:X489,,0,-1)</f>
        <v>0</v>
      </c>
      <c r="I182" s="9">
        <f>_xlfn.XLOOKUP(A182,'SJR LIST (2024)'!A18:A489,'SJR LIST (2024)'!Y18:Y489,,0,-1)</f>
        <v>0</v>
      </c>
      <c r="J182" s="9">
        <f>_xlfn.XLOOKUP(A182,'SJR LIST (2024)'!A18:A489,'SJR LIST (2024)'!Z18:Z489,,0,-1)</f>
        <v>0</v>
      </c>
      <c r="K182" s="9">
        <f>_xlfn.XLOOKUP(A182,'SJR LIST (2024)'!A18:A489,'SJR LIST (2024)'!V18:V489,,0,-1)</f>
        <v>0</v>
      </c>
      <c r="L182" s="9">
        <f>_xlfn.XLOOKUP(A182,'SJR LIST (2024)'!A18:A489,'SJR LIST (2024)'!AB18:AB489,,0,-1)</f>
        <v>1400</v>
      </c>
      <c r="M182" s="9">
        <f>_xlfn.XLOOKUP(A182,'SJR LIST (2024)'!A18:A489,'SJR LIST (2024)'!AD18:AD489,,0,-1)</f>
        <v>0</v>
      </c>
      <c r="N182" s="9">
        <f>_xlfn.XLOOKUP(A182,'SJR LIST (2024)'!A18:A489,'SJR LIST (2024)'!AG18:AG489,,0,-1)</f>
        <v>1400</v>
      </c>
      <c r="O182" s="9">
        <f>_xlfn.XLOOKUP(A182,'SJR LIST (2024)'!A18:A489,'SJR LIST (2024)'!AC18:AC489,,0,-1)</f>
        <v>0</v>
      </c>
      <c r="P182" s="9"/>
      <c r="Q182" s="9" t="str">
        <f>_xlfn.XLOOKUP(A182,'SJR LIST (2024)'!A18:A489,'SJR LIST (2024)'!AP18:AP489,,0,-1)</f>
        <v>ARE</v>
      </c>
    </row>
    <row r="183" s="3" customFormat="1" spans="1:17">
      <c r="A183" s="13">
        <v>231033</v>
      </c>
      <c r="B183" s="7" t="str">
        <f>_xlfn.XLOOKUP(A183,'SJR LIST (2024)'!A19:A490,'SJR LIST (2024)'!B19:B490,,0,-1)</f>
        <v>KOLIN PHILIPPINES INTERNATIONAL INC. (2ND FLOOR)</v>
      </c>
      <c r="C183" s="8">
        <f>_xlfn.XLOOKUP(A183,'SJR LIST (2024)'!A19:A490,'SJR LIST (2024)'!L19:L490,,0,-1)</f>
        <v>45615</v>
      </c>
      <c r="D183" s="9">
        <f>_xlfn.XLOOKUP(A183,'SJR LIST (2024)'!A19:A490,'SJR LIST (2024)'!Q19:Q490,,0,-1)</f>
        <v>0</v>
      </c>
      <c r="E183" s="9">
        <f>_xlfn.XLOOKUP(A183,'SJR LIST (2024)'!A19:A490,'SJR LIST (2024)'!R19:R490,,0,-1)</f>
        <v>800</v>
      </c>
      <c r="F183" s="9">
        <f>_xlfn.XLOOKUP(A183,'SJR LIST (2024)'!A19:A490,'SJR LIST (2024)'!U19:U490,,0,-1)</f>
        <v>0</v>
      </c>
      <c r="G183" s="9">
        <f>_xlfn.XLOOKUP(A183,'SJR LIST (2024)'!A19:A490,'SJR LIST (2024)'!W19:W490,,0,-1)</f>
        <v>0</v>
      </c>
      <c r="H183" s="9">
        <f>_xlfn.XLOOKUP(A183,'SJR LIST (2024)'!A19:A490,'SJR LIST (2024)'!X19:X490,,0,-1)</f>
        <v>800</v>
      </c>
      <c r="I183" s="9">
        <f>_xlfn.XLOOKUP(A183,'SJR LIST (2024)'!A19:A490,'SJR LIST (2024)'!Y19:Y490,,0,-1)</f>
        <v>0</v>
      </c>
      <c r="J183" s="9">
        <f>_xlfn.XLOOKUP(A183,'SJR LIST (2024)'!A19:A490,'SJR LIST (2024)'!Z19:Z490,,0,-1)</f>
        <v>0</v>
      </c>
      <c r="K183" s="9">
        <f>_xlfn.XLOOKUP(A183,'SJR LIST (2024)'!A19:A490,'SJR LIST (2024)'!V19:V490,,0,-1)</f>
        <v>0</v>
      </c>
      <c r="L183" s="9">
        <f>_xlfn.XLOOKUP(A183,'SJR LIST (2024)'!A19:A490,'SJR LIST (2024)'!AB19:AB490,,0,-1)</f>
        <v>0</v>
      </c>
      <c r="M183" s="9">
        <f>_xlfn.XLOOKUP(A183,'SJR LIST (2024)'!A19:A490,'SJR LIST (2024)'!AD19:AD490,,0,-1)</f>
        <v>0</v>
      </c>
      <c r="N183" s="9">
        <f>_xlfn.XLOOKUP(A183,'SJR LIST (2024)'!A19:A490,'SJR LIST (2024)'!AG19:AG490,,0,-1)</f>
        <v>0</v>
      </c>
      <c r="O183" s="9">
        <f>_xlfn.XLOOKUP(A183,'SJR LIST (2024)'!A19:A490,'SJR LIST (2024)'!AC19:AC490,,0,-1)</f>
        <v>0</v>
      </c>
      <c r="P183" s="9"/>
      <c r="Q183" s="9" t="str">
        <f>_xlfn.XLOOKUP(A183,'SJR LIST (2024)'!A19:A490,'SJR LIST (2024)'!AP19:AP490,,0,-1)</f>
        <v>DBI</v>
      </c>
    </row>
    <row r="184" s="3" customFormat="1" spans="1:17">
      <c r="A184" s="13">
        <v>231057</v>
      </c>
      <c r="B184" s="7" t="str">
        <f>_xlfn.XLOOKUP(A184,'SJR LIST (2024)'!A20:A491,'SJR LIST (2024)'!B20:B491,,0,-1)</f>
        <v>MACALINO, DANILO</v>
      </c>
      <c r="C184" s="8">
        <f>_xlfn.XLOOKUP(A184,'SJR LIST (2024)'!A20:A491,'SJR LIST (2024)'!L20:L491,,0,-1)</f>
        <v>45616</v>
      </c>
      <c r="D184" s="9">
        <f>_xlfn.XLOOKUP(A184,'SJR LIST (2024)'!A20:A491,'SJR LIST (2024)'!Q20:Q491,,0,-1)</f>
        <v>300</v>
      </c>
      <c r="E184" s="9">
        <f>_xlfn.XLOOKUP(A184,'SJR LIST (2024)'!A20:A491,'SJR LIST (2024)'!R20:R491,,0,-1)</f>
        <v>1250</v>
      </c>
      <c r="F184" s="9">
        <f>_xlfn.XLOOKUP(A184,'SJR LIST (2024)'!A20:A491,'SJR LIST (2024)'!U20:U491,,0,-1)</f>
        <v>0</v>
      </c>
      <c r="G184" s="9">
        <f>_xlfn.XLOOKUP(A184,'SJR LIST (2024)'!A20:A491,'SJR LIST (2024)'!W20:W491,,0,-1)</f>
        <v>0</v>
      </c>
      <c r="H184" s="9">
        <f>_xlfn.XLOOKUP(A184,'SJR LIST (2024)'!A20:A491,'SJR LIST (2024)'!X20:X491,,0,-1)</f>
        <v>0</v>
      </c>
      <c r="I184" s="9">
        <f>_xlfn.XLOOKUP(A184,'SJR LIST (2024)'!A20:A491,'SJR LIST (2024)'!Y20:Y491,,0,-1)</f>
        <v>0</v>
      </c>
      <c r="J184" s="9">
        <f>_xlfn.XLOOKUP(A184,'SJR LIST (2024)'!A20:A491,'SJR LIST (2024)'!Z20:Z491,,0,-1)</f>
        <v>0</v>
      </c>
      <c r="K184" s="9">
        <f>_xlfn.XLOOKUP(A184,'SJR LIST (2024)'!A20:A491,'SJR LIST (2024)'!V20:V491,,0,-1)</f>
        <v>0</v>
      </c>
      <c r="L184" s="9">
        <f>_xlfn.XLOOKUP(A184,'SJR LIST (2024)'!A20:A491,'SJR LIST (2024)'!AB20:AB491,,0,-1)</f>
        <v>1550</v>
      </c>
      <c r="M184" s="9">
        <f>_xlfn.XLOOKUP(A184,'SJR LIST (2024)'!A20:A491,'SJR LIST (2024)'!AD20:AD491,,0,-1)</f>
        <v>0</v>
      </c>
      <c r="N184" s="9">
        <f>_xlfn.XLOOKUP(A184,'SJR LIST (2024)'!A20:A491,'SJR LIST (2024)'!AG20:AG491,,0,-1)</f>
        <v>1550</v>
      </c>
      <c r="O184" s="9">
        <f>_xlfn.XLOOKUP(A184,'SJR LIST (2024)'!A20:A491,'SJR LIST (2024)'!AC20:AC491,,0,-1)</f>
        <v>0</v>
      </c>
      <c r="P184" s="9"/>
      <c r="Q184" s="9" t="str">
        <f>_xlfn.XLOOKUP(A184,'SJR LIST (2024)'!A20:A491,'SJR LIST (2024)'!AP20:AP491,,0,-1)</f>
        <v>BI-SHOP</v>
      </c>
    </row>
    <row r="185" s="3" customFormat="1" spans="1:17">
      <c r="A185" s="13">
        <v>231045</v>
      </c>
      <c r="B185" s="7" t="str">
        <f>_xlfn.XLOOKUP(A185,'SJR LIST (2024)'!A21:A492,'SJR LIST (2024)'!B21:B492,,0,-1)</f>
        <v>SOLIS, MARK CHRISTIAN</v>
      </c>
      <c r="C185" s="8">
        <f>_xlfn.XLOOKUP(A185,'SJR LIST (2024)'!A21:A492,'SJR LIST (2024)'!L21:L492,,0,-1)</f>
        <v>45616</v>
      </c>
      <c r="D185" s="9">
        <f>_xlfn.XLOOKUP(A185,'SJR LIST (2024)'!A21:A492,'SJR LIST (2024)'!Q21:Q492,,0,-1)</f>
        <v>0</v>
      </c>
      <c r="E185" s="9">
        <f>_xlfn.XLOOKUP(A185,'SJR LIST (2024)'!A21:A492,'SJR LIST (2024)'!R21:R492,,0,-1)</f>
        <v>800</v>
      </c>
      <c r="F185" s="9">
        <f>_xlfn.XLOOKUP(A185,'SJR LIST (2024)'!A21:A492,'SJR LIST (2024)'!U21:U492,,0,-1)</f>
        <v>0</v>
      </c>
      <c r="G185" s="9">
        <f>_xlfn.XLOOKUP(A185,'SJR LIST (2024)'!A21:A492,'SJR LIST (2024)'!W21:W492,,0,-1)</f>
        <v>0</v>
      </c>
      <c r="H185" s="9">
        <f>_xlfn.XLOOKUP(A185,'SJR LIST (2024)'!A21:A492,'SJR LIST (2024)'!X21:X492,,0,-1)</f>
        <v>800</v>
      </c>
      <c r="I185" s="9">
        <f>_xlfn.XLOOKUP(A185,'SJR LIST (2024)'!A21:A492,'SJR LIST (2024)'!Y21:Y492,,0,-1)</f>
        <v>0</v>
      </c>
      <c r="J185" s="9">
        <f>_xlfn.XLOOKUP(A185,'SJR LIST (2024)'!A21:A492,'SJR LIST (2024)'!Z21:Z492,,0,-1)</f>
        <v>0</v>
      </c>
      <c r="K185" s="9">
        <f>_xlfn.XLOOKUP(A185,'SJR LIST (2024)'!A21:A492,'SJR LIST (2024)'!V21:V492,,0,-1)</f>
        <v>0</v>
      </c>
      <c r="L185" s="9">
        <f>_xlfn.XLOOKUP(A185,'SJR LIST (2024)'!A21:A492,'SJR LIST (2024)'!AB21:AB492,,0,-1)</f>
        <v>0</v>
      </c>
      <c r="M185" s="9">
        <f>_xlfn.XLOOKUP(A185,'SJR LIST (2024)'!A21:A492,'SJR LIST (2024)'!AD21:AD492,,0,-1)</f>
        <v>0</v>
      </c>
      <c r="N185" s="9">
        <f>_xlfn.XLOOKUP(A185,'SJR LIST (2024)'!A21:A492,'SJR LIST (2024)'!AG21:AG492,,0,-1)</f>
        <v>0</v>
      </c>
      <c r="O185" s="9">
        <f>_xlfn.XLOOKUP(A185,'SJR LIST (2024)'!A21:A492,'SJR LIST (2024)'!AC21:AC492,,0,-1)</f>
        <v>0</v>
      </c>
      <c r="P185" s="9"/>
      <c r="Q185" s="9" t="str">
        <f>_xlfn.XLOOKUP(A185,'SJR LIST (2024)'!A21:A492,'SJR LIST (2024)'!AP21:AP492,,0,-1)</f>
        <v>DBI</v>
      </c>
    </row>
    <row r="186" s="3" customFormat="1" spans="1:17">
      <c r="A186" s="13">
        <v>231238</v>
      </c>
      <c r="B186" s="7" t="str">
        <f>_xlfn.XLOOKUP(A186,'SJR LIST (2024)'!A22:A493,'SJR LIST (2024)'!B22:B493,,0,-1)</f>
        <v>VIERNES, JUDELL</v>
      </c>
      <c r="C186" s="8">
        <f>_xlfn.XLOOKUP(A186,'SJR LIST (2024)'!A22:A493,'SJR LIST (2024)'!L22:L493,,0,-1)</f>
        <v>45616</v>
      </c>
      <c r="D186" s="9">
        <f>_xlfn.XLOOKUP(A186,'SJR LIST (2024)'!A22:A493,'SJR LIST (2024)'!Q22:Q493,,0,-1)</f>
        <v>0</v>
      </c>
      <c r="E186" s="9">
        <f>_xlfn.XLOOKUP(A186,'SJR LIST (2024)'!A22:A493,'SJR LIST (2024)'!R22:R493,,0,-1)</f>
        <v>800</v>
      </c>
      <c r="F186" s="9">
        <f>_xlfn.XLOOKUP(A186,'SJR LIST (2024)'!A22:A493,'SJR LIST (2024)'!U22:U493,,0,-1)</f>
        <v>0</v>
      </c>
      <c r="G186" s="9">
        <f>_xlfn.XLOOKUP(A186,'SJR LIST (2024)'!A22:A493,'SJR LIST (2024)'!W22:W493,,0,-1)</f>
        <v>0</v>
      </c>
      <c r="H186" s="9">
        <f>_xlfn.XLOOKUP(A186,'SJR LIST (2024)'!A22:A493,'SJR LIST (2024)'!X22:X493,,0,-1)</f>
        <v>800</v>
      </c>
      <c r="I186" s="9">
        <f>_xlfn.XLOOKUP(A186,'SJR LIST (2024)'!A22:A493,'SJR LIST (2024)'!Y22:Y493,,0,-1)</f>
        <v>0</v>
      </c>
      <c r="J186" s="9">
        <f>_xlfn.XLOOKUP(A186,'SJR LIST (2024)'!A22:A493,'SJR LIST (2024)'!Z22:Z493,,0,-1)</f>
        <v>0</v>
      </c>
      <c r="K186" s="9">
        <f>_xlfn.XLOOKUP(A186,'SJR LIST (2024)'!A22:A493,'SJR LIST (2024)'!V22:V493,,0,-1)</f>
        <v>0</v>
      </c>
      <c r="L186" s="9">
        <f>_xlfn.XLOOKUP(A186,'SJR LIST (2024)'!A22:A493,'SJR LIST (2024)'!AB22:AB493,,0,-1)</f>
        <v>0</v>
      </c>
      <c r="M186" s="9">
        <f>_xlfn.XLOOKUP(A186,'SJR LIST (2024)'!A22:A493,'SJR LIST (2024)'!AD22:AD493,,0,-1)</f>
        <v>0</v>
      </c>
      <c r="N186" s="9">
        <f>_xlfn.XLOOKUP(A186,'SJR LIST (2024)'!A22:A493,'SJR LIST (2024)'!AG22:AG493,,0,-1)</f>
        <v>0</v>
      </c>
      <c r="O186" s="9">
        <f>_xlfn.XLOOKUP(A186,'SJR LIST (2024)'!A22:A493,'SJR LIST (2024)'!AC22:AC493,,0,-1)</f>
        <v>0</v>
      </c>
      <c r="P186" s="9"/>
      <c r="Q186" s="9" t="str">
        <f>_xlfn.XLOOKUP(A186,'SJR LIST (2024)'!A22:A493,'SJR LIST (2024)'!AP22:AP493,,0,-1)</f>
        <v>DBI</v>
      </c>
    </row>
    <row r="187" s="3" customFormat="1" spans="1:17">
      <c r="A187" s="13">
        <v>229471</v>
      </c>
      <c r="B187" s="7" t="str">
        <f>_xlfn.XLOOKUP(A187,'SJR LIST (2024)'!A23:A494,'SJR LIST (2024)'!B23:B494,,0,-1)</f>
        <v>GARCIA, REGINA</v>
      </c>
      <c r="C187" s="8">
        <f>_xlfn.XLOOKUP(A187,'SJR LIST (2024)'!A23:A494,'SJR LIST (2024)'!L23:L494,,0,-1)</f>
        <v>45618</v>
      </c>
      <c r="D187" s="9">
        <f>_xlfn.XLOOKUP(A187,'SJR LIST (2024)'!A23:A494,'SJR LIST (2024)'!Q23:Q494,,0,-1)</f>
        <v>800</v>
      </c>
      <c r="E187" s="9">
        <f>_xlfn.XLOOKUP(A187,'SJR LIST (2024)'!A23:A494,'SJR LIST (2024)'!R23:R494,,0,-1)</f>
        <v>800</v>
      </c>
      <c r="F187" s="9">
        <f>_xlfn.XLOOKUP(A187,'SJR LIST (2024)'!A23:A494,'SJR LIST (2024)'!U23:U494,,0,-1)</f>
        <v>0</v>
      </c>
      <c r="G187" s="9">
        <f>_xlfn.XLOOKUP(A187,'SJR LIST (2024)'!A23:A494,'SJR LIST (2024)'!W23:W494,,0,-1)</f>
        <v>0</v>
      </c>
      <c r="H187" s="9">
        <f>_xlfn.XLOOKUP(A187,'SJR LIST (2024)'!A23:A494,'SJR LIST (2024)'!X23:X494,,0,-1)</f>
        <v>0</v>
      </c>
      <c r="I187" s="9">
        <f>_xlfn.XLOOKUP(A187,'SJR LIST (2024)'!A23:A494,'SJR LIST (2024)'!Y23:Y494,,0,-1)</f>
        <v>0</v>
      </c>
      <c r="J187" s="9">
        <f>_xlfn.XLOOKUP(A187,'SJR LIST (2024)'!A23:A494,'SJR LIST (2024)'!Z23:Z494,,0,-1)</f>
        <v>0</v>
      </c>
      <c r="K187" s="9">
        <f>_xlfn.XLOOKUP(A187,'SJR LIST (2024)'!A23:A494,'SJR LIST (2024)'!V23:V494,,0,-1)</f>
        <v>0</v>
      </c>
      <c r="L187" s="9">
        <f>_xlfn.XLOOKUP(A187,'SJR LIST (2024)'!A23:A494,'SJR LIST (2024)'!AB23:AB494,,0,-1)</f>
        <v>1600</v>
      </c>
      <c r="M187" s="9">
        <f>_xlfn.XLOOKUP(A187,'SJR LIST (2024)'!A23:A494,'SJR LIST (2024)'!AD23:AD494,,0,-1)</f>
        <v>0</v>
      </c>
      <c r="N187" s="9">
        <f>_xlfn.XLOOKUP(A187,'SJR LIST (2024)'!A23:A494,'SJR LIST (2024)'!AG23:AG494,,0,-1)</f>
        <v>1600</v>
      </c>
      <c r="O187" s="9">
        <f>_xlfn.XLOOKUP(A187,'SJR LIST (2024)'!A23:A494,'SJR LIST (2024)'!AC23:AC494,,0,-1)</f>
        <v>0</v>
      </c>
      <c r="P187" s="9"/>
      <c r="Q187" s="9" t="str">
        <f>_xlfn.XLOOKUP(A187,'SJR LIST (2024)'!A23:A494,'SJR LIST (2024)'!AP23:AP494,,0,-1)</f>
        <v>BI-SHOP</v>
      </c>
    </row>
    <row r="188" s="3" customFormat="1" spans="1:17">
      <c r="A188" s="13">
        <v>230793</v>
      </c>
      <c r="B188" s="7" t="str">
        <f>_xlfn.XLOOKUP(A188,'SJR LIST (2024)'!A24:A495,'SJR LIST (2024)'!B24:B495,,0,-1)</f>
        <v>VALENCIA, JERICO CEA</v>
      </c>
      <c r="C188" s="8">
        <f>_xlfn.XLOOKUP(A188,'SJR LIST (2024)'!A24:A495,'SJR LIST (2024)'!L24:L495,,0,-1)</f>
        <v>45621</v>
      </c>
      <c r="D188" s="9">
        <f>_xlfn.XLOOKUP(A188,'SJR LIST (2024)'!A24:A495,'SJR LIST (2024)'!Q24:Q495,,0,-1)</f>
        <v>6215</v>
      </c>
      <c r="E188" s="9">
        <f>_xlfn.XLOOKUP(A188,'SJR LIST (2024)'!A24:A495,'SJR LIST (2024)'!R24:R495,,0,-1)</f>
        <v>2600</v>
      </c>
      <c r="F188" s="9">
        <f>_xlfn.XLOOKUP(A188,'SJR LIST (2024)'!A24:A495,'SJR LIST (2024)'!U24:U495,,0,-1)</f>
        <v>0</v>
      </c>
      <c r="G188" s="9">
        <f>_xlfn.XLOOKUP(A188,'SJR LIST (2024)'!A24:A495,'SJR LIST (2024)'!W24:W495,,0,-1)</f>
        <v>0</v>
      </c>
      <c r="H188" s="9">
        <f>_xlfn.XLOOKUP(A188,'SJR LIST (2024)'!A24:A495,'SJR LIST (2024)'!X24:X495,,0,-1)</f>
        <v>0</v>
      </c>
      <c r="I188" s="9">
        <f>_xlfn.XLOOKUP(A188,'SJR LIST (2024)'!A24:A495,'SJR LIST (2024)'!Y24:Y495,,0,-1)</f>
        <v>0</v>
      </c>
      <c r="J188" s="9">
        <f>_xlfn.XLOOKUP(A188,'SJR LIST (2024)'!A24:A495,'SJR LIST (2024)'!Z24:Z495,,0,-1)</f>
        <v>0</v>
      </c>
      <c r="K188" s="9">
        <f>_xlfn.XLOOKUP(A188,'SJR LIST (2024)'!A24:A495,'SJR LIST (2024)'!V24:V495,,0,-1)</f>
        <v>881.5</v>
      </c>
      <c r="L188" s="9">
        <f>_xlfn.XLOOKUP(A188,'SJR LIST (2024)'!A24:A495,'SJR LIST (2024)'!AB24:AB495,,0,-1)</f>
        <v>7933.5</v>
      </c>
      <c r="M188" s="9">
        <f>_xlfn.XLOOKUP(A188,'SJR LIST (2024)'!A24:A495,'SJR LIST (2024)'!AD24:AD495,,0,-1)</f>
        <v>4000</v>
      </c>
      <c r="N188" s="9">
        <f>_xlfn.XLOOKUP(A188,'SJR LIST (2024)'!A24:A495,'SJR LIST (2024)'!AG24:AG495,,0,-1)</f>
        <v>3933.5</v>
      </c>
      <c r="O188" s="9">
        <f>_xlfn.XLOOKUP(A188,'SJR LIST (2024)'!A24:A495,'SJR LIST (2024)'!AC24:AC495,,0,-1)</f>
        <v>0</v>
      </c>
      <c r="P188" s="9"/>
      <c r="Q188" s="9" t="str">
        <f>_xlfn.XLOOKUP(A188,'SJR LIST (2024)'!A24:A495,'SJR LIST (2024)'!AP24:AP495,,0,-1)</f>
        <v>BI-SHOP</v>
      </c>
    </row>
    <row r="189" s="3" customFormat="1" spans="1:17">
      <c r="A189" s="13">
        <v>231756</v>
      </c>
      <c r="B189" s="7" t="str">
        <f>_xlfn.XLOOKUP(A189,'SJR LIST (2024)'!A25:A496,'SJR LIST (2024)'!B25:B496,,0,-1)</f>
        <v>KOLIN PHILIPPINES INTERNATIONAL INC.(T&amp;P)</v>
      </c>
      <c r="C189" s="8">
        <f>_xlfn.XLOOKUP(A189,'SJR LIST (2024)'!A25:A496,'SJR LIST (2024)'!L25:L496,,0,-1)</f>
        <v>45622</v>
      </c>
      <c r="D189" s="9">
        <f>_xlfn.XLOOKUP(A189,'SJR LIST (2024)'!A25:A496,'SJR LIST (2024)'!Q25:Q496,,0,-1)</f>
        <v>0</v>
      </c>
      <c r="E189" s="9">
        <f>_xlfn.XLOOKUP(A189,'SJR LIST (2024)'!A25:A496,'SJR LIST (2024)'!R25:R496,,0,-1)</f>
        <v>900</v>
      </c>
      <c r="F189" s="9">
        <f>_xlfn.XLOOKUP(A189,'SJR LIST (2024)'!A25:A496,'SJR LIST (2024)'!U25:U496,,0,-1)</f>
        <v>0</v>
      </c>
      <c r="G189" s="9">
        <f>_xlfn.XLOOKUP(A189,'SJR LIST (2024)'!A25:A496,'SJR LIST (2024)'!W25:W496,,0,-1)</f>
        <v>0</v>
      </c>
      <c r="H189" s="9">
        <f>_xlfn.XLOOKUP(A189,'SJR LIST (2024)'!A25:A496,'SJR LIST (2024)'!X25:X496,,0,-1)</f>
        <v>900</v>
      </c>
      <c r="I189" s="9">
        <f>_xlfn.XLOOKUP(A189,'SJR LIST (2024)'!A25:A496,'SJR LIST (2024)'!Y25:Y496,,0,-1)</f>
        <v>0</v>
      </c>
      <c r="J189" s="9">
        <f>_xlfn.XLOOKUP(A189,'SJR LIST (2024)'!A25:A496,'SJR LIST (2024)'!Z25:Z496,,0,-1)</f>
        <v>0</v>
      </c>
      <c r="K189" s="9">
        <f>_xlfn.XLOOKUP(A189,'SJR LIST (2024)'!A25:A496,'SJR LIST (2024)'!V25:V496,,0,-1)</f>
        <v>0</v>
      </c>
      <c r="L189" s="9">
        <f>_xlfn.XLOOKUP(A189,'SJR LIST (2024)'!A25:A496,'SJR LIST (2024)'!AB25:AB496,,0,-1)</f>
        <v>0</v>
      </c>
      <c r="M189" s="9">
        <f>_xlfn.XLOOKUP(A189,'SJR LIST (2024)'!A25:A496,'SJR LIST (2024)'!AD25:AD496,,0,-1)</f>
        <v>0</v>
      </c>
      <c r="N189" s="9">
        <f>_xlfn.XLOOKUP(A189,'SJR LIST (2024)'!A25:A496,'SJR LIST (2024)'!AG25:AG496,,0,-1)</f>
        <v>0</v>
      </c>
      <c r="O189" s="9">
        <f>_xlfn.XLOOKUP(A189,'SJR LIST (2024)'!A25:A496,'SJR LIST (2024)'!AC25:AC496,,0,-1)</f>
        <v>0</v>
      </c>
      <c r="P189" s="9"/>
      <c r="Q189" s="9" t="str">
        <f>_xlfn.XLOOKUP(A189,'SJR LIST (2024)'!A25:A496,'SJR LIST (2024)'!AP25:AP496,,0,-1)</f>
        <v>DBI</v>
      </c>
    </row>
    <row r="190" s="3" customFormat="1" spans="1:17">
      <c r="A190" s="13">
        <v>232081</v>
      </c>
      <c r="B190" s="7" t="str">
        <f>_xlfn.XLOOKUP(A190,'SJR LIST (2024)'!A26:A497,'SJR LIST (2024)'!B26:B497,,0,-1)</f>
        <v>VECINO, JHUNE/CHARITO DE GUZMAN</v>
      </c>
      <c r="C190" s="8">
        <f>_xlfn.XLOOKUP(A190,'SJR LIST (2024)'!A26:A497,'SJR LIST (2024)'!L26:L497,,0,-1)</f>
        <v>45623</v>
      </c>
      <c r="D190" s="9">
        <f>_xlfn.XLOOKUP(A190,'SJR LIST (2024)'!A26:A497,'SJR LIST (2024)'!Q26:Q497,,0,-1)</f>
        <v>500</v>
      </c>
      <c r="E190" s="9">
        <f>_xlfn.XLOOKUP(A190,'SJR LIST (2024)'!A26:A497,'SJR LIST (2024)'!R26:R497,,0,-1)</f>
        <v>800</v>
      </c>
      <c r="F190" s="9">
        <f>_xlfn.XLOOKUP(A190,'SJR LIST (2024)'!A26:A497,'SJR LIST (2024)'!U26:U497,,0,-1)</f>
        <v>0</v>
      </c>
      <c r="G190" s="9">
        <f>_xlfn.XLOOKUP(A190,'SJR LIST (2024)'!A26:A497,'SJR LIST (2024)'!W26:W497,,0,-1)</f>
        <v>500</v>
      </c>
      <c r="H190" s="9">
        <f>_xlfn.XLOOKUP(A190,'SJR LIST (2024)'!A26:A497,'SJR LIST (2024)'!X26:X497,,0,-1)</f>
        <v>800</v>
      </c>
      <c r="I190" s="9">
        <f>_xlfn.XLOOKUP(A190,'SJR LIST (2024)'!A26:A497,'SJR LIST (2024)'!Y26:Y497,,0,-1)</f>
        <v>0</v>
      </c>
      <c r="J190" s="9">
        <f>_xlfn.XLOOKUP(A190,'SJR LIST (2024)'!A26:A497,'SJR LIST (2024)'!Z26:Z497,,0,-1)</f>
        <v>0</v>
      </c>
      <c r="K190" s="9">
        <f>_xlfn.XLOOKUP(A190,'SJR LIST (2024)'!A26:A497,'SJR LIST (2024)'!V26:V497,,0,-1)</f>
        <v>0</v>
      </c>
      <c r="L190" s="9">
        <f>_xlfn.XLOOKUP(A190,'SJR LIST (2024)'!A26:A497,'SJR LIST (2024)'!AB26:AB497,,0,-1)</f>
        <v>0</v>
      </c>
      <c r="M190" s="9">
        <f>_xlfn.XLOOKUP(A190,'SJR LIST (2024)'!A26:A497,'SJR LIST (2024)'!AD26:AD497,,0,-1)</f>
        <v>0</v>
      </c>
      <c r="N190" s="9">
        <f>_xlfn.XLOOKUP(A190,'SJR LIST (2024)'!A26:A497,'SJR LIST (2024)'!AG26:AG497,,0,-1)</f>
        <v>0</v>
      </c>
      <c r="O190" s="9">
        <f>_xlfn.XLOOKUP(A190,'SJR LIST (2024)'!A26:A497,'SJR LIST (2024)'!AC26:AC497,,0,-1)</f>
        <v>0</v>
      </c>
      <c r="P190" s="9"/>
      <c r="Q190" s="9" t="str">
        <f>_xlfn.XLOOKUP(A190,'SJR LIST (2024)'!A26:A497,'SJR LIST (2024)'!AP26:AP497,,0,-1)</f>
        <v>DBI</v>
      </c>
    </row>
    <row r="191" s="3" customFormat="1" spans="1:17">
      <c r="A191" s="13">
        <v>231495</v>
      </c>
      <c r="B191" s="7" t="str">
        <f>_xlfn.XLOOKUP(A191,'SJR LIST (2024)'!A27:A498,'SJR LIST (2024)'!B27:B498,,0,-1)</f>
        <v>WESTERN MARKETING CORP. (HEAD OFFICE)</v>
      </c>
      <c r="C191" s="8">
        <f>_xlfn.XLOOKUP(A191,'SJR LIST (2024)'!A27:A498,'SJR LIST (2024)'!L27:L498,,0,-1)</f>
        <v>45625</v>
      </c>
      <c r="D191" s="9">
        <f>_xlfn.XLOOKUP(A191,'SJR LIST (2024)'!A27:A498,'SJR LIST (2024)'!Q27:Q498,,0,-1)</f>
        <v>3890</v>
      </c>
      <c r="E191" s="9">
        <f>_xlfn.XLOOKUP(A191,'SJR LIST (2024)'!A27:A498,'SJR LIST (2024)'!R27:R498,,0,-1)</f>
        <v>800</v>
      </c>
      <c r="F191" s="9">
        <f>_xlfn.XLOOKUP(A191,'SJR LIST (2024)'!A27:A498,'SJR LIST (2024)'!U27:U498,,0,-1)</f>
        <v>0</v>
      </c>
      <c r="G191" s="9">
        <f>_xlfn.XLOOKUP(A191,'SJR LIST (2024)'!A27:A498,'SJR LIST (2024)'!W27:W498,,0,-1)</f>
        <v>900</v>
      </c>
      <c r="H191" s="9">
        <f>_xlfn.XLOOKUP(A191,'SJR LIST (2024)'!A27:A498,'SJR LIST (2024)'!X27:X498,,0,-1)</f>
        <v>800</v>
      </c>
      <c r="I191" s="9">
        <f>_xlfn.XLOOKUP(A191,'SJR LIST (2024)'!A27:A498,'SJR LIST (2024)'!Y27:Y498,,0,-1)</f>
        <v>0</v>
      </c>
      <c r="J191" s="9">
        <f>_xlfn.XLOOKUP(A191,'SJR LIST (2024)'!A27:A498,'SJR LIST (2024)'!Z27:Z498,,0,-1)</f>
        <v>0</v>
      </c>
      <c r="K191" s="9">
        <f>_xlfn.XLOOKUP(A191,'SJR LIST (2024)'!A27:A498,'SJR LIST (2024)'!V27:V498,,0,-1)</f>
        <v>0</v>
      </c>
      <c r="L191" s="9">
        <f>_xlfn.XLOOKUP(A191,'SJR LIST (2024)'!A27:A498,'SJR LIST (2024)'!AB27:AB498,,0,-1)</f>
        <v>2963.3</v>
      </c>
      <c r="M191" s="9">
        <f>_xlfn.XLOOKUP(A191,'SJR LIST (2024)'!A27:A498,'SJR LIST (2024)'!AD27:AD498,,0,-1)</f>
        <v>0</v>
      </c>
      <c r="N191" s="9">
        <f>_xlfn.XLOOKUP(A191,'SJR LIST (2024)'!A27:A498,'SJR LIST (2024)'!AG27:AG498,,0,-1)</f>
        <v>2963.5</v>
      </c>
      <c r="O191" s="9">
        <f>_xlfn.XLOOKUP(A191,'SJR LIST (2024)'!A27:A498,'SJR LIST (2024)'!AC27:AC498,,0,-1)</f>
        <v>-0.199999999999818</v>
      </c>
      <c r="P191" s="9"/>
      <c r="Q191" s="9" t="str">
        <f>_xlfn.XLOOKUP(A191,'SJR LIST (2024)'!A27:A498,'SJR LIST (2024)'!AP27:AP498,,0,-1)</f>
        <v>ARE</v>
      </c>
    </row>
    <row r="192" s="3" customFormat="1" spans="1:17">
      <c r="A192" s="13">
        <v>232650</v>
      </c>
      <c r="B192" s="7" t="str">
        <f>_xlfn.XLOOKUP(A192,'SJR LIST (2024)'!A28:A499,'SJR LIST (2024)'!B28:B499,,0,-1)</f>
        <v>VIERNES, JUDELL</v>
      </c>
      <c r="C192" s="8">
        <f>_xlfn.XLOOKUP(A192,'SJR LIST (2024)'!A28:A499,'SJR LIST (2024)'!L28:L499,,0,-1)</f>
        <v>45628</v>
      </c>
      <c r="D192" s="9">
        <f>_xlfn.XLOOKUP(A192,'SJR LIST (2024)'!A28:A499,'SJR LIST (2024)'!Q28:Q499,,0,-1)</f>
        <v>1000</v>
      </c>
      <c r="E192" s="9">
        <f>_xlfn.XLOOKUP(A192,'SJR LIST (2024)'!A28:A499,'SJR LIST (2024)'!R28:R499,,0,-1)</f>
        <v>800</v>
      </c>
      <c r="F192" s="9">
        <f>_xlfn.XLOOKUP(A192,'SJR LIST (2024)'!A28:A499,'SJR LIST (2024)'!U28:U499,,0,-1)</f>
        <v>0</v>
      </c>
      <c r="G192" s="9">
        <f>_xlfn.XLOOKUP(A192,'SJR LIST (2024)'!A28:A499,'SJR LIST (2024)'!W28:W499,,0,-1)</f>
        <v>1000</v>
      </c>
      <c r="H192" s="9">
        <f>_xlfn.XLOOKUP(A192,'SJR LIST (2024)'!A28:A499,'SJR LIST (2024)'!X28:X499,,0,-1)</f>
        <v>800</v>
      </c>
      <c r="I192" s="9">
        <f>_xlfn.XLOOKUP(A192,'SJR LIST (2024)'!A28:A499,'SJR LIST (2024)'!Y28:Y499,,0,-1)</f>
        <v>0</v>
      </c>
      <c r="J192" s="9">
        <f>_xlfn.XLOOKUP(A192,'SJR LIST (2024)'!A28:A499,'SJR LIST (2024)'!Z28:Z499,,0,-1)</f>
        <v>0</v>
      </c>
      <c r="K192" s="9">
        <f>_xlfn.XLOOKUP(A192,'SJR LIST (2024)'!A28:A499,'SJR LIST (2024)'!V28:V499,,0,-1)</f>
        <v>0</v>
      </c>
      <c r="L192" s="9">
        <f>_xlfn.XLOOKUP(A192,'SJR LIST (2024)'!A28:A499,'SJR LIST (2024)'!AB28:AB499,,0,-1)</f>
        <v>0</v>
      </c>
      <c r="M192" s="9">
        <f>_xlfn.XLOOKUP(A192,'SJR LIST (2024)'!A28:A499,'SJR LIST (2024)'!AD28:AD499,,0,-1)</f>
        <v>0</v>
      </c>
      <c r="N192" s="9">
        <f>_xlfn.XLOOKUP(A192,'SJR LIST (2024)'!A28:A499,'SJR LIST (2024)'!AG28:AG499,,0,-1)</f>
        <v>0</v>
      </c>
      <c r="O192" s="9">
        <f>_xlfn.XLOOKUP(A192,'SJR LIST (2024)'!A28:A499,'SJR LIST (2024)'!AC28:AC499,,0,-1)</f>
        <v>0</v>
      </c>
      <c r="P192" s="9"/>
      <c r="Q192" s="9" t="str">
        <f>_xlfn.XLOOKUP(A192,'SJR LIST (2024)'!A28:A499,'SJR LIST (2024)'!AP28:AP499,,0,-1)</f>
        <v>DBI</v>
      </c>
    </row>
    <row r="193" s="3" customFormat="1" spans="1:17">
      <c r="A193" s="13">
        <v>232786</v>
      </c>
      <c r="B193" s="7" t="str">
        <f>_xlfn.XLOOKUP(A193,'SJR LIST (2024)'!A29:A500,'SJR LIST (2024)'!B29:B500,,0,-1)</f>
        <v>MASCARINAS, KENNAN</v>
      </c>
      <c r="C193" s="8">
        <f>_xlfn.XLOOKUP(A193,'SJR LIST (2024)'!A29:A500,'SJR LIST (2024)'!L29:L500,,0,-1)</f>
        <v>45629</v>
      </c>
      <c r="D193" s="9">
        <f>_xlfn.XLOOKUP(A193,'SJR LIST (2024)'!A29:A500,'SJR LIST (2024)'!Q29:Q500,,0,-1)</f>
        <v>600</v>
      </c>
      <c r="E193" s="9">
        <f>_xlfn.XLOOKUP(A193,'SJR LIST (2024)'!A29:A500,'SJR LIST (2024)'!R29:R500,,0,-1)</f>
        <v>800</v>
      </c>
      <c r="F193" s="9">
        <f>_xlfn.XLOOKUP(A193,'SJR LIST (2024)'!A29:A500,'SJR LIST (2024)'!U29:U500,,0,-1)</f>
        <v>0</v>
      </c>
      <c r="G193" s="9">
        <f>_xlfn.XLOOKUP(A193,'SJR LIST (2024)'!A29:A500,'SJR LIST (2024)'!W29:W500,,0,-1)</f>
        <v>600</v>
      </c>
      <c r="H193" s="9">
        <f>_xlfn.XLOOKUP(A193,'SJR LIST (2024)'!A29:A500,'SJR LIST (2024)'!X29:X500,,0,-1)</f>
        <v>800</v>
      </c>
      <c r="I193" s="9">
        <f>_xlfn.XLOOKUP(A193,'SJR LIST (2024)'!A29:A500,'SJR LIST (2024)'!Y29:Y500,,0,-1)</f>
        <v>0</v>
      </c>
      <c r="J193" s="9">
        <f>_xlfn.XLOOKUP(A193,'SJR LIST (2024)'!A29:A500,'SJR LIST (2024)'!Z29:Z500,,0,-1)</f>
        <v>0</v>
      </c>
      <c r="K193" s="9">
        <f>_xlfn.XLOOKUP(A193,'SJR LIST (2024)'!A29:A500,'SJR LIST (2024)'!V29:V500,,0,-1)</f>
        <v>0</v>
      </c>
      <c r="L193" s="9">
        <f>_xlfn.XLOOKUP(A193,'SJR LIST (2024)'!A29:A500,'SJR LIST (2024)'!AB29:AB500,,0,-1)</f>
        <v>0</v>
      </c>
      <c r="M193" s="9">
        <f>_xlfn.XLOOKUP(A193,'SJR LIST (2024)'!A29:A500,'SJR LIST (2024)'!AD29:AD500,,0,-1)</f>
        <v>0</v>
      </c>
      <c r="N193" s="9">
        <f>_xlfn.XLOOKUP(A193,'SJR LIST (2024)'!A29:A500,'SJR LIST (2024)'!AG29:AG500,,0,-1)</f>
        <v>0</v>
      </c>
      <c r="O193" s="9">
        <f>_xlfn.XLOOKUP(A193,'SJR LIST (2024)'!A29:A500,'SJR LIST (2024)'!AC29:AC500,,0,-1)</f>
        <v>0</v>
      </c>
      <c r="P193" s="9"/>
      <c r="Q193" s="9" t="str">
        <f>_xlfn.XLOOKUP(A193,'SJR LIST (2024)'!A29:A500,'SJR LIST (2024)'!AP29:AP500,,0,-1)</f>
        <v>DBI</v>
      </c>
    </row>
    <row r="194" s="3" customFormat="1" spans="1:17">
      <c r="A194" s="13">
        <v>232092</v>
      </c>
      <c r="B194" s="7" t="str">
        <f>_xlfn.XLOOKUP(A194,'SJR LIST (2024)'!A30:A501,'SJR LIST (2024)'!B30:B501,,0,-1)</f>
        <v>MACASIEB, IRISHMAE/ ALL DIRECTIONS TRAVEL AND TOURS INC.</v>
      </c>
      <c r="C194" s="8">
        <f>_xlfn.XLOOKUP(A194,'SJR LIST (2024)'!A30:A501,'SJR LIST (2024)'!L30:L501,,0,-1)</f>
        <v>45631</v>
      </c>
      <c r="D194" s="9">
        <f>_xlfn.XLOOKUP(A194,'SJR LIST (2024)'!A30:A501,'SJR LIST (2024)'!Q30:Q501,,0,-1)</f>
        <v>3445</v>
      </c>
      <c r="E194" s="9">
        <f>_xlfn.XLOOKUP(A194,'SJR LIST (2024)'!A30:A501,'SJR LIST (2024)'!R30:R501,,0,-1)</f>
        <v>5000</v>
      </c>
      <c r="F194" s="9">
        <f>_xlfn.XLOOKUP(A194,'SJR LIST (2024)'!A30:A501,'SJR LIST (2024)'!U30:U501,,0,-1)</f>
        <v>200</v>
      </c>
      <c r="G194" s="9">
        <f>_xlfn.XLOOKUP(A194,'SJR LIST (2024)'!A30:A501,'SJR LIST (2024)'!W30:W501,,0,-1)</f>
        <v>0</v>
      </c>
      <c r="H194" s="9">
        <f>_xlfn.XLOOKUP(A194,'SJR LIST (2024)'!A30:A501,'SJR LIST (2024)'!X30:X501,,0,-1)</f>
        <v>0</v>
      </c>
      <c r="I194" s="9">
        <f>_xlfn.XLOOKUP(A194,'SJR LIST (2024)'!A30:A501,'SJR LIST (2024)'!Y30:Y501,,0,-1)</f>
        <v>0</v>
      </c>
      <c r="J194" s="9">
        <f>_xlfn.XLOOKUP(A194,'SJR LIST (2024)'!A30:A501,'SJR LIST (2024)'!Z30:Z501,,0,-1)</f>
        <v>0</v>
      </c>
      <c r="K194" s="9">
        <f>_xlfn.XLOOKUP(A194,'SJR LIST (2024)'!A30:A501,'SJR LIST (2024)'!V30:V501,,0,-1)</f>
        <v>0</v>
      </c>
      <c r="L194" s="9">
        <f>_xlfn.XLOOKUP(A194,'SJR LIST (2024)'!A30:A501,'SJR LIST (2024)'!AB30:AB501,,0,-1)</f>
        <v>8245</v>
      </c>
      <c r="M194" s="9">
        <f>_xlfn.XLOOKUP(A194,'SJR LIST (2024)'!A30:A501,'SJR LIST (2024)'!AD30:AD501,,0,-1)</f>
        <v>4645</v>
      </c>
      <c r="N194" s="9">
        <f>_xlfn.XLOOKUP(A194,'SJR LIST (2024)'!A30:A501,'SJR LIST (2024)'!AG30:AG501,,0,-1)</f>
        <v>3600</v>
      </c>
      <c r="O194" s="9">
        <f>_xlfn.XLOOKUP(A194,'SJR LIST (2024)'!A30:A501,'SJR LIST (2024)'!AC30:AC501,,0,-1)</f>
        <v>0</v>
      </c>
      <c r="P194" s="9"/>
      <c r="Q194" s="9" t="str">
        <f>_xlfn.XLOOKUP(A194,'SJR LIST (2024)'!A30:A501,'SJR LIST (2024)'!AP30:AP501,,0,-1)</f>
        <v>BI-SHOP</v>
      </c>
    </row>
    <row r="195" s="3" customFormat="1" spans="1:17">
      <c r="A195" s="13">
        <v>232989</v>
      </c>
      <c r="B195" s="7" t="str">
        <f>_xlfn.XLOOKUP(A195,'SJR LIST (2024)'!A31:A502,'SJR LIST (2024)'!B31:B502,,0,-1)</f>
        <v>VECINO, JHUNE/CHARITO DE GUZMAN</v>
      </c>
      <c r="C195" s="8">
        <f>_xlfn.XLOOKUP(A195,'SJR LIST (2024)'!A31:A502,'SJR LIST (2024)'!L31:L502,,0,-1)</f>
        <v>45632</v>
      </c>
      <c r="D195" s="9">
        <f>_xlfn.XLOOKUP(A195,'SJR LIST (2024)'!A31:A502,'SJR LIST (2024)'!Q31:Q502,,0,-1)</f>
        <v>3300</v>
      </c>
      <c r="E195" s="9">
        <f>_xlfn.XLOOKUP(A195,'SJR LIST (2024)'!A31:A502,'SJR LIST (2024)'!R31:R502,,0,-1)</f>
        <v>2600</v>
      </c>
      <c r="F195" s="9">
        <f>_xlfn.XLOOKUP(A195,'SJR LIST (2024)'!A31:A502,'SJR LIST (2024)'!U31:U502,,0,-1)</f>
        <v>0</v>
      </c>
      <c r="G195" s="9">
        <f>_xlfn.XLOOKUP(A195,'SJR LIST (2024)'!A31:A502,'SJR LIST (2024)'!W31:W502,,0,-1)</f>
        <v>0</v>
      </c>
      <c r="H195" s="9">
        <f>_xlfn.XLOOKUP(A195,'SJR LIST (2024)'!A31:A502,'SJR LIST (2024)'!X31:X502,,0,-1)</f>
        <v>0</v>
      </c>
      <c r="I195" s="9">
        <f>_xlfn.XLOOKUP(A195,'SJR LIST (2024)'!A31:A502,'SJR LIST (2024)'!Y31:Y502,,0,-1)</f>
        <v>660</v>
      </c>
      <c r="J195" s="9">
        <f>_xlfn.XLOOKUP(A195,'SJR LIST (2024)'!A31:A502,'SJR LIST (2024)'!Z31:Z502,,0,-1)</f>
        <v>260</v>
      </c>
      <c r="K195" s="9">
        <f>_xlfn.XLOOKUP(A195,'SJR LIST (2024)'!A31:A502,'SJR LIST (2024)'!V31:V502,,0,-1)</f>
        <v>0</v>
      </c>
      <c r="L195" s="9">
        <f>_xlfn.XLOOKUP(A195,'SJR LIST (2024)'!A31:A502,'SJR LIST (2024)'!AB31:AB502,,0,-1)</f>
        <v>4980</v>
      </c>
      <c r="M195" s="9">
        <f>_xlfn.XLOOKUP(A195,'SJR LIST (2024)'!A31:A502,'SJR LIST (2024)'!AD31:AD502,,0,-1)</f>
        <v>0</v>
      </c>
      <c r="N195" s="9">
        <f>_xlfn.XLOOKUP(A195,'SJR LIST (2024)'!A31:A502,'SJR LIST (2024)'!AG31:AG502,,0,-1)</f>
        <v>4980</v>
      </c>
      <c r="O195" s="9">
        <f>_xlfn.XLOOKUP(A195,'SJR LIST (2024)'!A31:A502,'SJR LIST (2024)'!AC31:AC502,,0,-1)</f>
        <v>0</v>
      </c>
      <c r="P195" s="9"/>
      <c r="Q195" s="9" t="str">
        <f>_xlfn.XLOOKUP(A195,'SJR LIST (2024)'!A31:A502,'SJR LIST (2024)'!AP31:AP502,,0,-1)</f>
        <v>BI-SHOP</v>
      </c>
    </row>
    <row r="196" s="3" customFormat="1" spans="1:17">
      <c r="A196" s="13">
        <v>233782</v>
      </c>
      <c r="B196" s="7" t="str">
        <f>_xlfn.XLOOKUP(A196,'SJR LIST (2024)'!A32:A503,'SJR LIST (2024)'!B32:B503,,0,-1)</f>
        <v>LAYGO, DARIUS</v>
      </c>
      <c r="C196" s="8">
        <f>_xlfn.XLOOKUP(A196,'SJR LIST (2024)'!A32:A503,'SJR LIST (2024)'!L32:L503,,0,-1)</f>
        <v>45636</v>
      </c>
      <c r="D196" s="9">
        <f>_xlfn.XLOOKUP(A196,'SJR LIST (2024)'!A32:A503,'SJR LIST (2024)'!Q32:Q503,,0,-1)</f>
        <v>200</v>
      </c>
      <c r="E196" s="9">
        <f>_xlfn.XLOOKUP(A196,'SJR LIST (2024)'!A32:A503,'SJR LIST (2024)'!R32:R503,,0,-1)</f>
        <v>800</v>
      </c>
      <c r="F196" s="9">
        <f>_xlfn.XLOOKUP(A196,'SJR LIST (2024)'!A32:A503,'SJR LIST (2024)'!U32:U503,,0,-1)</f>
        <v>0</v>
      </c>
      <c r="G196" s="9">
        <f>_xlfn.XLOOKUP(A196,'SJR LIST (2024)'!A32:A503,'SJR LIST (2024)'!W32:W503,,0,-1)</f>
        <v>200</v>
      </c>
      <c r="H196" s="9">
        <f>_xlfn.XLOOKUP(A196,'SJR LIST (2024)'!A32:A503,'SJR LIST (2024)'!X32:X503,,0,-1)</f>
        <v>800</v>
      </c>
      <c r="I196" s="9">
        <f>_xlfn.XLOOKUP(A196,'SJR LIST (2024)'!A32:A503,'SJR LIST (2024)'!Y32:Y503,,0,-1)</f>
        <v>0</v>
      </c>
      <c r="J196" s="9">
        <f>_xlfn.XLOOKUP(A196,'SJR LIST (2024)'!A32:A503,'SJR LIST (2024)'!Z32:Z503,,0,-1)</f>
        <v>0</v>
      </c>
      <c r="K196" s="9">
        <f>_xlfn.XLOOKUP(A196,'SJR LIST (2024)'!A32:A503,'SJR LIST (2024)'!V32:V503,,0,-1)</f>
        <v>0</v>
      </c>
      <c r="L196" s="9">
        <f>_xlfn.XLOOKUP(A196,'SJR LIST (2024)'!A32:A503,'SJR LIST (2024)'!AB32:AB503,,0,-1)</f>
        <v>0</v>
      </c>
      <c r="M196" s="9">
        <f>_xlfn.XLOOKUP(A196,'SJR LIST (2024)'!A32:A503,'SJR LIST (2024)'!AD32:AD503,,0,-1)</f>
        <v>0</v>
      </c>
      <c r="N196" s="9">
        <f>_xlfn.XLOOKUP(A196,'SJR LIST (2024)'!A32:A503,'SJR LIST (2024)'!AG32:AG503,,0,-1)</f>
        <v>0</v>
      </c>
      <c r="O196" s="9">
        <f>_xlfn.XLOOKUP(A196,'SJR LIST (2024)'!A32:A503,'SJR LIST (2024)'!AC32:AC503,,0,-1)</f>
        <v>0</v>
      </c>
      <c r="P196" s="9"/>
      <c r="Q196" s="9" t="str">
        <f>_xlfn.XLOOKUP(A196,'SJR LIST (2024)'!A32:A503,'SJR LIST (2024)'!AP32:AP503,,0,-1)</f>
        <v>DBI</v>
      </c>
    </row>
    <row r="197" s="3" customFormat="1" spans="1:17">
      <c r="A197" s="13">
        <v>233557</v>
      </c>
      <c r="B197" s="7" t="str">
        <f>_xlfn.XLOOKUP(A197,'SJR LIST (2024)'!A33:A504,'SJR LIST (2024)'!B33:B504,,0,-1)</f>
        <v>KOLIN PHILIPPINES INTERNATIONAL INC.(T&amp;P)</v>
      </c>
      <c r="C197" s="8">
        <f>_xlfn.XLOOKUP(A197,'SJR LIST (2024)'!A33:A504,'SJR LIST (2024)'!L33:L504,,0,-1)</f>
        <v>45636</v>
      </c>
      <c r="D197" s="9">
        <f>_xlfn.XLOOKUP(A197,'SJR LIST (2024)'!A33:A504,'SJR LIST (2024)'!Q33:Q504,,0,-1)</f>
        <v>0</v>
      </c>
      <c r="E197" s="9">
        <f>_xlfn.XLOOKUP(A197,'SJR LIST (2024)'!A33:A504,'SJR LIST (2024)'!R33:R504,,0,-1)</f>
        <v>900</v>
      </c>
      <c r="F197" s="9">
        <f>_xlfn.XLOOKUP(A197,'SJR LIST (2024)'!A33:A504,'SJR LIST (2024)'!U33:U504,,0,-1)</f>
        <v>0</v>
      </c>
      <c r="G197" s="9">
        <f>_xlfn.XLOOKUP(A197,'SJR LIST (2024)'!A33:A504,'SJR LIST (2024)'!W33:W504,,0,-1)</f>
        <v>0</v>
      </c>
      <c r="H197" s="9">
        <f>_xlfn.XLOOKUP(A197,'SJR LIST (2024)'!A33:A504,'SJR LIST (2024)'!X33:X504,,0,-1)</f>
        <v>900</v>
      </c>
      <c r="I197" s="9">
        <f>_xlfn.XLOOKUP(A197,'SJR LIST (2024)'!A33:A504,'SJR LIST (2024)'!Y33:Y504,,0,-1)</f>
        <v>0</v>
      </c>
      <c r="J197" s="9">
        <f>_xlfn.XLOOKUP(A197,'SJR LIST (2024)'!A33:A504,'SJR LIST (2024)'!Z33:Z504,,0,-1)</f>
        <v>0</v>
      </c>
      <c r="K197" s="9">
        <f>_xlfn.XLOOKUP(A197,'SJR LIST (2024)'!A33:A504,'SJR LIST (2024)'!V33:V504,,0,-1)</f>
        <v>0</v>
      </c>
      <c r="L197" s="9">
        <f>_xlfn.XLOOKUP(A197,'SJR LIST (2024)'!A33:A504,'SJR LIST (2024)'!AB33:AB504,,0,-1)</f>
        <v>0</v>
      </c>
      <c r="M197" s="9">
        <f>_xlfn.XLOOKUP(A197,'SJR LIST (2024)'!A33:A504,'SJR LIST (2024)'!AD33:AD504,,0,-1)</f>
        <v>0</v>
      </c>
      <c r="N197" s="9">
        <f>_xlfn.XLOOKUP(A197,'SJR LIST (2024)'!A33:A504,'SJR LIST (2024)'!AG33:AG504,,0,-1)</f>
        <v>0</v>
      </c>
      <c r="O197" s="9">
        <f>_xlfn.XLOOKUP(A197,'SJR LIST (2024)'!A33:A504,'SJR LIST (2024)'!AC33:AC504,,0,-1)</f>
        <v>0</v>
      </c>
      <c r="P197" s="9"/>
      <c r="Q197" s="9" t="str">
        <f>_xlfn.XLOOKUP(A197,'SJR LIST (2024)'!A33:A504,'SJR LIST (2024)'!AP33:AP504,,0,-1)</f>
        <v>DBI</v>
      </c>
    </row>
    <row r="198" s="3" customFormat="1" spans="1:17">
      <c r="A198" s="13">
        <v>233558</v>
      </c>
      <c r="B198" s="7" t="str">
        <f>_xlfn.XLOOKUP(A198,'SJR LIST (2024)'!A34:A505,'SJR LIST (2024)'!B34:B505,,0,-1)</f>
        <v>KOLIN PHILIPPINES INTERNATIONAL INC.(T&amp;P)</v>
      </c>
      <c r="C198" s="8">
        <f>_xlfn.XLOOKUP(A198,'SJR LIST (2024)'!A34:A505,'SJR LIST (2024)'!L34:L505,,0,-1)</f>
        <v>45636</v>
      </c>
      <c r="D198" s="9">
        <f>_xlfn.XLOOKUP(A198,'SJR LIST (2024)'!A34:A505,'SJR LIST (2024)'!Q34:Q505,,0,-1)</f>
        <v>0</v>
      </c>
      <c r="E198" s="9">
        <f>_xlfn.XLOOKUP(A198,'SJR LIST (2024)'!A34:A505,'SJR LIST (2024)'!R34:R505,,0,-1)</f>
        <v>900</v>
      </c>
      <c r="F198" s="9">
        <f>_xlfn.XLOOKUP(A198,'SJR LIST (2024)'!A34:A505,'SJR LIST (2024)'!U34:U505,,0,-1)</f>
        <v>0</v>
      </c>
      <c r="G198" s="9">
        <f>_xlfn.XLOOKUP(A198,'SJR LIST (2024)'!A34:A505,'SJR LIST (2024)'!W34:W505,,0,-1)</f>
        <v>0</v>
      </c>
      <c r="H198" s="9">
        <f>_xlfn.XLOOKUP(A198,'SJR LIST (2024)'!A34:A505,'SJR LIST (2024)'!X34:X505,,0,-1)</f>
        <v>900</v>
      </c>
      <c r="I198" s="9">
        <f>_xlfn.XLOOKUP(A198,'SJR LIST (2024)'!A34:A505,'SJR LIST (2024)'!Y34:Y505,,0,-1)</f>
        <v>0</v>
      </c>
      <c r="J198" s="9">
        <f>_xlfn.XLOOKUP(A198,'SJR LIST (2024)'!A34:A505,'SJR LIST (2024)'!Z34:Z505,,0,-1)</f>
        <v>0</v>
      </c>
      <c r="K198" s="9">
        <f>_xlfn.XLOOKUP(A198,'SJR LIST (2024)'!A34:A505,'SJR LIST (2024)'!V34:V505,,0,-1)</f>
        <v>0</v>
      </c>
      <c r="L198" s="9">
        <f>_xlfn.XLOOKUP(A198,'SJR LIST (2024)'!A34:A505,'SJR LIST (2024)'!AB34:AB505,,0,-1)</f>
        <v>0</v>
      </c>
      <c r="M198" s="9">
        <f>_xlfn.XLOOKUP(A198,'SJR LIST (2024)'!A34:A505,'SJR LIST (2024)'!AD34:AD505,,0,-1)</f>
        <v>0</v>
      </c>
      <c r="N198" s="9">
        <f>_xlfn.XLOOKUP(A198,'SJR LIST (2024)'!A34:A505,'SJR LIST (2024)'!AG34:AG505,,0,-1)</f>
        <v>0</v>
      </c>
      <c r="O198" s="9">
        <f>_xlfn.XLOOKUP(A198,'SJR LIST (2024)'!A34:A505,'SJR LIST (2024)'!AC34:AC505,,0,-1)</f>
        <v>0</v>
      </c>
      <c r="P198" s="9"/>
      <c r="Q198" s="9" t="str">
        <f>_xlfn.XLOOKUP(A198,'SJR LIST (2024)'!A34:A505,'SJR LIST (2024)'!AP34:AP505,,0,-1)</f>
        <v>DBI</v>
      </c>
    </row>
    <row r="199" s="3" customFormat="1" spans="1:17">
      <c r="A199" s="13">
        <v>232128</v>
      </c>
      <c r="B199" s="7" t="str">
        <f>_xlfn.XLOOKUP(A199,'SJR LIST (2024)'!A35:A506,'SJR LIST (2024)'!B35:B506,,0,-1)</f>
        <v>MACAROYO, DESIREE</v>
      </c>
      <c r="C199" s="8">
        <f>_xlfn.XLOOKUP(A199,'SJR LIST (2024)'!A35:A506,'SJR LIST (2024)'!L35:L506,,0,-1)</f>
        <v>45639</v>
      </c>
      <c r="D199" s="9">
        <f>_xlfn.XLOOKUP(A199,'SJR LIST (2024)'!A35:A506,'SJR LIST (2024)'!Q35:Q506,,0,-1)</f>
        <v>0</v>
      </c>
      <c r="E199" s="9">
        <f>_xlfn.XLOOKUP(A199,'SJR LIST (2024)'!A35:A506,'SJR LIST (2024)'!R35:R506,,0,-1)</f>
        <v>0</v>
      </c>
      <c r="F199" s="9">
        <f>_xlfn.XLOOKUP(A199,'SJR LIST (2024)'!A35:A506,'SJR LIST (2024)'!U35:U506,,0,-1)</f>
        <v>0</v>
      </c>
      <c r="G199" s="9">
        <f>_xlfn.XLOOKUP(A199,'SJR LIST (2024)'!A35:A506,'SJR LIST (2024)'!W35:W506,,0,-1)</f>
        <v>0</v>
      </c>
      <c r="H199" s="9">
        <f>_xlfn.XLOOKUP(A199,'SJR LIST (2024)'!A35:A506,'SJR LIST (2024)'!X35:X506,,0,-1)</f>
        <v>0</v>
      </c>
      <c r="I199" s="9">
        <f>_xlfn.XLOOKUP(A199,'SJR LIST (2024)'!A35:A506,'SJR LIST (2024)'!Y35:Y506,,0,-1)</f>
        <v>0</v>
      </c>
      <c r="J199" s="9">
        <f>_xlfn.XLOOKUP(A199,'SJR LIST (2024)'!A35:A506,'SJR LIST (2024)'!Z35:Z506,,0,-1)</f>
        <v>0</v>
      </c>
      <c r="K199" s="9">
        <f>_xlfn.XLOOKUP(A199,'SJR LIST (2024)'!A35:A506,'SJR LIST (2024)'!V35:V506,,0,-1)</f>
        <v>0</v>
      </c>
      <c r="L199" s="9">
        <f>_xlfn.XLOOKUP(A199,'SJR LIST (2024)'!A35:A506,'SJR LIST (2024)'!AB35:AB506,,0,-1)</f>
        <v>0</v>
      </c>
      <c r="M199" s="9">
        <f>_xlfn.XLOOKUP(A199,'SJR LIST (2024)'!A35:A506,'SJR LIST (2024)'!AD35:AD506,,0,-1)</f>
        <v>0</v>
      </c>
      <c r="N199" s="9">
        <f>_xlfn.XLOOKUP(A199,'SJR LIST (2024)'!A35:A506,'SJR LIST (2024)'!AG35:AG506,,0,-1)</f>
        <v>0</v>
      </c>
      <c r="O199" s="9">
        <f>_xlfn.XLOOKUP(A199,'SJR LIST (2024)'!A35:A506,'SJR LIST (2024)'!AC35:AC506,,0,-1)</f>
        <v>0</v>
      </c>
      <c r="P199" s="9"/>
      <c r="Q199" s="9" t="str">
        <f>_xlfn.XLOOKUP(A199,'SJR LIST (2024)'!A35:A506,'SJR LIST (2024)'!AP35:AP506,,0,-1)</f>
        <v>DBI</v>
      </c>
    </row>
    <row r="200" s="3" customFormat="1" spans="1:17">
      <c r="A200" s="13">
        <v>234039</v>
      </c>
      <c r="B200" s="7" t="str">
        <f>_xlfn.XLOOKUP(A200,'SJR LIST (2024)'!A36:A507,'SJR LIST (2024)'!B36:B507,,0,-1)</f>
        <v>KOLIN PHILIPPINES INTERNATIONAL INC.(T&amp;P)</v>
      </c>
      <c r="C200" s="8">
        <f>_xlfn.XLOOKUP(A200,'SJR LIST (2024)'!A36:A507,'SJR LIST (2024)'!L36:L507,,0,-1)</f>
        <v>45639</v>
      </c>
      <c r="D200" s="9">
        <f>_xlfn.XLOOKUP(A200,'SJR LIST (2024)'!A36:A507,'SJR LIST (2024)'!Q36:Q507,,0,-1)</f>
        <v>0</v>
      </c>
      <c r="E200" s="9">
        <f>_xlfn.XLOOKUP(A200,'SJR LIST (2024)'!A36:A507,'SJR LIST (2024)'!R36:R507,,0,-1)</f>
        <v>1100</v>
      </c>
      <c r="F200" s="9">
        <f>_xlfn.XLOOKUP(A200,'SJR LIST (2024)'!A36:A507,'SJR LIST (2024)'!U36:U507,,0,-1)</f>
        <v>0</v>
      </c>
      <c r="G200" s="9">
        <f>_xlfn.XLOOKUP(A200,'SJR LIST (2024)'!A36:A507,'SJR LIST (2024)'!W36:W507,,0,-1)</f>
        <v>0</v>
      </c>
      <c r="H200" s="9">
        <f>_xlfn.XLOOKUP(A200,'SJR LIST (2024)'!A36:A507,'SJR LIST (2024)'!X36:X507,,0,-1)</f>
        <v>1100</v>
      </c>
      <c r="I200" s="9">
        <f>_xlfn.XLOOKUP(A200,'SJR LIST (2024)'!A36:A507,'SJR LIST (2024)'!Y36:Y507,,0,-1)</f>
        <v>0</v>
      </c>
      <c r="J200" s="9">
        <f>_xlfn.XLOOKUP(A200,'SJR LIST (2024)'!A36:A507,'SJR LIST (2024)'!Z36:Z507,,0,-1)</f>
        <v>0</v>
      </c>
      <c r="K200" s="9">
        <f>_xlfn.XLOOKUP(A200,'SJR LIST (2024)'!A36:A507,'SJR LIST (2024)'!V36:V507,,0,-1)</f>
        <v>0</v>
      </c>
      <c r="L200" s="9">
        <f>_xlfn.XLOOKUP(A200,'SJR LIST (2024)'!A36:A507,'SJR LIST (2024)'!AB36:AB507,,0,-1)</f>
        <v>0</v>
      </c>
      <c r="M200" s="9">
        <f>_xlfn.XLOOKUP(A200,'SJR LIST (2024)'!A36:A507,'SJR LIST (2024)'!AD36:AD507,,0,-1)</f>
        <v>0</v>
      </c>
      <c r="N200" s="9">
        <f>_xlfn.XLOOKUP(A200,'SJR LIST (2024)'!A36:A507,'SJR LIST (2024)'!AG36:AG507,,0,-1)</f>
        <v>0</v>
      </c>
      <c r="O200" s="9">
        <f>_xlfn.XLOOKUP(A200,'SJR LIST (2024)'!A36:A507,'SJR LIST (2024)'!AC36:AC507,,0,-1)</f>
        <v>0</v>
      </c>
      <c r="P200" s="9"/>
      <c r="Q200" s="9" t="str">
        <f>_xlfn.XLOOKUP(A200,'SJR LIST (2024)'!A36:A507,'SJR LIST (2024)'!AP36:AP507,,0,-1)</f>
        <v>DBI</v>
      </c>
    </row>
    <row r="201" s="3" customFormat="1" spans="1:17">
      <c r="A201" s="13">
        <v>234379</v>
      </c>
      <c r="B201" s="7" t="str">
        <f>_xlfn.XLOOKUP(A201,'SJR LIST (2024)'!A37:A508,'SJR LIST (2024)'!B37:B508,,0,-1)</f>
        <v>KOLIN PHILIPPINES INTERNATIONAL INC. (3RD FLOOR)</v>
      </c>
      <c r="C201" s="8">
        <f>_xlfn.XLOOKUP(A201,'SJR LIST (2024)'!A37:A508,'SJR LIST (2024)'!L37:L508,,0,-1)</f>
        <v>45642</v>
      </c>
      <c r="D201" s="9">
        <f>_xlfn.XLOOKUP(A201,'SJR LIST (2024)'!A37:A508,'SJR LIST (2024)'!Q37:Q508,,0,-1)</f>
        <v>3000</v>
      </c>
      <c r="E201" s="9">
        <f>_xlfn.XLOOKUP(A201,'SJR LIST (2024)'!A37:A508,'SJR LIST (2024)'!R37:R508,,0,-1)</f>
        <v>0</v>
      </c>
      <c r="F201" s="9">
        <f>_xlfn.XLOOKUP(A201,'SJR LIST (2024)'!A37:A508,'SJR LIST (2024)'!U37:U508,,0,-1)</f>
        <v>0</v>
      </c>
      <c r="G201" s="9">
        <f>_xlfn.XLOOKUP(A201,'SJR LIST (2024)'!A37:A508,'SJR LIST (2024)'!W37:W508,,0,-1)</f>
        <v>3000</v>
      </c>
      <c r="H201" s="9">
        <f>_xlfn.XLOOKUP(A201,'SJR LIST (2024)'!A37:A508,'SJR LIST (2024)'!X37:X508,,0,-1)</f>
        <v>0</v>
      </c>
      <c r="I201" s="9">
        <f>_xlfn.XLOOKUP(A201,'SJR LIST (2024)'!A37:A508,'SJR LIST (2024)'!Y37:Y508,,0,-1)</f>
        <v>0</v>
      </c>
      <c r="J201" s="9">
        <f>_xlfn.XLOOKUP(A201,'SJR LIST (2024)'!A37:A508,'SJR LIST (2024)'!Z37:Z508,,0,-1)</f>
        <v>0</v>
      </c>
      <c r="K201" s="9">
        <f>_xlfn.XLOOKUP(A201,'SJR LIST (2024)'!A37:A508,'SJR LIST (2024)'!V37:V508,,0,-1)</f>
        <v>0</v>
      </c>
      <c r="L201" s="9">
        <f>_xlfn.XLOOKUP(A201,'SJR LIST (2024)'!A37:A508,'SJR LIST (2024)'!AB37:AB508,,0,-1)</f>
        <v>0</v>
      </c>
      <c r="M201" s="9">
        <f>_xlfn.XLOOKUP(A201,'SJR LIST (2024)'!A37:A508,'SJR LIST (2024)'!AD37:AD508,,0,-1)</f>
        <v>0</v>
      </c>
      <c r="N201" s="9">
        <f>_xlfn.XLOOKUP(A201,'SJR LIST (2024)'!A37:A508,'SJR LIST (2024)'!AG37:AG508,,0,-1)</f>
        <v>0</v>
      </c>
      <c r="O201" s="9">
        <f>_xlfn.XLOOKUP(A201,'SJR LIST (2024)'!A37:A508,'SJR LIST (2024)'!AC37:AC508,,0,-1)</f>
        <v>0</v>
      </c>
      <c r="P201" s="9"/>
      <c r="Q201" s="9" t="str">
        <f>_xlfn.XLOOKUP(A201,'SJR LIST (2024)'!A37:A508,'SJR LIST (2024)'!AP37:AP508,,0,-1)</f>
        <v>DBI</v>
      </c>
    </row>
    <row r="202" s="3" customFormat="1" spans="1:17">
      <c r="A202" s="13">
        <v>234641</v>
      </c>
      <c r="B202" s="7" t="str">
        <f>_xlfn.XLOOKUP(A202,'SJR LIST (2024)'!A38:A509,'SJR LIST (2024)'!B38:B509,,0,-1)</f>
        <v>KOLIN PHILIPPINES INTERNATIONAL INC.(T&amp;P)</v>
      </c>
      <c r="C202" s="8">
        <f>_xlfn.XLOOKUP(A202,'SJR LIST (2024)'!A38:A509,'SJR LIST (2024)'!L38:L509,,0,-1)</f>
        <v>45642</v>
      </c>
      <c r="D202" s="9">
        <f>_xlfn.XLOOKUP(A202,'SJR LIST (2024)'!A38:A509,'SJR LIST (2024)'!Q38:Q509,,0,-1)</f>
        <v>0</v>
      </c>
      <c r="E202" s="9">
        <f>_xlfn.XLOOKUP(A202,'SJR LIST (2024)'!A38:A509,'SJR LIST (2024)'!R38:R509,,0,-1)</f>
        <v>900</v>
      </c>
      <c r="F202" s="9">
        <f>_xlfn.XLOOKUP(A202,'SJR LIST (2024)'!A38:A509,'SJR LIST (2024)'!U38:U509,,0,-1)</f>
        <v>0</v>
      </c>
      <c r="G202" s="9">
        <f>_xlfn.XLOOKUP(A202,'SJR LIST (2024)'!A38:A509,'SJR LIST (2024)'!W38:W509,,0,-1)</f>
        <v>0</v>
      </c>
      <c r="H202" s="9">
        <f>_xlfn.XLOOKUP(A202,'SJR LIST (2024)'!A38:A509,'SJR LIST (2024)'!X38:X509,,0,-1)</f>
        <v>900</v>
      </c>
      <c r="I202" s="9">
        <f>_xlfn.XLOOKUP(A202,'SJR LIST (2024)'!A38:A509,'SJR LIST (2024)'!Y38:Y509,,0,-1)</f>
        <v>0</v>
      </c>
      <c r="J202" s="9">
        <f>_xlfn.XLOOKUP(A202,'SJR LIST (2024)'!A38:A509,'SJR LIST (2024)'!Z38:Z509,,0,-1)</f>
        <v>0</v>
      </c>
      <c r="K202" s="9">
        <f>_xlfn.XLOOKUP(A202,'SJR LIST (2024)'!A38:A509,'SJR LIST (2024)'!V38:V509,,0,-1)</f>
        <v>0</v>
      </c>
      <c r="L202" s="9">
        <f>_xlfn.XLOOKUP(A202,'SJR LIST (2024)'!A38:A509,'SJR LIST (2024)'!AB38:AB509,,0,-1)</f>
        <v>0</v>
      </c>
      <c r="M202" s="9">
        <f>_xlfn.XLOOKUP(A202,'SJR LIST (2024)'!A38:A509,'SJR LIST (2024)'!AD38:AD509,,0,-1)</f>
        <v>0</v>
      </c>
      <c r="N202" s="9">
        <f>_xlfn.XLOOKUP(A202,'SJR LIST (2024)'!A38:A509,'SJR LIST (2024)'!AG38:AG509,,0,-1)</f>
        <v>0</v>
      </c>
      <c r="O202" s="9">
        <f>_xlfn.XLOOKUP(A202,'SJR LIST (2024)'!A38:A509,'SJR LIST (2024)'!AC38:AC509,,0,-1)</f>
        <v>0</v>
      </c>
      <c r="P202" s="9"/>
      <c r="Q202" s="9" t="str">
        <f>_xlfn.XLOOKUP(A202,'SJR LIST (2024)'!A38:A509,'SJR LIST (2024)'!AP38:AP509,,0,-1)</f>
        <v>DBI</v>
      </c>
    </row>
    <row r="203" ht="27" customHeight="1" spans="1:17">
      <c r="A203" s="41" t="s">
        <v>1478</v>
      </c>
      <c r="B203" s="41"/>
      <c r="C203" s="42"/>
      <c r="D203" s="43">
        <f>SUM(D3:D202)</f>
        <v>360600</v>
      </c>
      <c r="E203" s="43">
        <f t="shared" ref="E203:O203" si="0">SUM(E3:E202)</f>
        <v>185300</v>
      </c>
      <c r="F203" s="43">
        <f t="shared" si="0"/>
        <v>200</v>
      </c>
      <c r="G203" s="43">
        <f t="shared" si="0"/>
        <v>306855</v>
      </c>
      <c r="H203" s="43">
        <f t="shared" si="0"/>
        <v>119950</v>
      </c>
      <c r="I203" s="43">
        <f t="shared" si="0"/>
        <v>715</v>
      </c>
      <c r="J203" s="43">
        <f t="shared" si="0"/>
        <v>315</v>
      </c>
      <c r="K203" s="43">
        <f t="shared" si="0"/>
        <v>1697.57</v>
      </c>
      <c r="L203" s="43">
        <f t="shared" si="0"/>
        <v>121673.5</v>
      </c>
      <c r="M203" s="43">
        <f t="shared" si="0"/>
        <v>54654.2</v>
      </c>
      <c r="N203" s="43">
        <f t="shared" si="0"/>
        <v>67029.5</v>
      </c>
      <c r="O203" s="43">
        <f t="shared" si="0"/>
        <v>-0.199999999999818</v>
      </c>
      <c r="P203" s="56"/>
      <c r="Q203" s="56"/>
    </row>
    <row r="205" spans="4:10">
      <c r="D205" s="44"/>
      <c r="J205" t="s">
        <v>704</v>
      </c>
    </row>
    <row r="206" ht="27.95" customHeight="1" spans="2:12">
      <c r="B206" s="45" t="s">
        <v>7</v>
      </c>
      <c r="C206" s="46" t="s">
        <v>8</v>
      </c>
      <c r="D206" s="46" t="s">
        <v>9</v>
      </c>
      <c r="E206" s="46" t="s">
        <v>10</v>
      </c>
      <c r="F206" s="46" t="s">
        <v>11</v>
      </c>
      <c r="G206" s="46" t="s">
        <v>12</v>
      </c>
      <c r="H206" s="46" t="s">
        <v>13</v>
      </c>
      <c r="I206" s="46" t="s">
        <v>14</v>
      </c>
      <c r="J206" s="46" t="s">
        <v>1221</v>
      </c>
      <c r="K206" s="46" t="s">
        <v>1479</v>
      </c>
      <c r="L206" s="57" t="s">
        <v>16</v>
      </c>
    </row>
    <row r="207" ht="14.25" hidden="1" spans="2:12">
      <c r="B207" s="47" t="s">
        <v>18</v>
      </c>
      <c r="C207" s="48">
        <f>SUM(D3:D5)</f>
        <v>2310</v>
      </c>
      <c r="D207" s="48">
        <f>SUM(E3:E5)</f>
        <v>2500</v>
      </c>
      <c r="E207" s="48">
        <f>SUM(F3:F8)</f>
        <v>0</v>
      </c>
      <c r="F207" s="48">
        <f>SUM(G3:G5)</f>
        <v>300</v>
      </c>
      <c r="G207" s="48">
        <f>SUM(H3:H5)</f>
        <v>800</v>
      </c>
      <c r="H207" s="48">
        <f>SUM(I3:I8)</f>
        <v>0</v>
      </c>
      <c r="I207" s="48">
        <f>SUM(J3:J8)</f>
        <v>0</v>
      </c>
      <c r="J207" s="48"/>
      <c r="K207" s="48">
        <f>(C207+D207)-(E207-F207-G207-H207-I207-J207)</f>
        <v>5910</v>
      </c>
      <c r="L207" s="58">
        <f>SUM(O3:O8)</f>
        <v>0</v>
      </c>
    </row>
    <row r="208" ht="14.25" hidden="1" spans="2:12">
      <c r="B208" s="49" t="s">
        <v>1480</v>
      </c>
      <c r="C208" s="50">
        <f>SUM(D6:D17)</f>
        <v>59350</v>
      </c>
      <c r="D208" s="50">
        <f>SUM(E6:E17)</f>
        <v>8700</v>
      </c>
      <c r="E208" s="50">
        <v>0</v>
      </c>
      <c r="F208" s="50">
        <f>SUM(G6:G17)</f>
        <v>55400</v>
      </c>
      <c r="G208" s="50">
        <f>SUM(H6:H17)</f>
        <v>3700</v>
      </c>
      <c r="H208" s="50">
        <v>0</v>
      </c>
      <c r="I208" s="50">
        <v>0</v>
      </c>
      <c r="J208" s="48">
        <f>SUM(K6:K17)</f>
        <v>26.57</v>
      </c>
      <c r="K208" s="48">
        <f>(C208+D208)-(E208+F208+G208+H208+I208+J208)</f>
        <v>8923.43</v>
      </c>
      <c r="L208" s="59">
        <v>0</v>
      </c>
    </row>
    <row r="209" ht="14.25" hidden="1" spans="2:12">
      <c r="B209" s="49" t="s">
        <v>1481</v>
      </c>
      <c r="C209" s="50">
        <f t="shared" ref="C209:J209" si="1">SUM(D18:D28)</f>
        <v>32950</v>
      </c>
      <c r="D209" s="50">
        <f t="shared" si="1"/>
        <v>6100</v>
      </c>
      <c r="E209" s="50">
        <f t="shared" si="1"/>
        <v>0</v>
      </c>
      <c r="F209" s="50">
        <f t="shared" si="1"/>
        <v>29350</v>
      </c>
      <c r="G209" s="50">
        <f t="shared" si="1"/>
        <v>1600</v>
      </c>
      <c r="H209" s="50">
        <f t="shared" si="1"/>
        <v>0</v>
      </c>
      <c r="I209" s="50">
        <f t="shared" si="1"/>
        <v>0</v>
      </c>
      <c r="J209" s="48">
        <f t="shared" si="1"/>
        <v>440</v>
      </c>
      <c r="K209" s="48">
        <f>(C209+D209)-(E209+F209+G209+H209+I209+J209)</f>
        <v>7660</v>
      </c>
      <c r="L209" s="59">
        <v>0</v>
      </c>
    </row>
    <row r="210" ht="14.25" hidden="1" spans="2:12">
      <c r="B210" s="49" t="s">
        <v>1482</v>
      </c>
      <c r="C210" s="50">
        <f>SUM(D29:D39)</f>
        <v>14060</v>
      </c>
      <c r="D210" s="50">
        <f t="shared" ref="D210:J210" si="2">SUM(E29:E39)</f>
        <v>9550</v>
      </c>
      <c r="E210" s="50">
        <f t="shared" si="2"/>
        <v>0</v>
      </c>
      <c r="F210" s="50">
        <f t="shared" si="2"/>
        <v>10100</v>
      </c>
      <c r="G210" s="50">
        <f t="shared" si="2"/>
        <v>3200</v>
      </c>
      <c r="H210" s="50">
        <f t="shared" si="2"/>
        <v>0</v>
      </c>
      <c r="I210" s="50">
        <f t="shared" si="2"/>
        <v>0</v>
      </c>
      <c r="J210" s="48">
        <f t="shared" si="2"/>
        <v>0</v>
      </c>
      <c r="K210" s="48">
        <f t="shared" ref="K210:K218" si="3">SUM(C210+D210)-(E210+F210+G210+H210+I210+J210)</f>
        <v>10310</v>
      </c>
      <c r="L210" s="59">
        <v>0</v>
      </c>
    </row>
    <row r="211" ht="14.25" spans="2:12">
      <c r="B211" s="49" t="s">
        <v>18</v>
      </c>
      <c r="C211" s="50">
        <f>SUM(D3:D5)</f>
        <v>2310</v>
      </c>
      <c r="D211" s="50">
        <f>SUM(E3:E5)</f>
        <v>2500</v>
      </c>
      <c r="E211" s="50">
        <f t="shared" ref="C211:J211" si="4">SUM(F40:F60)</f>
        <v>0</v>
      </c>
      <c r="F211" s="50">
        <f>SUM(G3:G5)</f>
        <v>300</v>
      </c>
      <c r="G211" s="50">
        <f>SUM(H3:H5)</f>
        <v>800</v>
      </c>
      <c r="H211" s="50">
        <f t="shared" si="4"/>
        <v>0</v>
      </c>
      <c r="I211" s="50">
        <f t="shared" si="4"/>
        <v>0</v>
      </c>
      <c r="J211" s="48">
        <f t="shared" si="4"/>
        <v>0</v>
      </c>
      <c r="K211" s="48">
        <f t="shared" si="3"/>
        <v>3710</v>
      </c>
      <c r="L211" s="59">
        <v>0</v>
      </c>
    </row>
    <row r="212" ht="14.25" spans="2:12">
      <c r="B212" s="49" t="s">
        <v>1480</v>
      </c>
      <c r="C212" s="50">
        <f>SUM(D6:D17)</f>
        <v>59350</v>
      </c>
      <c r="D212" s="50">
        <f>SUM(E6:E17)</f>
        <v>8700</v>
      </c>
      <c r="E212" s="50">
        <f>SUM(F61:F81)</f>
        <v>0</v>
      </c>
      <c r="F212" s="50">
        <f>SUM(G6:G17)</f>
        <v>55400</v>
      </c>
      <c r="G212" s="50">
        <f>SUM(H6:H17)</f>
        <v>3700</v>
      </c>
      <c r="H212" s="50">
        <f>SUM(I61:I81)</f>
        <v>0</v>
      </c>
      <c r="I212" s="50">
        <f>SUM(J61:J81)</f>
        <v>0</v>
      </c>
      <c r="J212" s="50">
        <f>SUM(K6:K17)</f>
        <v>26.57</v>
      </c>
      <c r="K212" s="48">
        <f t="shared" si="3"/>
        <v>8923.43</v>
      </c>
      <c r="L212" s="50">
        <f>SUM(O61:O81)</f>
        <v>0</v>
      </c>
    </row>
    <row r="213" ht="14.25" spans="2:12">
      <c r="B213" s="49" t="s">
        <v>1481</v>
      </c>
      <c r="C213" s="50">
        <f>SUM(D18:D28)</f>
        <v>32950</v>
      </c>
      <c r="D213" s="50">
        <f>SUM(E18:E28)</f>
        <v>6100</v>
      </c>
      <c r="E213" s="50"/>
      <c r="F213" s="50">
        <f>SUM(G18:G28)</f>
        <v>29350</v>
      </c>
      <c r="G213" s="50">
        <f>SUM(H18:H28)</f>
        <v>1600</v>
      </c>
      <c r="H213" s="50">
        <f>SUM(I18:I28)</f>
        <v>0</v>
      </c>
      <c r="I213" s="50">
        <f>SUM(J18:J28)</f>
        <v>0</v>
      </c>
      <c r="J213" s="50">
        <f>SUM(K18:K28)</f>
        <v>440</v>
      </c>
      <c r="K213" s="48">
        <f t="shared" si="3"/>
        <v>7660</v>
      </c>
      <c r="L213" s="50"/>
    </row>
    <row r="214" ht="14.25" spans="2:12">
      <c r="B214" s="49" t="s">
        <v>1482</v>
      </c>
      <c r="C214" s="50">
        <f>SUM(D29:D39)</f>
        <v>14060</v>
      </c>
      <c r="D214" s="50">
        <f>SUM(E29:E39)</f>
        <v>9550</v>
      </c>
      <c r="E214" s="50"/>
      <c r="F214" s="50">
        <f>SUM(G29:G39)</f>
        <v>10100</v>
      </c>
      <c r="G214" s="50">
        <f>SUM(H29:H39)</f>
        <v>3200</v>
      </c>
      <c r="H214" s="50">
        <f>SUM(I19:I29)</f>
        <v>0</v>
      </c>
      <c r="I214" s="50">
        <f>SUM(J19:J29)</f>
        <v>0</v>
      </c>
      <c r="J214" s="50">
        <f>SUM(K19:K29)</f>
        <v>440</v>
      </c>
      <c r="K214" s="48">
        <f t="shared" si="3"/>
        <v>9870</v>
      </c>
      <c r="L214" s="50"/>
    </row>
    <row r="215" ht="14.25" spans="2:12">
      <c r="B215" s="49" t="s">
        <v>1483</v>
      </c>
      <c r="C215" s="50">
        <f>SUM(D40:D60)</f>
        <v>53240</v>
      </c>
      <c r="D215" s="50">
        <f>SUM(E40:E60)</f>
        <v>16400</v>
      </c>
      <c r="E215" s="50">
        <f t="shared" ref="C215:J215" si="5">SUM(F44:F64)</f>
        <v>0</v>
      </c>
      <c r="F215" s="50">
        <f>SUM(G40:G60)</f>
        <v>47785</v>
      </c>
      <c r="G215" s="50">
        <f>SUM(H40:H60)</f>
        <v>9250</v>
      </c>
      <c r="H215" s="50">
        <f t="shared" si="5"/>
        <v>0</v>
      </c>
      <c r="I215" s="50">
        <f t="shared" si="5"/>
        <v>0</v>
      </c>
      <c r="J215" s="48">
        <f t="shared" si="5"/>
        <v>0</v>
      </c>
      <c r="K215" s="48">
        <f t="shared" si="3"/>
        <v>12605</v>
      </c>
      <c r="L215" s="59">
        <v>0</v>
      </c>
    </row>
    <row r="216" ht="14.25" spans="2:12">
      <c r="B216" s="49" t="s">
        <v>1484</v>
      </c>
      <c r="C216" s="50">
        <f>SUM(D61:D81)</f>
        <v>41600</v>
      </c>
      <c r="D216" s="50">
        <f>SUM(E61:E81)</f>
        <v>20150</v>
      </c>
      <c r="E216" s="50">
        <f t="shared" ref="C216:J216" si="6">SUM(F65:F85)</f>
        <v>0</v>
      </c>
      <c r="F216" s="50">
        <f>SUM(G61:G81)</f>
        <v>40500</v>
      </c>
      <c r="G216" s="50">
        <f>SUM(H61:H81)</f>
        <v>15400</v>
      </c>
      <c r="H216" s="50">
        <f t="shared" si="6"/>
        <v>0</v>
      </c>
      <c r="I216" s="50">
        <f t="shared" si="6"/>
        <v>0</v>
      </c>
      <c r="J216" s="50">
        <f t="shared" si="6"/>
        <v>0</v>
      </c>
      <c r="K216" s="48">
        <f t="shared" si="3"/>
        <v>5850</v>
      </c>
      <c r="L216" s="50">
        <f>SUM(O65:O85)</f>
        <v>0</v>
      </c>
    </row>
    <row r="217" ht="14.25" spans="2:12">
      <c r="B217" s="49" t="s">
        <v>1485</v>
      </c>
      <c r="C217" s="50">
        <f>SUM(D82:D111)</f>
        <v>29895</v>
      </c>
      <c r="D217" s="50">
        <f>SUM(E82:E111)</f>
        <v>29800</v>
      </c>
      <c r="E217" s="50">
        <f t="shared" ref="C217:J217" si="7">SUM(F82:F111)</f>
        <v>0</v>
      </c>
      <c r="F217" s="50">
        <f t="shared" si="7"/>
        <v>24375</v>
      </c>
      <c r="G217" s="50">
        <f t="shared" si="7"/>
        <v>21350</v>
      </c>
      <c r="H217" s="50">
        <f t="shared" si="7"/>
        <v>0</v>
      </c>
      <c r="I217" s="50">
        <f t="shared" si="7"/>
        <v>0</v>
      </c>
      <c r="J217" s="50">
        <f t="shared" si="7"/>
        <v>80</v>
      </c>
      <c r="K217" s="48">
        <f t="shared" si="3"/>
        <v>13890</v>
      </c>
      <c r="L217" s="50">
        <v>0</v>
      </c>
    </row>
    <row r="218" ht="14.25" spans="2:12">
      <c r="B218" s="49" t="s">
        <v>41</v>
      </c>
      <c r="C218" s="50">
        <f t="shared" ref="C218:J218" si="8">SUM(D112:D202)</f>
        <v>127195</v>
      </c>
      <c r="D218" s="50">
        <f t="shared" si="8"/>
        <v>92100</v>
      </c>
      <c r="E218" s="50">
        <f t="shared" si="8"/>
        <v>200</v>
      </c>
      <c r="F218" s="50">
        <f t="shared" si="8"/>
        <v>99045</v>
      </c>
      <c r="G218" s="50">
        <f t="shared" si="8"/>
        <v>64650</v>
      </c>
      <c r="H218" s="50">
        <f t="shared" si="8"/>
        <v>715</v>
      </c>
      <c r="I218" s="50">
        <f t="shared" si="8"/>
        <v>315</v>
      </c>
      <c r="J218" s="50">
        <f t="shared" si="8"/>
        <v>1151</v>
      </c>
      <c r="K218" s="48">
        <f t="shared" si="3"/>
        <v>53219</v>
      </c>
      <c r="L218" s="50">
        <f>SUM(O112:O202)</f>
        <v>-0.199999999999818</v>
      </c>
    </row>
    <row r="219" ht="14.25" spans="2:12">
      <c r="B219" s="49" t="s">
        <v>1486</v>
      </c>
      <c r="C219" s="50">
        <f>SUM(D137:D159)</f>
        <v>49160</v>
      </c>
      <c r="D219" s="50">
        <f>SUM(E137:E159)</f>
        <v>16750</v>
      </c>
      <c r="E219" s="50">
        <v>0</v>
      </c>
      <c r="F219" s="50">
        <f>SUM(G137:G159)</f>
        <v>39625</v>
      </c>
      <c r="G219" s="50">
        <f>SUM(H137:H159)</f>
        <v>13300</v>
      </c>
      <c r="H219" s="50">
        <f>SUM(I137:I159)</f>
        <v>22</v>
      </c>
      <c r="I219" s="50">
        <f>SUM(J137:J159)</f>
        <v>22</v>
      </c>
      <c r="J219" s="50">
        <f>SUM(K137:K159)</f>
        <v>269.5</v>
      </c>
      <c r="K219" s="48">
        <f>(C219+D219)-(E219+F219+G219+H219+I219+J219)</f>
        <v>12671.5</v>
      </c>
      <c r="L219" s="50">
        <v>0</v>
      </c>
    </row>
    <row r="220" ht="14.25" spans="2:12">
      <c r="B220" s="51" t="s">
        <v>1487</v>
      </c>
      <c r="C220" s="50">
        <f>SUM(D160:D172)</f>
        <v>15000</v>
      </c>
      <c r="D220" s="50">
        <f>SUM(E160:E172)</f>
        <v>13500</v>
      </c>
      <c r="E220" s="50">
        <v>0</v>
      </c>
      <c r="F220" s="50">
        <f>SUM(G160:G172)</f>
        <v>14700</v>
      </c>
      <c r="G220" s="50">
        <f>SUM(H160:H172)</f>
        <v>9100</v>
      </c>
      <c r="H220" s="50">
        <v>0</v>
      </c>
      <c r="I220" s="50">
        <v>0</v>
      </c>
      <c r="J220" s="50">
        <f>SUM(K173:K191)</f>
        <v>881.5</v>
      </c>
      <c r="K220" s="48">
        <f>(C220+D220)-(E220+F220+G220+H220+I220+J220)</f>
        <v>3818.5</v>
      </c>
      <c r="L220" s="50">
        <v>0</v>
      </c>
    </row>
    <row r="221" ht="14.25" spans="2:12">
      <c r="B221" s="51" t="s">
        <v>1488</v>
      </c>
      <c r="C221" s="50">
        <f>SUM(D173:D191)</f>
        <v>20935</v>
      </c>
      <c r="D221" s="50">
        <f>SUM(E173:E191)</f>
        <v>16650</v>
      </c>
      <c r="E221" s="50">
        <v>0</v>
      </c>
      <c r="F221" s="50">
        <f>SUM(G173:G191)</f>
        <v>10030</v>
      </c>
      <c r="G221" s="50">
        <f>SUM(H173:H191)</f>
        <v>9100</v>
      </c>
      <c r="H221" s="50">
        <v>0</v>
      </c>
      <c r="I221" s="50">
        <v>0</v>
      </c>
      <c r="J221" s="50">
        <v>0</v>
      </c>
      <c r="K221" s="48">
        <f>(C221+D221)-(E221+F221+G221+H221+I221+J221)</f>
        <v>18455</v>
      </c>
      <c r="L221" s="50">
        <f>SUM(O173:O191)</f>
        <v>-0.199999999999818</v>
      </c>
    </row>
    <row r="222" ht="14.25" spans="2:12">
      <c r="B222" s="52" t="s">
        <v>1489</v>
      </c>
      <c r="C222" s="53">
        <f t="shared" ref="C222:I222" si="9">SUM(D192:D202)</f>
        <v>11545</v>
      </c>
      <c r="D222" s="53">
        <f t="shared" si="9"/>
        <v>13800</v>
      </c>
      <c r="E222" s="53">
        <f t="shared" si="9"/>
        <v>200</v>
      </c>
      <c r="F222" s="53">
        <f t="shared" si="9"/>
        <v>4800</v>
      </c>
      <c r="G222" s="53">
        <f t="shared" si="9"/>
        <v>6200</v>
      </c>
      <c r="H222" s="53">
        <f t="shared" si="9"/>
        <v>660</v>
      </c>
      <c r="I222" s="53">
        <f t="shared" si="9"/>
        <v>260</v>
      </c>
      <c r="J222" s="53">
        <v>0</v>
      </c>
      <c r="K222" s="48">
        <f>(C222+D222)-(E222+F222+G222+H222+I222+J222)</f>
        <v>13225</v>
      </c>
      <c r="L222" s="60">
        <v>0</v>
      </c>
    </row>
    <row r="223" ht="21" customHeight="1" spans="2:12">
      <c r="B223" s="54" t="s">
        <v>1490</v>
      </c>
      <c r="C223" s="55">
        <f t="shared" ref="C223:L223" si="10">SUM(C207:C222)</f>
        <v>565910</v>
      </c>
      <c r="D223" s="55">
        <f t="shared" si="10"/>
        <v>272850</v>
      </c>
      <c r="E223" s="55">
        <f t="shared" si="10"/>
        <v>400</v>
      </c>
      <c r="F223" s="55">
        <f t="shared" si="10"/>
        <v>471160</v>
      </c>
      <c r="G223" s="55">
        <f t="shared" si="10"/>
        <v>166950</v>
      </c>
      <c r="H223" s="55">
        <f t="shared" si="10"/>
        <v>1397</v>
      </c>
      <c r="I223" s="55">
        <f t="shared" si="10"/>
        <v>597</v>
      </c>
      <c r="J223" s="55">
        <f t="shared" si="10"/>
        <v>3755.14</v>
      </c>
      <c r="K223" s="55">
        <f t="shared" si="10"/>
        <v>196700.86</v>
      </c>
      <c r="L223" s="55">
        <f t="shared" si="10"/>
        <v>-0.399999999999636</v>
      </c>
    </row>
  </sheetData>
  <mergeCells count="2">
    <mergeCell ref="A1:Q1"/>
    <mergeCell ref="A203:B203"/>
  </mergeCells>
  <conditionalFormatting sqref="A137:A185">
    <cfRule type="expression" dxfId="1" priority="1">
      <formula>$A137=$AS$5</formula>
    </cfRule>
  </conditionalFormatting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2"/>
  <sheetViews>
    <sheetView workbookViewId="0">
      <pane ySplit="2" topLeftCell="A246" activePane="bottomLeft" state="frozen"/>
      <selection/>
      <selection pane="bottomLeft" activeCell="C267" sqref="C267"/>
    </sheetView>
  </sheetViews>
  <sheetFormatPr defaultColWidth="9.14285714285714" defaultRowHeight="12.75"/>
  <cols>
    <col min="1" max="1" width="13.1428571428571" customWidth="1"/>
    <col min="2" max="2" width="50.1428571428571" customWidth="1"/>
    <col min="3" max="3" width="19" customWidth="1"/>
    <col min="4" max="4" width="14" customWidth="1"/>
    <col min="5" max="5" width="13.8571428571429" customWidth="1"/>
    <col min="6" max="6" width="14.8571428571429" customWidth="1"/>
    <col min="7" max="7" width="17.5714285714286" customWidth="1"/>
    <col min="8" max="8" width="14.8571428571429" customWidth="1"/>
    <col min="9" max="9" width="17.8571428571429" customWidth="1"/>
    <col min="10" max="10" width="18.5714285714286" customWidth="1"/>
    <col min="11" max="11" width="16.8571428571429" customWidth="1"/>
    <col min="12" max="12" width="17.1428571428571" customWidth="1"/>
    <col min="13" max="14" width="14.8571428571429" customWidth="1"/>
    <col min="15" max="15" width="16.1428571428571" customWidth="1"/>
    <col min="16" max="16" width="14" customWidth="1"/>
    <col min="17" max="17" width="14.1428571428571" customWidth="1"/>
    <col min="18" max="18" width="11.1428571428571" customWidth="1"/>
  </cols>
  <sheetData>
    <row r="1" ht="32.1" customHeight="1" spans="1:19">
      <c r="A1" s="4" t="s">
        <v>1491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2"/>
    </row>
    <row r="2" ht="23.1" customHeight="1" spans="1:19">
      <c r="A2" s="6" t="s">
        <v>2</v>
      </c>
      <c r="B2" s="6" t="s">
        <v>1248</v>
      </c>
      <c r="C2" s="6" t="s">
        <v>5</v>
      </c>
      <c r="D2" s="6" t="s">
        <v>1474</v>
      </c>
      <c r="E2" s="6" t="s">
        <v>9</v>
      </c>
      <c r="F2" s="6" t="s">
        <v>33</v>
      </c>
      <c r="G2" s="6" t="s">
        <v>34</v>
      </c>
      <c r="H2" s="6" t="s">
        <v>10</v>
      </c>
      <c r="I2" s="6" t="s">
        <v>11</v>
      </c>
      <c r="J2" s="6" t="s">
        <v>12</v>
      </c>
      <c r="K2" s="6" t="s">
        <v>37</v>
      </c>
      <c r="L2" s="6" t="s">
        <v>38</v>
      </c>
      <c r="M2" s="11" t="s">
        <v>1221</v>
      </c>
      <c r="N2" s="6" t="s">
        <v>427</v>
      </c>
      <c r="O2" s="6" t="s">
        <v>1475</v>
      </c>
      <c r="P2" s="6" t="s">
        <v>1476</v>
      </c>
      <c r="Q2" s="6" t="s">
        <v>428</v>
      </c>
      <c r="R2" s="6" t="s">
        <v>1217</v>
      </c>
      <c r="S2" s="6" t="s">
        <v>1477</v>
      </c>
    </row>
    <row r="3" s="3" customFormat="1" spans="1:19">
      <c r="A3" s="7" t="s">
        <v>17</v>
      </c>
      <c r="B3" s="7" t="str">
        <f>_xlfn.XLOOKUP(A3,'SJR LIST (2024)'!A4:A475,'SJR LIST (2024)'!B4:B475,,0,-1)</f>
        <v>DEOGRACIAS, AUBREY</v>
      </c>
      <c r="C3" s="8">
        <f>_xlfn.XLOOKUP(A3,'SJR LIST (2024)'!A4:A475,'SJR LIST (2024)'!L4:L475,,0,-1)</f>
        <v>45295</v>
      </c>
      <c r="D3" s="9">
        <f>_xlfn.XLOOKUP(A3,'SJR LIST (2024)'!A4:A475,'SJR LIST (2024)'!Q4:Q475,,0,-1)</f>
        <v>3300</v>
      </c>
      <c r="E3" s="9">
        <f>_xlfn.XLOOKUP(A3,'SJR LIST (2024)'!A4:A475,'SJR LIST (2024)'!R4:R475,,0,-1)</f>
        <v>2600</v>
      </c>
      <c r="F3" s="9">
        <f>_xlfn.XLOOKUP(A3,'SJR LIST (2024)'!A4:A475,'SJR LIST (2024)'!S4:S475,,0,-1)</f>
        <v>0</v>
      </c>
      <c r="G3" s="9">
        <f>_xlfn.XLOOKUP(A3,'SJR LIST (2024)'!A4:A475,'SJR LIST (2024)'!T4:T475,,0,-1)</f>
        <v>0</v>
      </c>
      <c r="H3" s="9">
        <f>_xlfn.XLOOKUP(A3,'SJR LIST (2024)'!A4:A475,'SJR LIST (2024)'!U4:U475,,0,-1)</f>
        <v>0</v>
      </c>
      <c r="I3" s="9">
        <f>_xlfn.XLOOKUP(A3,'SJR LIST (2024)'!A4:A475,'SJR LIST (2024)'!W4:W475,,0,-1)</f>
        <v>3300</v>
      </c>
      <c r="J3" s="9">
        <f>_xlfn.XLOOKUP(A3,'SJR LIST (2024)'!A4:A475,'SJR LIST (2024)'!X4:X475,,0,-1)</f>
        <v>2600</v>
      </c>
      <c r="K3" s="9">
        <f>_xlfn.XLOOKUP(A3,'SJR LIST (2024)'!A4:A475,'SJR LIST (2024)'!Y4:Y475,,0,-1)</f>
        <v>0</v>
      </c>
      <c r="L3" s="9">
        <f>_xlfn.XLOOKUP(A3,'SJR LIST (2024)'!A4:A475,'SJR LIST (2024)'!Z4:Z475,,0,-1)</f>
        <v>0</v>
      </c>
      <c r="M3" s="9">
        <f>_xlfn.XLOOKUP(A3,'SJR LIST (2024)'!A4:A475,'SJR LIST (2024)'!V4:V475,,0,-1)</f>
        <v>0</v>
      </c>
      <c r="N3" s="9">
        <f>_xlfn.XLOOKUP(A3,'SJR LIST (2024)'!A4:A475,'SJR LIST (2024)'!AB4:AB475,,0,-1)</f>
        <v>0</v>
      </c>
      <c r="O3" s="9">
        <f>_xlfn.XLOOKUP(A3,'SJR LIST (2024)'!A4:A475,'SJR LIST (2024)'!AD4:AD475,,0,-1)</f>
        <v>0</v>
      </c>
      <c r="P3" s="9">
        <f>_xlfn.XLOOKUP(A3,'SJR LIST (2024)'!A4:A475,'SJR LIST (2024)'!AG4:AG475,,0,-1)</f>
        <v>0</v>
      </c>
      <c r="Q3" s="9">
        <f>_xlfn.XLOOKUP(A3,'SJR LIST (2024)'!A4:A475,'SJR LIST (2024)'!AC4:AC475,,0,-1)</f>
        <v>0</v>
      </c>
      <c r="R3" s="7" t="str">
        <f>_xlfn.XLOOKUP(A3,'SJR LIST (2024)'!A4:A475,'SJR LIST (2024)'!AJ4:AJ475,,0,-1)</f>
        <v>W</v>
      </c>
      <c r="S3" s="7" t="str">
        <f>_xlfn.XLOOKUP(A3,'SJR LIST (2024)'!A4:A475,'SJR LIST (2024)'!AP4:AP475,,0,-1)</f>
        <v>DPO</v>
      </c>
    </row>
    <row r="4" s="3" customFormat="1" spans="1:19">
      <c r="A4" s="7" t="s">
        <v>19</v>
      </c>
      <c r="B4" s="7" t="str">
        <f>_xlfn.XLOOKUP(A4,'SJR LIST (2024)'!A5:A475,'SJR LIST (2024)'!B5:B475,,0,-1)</f>
        <v>GONZALES, CHRISTIAN</v>
      </c>
      <c r="C4" s="8">
        <f>_xlfn.XLOOKUP(A4,'SJR LIST (2024)'!A5:A475,'SJR LIST (2024)'!L5:L475,,0,-1)</f>
        <v>45295</v>
      </c>
      <c r="D4" s="9">
        <f>_xlfn.XLOOKUP(A4,'SJR LIST (2024)'!A5:A475,'SJR LIST (2024)'!Q5:Q475,,0,-1)</f>
        <v>3300</v>
      </c>
      <c r="E4" s="9">
        <f>_xlfn.XLOOKUP(A4,'SJR LIST (2024)'!A5:A475,'SJR LIST (2024)'!R5:R475,,0,-1)</f>
        <v>2600</v>
      </c>
      <c r="F4" s="9">
        <f>_xlfn.XLOOKUP(A4,'SJR LIST (2024)'!A5:A475,'SJR LIST (2024)'!S5:S475,,0,-1)</f>
        <v>0</v>
      </c>
      <c r="G4" s="9">
        <f>_xlfn.XLOOKUP(A4,'SJR LIST (2024)'!A5:A475,'SJR LIST (2024)'!T5:T475,,0,-1)</f>
        <v>0</v>
      </c>
      <c r="H4" s="9">
        <f>_xlfn.XLOOKUP(A4,'SJR LIST (2024)'!A5:A475,'SJR LIST (2024)'!U5:U475,,0,-1)</f>
        <v>0</v>
      </c>
      <c r="I4" s="9">
        <f>_xlfn.XLOOKUP(A4,'SJR LIST (2024)'!A5:A475,'SJR LIST (2024)'!W5:W475,,0,-1)</f>
        <v>3300</v>
      </c>
      <c r="J4" s="9">
        <f>_xlfn.XLOOKUP(A4,'SJR LIST (2024)'!A5:A475,'SJR LIST (2024)'!X5:X475,,0,-1)</f>
        <v>2600</v>
      </c>
      <c r="K4" s="9">
        <f>_xlfn.XLOOKUP(A4,'SJR LIST (2024)'!A5:A475,'SJR LIST (2024)'!Y5:Y475,,0,-1)</f>
        <v>0</v>
      </c>
      <c r="L4" s="9">
        <f>_xlfn.XLOOKUP(A4,'SJR LIST (2024)'!A5:A475,'SJR LIST (2024)'!Z5:Z475,,0,-1)</f>
        <v>0</v>
      </c>
      <c r="M4" s="9">
        <f>_xlfn.XLOOKUP(A4,'SJR LIST (2024)'!A5:A475,'SJR LIST (2024)'!V5:V475,,0,-1)</f>
        <v>0</v>
      </c>
      <c r="N4" s="9">
        <f>_xlfn.XLOOKUP(A4,'SJR LIST (2024)'!A5:A475,'SJR LIST (2024)'!AB5:AB475,,0,-1)</f>
        <v>0</v>
      </c>
      <c r="O4" s="9">
        <f>_xlfn.XLOOKUP(A4,'SJR LIST (2024)'!A5:A475,'SJR LIST (2024)'!AD5:AD475,,0,-1)</f>
        <v>0</v>
      </c>
      <c r="P4" s="9">
        <f>_xlfn.XLOOKUP(A4,'SJR LIST (2024)'!A5:A475,'SJR LIST (2024)'!AG5:AG475,,0,-1)</f>
        <v>0</v>
      </c>
      <c r="Q4" s="9">
        <f>_xlfn.XLOOKUP(A4,'SJR LIST (2024)'!A5:A475,'SJR LIST (2024)'!AC5:AC475,,0,-1)</f>
        <v>0</v>
      </c>
      <c r="R4" s="7" t="str">
        <f>_xlfn.XLOOKUP(A4,'SJR LIST (2024)'!A5:A475,'SJR LIST (2024)'!AJ5:AJ475,,0,-1)</f>
        <v>W</v>
      </c>
      <c r="S4" s="7" t="str">
        <f>_xlfn.XLOOKUP(A4,'SJR LIST (2024)'!A5:A475,'SJR LIST (2024)'!AP5:AP475,,0,-1)</f>
        <v>DPO</v>
      </c>
    </row>
    <row r="5" s="3" customFormat="1" spans="1:19">
      <c r="A5" s="7" t="s">
        <v>20</v>
      </c>
      <c r="B5" s="7" t="str">
        <f>_xlfn.XLOOKUP(A5,'SJR LIST (2024)'!A6:A475,'SJR LIST (2024)'!B6:B475,,0,-1)</f>
        <v>GUINGANIA, IRISH</v>
      </c>
      <c r="C5" s="8">
        <f>_xlfn.XLOOKUP(A5,'SJR LIST (2024)'!A6:A475,'SJR LIST (2024)'!L6:L475,,0,-1)</f>
        <v>45296</v>
      </c>
      <c r="D5" s="9">
        <f>_xlfn.XLOOKUP(A5,'SJR LIST (2024)'!A6:A475,'SJR LIST (2024)'!Q6:Q475,,0,-1)</f>
        <v>10450</v>
      </c>
      <c r="E5" s="9">
        <f>_xlfn.XLOOKUP(A5,'SJR LIST (2024)'!A6:A475,'SJR LIST (2024)'!R6:R475,,0,-1)</f>
        <v>2600</v>
      </c>
      <c r="F5" s="9">
        <f>_xlfn.XLOOKUP(A5,'SJR LIST (2024)'!A6:A475,'SJR LIST (2024)'!S6:S475,,0,-1)</f>
        <v>0</v>
      </c>
      <c r="G5" s="9">
        <f>_xlfn.XLOOKUP(A5,'SJR LIST (2024)'!A6:A475,'SJR LIST (2024)'!T6:T475,,0,-1)</f>
        <v>0</v>
      </c>
      <c r="H5" s="9">
        <f>_xlfn.XLOOKUP(A5,'SJR LIST (2024)'!A6:A475,'SJR LIST (2024)'!U6:U475,,0,-1)</f>
        <v>0</v>
      </c>
      <c r="I5" s="9">
        <f>_xlfn.XLOOKUP(A5,'SJR LIST (2024)'!A6:A475,'SJR LIST (2024)'!W6:W475,,0,-1)</f>
        <v>10450</v>
      </c>
      <c r="J5" s="9">
        <f>_xlfn.XLOOKUP(A5,'SJR LIST (2024)'!A6:A475,'SJR LIST (2024)'!X6:X475,,0,-1)</f>
        <v>2600</v>
      </c>
      <c r="K5" s="9">
        <f>_xlfn.XLOOKUP(A5,'SJR LIST (2024)'!A6:A475,'SJR LIST (2024)'!Y6:Y475,,0,-1)</f>
        <v>0</v>
      </c>
      <c r="L5" s="9">
        <f>_xlfn.XLOOKUP(A5,'SJR LIST (2024)'!A6:A475,'SJR LIST (2024)'!Z6:Z475,,0,-1)</f>
        <v>0</v>
      </c>
      <c r="M5" s="9">
        <f>_xlfn.XLOOKUP(A5,'SJR LIST (2024)'!A6:A475,'SJR LIST (2024)'!V6:V475,,0,-1)</f>
        <v>0</v>
      </c>
      <c r="N5" s="9">
        <f>_xlfn.XLOOKUP(A5,'SJR LIST (2024)'!A6:A475,'SJR LIST (2024)'!AB6:AB475,,0,-1)</f>
        <v>0</v>
      </c>
      <c r="O5" s="9">
        <f>_xlfn.XLOOKUP(A5,'SJR LIST (2024)'!A6:A475,'SJR LIST (2024)'!AD6:AD475,,0,-1)</f>
        <v>0</v>
      </c>
      <c r="P5" s="9">
        <f>_xlfn.XLOOKUP(A5,'SJR LIST (2024)'!A6:A475,'SJR LIST (2024)'!AG6:AG475,,0,-1)</f>
        <v>0</v>
      </c>
      <c r="Q5" s="9">
        <f>_xlfn.XLOOKUP(A5,'SJR LIST (2024)'!A6:A475,'SJR LIST (2024)'!AC6:AC475,,0,-1)</f>
        <v>0</v>
      </c>
      <c r="R5" s="7" t="str">
        <f>_xlfn.XLOOKUP(A5,'SJR LIST (2024)'!A6:A475,'SJR LIST (2024)'!AJ6:AJ475,,0,-1)</f>
        <v>W</v>
      </c>
      <c r="S5" s="7" t="str">
        <f>_xlfn.XLOOKUP(A5,'SJR LIST (2024)'!A6:A475,'SJR LIST (2024)'!AP6:AP475,,0,-1)</f>
        <v>DPO</v>
      </c>
    </row>
    <row r="6" s="3" customFormat="1" spans="1:19">
      <c r="A6" s="7" t="s">
        <v>21</v>
      </c>
      <c r="B6" s="7" t="str">
        <f>_xlfn.XLOOKUP(A6,'SJR LIST (2024)'!A7:A475,'SJR LIST (2024)'!B7:B475,,0,-1)</f>
        <v>OROSCO, RIZALYN</v>
      </c>
      <c r="C6" s="8">
        <f>_xlfn.XLOOKUP(A6,'SJR LIST (2024)'!A7:A475,'SJR LIST (2024)'!L7:L475,,0,-1)</f>
        <v>45296</v>
      </c>
      <c r="D6" s="9">
        <f>_xlfn.XLOOKUP(A6,'SJR LIST (2024)'!A7:A475,'SJR LIST (2024)'!Q7:Q475,,0,-1)</f>
        <v>0</v>
      </c>
      <c r="E6" s="9">
        <f>_xlfn.XLOOKUP(A6,'SJR LIST (2024)'!A7:A475,'SJR LIST (2024)'!R7:R475,,0,-1)</f>
        <v>800</v>
      </c>
      <c r="F6" s="9">
        <f>_xlfn.XLOOKUP(A6,'SJR LIST (2024)'!A7:A475,'SJR LIST (2024)'!S7:S475,,0,-1)</f>
        <v>0</v>
      </c>
      <c r="G6" s="9">
        <f>_xlfn.XLOOKUP(A6,'SJR LIST (2024)'!A7:A475,'SJR LIST (2024)'!T7:T475,,0,-1)</f>
        <v>0</v>
      </c>
      <c r="H6" s="9">
        <f>_xlfn.XLOOKUP(A6,'SJR LIST (2024)'!A7:A475,'SJR LIST (2024)'!U7:U475,,0,-1)</f>
        <v>0</v>
      </c>
      <c r="I6" s="9">
        <f>_xlfn.XLOOKUP(A6,'SJR LIST (2024)'!A7:A475,'SJR LIST (2024)'!W7:W475,,0,-1)</f>
        <v>0</v>
      </c>
      <c r="J6" s="9">
        <f>_xlfn.XLOOKUP(A6,'SJR LIST (2024)'!A7:A475,'SJR LIST (2024)'!X7:X475,,0,-1)</f>
        <v>800</v>
      </c>
      <c r="K6" s="9">
        <f>_xlfn.XLOOKUP(A6,'SJR LIST (2024)'!A7:A475,'SJR LIST (2024)'!Y7:Y475,,0,-1)</f>
        <v>0</v>
      </c>
      <c r="L6" s="9">
        <f>_xlfn.XLOOKUP(A6,'SJR LIST (2024)'!A7:A475,'SJR LIST (2024)'!Z7:Z475,,0,-1)</f>
        <v>0</v>
      </c>
      <c r="M6" s="9">
        <f>_xlfn.XLOOKUP(A6,'SJR LIST (2024)'!A7:A475,'SJR LIST (2024)'!V7:V475,,0,-1)</f>
        <v>0</v>
      </c>
      <c r="N6" s="9">
        <f>_xlfn.XLOOKUP(A6,'SJR LIST (2024)'!A7:A475,'SJR LIST (2024)'!AB7:AB475,,0,-1)</f>
        <v>0</v>
      </c>
      <c r="O6" s="9">
        <f>_xlfn.XLOOKUP(A6,'SJR LIST (2024)'!A7:A475,'SJR LIST (2024)'!AD7:AD475,,0,-1)</f>
        <v>0</v>
      </c>
      <c r="P6" s="9">
        <f>_xlfn.XLOOKUP(A6,'SJR LIST (2024)'!A7:A475,'SJR LIST (2024)'!AG7:AG475,,0,-1)</f>
        <v>0</v>
      </c>
      <c r="Q6" s="9">
        <f>_xlfn.XLOOKUP(A6,'SJR LIST (2024)'!A7:A475,'SJR LIST (2024)'!AC7:AC475,,0,-1)</f>
        <v>0</v>
      </c>
      <c r="R6" s="7" t="str">
        <f>_xlfn.XLOOKUP(A6,'SJR LIST (2024)'!A7:A475,'SJR LIST (2024)'!AJ7:AJ475,,0,-1)</f>
        <v>W</v>
      </c>
      <c r="S6" s="7" t="str">
        <f>_xlfn.XLOOKUP(A6,'SJR LIST (2024)'!A7:A475,'SJR LIST (2024)'!AP7:AP475,,0,-1)</f>
        <v>DPO</v>
      </c>
    </row>
    <row r="7" s="3" customFormat="1" spans="1:19">
      <c r="A7" s="7" t="s">
        <v>23</v>
      </c>
      <c r="B7" s="7" t="str">
        <f>_xlfn.XLOOKUP(A7,'SJR LIST (2024)'!A8:A475,'SJR LIST (2024)'!B8:B475,,0,-1)</f>
        <v>ALEJANDRINO, JIGGIE</v>
      </c>
      <c r="C7" s="8">
        <f>_xlfn.XLOOKUP(A7,'SJR LIST (2024)'!A8:A475,'SJR LIST (2024)'!L8:L475,,0,-1)</f>
        <v>45301</v>
      </c>
      <c r="D7" s="9">
        <f>_xlfn.XLOOKUP(A7,'SJR LIST (2024)'!A8:A475,'SJR LIST (2024)'!Q8:Q475,,0,-1)</f>
        <v>0</v>
      </c>
      <c r="E7" s="9">
        <f>_xlfn.XLOOKUP(A7,'SJR LIST (2024)'!A8:A475,'SJR LIST (2024)'!R8:R475,,0,-1)</f>
        <v>2600</v>
      </c>
      <c r="F7" s="9">
        <f>_xlfn.XLOOKUP(A7,'SJR LIST (2024)'!A8:A475,'SJR LIST (2024)'!S8:S475,,0,-1)</f>
        <v>500</v>
      </c>
      <c r="G7" s="9">
        <f>_xlfn.XLOOKUP(A7,'SJR LIST (2024)'!A8:A475,'SJR LIST (2024)'!T8:T475,,0,-1)</f>
        <v>0</v>
      </c>
      <c r="H7" s="9">
        <f>_xlfn.XLOOKUP(A7,'SJR LIST (2024)'!A8:A475,'SJR LIST (2024)'!U8:U475,,0,-1)</f>
        <v>0</v>
      </c>
      <c r="I7" s="9">
        <f>_xlfn.XLOOKUP(A7,'SJR LIST (2024)'!A8:A475,'SJR LIST (2024)'!W8:W475,,0,-1)</f>
        <v>0</v>
      </c>
      <c r="J7" s="9">
        <f>_xlfn.XLOOKUP(A7,'SJR LIST (2024)'!A8:A475,'SJR LIST (2024)'!X8:X475,,0,-1)</f>
        <v>450</v>
      </c>
      <c r="K7" s="9">
        <f>_xlfn.XLOOKUP(A7,'SJR LIST (2024)'!A8:A475,'SJR LIST (2024)'!Y8:Y475,,0,-1)</f>
        <v>0</v>
      </c>
      <c r="L7" s="9">
        <f>_xlfn.XLOOKUP(A7,'SJR LIST (2024)'!A8:A475,'SJR LIST (2024)'!Z8:Z475,,0,-1)</f>
        <v>0</v>
      </c>
      <c r="M7" s="9">
        <f>_xlfn.XLOOKUP(A7,'SJR LIST (2024)'!A8:A475,'SJR LIST (2024)'!V8:V475,,0,-1)</f>
        <v>0</v>
      </c>
      <c r="N7" s="9">
        <f>_xlfn.XLOOKUP(A7,'SJR LIST (2024)'!A8:A475,'SJR LIST (2024)'!AB8:AB475,,0,-1)</f>
        <v>2650</v>
      </c>
      <c r="O7" s="9">
        <f>_xlfn.XLOOKUP(A7,'SJR LIST (2024)'!A8:A475,'SJR LIST (2024)'!AD8:AD475,,0,-1)</f>
        <v>2650</v>
      </c>
      <c r="P7" s="9">
        <f>_xlfn.XLOOKUP(A7,'SJR LIST (2024)'!A8:A475,'SJR LIST (2024)'!AG8:AG475,,0,-1)</f>
        <v>0</v>
      </c>
      <c r="Q7" s="9">
        <f>_xlfn.XLOOKUP(A7,'SJR LIST (2024)'!A8:A475,'SJR LIST (2024)'!AC8:AC475,,0,-1)</f>
        <v>0</v>
      </c>
      <c r="R7" s="7" t="str">
        <f>_xlfn.XLOOKUP(A7,'SJR LIST (2024)'!A8:A475,'SJR LIST (2024)'!AJ8:AJ475,,0,-1)</f>
        <v>FULLYPAID</v>
      </c>
      <c r="S7" s="7" t="str">
        <f>_xlfn.XLOOKUP(A7,'SJR LIST (2024)'!A8:A475,'SJR LIST (2024)'!AP8:AP475,,0,-1)</f>
        <v>ARC</v>
      </c>
    </row>
    <row r="8" s="3" customFormat="1" spans="1:19">
      <c r="A8" s="7" t="s">
        <v>24</v>
      </c>
      <c r="B8" s="7" t="str">
        <f>_xlfn.XLOOKUP(A8,'SJR LIST (2024)'!A9:A475,'SJR LIST (2024)'!B9:B475,,0,-1)</f>
        <v>ROBINSONS NOVALICHES QUEZON CITY</v>
      </c>
      <c r="C8" s="8">
        <f>_xlfn.XLOOKUP(A8,'SJR LIST (2024)'!A9:A475,'SJR LIST (2024)'!L9:L475,,0,-1)</f>
        <v>45302</v>
      </c>
      <c r="D8" s="9">
        <f>_xlfn.XLOOKUP(A8,'SJR LIST (2024)'!A9:A475,'SJR LIST (2024)'!Q9:Q475,,0,-1)</f>
        <v>200</v>
      </c>
      <c r="E8" s="9">
        <f>_xlfn.XLOOKUP(A8,'SJR LIST (2024)'!A9:A475,'SJR LIST (2024)'!R9:R475,,0,-1)</f>
        <v>800</v>
      </c>
      <c r="F8" s="9">
        <f>_xlfn.XLOOKUP(A8,'SJR LIST (2024)'!A9:A475,'SJR LIST (2024)'!S9:S475,,0,-1)</f>
        <v>0</v>
      </c>
      <c r="G8" s="9">
        <f>_xlfn.XLOOKUP(A8,'SJR LIST (2024)'!A9:A475,'SJR LIST (2024)'!T9:T475,,0,-1)</f>
        <v>0</v>
      </c>
      <c r="H8" s="9">
        <f>_xlfn.XLOOKUP(A8,'SJR LIST (2024)'!A9:A475,'SJR LIST (2024)'!U9:U475,,0,-1)</f>
        <v>0</v>
      </c>
      <c r="I8" s="9">
        <f>_xlfn.XLOOKUP(A8,'SJR LIST (2024)'!A9:A475,'SJR LIST (2024)'!W9:W475,,0,-1)</f>
        <v>200</v>
      </c>
      <c r="J8" s="9">
        <f>_xlfn.XLOOKUP(A8,'SJR LIST (2024)'!A9:A475,'SJR LIST (2024)'!X9:X475,,0,-1)</f>
        <v>800</v>
      </c>
      <c r="K8" s="9">
        <f>_xlfn.XLOOKUP(A8,'SJR LIST (2024)'!A9:A475,'SJR LIST (2024)'!Y9:Y475,,0,-1)</f>
        <v>0</v>
      </c>
      <c r="L8" s="9">
        <f>_xlfn.XLOOKUP(A8,'SJR LIST (2024)'!A9:A475,'SJR LIST (2024)'!Z9:Z475,,0,-1)</f>
        <v>0</v>
      </c>
      <c r="M8" s="9">
        <f>_xlfn.XLOOKUP(A8,'SJR LIST (2024)'!A9:A475,'SJR LIST (2024)'!V9:V475,,0,-1)</f>
        <v>0</v>
      </c>
      <c r="N8" s="9">
        <f>_xlfn.XLOOKUP(A8,'SJR LIST (2024)'!A9:A475,'SJR LIST (2024)'!AB9:AB475,,0,-1)</f>
        <v>0</v>
      </c>
      <c r="O8" s="9">
        <f>_xlfn.XLOOKUP(A8,'SJR LIST (2024)'!A9:A475,'SJR LIST (2024)'!AD9:AD475,,0,-1)</f>
        <v>0</v>
      </c>
      <c r="P8" s="9">
        <f>_xlfn.XLOOKUP(A8,'SJR LIST (2024)'!A9:A475,'SJR LIST (2024)'!AG9:AG475,,0,-1)</f>
        <v>0</v>
      </c>
      <c r="Q8" s="9">
        <f>_xlfn.XLOOKUP(A8,'SJR LIST (2024)'!A9:A475,'SJR LIST (2024)'!AC9:AC475,,0,-1)</f>
        <v>0</v>
      </c>
      <c r="R8" s="7" t="str">
        <f>_xlfn.XLOOKUP(A8,'SJR LIST (2024)'!A9:A475,'SJR LIST (2024)'!AJ9:AJ475,,0,-1)</f>
        <v>W</v>
      </c>
      <c r="S8" s="7" t="str">
        <f>_xlfn.XLOOKUP(A8,'SJR LIST (2024)'!A9:A475,'SJR LIST (2024)'!AP9:AP475,,0,-1)</f>
        <v>DPO</v>
      </c>
    </row>
    <row r="9" s="3" customFormat="1" spans="1:19">
      <c r="A9" s="8" t="s">
        <v>25</v>
      </c>
      <c r="B9" s="7" t="str">
        <f>_xlfn.XLOOKUP(A9,'SJR LIST (2024)'!A10:A475,'SJR LIST (2024)'!B10:B475,,0,-1)</f>
        <v>CHIONG, JEFFREY</v>
      </c>
      <c r="C9" s="8">
        <f>_xlfn.XLOOKUP(A9,'SJR LIST (2024)'!A10:A475,'SJR LIST (2024)'!L10:L475,,0,-1)</f>
        <v>45303</v>
      </c>
      <c r="D9" s="9">
        <f>_xlfn.XLOOKUP(A9,'SJR LIST (2024)'!A10:A475,'SJR LIST (2024)'!Q10:Q475,,0,-1)</f>
        <v>600</v>
      </c>
      <c r="E9" s="9">
        <f>_xlfn.XLOOKUP(A9,'SJR LIST (2024)'!A10:A475,'SJR LIST (2024)'!R10:R475,,0,-1)</f>
        <v>2400</v>
      </c>
      <c r="F9" s="9">
        <f>_xlfn.XLOOKUP(A9,'SJR LIST (2024)'!A10:A475,'SJR LIST (2024)'!S10:S475,,0,-1)</f>
        <v>500</v>
      </c>
      <c r="G9" s="9">
        <f>_xlfn.XLOOKUP(A9,'SJR LIST (2024)'!A10:A475,'SJR LIST (2024)'!T10:T475,,0,-1)</f>
        <v>0</v>
      </c>
      <c r="H9" s="9">
        <f>_xlfn.XLOOKUP(A9,'SJR LIST (2024)'!A10:A475,'SJR LIST (2024)'!U10:U475,,0,-1)</f>
        <v>0</v>
      </c>
      <c r="I9" s="9">
        <f>_xlfn.XLOOKUP(A9,'SJR LIST (2024)'!A10:A475,'SJR LIST (2024)'!W10:W475,,0,-1)</f>
        <v>0</v>
      </c>
      <c r="J9" s="9">
        <f>_xlfn.XLOOKUP(A9,'SJR LIST (2024)'!A10:A475,'SJR LIST (2024)'!X10:X475,,0,-1)</f>
        <v>0</v>
      </c>
      <c r="K9" s="9">
        <f>_xlfn.XLOOKUP(A9,'SJR LIST (2024)'!A10:A475,'SJR LIST (2024)'!Y10:Y475,,0,-1)</f>
        <v>0</v>
      </c>
      <c r="L9" s="9">
        <f>_xlfn.XLOOKUP(A9,'SJR LIST (2024)'!A10:A475,'SJR LIST (2024)'!Z10:Z475,,0,-1)</f>
        <v>0</v>
      </c>
      <c r="M9" s="9">
        <f>_xlfn.XLOOKUP(A9,'SJR LIST (2024)'!A10:A475,'SJR LIST (2024)'!V10:V475,,0,-1)</f>
        <v>0</v>
      </c>
      <c r="N9" s="9">
        <f>_xlfn.XLOOKUP(A9,'SJR LIST (2024)'!A10:A475,'SJR LIST (2024)'!AB10:AB475,,0,-1)</f>
        <v>3500</v>
      </c>
      <c r="O9" s="9">
        <f>_xlfn.XLOOKUP(A9,'SJR LIST (2024)'!A10:A475,'SJR LIST (2024)'!AD10:AD475,,0,-1)</f>
        <v>0</v>
      </c>
      <c r="P9" s="9">
        <f>_xlfn.XLOOKUP(A9,'SJR LIST (2024)'!A10:A475,'SJR LIST (2024)'!AG10:AG475,,0,-1)</f>
        <v>3500</v>
      </c>
      <c r="Q9" s="9">
        <f>_xlfn.XLOOKUP(A9,'SJR LIST (2024)'!A10:A475,'SJR LIST (2024)'!AC10:AC475,,0,-1)</f>
        <v>0</v>
      </c>
      <c r="R9" s="7" t="str">
        <f>_xlfn.XLOOKUP(A9,'SJR LIST (2024)'!A10:A475,'SJR LIST (2024)'!AJ10:AJ475,,0,-1)</f>
        <v>FULLYPAID</v>
      </c>
      <c r="S9" s="7" t="str">
        <f>_xlfn.XLOOKUP(A9,'SJR LIST (2024)'!A10:A475,'SJR LIST (2024)'!AP10:AP475,,0,-1)</f>
        <v>ARC</v>
      </c>
    </row>
    <row r="10" s="3" customFormat="1" spans="1:19">
      <c r="A10" s="8" t="s">
        <v>26</v>
      </c>
      <c r="B10" s="7" t="str">
        <f>_xlfn.XLOOKUP(A10,'SJR LIST (2024)'!A11:A475,'SJR LIST (2024)'!B11:B475,,0,-1)</f>
        <v>CABAL, JUSTINE/ ANNA</v>
      </c>
      <c r="C10" s="8">
        <f>_xlfn.XLOOKUP(A10,'SJR LIST (2024)'!A11:A475,'SJR LIST (2024)'!L11:L475,,0,-1)</f>
        <v>45303</v>
      </c>
      <c r="D10" s="9">
        <f>_xlfn.XLOOKUP(A10,'SJR LIST (2024)'!A11:A475,'SJR LIST (2024)'!Q11:Q475,,0,-1)</f>
        <v>3300</v>
      </c>
      <c r="E10" s="9">
        <f>_xlfn.XLOOKUP(A10,'SJR LIST (2024)'!A11:A475,'SJR LIST (2024)'!R11:R475,,0,-1)</f>
        <v>2300</v>
      </c>
      <c r="F10" s="9">
        <f>_xlfn.XLOOKUP(A10,'SJR LIST (2024)'!A11:A475,'SJR LIST (2024)'!S11:S475,,0,-1)</f>
        <v>500</v>
      </c>
      <c r="G10" s="9">
        <f>_xlfn.XLOOKUP(A10,'SJR LIST (2024)'!A11:A475,'SJR LIST (2024)'!T11:T475,,0,-1)</f>
        <v>0</v>
      </c>
      <c r="H10" s="9">
        <f>_xlfn.XLOOKUP(A10,'SJR LIST (2024)'!A11:A475,'SJR LIST (2024)'!U11:U475,,0,-1)</f>
        <v>0</v>
      </c>
      <c r="I10" s="9">
        <f>_xlfn.XLOOKUP(A10,'SJR LIST (2024)'!A11:A475,'SJR LIST (2024)'!W11:W475,,0,-1)</f>
        <v>0</v>
      </c>
      <c r="J10" s="9">
        <f>_xlfn.XLOOKUP(A10,'SJR LIST (2024)'!A11:A475,'SJR LIST (2024)'!X11:X475,,0,-1)</f>
        <v>0</v>
      </c>
      <c r="K10" s="9">
        <f>_xlfn.XLOOKUP(A10,'SJR LIST (2024)'!A11:A475,'SJR LIST (2024)'!Y11:Y475,,0,-1)</f>
        <v>0</v>
      </c>
      <c r="L10" s="9">
        <f>_xlfn.XLOOKUP(A10,'SJR LIST (2024)'!A11:A475,'SJR LIST (2024)'!Z11:Z475,,0,-1)</f>
        <v>0</v>
      </c>
      <c r="M10" s="9">
        <f>_xlfn.XLOOKUP(A10,'SJR LIST (2024)'!A11:A475,'SJR LIST (2024)'!V11:V475,,0,-1)</f>
        <v>0</v>
      </c>
      <c r="N10" s="9">
        <f>_xlfn.XLOOKUP(A10,'SJR LIST (2024)'!A11:A475,'SJR LIST (2024)'!AB11:AB475,,0,-1)</f>
        <v>6100</v>
      </c>
      <c r="O10" s="9">
        <f>_xlfn.XLOOKUP(A10,'SJR LIST (2024)'!A11:A475,'SJR LIST (2024)'!AD11:AD475,,0,-1)</f>
        <v>6100</v>
      </c>
      <c r="P10" s="9">
        <f>_xlfn.XLOOKUP(A10,'SJR LIST (2024)'!A11:A475,'SJR LIST (2024)'!AG11:AG475,,0,-1)</f>
        <v>0</v>
      </c>
      <c r="Q10" s="9">
        <f>_xlfn.XLOOKUP(A10,'SJR LIST (2024)'!A11:A475,'SJR LIST (2024)'!AC11:AC475,,0,-1)</f>
        <v>0</v>
      </c>
      <c r="R10" s="7" t="str">
        <f>_xlfn.XLOOKUP(A10,'SJR LIST (2024)'!A11:A475,'SJR LIST (2024)'!AJ11:AJ475,,0,-1)</f>
        <v>FULLYPAID</v>
      </c>
      <c r="S10" s="7" t="str">
        <f>_xlfn.XLOOKUP(A10,'SJR LIST (2024)'!A11:A475,'SJR LIST (2024)'!AP11:AP475,,0,-1)</f>
        <v>ARC</v>
      </c>
    </row>
    <row r="11" s="3" customFormat="1" spans="1:19">
      <c r="A11" s="8" t="s">
        <v>27</v>
      </c>
      <c r="B11" s="7" t="str">
        <f>_xlfn.XLOOKUP(A11,'SJR LIST (2024)'!A12:A475,'SJR LIST (2024)'!B12:B475,,0,-1)</f>
        <v>MAGANTE, MARIVIC</v>
      </c>
      <c r="C11" s="8">
        <f>_xlfn.XLOOKUP(A11,'SJR LIST (2024)'!A12:A475,'SJR LIST (2024)'!L12:L475,,0,-1)</f>
        <v>45306</v>
      </c>
      <c r="D11" s="9">
        <f>_xlfn.XLOOKUP(A11,'SJR LIST (2024)'!A12:A475,'SJR LIST (2024)'!Q12:Q475,,0,-1)</f>
        <v>0</v>
      </c>
      <c r="E11" s="9">
        <f>_xlfn.XLOOKUP(A11,'SJR LIST (2024)'!A12:A475,'SJR LIST (2024)'!R12:R475,,0,-1)</f>
        <v>0</v>
      </c>
      <c r="F11" s="9">
        <f>_xlfn.XLOOKUP(A11,'SJR LIST (2024)'!A12:A475,'SJR LIST (2024)'!S12:S475,,0,-1)</f>
        <v>0</v>
      </c>
      <c r="G11" s="9">
        <f>_xlfn.XLOOKUP(A11,'SJR LIST (2024)'!A12:A475,'SJR LIST (2024)'!T12:T475,,0,-1)</f>
        <v>0</v>
      </c>
      <c r="H11" s="9">
        <f>_xlfn.XLOOKUP(A11,'SJR LIST (2024)'!A12:A475,'SJR LIST (2024)'!U12:U475,,0,-1)</f>
        <v>0</v>
      </c>
      <c r="I11" s="9">
        <f>_xlfn.XLOOKUP(A11,'SJR LIST (2024)'!A12:A475,'SJR LIST (2024)'!W12:W475,,0,-1)</f>
        <v>0</v>
      </c>
      <c r="J11" s="9">
        <f>_xlfn.XLOOKUP(A11,'SJR LIST (2024)'!A12:A475,'SJR LIST (2024)'!X12:X475,,0,-1)</f>
        <v>0</v>
      </c>
      <c r="K11" s="9">
        <f>_xlfn.XLOOKUP(A11,'SJR LIST (2024)'!A12:A475,'SJR LIST (2024)'!Y12:Y475,,0,-1)</f>
        <v>0</v>
      </c>
      <c r="L11" s="9">
        <f>_xlfn.XLOOKUP(A11,'SJR LIST (2024)'!A12:A475,'SJR LIST (2024)'!Z12:Z475,,0,-1)</f>
        <v>0</v>
      </c>
      <c r="M11" s="9">
        <f>_xlfn.XLOOKUP(A11,'SJR LIST (2024)'!A12:A475,'SJR LIST (2024)'!V12:V475,,0,-1)</f>
        <v>0</v>
      </c>
      <c r="N11" s="9">
        <f>_xlfn.XLOOKUP(A11,'SJR LIST (2024)'!A12:A475,'SJR LIST (2024)'!AB12:AB475,,0,-1)</f>
        <v>0</v>
      </c>
      <c r="O11" s="9">
        <f>_xlfn.XLOOKUP(A11,'SJR LIST (2024)'!A12:A475,'SJR LIST (2024)'!AD12:AD475,,0,-1)</f>
        <v>0</v>
      </c>
      <c r="P11" s="9">
        <f>_xlfn.XLOOKUP(A11,'SJR LIST (2024)'!A12:A475,'SJR LIST (2024)'!AG12:AG475,,0,-1)</f>
        <v>0</v>
      </c>
      <c r="Q11" s="9">
        <f>_xlfn.XLOOKUP(A11,'SJR LIST (2024)'!A12:A475,'SJR LIST (2024)'!AC12:AC475,,0,-1)</f>
        <v>0</v>
      </c>
      <c r="R11" s="7" t="str">
        <f>_xlfn.XLOOKUP(A11,'SJR LIST (2024)'!A12:A475,'SJR LIST (2024)'!AJ12:AJ475,,0,-1)</f>
        <v>CANCELLED</v>
      </c>
      <c r="S11" s="7" t="str">
        <f>_xlfn.XLOOKUP(A11,'SJR LIST (2024)'!A12:A475,'SJR LIST (2024)'!AP12:AP475,,0,-1)</f>
        <v>DPO</v>
      </c>
    </row>
    <row r="12" s="3" customFormat="1" spans="1:19">
      <c r="A12" s="8" t="s">
        <v>28</v>
      </c>
      <c r="B12" s="7" t="str">
        <f>_xlfn.XLOOKUP(A12,'SJR LIST (2024)'!A13:A475,'SJR LIST (2024)'!B13:B475,,0,-1)</f>
        <v>VALERIANO, LEO</v>
      </c>
      <c r="C12" s="8">
        <f>_xlfn.XLOOKUP(A12,'SJR LIST (2024)'!A13:A475,'SJR LIST (2024)'!L13:L475,,0,-1)</f>
        <v>45307</v>
      </c>
      <c r="D12" s="9">
        <f>_xlfn.XLOOKUP(A12,'SJR LIST (2024)'!A13:A475,'SJR LIST (2024)'!Q13:Q475,,0,-1)</f>
        <v>6870</v>
      </c>
      <c r="E12" s="9">
        <f>_xlfn.XLOOKUP(A12,'SJR LIST (2024)'!A13:A475,'SJR LIST (2024)'!R13:R475,,0,-1)</f>
        <v>4250</v>
      </c>
      <c r="F12" s="9">
        <f>_xlfn.XLOOKUP(A12,'SJR LIST (2024)'!A13:A475,'SJR LIST (2024)'!S13:S475,,0,-1)</f>
        <v>500</v>
      </c>
      <c r="G12" s="9">
        <f>_xlfn.XLOOKUP(A12,'SJR LIST (2024)'!A13:A475,'SJR LIST (2024)'!T13:T475,,0,-1)</f>
        <v>0</v>
      </c>
      <c r="H12" s="9">
        <f>_xlfn.XLOOKUP(A12,'SJR LIST (2024)'!A13:A475,'SJR LIST (2024)'!U13:U475,,0,-1)</f>
        <v>0</v>
      </c>
      <c r="I12" s="9">
        <f>_xlfn.XLOOKUP(A12,'SJR LIST (2024)'!A13:A475,'SJR LIST (2024)'!W13:W475,,0,-1)</f>
        <v>0</v>
      </c>
      <c r="J12" s="9">
        <f>_xlfn.XLOOKUP(A12,'SJR LIST (2024)'!A13:A475,'SJR LIST (2024)'!X13:X475,,0,-1)</f>
        <v>0</v>
      </c>
      <c r="K12" s="9">
        <f>_xlfn.XLOOKUP(A12,'SJR LIST (2024)'!A13:A475,'SJR LIST (2024)'!Y13:Y475,,0,-1)</f>
        <v>0</v>
      </c>
      <c r="L12" s="9">
        <f>_xlfn.XLOOKUP(A12,'SJR LIST (2024)'!A13:A475,'SJR LIST (2024)'!Z13:Z475,,0,-1)</f>
        <v>0</v>
      </c>
      <c r="M12" s="9">
        <f>_xlfn.XLOOKUP(A12,'SJR LIST (2024)'!A13:A475,'SJR LIST (2024)'!V13:V475,,0,-1)</f>
        <v>0</v>
      </c>
      <c r="N12" s="9">
        <f>_xlfn.XLOOKUP(A12,'SJR LIST (2024)'!A13:A475,'SJR LIST (2024)'!AB13:AB475,,0,-1)</f>
        <v>11620</v>
      </c>
      <c r="O12" s="9">
        <f>_xlfn.XLOOKUP(A12,'SJR LIST (2024)'!A13:A475,'SJR LIST (2024)'!AD13:AD475,,0,-1)</f>
        <v>6000</v>
      </c>
      <c r="P12" s="9">
        <f>_xlfn.XLOOKUP(A12,'SJR LIST (2024)'!A13:A475,'SJR LIST (2024)'!AG13:AG475,,0,-1)</f>
        <v>5620</v>
      </c>
      <c r="Q12" s="9">
        <f>_xlfn.XLOOKUP(A12,'SJR LIST (2024)'!A13:A475,'SJR LIST (2024)'!AC13:AC475,,0,-1)</f>
        <v>0</v>
      </c>
      <c r="R12" s="7" t="str">
        <f>_xlfn.XLOOKUP(A12,'SJR LIST (2024)'!A13:A475,'SJR LIST (2024)'!AJ13:AJ475,,0,-1)</f>
        <v>FULLYPAID</v>
      </c>
      <c r="S12" s="7" t="str">
        <f>_xlfn.XLOOKUP(A12,'SJR LIST (2024)'!A13:A475,'SJR LIST (2024)'!AP13:AP475,,0,-1)</f>
        <v>ARC</v>
      </c>
    </row>
    <row r="13" s="3" customFormat="1" spans="1:19">
      <c r="A13" s="8" t="s">
        <v>30</v>
      </c>
      <c r="B13" s="7" t="str">
        <f>_xlfn.XLOOKUP(A13,'SJR LIST (2024)'!A14:A475,'SJR LIST (2024)'!B14:B475,,0,-1)</f>
        <v>HERNANDEZ, JERIC</v>
      </c>
      <c r="C13" s="8">
        <f>_xlfn.XLOOKUP(A13,'SJR LIST (2024)'!A14:A475,'SJR LIST (2024)'!L14:L475,,0,-1)</f>
        <v>45309</v>
      </c>
      <c r="D13" s="9">
        <f>_xlfn.XLOOKUP(A13,'SJR LIST (2024)'!A14:A475,'SJR LIST (2024)'!Q14:Q475,,0,-1)</f>
        <v>300</v>
      </c>
      <c r="E13" s="9">
        <f>_xlfn.XLOOKUP(A13,'SJR LIST (2024)'!A14:A475,'SJR LIST (2024)'!R14:R475,,0,-1)</f>
        <v>800</v>
      </c>
      <c r="F13" s="9">
        <f>_xlfn.XLOOKUP(A13,'SJR LIST (2024)'!A14:A475,'SJR LIST (2024)'!S14:S475,,0,-1)</f>
        <v>0</v>
      </c>
      <c r="G13" s="9">
        <f>_xlfn.XLOOKUP(A13,'SJR LIST (2024)'!A14:A475,'SJR LIST (2024)'!T14:T475,,0,-1)</f>
        <v>0</v>
      </c>
      <c r="H13" s="9">
        <f>_xlfn.XLOOKUP(A13,'SJR LIST (2024)'!A14:A475,'SJR LIST (2024)'!U14:U475,,0,-1)</f>
        <v>0</v>
      </c>
      <c r="I13" s="9">
        <f>_xlfn.XLOOKUP(A13,'SJR LIST (2024)'!A14:A475,'SJR LIST (2024)'!W14:W475,,0,-1)</f>
        <v>300</v>
      </c>
      <c r="J13" s="9">
        <f>_xlfn.XLOOKUP(A13,'SJR LIST (2024)'!A14:A475,'SJR LIST (2024)'!X14:X475,,0,-1)</f>
        <v>800</v>
      </c>
      <c r="K13" s="9">
        <f>_xlfn.XLOOKUP(A13,'SJR LIST (2024)'!A14:A475,'SJR LIST (2024)'!Y14:Y475,,0,-1)</f>
        <v>0</v>
      </c>
      <c r="L13" s="9">
        <f>_xlfn.XLOOKUP(A13,'SJR LIST (2024)'!A14:A475,'SJR LIST (2024)'!Z14:Z475,,0,-1)</f>
        <v>0</v>
      </c>
      <c r="M13" s="9">
        <f>_xlfn.XLOOKUP(A13,'SJR LIST (2024)'!A14:A475,'SJR LIST (2024)'!V14:V475,,0,-1)</f>
        <v>0</v>
      </c>
      <c r="N13" s="9">
        <f>_xlfn.XLOOKUP(A13,'SJR LIST (2024)'!A14:A475,'SJR LIST (2024)'!AB14:AB475,,0,-1)</f>
        <v>0</v>
      </c>
      <c r="O13" s="9">
        <f>_xlfn.XLOOKUP(A13,'SJR LIST (2024)'!A14:A475,'SJR LIST (2024)'!AD14:AD475,,0,-1)</f>
        <v>0</v>
      </c>
      <c r="P13" s="9">
        <f>_xlfn.XLOOKUP(A13,'SJR LIST (2024)'!A14:A475,'SJR LIST (2024)'!AG14:AG475,,0,-1)</f>
        <v>0</v>
      </c>
      <c r="Q13" s="9">
        <f>_xlfn.XLOOKUP(A13,'SJR LIST (2024)'!A14:A475,'SJR LIST (2024)'!AC14:AC475,,0,-1)</f>
        <v>0</v>
      </c>
      <c r="R13" s="7" t="str">
        <f>_xlfn.XLOOKUP(A13,'SJR LIST (2024)'!A14:A475,'SJR LIST (2024)'!AJ14:AJ475,,0,-1)</f>
        <v>W</v>
      </c>
      <c r="S13" s="7" t="str">
        <f>_xlfn.XLOOKUP(A13,'SJR LIST (2024)'!A14:A475,'SJR LIST (2024)'!AP14:AP475,,0,-1)</f>
        <v>DPO</v>
      </c>
    </row>
    <row r="14" s="3" customFormat="1" spans="1:19">
      <c r="A14" s="8" t="s">
        <v>32</v>
      </c>
      <c r="B14" s="7" t="str">
        <f>_xlfn.XLOOKUP(A14,'SJR LIST (2024)'!A15:A475,'SJR LIST (2024)'!B15:B475,,0,-1)</f>
        <v>FLORES, MATTHEW</v>
      </c>
      <c r="C14" s="8">
        <f>_xlfn.XLOOKUP(A14,'SJR LIST (2024)'!A15:A475,'SJR LIST (2024)'!L15:L475,,0,-1)</f>
        <v>45313</v>
      </c>
      <c r="D14" s="9">
        <f>_xlfn.XLOOKUP(A14,'SJR LIST (2024)'!A15:A475,'SJR LIST (2024)'!Q15:Q475,,0,-1)</f>
        <v>4000</v>
      </c>
      <c r="E14" s="9">
        <f>_xlfn.XLOOKUP(A14,'SJR LIST (2024)'!A15:A475,'SJR LIST (2024)'!R15:R475,,0,-1)</f>
        <v>2600</v>
      </c>
      <c r="F14" s="9">
        <f>_xlfn.XLOOKUP(A14,'SJR LIST (2024)'!A15:A475,'SJR LIST (2024)'!S15:S475,,0,-1)</f>
        <v>0</v>
      </c>
      <c r="G14" s="9">
        <f>_xlfn.XLOOKUP(A14,'SJR LIST (2024)'!A15:A475,'SJR LIST (2024)'!T15:T475,,0,-1)</f>
        <v>0</v>
      </c>
      <c r="H14" s="9">
        <f>_xlfn.XLOOKUP(A14,'SJR LIST (2024)'!A15:A475,'SJR LIST (2024)'!U15:U475,,0,-1)</f>
        <v>0</v>
      </c>
      <c r="I14" s="9">
        <f>_xlfn.XLOOKUP(A14,'SJR LIST (2024)'!A15:A475,'SJR LIST (2024)'!W15:W475,,0,-1)</f>
        <v>4000</v>
      </c>
      <c r="J14" s="9">
        <f>_xlfn.XLOOKUP(A14,'SJR LIST (2024)'!A15:A475,'SJR LIST (2024)'!X15:X475,,0,-1)</f>
        <v>2600</v>
      </c>
      <c r="K14" s="9">
        <f>_xlfn.XLOOKUP(A14,'SJR LIST (2024)'!A15:A475,'SJR LIST (2024)'!Y15:Y475,,0,-1)</f>
        <v>0</v>
      </c>
      <c r="L14" s="9">
        <f>_xlfn.XLOOKUP(A14,'SJR LIST (2024)'!A15:A475,'SJR LIST (2024)'!Z15:Z475,,0,-1)</f>
        <v>0</v>
      </c>
      <c r="M14" s="9">
        <f>_xlfn.XLOOKUP(A14,'SJR LIST (2024)'!A15:A475,'SJR LIST (2024)'!V15:V475,,0,-1)</f>
        <v>0</v>
      </c>
      <c r="N14" s="9">
        <f>_xlfn.XLOOKUP(A14,'SJR LIST (2024)'!A15:A475,'SJR LIST (2024)'!AB15:AB475,,0,-1)</f>
        <v>0</v>
      </c>
      <c r="O14" s="9">
        <f>_xlfn.XLOOKUP(A14,'SJR LIST (2024)'!A15:A475,'SJR LIST (2024)'!AD15:AD475,,0,-1)</f>
        <v>0</v>
      </c>
      <c r="P14" s="9">
        <f>_xlfn.XLOOKUP(A14,'SJR LIST (2024)'!A15:A475,'SJR LIST (2024)'!AG15:AG475,,0,-1)</f>
        <v>0</v>
      </c>
      <c r="Q14" s="9">
        <f>_xlfn.XLOOKUP(A14,'SJR LIST (2024)'!A15:A475,'SJR LIST (2024)'!AC15:AC475,,0,-1)</f>
        <v>0</v>
      </c>
      <c r="R14" s="7" t="str">
        <f>_xlfn.XLOOKUP(A14,'SJR LIST (2024)'!A15:A475,'SJR LIST (2024)'!AJ15:AJ475,,0,-1)</f>
        <v>W</v>
      </c>
      <c r="S14" s="7" t="str">
        <f>_xlfn.XLOOKUP(A14,'SJR LIST (2024)'!A15:A475,'SJR LIST (2024)'!AP15:AP475,,0,-1)</f>
        <v>DPO</v>
      </c>
    </row>
    <row r="15" s="3" customFormat="1" spans="1:19">
      <c r="A15" s="8" t="s">
        <v>40</v>
      </c>
      <c r="B15" s="7" t="str">
        <f>_xlfn.XLOOKUP(A15,'SJR LIST (2024)'!A16:A475,'SJR LIST (2024)'!B16:B475,,0,-1)</f>
        <v>YAP, ENRIQUE CHUA</v>
      </c>
      <c r="C15" s="8">
        <f>_xlfn.XLOOKUP(A15,'SJR LIST (2024)'!A16:A475,'SJR LIST (2024)'!L16:L475,,0,-1)</f>
        <v>45313</v>
      </c>
      <c r="D15" s="9">
        <f>_xlfn.XLOOKUP(A15,'SJR LIST (2024)'!A16:A475,'SJR LIST (2024)'!Q16:Q475,,0,-1)</f>
        <v>0</v>
      </c>
      <c r="E15" s="9">
        <f>_xlfn.XLOOKUP(A15,'SJR LIST (2024)'!A16:A475,'SJR LIST (2024)'!R16:R475,,0,-1)</f>
        <v>0</v>
      </c>
      <c r="F15" s="9">
        <f>_xlfn.XLOOKUP(A15,'SJR LIST (2024)'!A16:A475,'SJR LIST (2024)'!S16:S475,,0,-1)</f>
        <v>0</v>
      </c>
      <c r="G15" s="9">
        <f>_xlfn.XLOOKUP(A15,'SJR LIST (2024)'!A16:A475,'SJR LIST (2024)'!T16:T475,,0,-1)</f>
        <v>0</v>
      </c>
      <c r="H15" s="9">
        <f>_xlfn.XLOOKUP(A15,'SJR LIST (2024)'!A16:A475,'SJR LIST (2024)'!U16:U475,,0,-1)</f>
        <v>0</v>
      </c>
      <c r="I15" s="9">
        <f>_xlfn.XLOOKUP(A15,'SJR LIST (2024)'!A16:A475,'SJR LIST (2024)'!W16:W475,,0,-1)</f>
        <v>0</v>
      </c>
      <c r="J15" s="9">
        <f>_xlfn.XLOOKUP(A15,'SJR LIST (2024)'!A16:A475,'SJR LIST (2024)'!X16:X475,,0,-1)</f>
        <v>0</v>
      </c>
      <c r="K15" s="9">
        <f>_xlfn.XLOOKUP(A15,'SJR LIST (2024)'!A16:A475,'SJR LIST (2024)'!Y16:Y475,,0,-1)</f>
        <v>0</v>
      </c>
      <c r="L15" s="9">
        <f>_xlfn.XLOOKUP(A15,'SJR LIST (2024)'!A16:A475,'SJR LIST (2024)'!Z16:Z475,,0,-1)</f>
        <v>0</v>
      </c>
      <c r="M15" s="9">
        <f>_xlfn.XLOOKUP(A15,'SJR LIST (2024)'!A16:A475,'SJR LIST (2024)'!V16:V475,,0,-1)</f>
        <v>0</v>
      </c>
      <c r="N15" s="9">
        <f>_xlfn.XLOOKUP(A15,'SJR LIST (2024)'!A16:A475,'SJR LIST (2024)'!AB16:AB475,,0,-1)</f>
        <v>0</v>
      </c>
      <c r="O15" s="9">
        <f>_xlfn.XLOOKUP(A15,'SJR LIST (2024)'!A16:A475,'SJR LIST (2024)'!AD16:AD475,,0,-1)</f>
        <v>0</v>
      </c>
      <c r="P15" s="9">
        <f>_xlfn.XLOOKUP(A15,'SJR LIST (2024)'!A16:A475,'SJR LIST (2024)'!AG16:AG475,,0,-1)</f>
        <v>0</v>
      </c>
      <c r="Q15" s="9">
        <f>_xlfn.XLOOKUP(A15,'SJR LIST (2024)'!A16:A475,'SJR LIST (2024)'!AC16:AC475,,0,-1)</f>
        <v>0</v>
      </c>
      <c r="R15" s="7" t="str">
        <f>_xlfn.XLOOKUP(A15,'SJR LIST (2024)'!A16:A475,'SJR LIST (2024)'!AJ16:AJ475,,0,-1)</f>
        <v>L</v>
      </c>
      <c r="S15" s="7" t="str">
        <f>_xlfn.XLOOKUP(A15,'SJR LIST (2024)'!A16:A475,'SJR LIST (2024)'!AP16:AP475,,0,-1)</f>
        <v>DPO</v>
      </c>
    </row>
    <row r="16" s="3" customFormat="1" spans="1:19">
      <c r="A16" s="8" t="s">
        <v>42</v>
      </c>
      <c r="B16" s="7" t="str">
        <f>_xlfn.XLOOKUP(A16,'SJR LIST (2024)'!A17:A475,'SJR LIST (2024)'!B17:B475,,0,-1)</f>
        <v>DE GUZMAN, ROSEJEN</v>
      </c>
      <c r="C16" s="8">
        <f>_xlfn.XLOOKUP(A16,'SJR LIST (2024)'!A17:A475,'SJR LIST (2024)'!L17:L475,,0,-1)</f>
        <v>45314</v>
      </c>
      <c r="D16" s="9">
        <f>_xlfn.XLOOKUP(A16,'SJR LIST (2024)'!A17:A475,'SJR LIST (2024)'!Q17:Q475,,0,-1)</f>
        <v>300</v>
      </c>
      <c r="E16" s="9">
        <f>_xlfn.XLOOKUP(A16,'SJR LIST (2024)'!A17:A475,'SJR LIST (2024)'!R17:R475,,0,-1)</f>
        <v>800</v>
      </c>
      <c r="F16" s="9">
        <f>_xlfn.XLOOKUP(A16,'SJR LIST (2024)'!A17:A475,'SJR LIST (2024)'!S17:S475,,0,-1)</f>
        <v>0</v>
      </c>
      <c r="G16" s="9">
        <f>_xlfn.XLOOKUP(A16,'SJR LIST (2024)'!A17:A475,'SJR LIST (2024)'!T17:T475,,0,-1)</f>
        <v>0</v>
      </c>
      <c r="H16" s="9">
        <f>_xlfn.XLOOKUP(A16,'SJR LIST (2024)'!A17:A475,'SJR LIST (2024)'!U17:U475,,0,-1)</f>
        <v>0</v>
      </c>
      <c r="I16" s="9">
        <f>_xlfn.XLOOKUP(A16,'SJR LIST (2024)'!A17:A475,'SJR LIST (2024)'!W17:W475,,0,-1)</f>
        <v>300</v>
      </c>
      <c r="J16" s="9">
        <f>_xlfn.XLOOKUP(A16,'SJR LIST (2024)'!A17:A475,'SJR LIST (2024)'!X17:X475,,0,-1)</f>
        <v>800</v>
      </c>
      <c r="K16" s="9">
        <f>_xlfn.XLOOKUP(A16,'SJR LIST (2024)'!A17:A475,'SJR LIST (2024)'!Y17:Y475,,0,-1)</f>
        <v>0</v>
      </c>
      <c r="L16" s="9">
        <f>_xlfn.XLOOKUP(A16,'SJR LIST (2024)'!A17:A475,'SJR LIST (2024)'!Z17:Z475,,0,-1)</f>
        <v>0</v>
      </c>
      <c r="M16" s="9">
        <f>_xlfn.XLOOKUP(A16,'SJR LIST (2024)'!A17:A475,'SJR LIST (2024)'!V17:V475,,0,-1)</f>
        <v>0</v>
      </c>
      <c r="N16" s="9">
        <f>_xlfn.XLOOKUP(A16,'SJR LIST (2024)'!A17:A475,'SJR LIST (2024)'!AB17:AB475,,0,-1)</f>
        <v>0</v>
      </c>
      <c r="O16" s="9">
        <f>_xlfn.XLOOKUP(A16,'SJR LIST (2024)'!A17:A475,'SJR LIST (2024)'!AD17:AD475,,0,-1)</f>
        <v>0</v>
      </c>
      <c r="P16" s="9">
        <f>_xlfn.XLOOKUP(A16,'SJR LIST (2024)'!A17:A475,'SJR LIST (2024)'!AG17:AG475,,0,-1)</f>
        <v>0</v>
      </c>
      <c r="Q16" s="9">
        <f>_xlfn.XLOOKUP(A16,'SJR LIST (2024)'!A17:A475,'SJR LIST (2024)'!AC17:AC475,,0,-1)</f>
        <v>0</v>
      </c>
      <c r="R16" s="7" t="str">
        <f>_xlfn.XLOOKUP(A16,'SJR LIST (2024)'!A17:A475,'SJR LIST (2024)'!AJ17:AJ475,,0,-1)</f>
        <v>W</v>
      </c>
      <c r="S16" s="7" t="str">
        <f>_xlfn.XLOOKUP(A16,'SJR LIST (2024)'!A17:A475,'SJR LIST (2024)'!AP17:AP475,,0,-1)</f>
        <v>DPO</v>
      </c>
    </row>
    <row r="17" s="3" customFormat="1" spans="1:19">
      <c r="A17" s="8" t="s">
        <v>43</v>
      </c>
      <c r="B17" s="7" t="str">
        <f>_xlfn.XLOOKUP(A17,'SJR LIST (2024)'!A18:A475,'SJR LIST (2024)'!B18:B475,,0,-1)</f>
        <v>YAP, ENRIQUE CHUA</v>
      </c>
      <c r="C17" s="8">
        <f>_xlfn.XLOOKUP(A17,'SJR LIST (2024)'!A18:A475,'SJR LIST (2024)'!L18:L475,,0,-1)</f>
        <v>45314</v>
      </c>
      <c r="D17" s="9">
        <f>_xlfn.XLOOKUP(A17,'SJR LIST (2024)'!A18:A475,'SJR LIST (2024)'!Q18:Q475,,0,-1)</f>
        <v>2585</v>
      </c>
      <c r="E17" s="9">
        <f>_xlfn.XLOOKUP(A17,'SJR LIST (2024)'!A18:A475,'SJR LIST (2024)'!R18:R475,,0,-1)</f>
        <v>1100</v>
      </c>
      <c r="F17" s="9">
        <f>_xlfn.XLOOKUP(A17,'SJR LIST (2024)'!A18:A475,'SJR LIST (2024)'!S18:S475,,0,-1)</f>
        <v>500</v>
      </c>
      <c r="G17" s="9">
        <f>_xlfn.XLOOKUP(A17,'SJR LIST (2024)'!A18:A475,'SJR LIST (2024)'!T18:T475,,0,-1)</f>
        <v>0</v>
      </c>
      <c r="H17" s="9">
        <f>_xlfn.XLOOKUP(A17,'SJR LIST (2024)'!A18:A475,'SJR LIST (2024)'!U18:U475,,0,-1)</f>
        <v>0</v>
      </c>
      <c r="I17" s="9">
        <f>_xlfn.XLOOKUP(A17,'SJR LIST (2024)'!A18:A475,'SJR LIST (2024)'!W18:W475,,0,-1)</f>
        <v>0</v>
      </c>
      <c r="J17" s="9">
        <f>_xlfn.XLOOKUP(A17,'SJR LIST (2024)'!A18:A475,'SJR LIST (2024)'!X18:X475,,0,-1)</f>
        <v>0</v>
      </c>
      <c r="K17" s="9">
        <f>_xlfn.XLOOKUP(A17,'SJR LIST (2024)'!A18:A475,'SJR LIST (2024)'!Y18:Y475,,0,-1)</f>
        <v>0</v>
      </c>
      <c r="L17" s="9">
        <f>_xlfn.XLOOKUP(A17,'SJR LIST (2024)'!A18:A475,'SJR LIST (2024)'!Z18:Z475,,0,-1)</f>
        <v>0</v>
      </c>
      <c r="M17" s="9">
        <f>_xlfn.XLOOKUP(A17,'SJR LIST (2024)'!A18:A475,'SJR LIST (2024)'!V18:V475,,0,-1)</f>
        <v>1507</v>
      </c>
      <c r="N17" s="9">
        <f>_xlfn.XLOOKUP(A17,'SJR LIST (2024)'!A18:A475,'SJR LIST (2024)'!AB18:AB475,,0,-1)</f>
        <v>2678</v>
      </c>
      <c r="O17" s="9">
        <f>_xlfn.XLOOKUP(A17,'SJR LIST (2024)'!A18:A475,'SJR LIST (2024)'!AD18:AD475,,0,-1)</f>
        <v>0</v>
      </c>
      <c r="P17" s="9">
        <f>_xlfn.XLOOKUP(A17,'SJR LIST (2024)'!A18:A475,'SJR LIST (2024)'!AG18:AG475,,0,-1)</f>
        <v>2678</v>
      </c>
      <c r="Q17" s="9">
        <f>_xlfn.XLOOKUP(A17,'SJR LIST (2024)'!A18:A475,'SJR LIST (2024)'!AC18:AC475,,0,-1)</f>
        <v>0</v>
      </c>
      <c r="R17" s="7" t="str">
        <f>_xlfn.XLOOKUP(A17,'SJR LIST (2024)'!A18:A475,'SJR LIST (2024)'!AJ18:AJ475,,0,-1)</f>
        <v>FULLYPAID</v>
      </c>
      <c r="S17" s="7" t="str">
        <f>_xlfn.XLOOKUP(A17,'SJR LIST (2024)'!A18:A475,'SJR LIST (2024)'!AP18:AP475,,0,-1)</f>
        <v>ARE</v>
      </c>
    </row>
    <row r="18" s="3" customFormat="1" spans="1:19">
      <c r="A18" s="8" t="s">
        <v>46</v>
      </c>
      <c r="B18" s="7" t="str">
        <f>_xlfn.XLOOKUP(A18,'SJR LIST (2024)'!A19:A475,'SJR LIST (2024)'!B19:B475,,0,-1)</f>
        <v>FLORES, MATTHEW</v>
      </c>
      <c r="C18" s="8">
        <f>_xlfn.XLOOKUP(A18,'SJR LIST (2024)'!A19:A475,'SJR LIST (2024)'!L19:L475,,0,-1)</f>
        <v>45316</v>
      </c>
      <c r="D18" s="9">
        <f>_xlfn.XLOOKUP(A18,'SJR LIST (2024)'!A19:A475,'SJR LIST (2024)'!Q19:Q475,,0,-1)</f>
        <v>0</v>
      </c>
      <c r="E18" s="9">
        <f>_xlfn.XLOOKUP(A18,'SJR LIST (2024)'!A19:A475,'SJR LIST (2024)'!R19:R475,,0,-1)</f>
        <v>2300</v>
      </c>
      <c r="F18" s="9">
        <f>_xlfn.XLOOKUP(A18,'SJR LIST (2024)'!A19:A475,'SJR LIST (2024)'!S19:S475,,0,-1)</f>
        <v>0</v>
      </c>
      <c r="G18" s="9">
        <f>_xlfn.XLOOKUP(A18,'SJR LIST (2024)'!A19:A475,'SJR LIST (2024)'!T19:T475,,0,-1)</f>
        <v>0</v>
      </c>
      <c r="H18" s="9">
        <f>_xlfn.XLOOKUP(A18,'SJR LIST (2024)'!A19:A475,'SJR LIST (2024)'!U19:U475,,0,-1)</f>
        <v>0</v>
      </c>
      <c r="I18" s="9">
        <f>_xlfn.XLOOKUP(A18,'SJR LIST (2024)'!A19:A475,'SJR LIST (2024)'!W19:W475,,0,-1)</f>
        <v>0</v>
      </c>
      <c r="J18" s="9">
        <f>_xlfn.XLOOKUP(A18,'SJR LIST (2024)'!A19:A475,'SJR LIST (2024)'!X19:X475,,0,-1)</f>
        <v>2300</v>
      </c>
      <c r="K18" s="9">
        <f>_xlfn.XLOOKUP(A18,'SJR LIST (2024)'!A19:A475,'SJR LIST (2024)'!Y19:Y475,,0,-1)</f>
        <v>0</v>
      </c>
      <c r="L18" s="9">
        <f>_xlfn.XLOOKUP(A18,'SJR LIST (2024)'!A19:A475,'SJR LIST (2024)'!Z19:Z475,,0,-1)</f>
        <v>0</v>
      </c>
      <c r="M18" s="9">
        <f>_xlfn.XLOOKUP(A18,'SJR LIST (2024)'!A19:A475,'SJR LIST (2024)'!V19:V475,,0,-1)</f>
        <v>0</v>
      </c>
      <c r="N18" s="9">
        <f>_xlfn.XLOOKUP(A18,'SJR LIST (2024)'!A19:A475,'SJR LIST (2024)'!AB19:AB475,,0,-1)</f>
        <v>0</v>
      </c>
      <c r="O18" s="9">
        <f>_xlfn.XLOOKUP(A18,'SJR LIST (2024)'!A19:A475,'SJR LIST (2024)'!AD19:AD475,,0,-1)</f>
        <v>0</v>
      </c>
      <c r="P18" s="9">
        <f>_xlfn.XLOOKUP(A18,'SJR LIST (2024)'!A19:A475,'SJR LIST (2024)'!AG19:AG475,,0,-1)</f>
        <v>0</v>
      </c>
      <c r="Q18" s="9">
        <f>_xlfn.XLOOKUP(A18,'SJR LIST (2024)'!A19:A475,'SJR LIST (2024)'!AC19:AC475,,0,-1)</f>
        <v>0</v>
      </c>
      <c r="R18" s="7" t="str">
        <f>_xlfn.XLOOKUP(A18,'SJR LIST (2024)'!A19:A475,'SJR LIST (2024)'!AJ19:AJ475,,0,-1)</f>
        <v>W</v>
      </c>
      <c r="S18" s="7" t="str">
        <f>_xlfn.XLOOKUP(A18,'SJR LIST (2024)'!A19:A475,'SJR LIST (2024)'!AP19:AP475,,0,-1)</f>
        <v>DPO</v>
      </c>
    </row>
    <row r="19" s="3" customFormat="1" spans="1:19">
      <c r="A19" s="8" t="s">
        <v>49</v>
      </c>
      <c r="B19" s="7" t="str">
        <f>_xlfn.XLOOKUP(A19,'SJR LIST (2024)'!A20:A475,'SJR LIST (2024)'!B20:B475,,0,-1)</f>
        <v>UY, EDMUND / YUREN WELLNESS SPA</v>
      </c>
      <c r="C19" s="8">
        <f>_xlfn.XLOOKUP(A19,'SJR LIST (2024)'!A20:A475,'SJR LIST (2024)'!L20:L475,,0,-1)</f>
        <v>45317</v>
      </c>
      <c r="D19" s="9">
        <f>_xlfn.XLOOKUP(A19,'SJR LIST (2024)'!A20:A475,'SJR LIST (2024)'!Q20:Q475,,0,-1)</f>
        <v>14850</v>
      </c>
      <c r="E19" s="9">
        <f>_xlfn.XLOOKUP(A19,'SJR LIST (2024)'!A20:A475,'SJR LIST (2024)'!R20:R475,,0,-1)</f>
        <v>4250</v>
      </c>
      <c r="F19" s="9">
        <f>_xlfn.XLOOKUP(A19,'SJR LIST (2024)'!A20:A475,'SJR LIST (2024)'!S20:S475,,0,-1)</f>
        <v>500</v>
      </c>
      <c r="G19" s="9">
        <f>_xlfn.XLOOKUP(A19,'SJR LIST (2024)'!A20:A475,'SJR LIST (2024)'!T20:T475,,0,-1)</f>
        <v>0</v>
      </c>
      <c r="H19" s="9">
        <f>_xlfn.XLOOKUP(A19,'SJR LIST (2024)'!A20:A475,'SJR LIST (2024)'!U20:U475,,0,-1)</f>
        <v>0</v>
      </c>
      <c r="I19" s="9">
        <f>_xlfn.XLOOKUP(A19,'SJR LIST (2024)'!A20:A475,'SJR LIST (2024)'!W20:W475,,0,-1)</f>
        <v>14850</v>
      </c>
      <c r="J19" s="9">
        <f>_xlfn.XLOOKUP(A19,'SJR LIST (2024)'!A20:A475,'SJR LIST (2024)'!X20:X475,,0,-1)</f>
        <v>0</v>
      </c>
      <c r="K19" s="9">
        <f>_xlfn.XLOOKUP(A19,'SJR LIST (2024)'!A20:A475,'SJR LIST (2024)'!Y20:Y475,,0,-1)</f>
        <v>0</v>
      </c>
      <c r="L19" s="9">
        <f>_xlfn.XLOOKUP(A19,'SJR LIST (2024)'!A20:A475,'SJR LIST (2024)'!Z20:Z475,,0,-1)</f>
        <v>0</v>
      </c>
      <c r="M19" s="9">
        <f>_xlfn.XLOOKUP(A19,'SJR LIST (2024)'!A20:A475,'SJR LIST (2024)'!V20:V475,,0,-1)</f>
        <v>0</v>
      </c>
      <c r="N19" s="9">
        <f>_xlfn.XLOOKUP(A19,'SJR LIST (2024)'!A20:A475,'SJR LIST (2024)'!AB20:AB475,,0,-1)</f>
        <v>4750</v>
      </c>
      <c r="O19" s="9">
        <f>_xlfn.XLOOKUP(A19,'SJR LIST (2024)'!A20:A475,'SJR LIST (2024)'!AD20:AD475,,0,-1)</f>
        <v>3000</v>
      </c>
      <c r="P19" s="9">
        <f>_xlfn.XLOOKUP(A19,'SJR LIST (2024)'!A20:A475,'SJR LIST (2024)'!AG20:AG475,,0,-1)</f>
        <v>1750</v>
      </c>
      <c r="Q19" s="9">
        <f>_xlfn.XLOOKUP(A19,'SJR LIST (2024)'!A20:A475,'SJR LIST (2024)'!AC20:AC475,,0,-1)</f>
        <v>0</v>
      </c>
      <c r="R19" s="7" t="str">
        <f>_xlfn.XLOOKUP(A19,'SJR LIST (2024)'!A20:A475,'SJR LIST (2024)'!AJ20:AJ475,,0,-1)</f>
        <v>FULLYPAID</v>
      </c>
      <c r="S19" s="7" t="str">
        <f>_xlfn.XLOOKUP(A19,'SJR LIST (2024)'!A20:A475,'SJR LIST (2024)'!AP20:AP475,,0,-1)</f>
        <v>ARC</v>
      </c>
    </row>
    <row r="20" s="3" customFormat="1" spans="1:19">
      <c r="A20" s="8" t="s">
        <v>51</v>
      </c>
      <c r="B20" s="7" t="str">
        <f>_xlfn.XLOOKUP(A20,'SJR LIST (2024)'!A21:A475,'SJR LIST (2024)'!B21:B475,,0,-1)</f>
        <v>WESTERN MARKETING CORP. (HEAD OFFICE)</v>
      </c>
      <c r="C20" s="8">
        <f>_xlfn.XLOOKUP(A20,'SJR LIST (2024)'!A21:A475,'SJR LIST (2024)'!L21:L475,,0,-1)</f>
        <v>45322</v>
      </c>
      <c r="D20" s="9">
        <f>_xlfn.XLOOKUP(A20,'SJR LIST (2024)'!A21:A475,'SJR LIST (2024)'!Q21:Q475,,0,-1)</f>
        <v>0</v>
      </c>
      <c r="E20" s="9">
        <f>_xlfn.XLOOKUP(A20,'SJR LIST (2024)'!A21:A475,'SJR LIST (2024)'!R21:R475,,0,-1)</f>
        <v>450</v>
      </c>
      <c r="F20" s="9">
        <f>_xlfn.XLOOKUP(A20,'SJR LIST (2024)'!A21:A475,'SJR LIST (2024)'!S21:S475,,0,-1)</f>
        <v>500</v>
      </c>
      <c r="G20" s="9">
        <f>_xlfn.XLOOKUP(A20,'SJR LIST (2024)'!A21:A475,'SJR LIST (2024)'!T21:T475,,0,-1)</f>
        <v>0</v>
      </c>
      <c r="H20" s="9">
        <f>_xlfn.XLOOKUP(A20,'SJR LIST (2024)'!A21:A475,'SJR LIST (2024)'!U21:U475,,0,-1)</f>
        <v>0</v>
      </c>
      <c r="I20" s="9">
        <f>_xlfn.XLOOKUP(A20,'SJR LIST (2024)'!A21:A475,'SJR LIST (2024)'!W21:W475,,0,-1)</f>
        <v>0</v>
      </c>
      <c r="J20" s="9">
        <f>_xlfn.XLOOKUP(A20,'SJR LIST (2024)'!A21:A475,'SJR LIST (2024)'!X21:X475,,0,-1)</f>
        <v>0</v>
      </c>
      <c r="K20" s="9">
        <f>_xlfn.XLOOKUP(A20,'SJR LIST (2024)'!A21:A475,'SJR LIST (2024)'!Y21:Y475,,0,-1)</f>
        <v>0</v>
      </c>
      <c r="L20" s="9">
        <f>_xlfn.XLOOKUP(A20,'SJR LIST (2024)'!A21:A475,'SJR LIST (2024)'!Z21:Z475,,0,-1)</f>
        <v>0</v>
      </c>
      <c r="M20" s="9">
        <f>_xlfn.XLOOKUP(A20,'SJR LIST (2024)'!A21:A475,'SJR LIST (2024)'!V21:V475,,0,-1)</f>
        <v>0</v>
      </c>
      <c r="N20" s="9">
        <f>_xlfn.XLOOKUP(A20,'SJR LIST (2024)'!A21:A475,'SJR LIST (2024)'!AB21:AB475,,0,-1)</f>
        <v>950</v>
      </c>
      <c r="O20" s="9">
        <f>_xlfn.XLOOKUP(A20,'SJR LIST (2024)'!A21:A475,'SJR LIST (2024)'!AD21:AD475,,0,-1)</f>
        <v>0</v>
      </c>
      <c r="P20" s="9">
        <f>_xlfn.XLOOKUP(A20,'SJR LIST (2024)'!A21:A475,'SJR LIST (2024)'!AG21:AG475,,0,-1)</f>
        <v>950</v>
      </c>
      <c r="Q20" s="9">
        <f>_xlfn.XLOOKUP(A20,'SJR LIST (2024)'!A21:A475,'SJR LIST (2024)'!AC21:AC475,,0,-1)</f>
        <v>0</v>
      </c>
      <c r="R20" s="7" t="str">
        <f>_xlfn.XLOOKUP(A20,'SJR LIST (2024)'!A21:A475,'SJR LIST (2024)'!AJ21:AJ475,,0,-1)</f>
        <v>WAIVED</v>
      </c>
      <c r="S20" s="7" t="str">
        <f>_xlfn.XLOOKUP(A20,'SJR LIST (2024)'!A21:A475,'SJR LIST (2024)'!AP21:AP475,,0,-1)</f>
        <v>DPO</v>
      </c>
    </row>
    <row r="21" s="3" customFormat="1" spans="1:19">
      <c r="A21" s="8" t="s">
        <v>53</v>
      </c>
      <c r="B21" s="7" t="str">
        <f>_xlfn.XLOOKUP(A21,'SJR LIST (2024)'!A22:A475,'SJR LIST (2024)'!B22:B475,,0,-1)</f>
        <v>TASIS, LYKA</v>
      </c>
      <c r="C21" s="8">
        <f>_xlfn.XLOOKUP(A21,'SJR LIST (2024)'!A22:A475,'SJR LIST (2024)'!L22:L475,,0,-1)</f>
        <v>45322</v>
      </c>
      <c r="D21" s="9">
        <f>_xlfn.XLOOKUP(A21,'SJR LIST (2024)'!A22:A475,'SJR LIST (2024)'!Q22:Q475,,0,-1)</f>
        <v>0</v>
      </c>
      <c r="E21" s="9">
        <f>_xlfn.XLOOKUP(A21,'SJR LIST (2024)'!A22:A475,'SJR LIST (2024)'!R22:R475,,0,-1)</f>
        <v>1800</v>
      </c>
      <c r="F21" s="9">
        <f>_xlfn.XLOOKUP(A21,'SJR LIST (2024)'!A22:A475,'SJR LIST (2024)'!S22:S475,,0,-1)</f>
        <v>500</v>
      </c>
      <c r="G21" s="9">
        <f>_xlfn.XLOOKUP(A21,'SJR LIST (2024)'!A22:A475,'SJR LIST (2024)'!T22:T475,,0,-1)</f>
        <v>0</v>
      </c>
      <c r="H21" s="9">
        <f>_xlfn.XLOOKUP(A21,'SJR LIST (2024)'!A22:A475,'SJR LIST (2024)'!U22:U475,,0,-1)</f>
        <v>0</v>
      </c>
      <c r="I21" s="9">
        <f>_xlfn.XLOOKUP(A21,'SJR LIST (2024)'!A22:A475,'SJR LIST (2024)'!W22:W475,,0,-1)</f>
        <v>0</v>
      </c>
      <c r="J21" s="9">
        <f>_xlfn.XLOOKUP(A21,'SJR LIST (2024)'!A22:A475,'SJR LIST (2024)'!X22:X475,,0,-1)</f>
        <v>450</v>
      </c>
      <c r="K21" s="9">
        <f>_xlfn.XLOOKUP(A21,'SJR LIST (2024)'!A22:A475,'SJR LIST (2024)'!Y22:Y475,,0,-1)</f>
        <v>0</v>
      </c>
      <c r="L21" s="9">
        <f>_xlfn.XLOOKUP(A21,'SJR LIST (2024)'!A22:A475,'SJR LIST (2024)'!Z22:Z475,,0,-1)</f>
        <v>0</v>
      </c>
      <c r="M21" s="9">
        <f>_xlfn.XLOOKUP(A21,'SJR LIST (2024)'!A22:A475,'SJR LIST (2024)'!V22:V475,,0,-1)</f>
        <v>0</v>
      </c>
      <c r="N21" s="9">
        <f>_xlfn.XLOOKUP(A21,'SJR LIST (2024)'!A22:A475,'SJR LIST (2024)'!AB22:AB475,,0,-1)</f>
        <v>1850</v>
      </c>
      <c r="O21" s="9">
        <f>_xlfn.XLOOKUP(A21,'SJR LIST (2024)'!A22:A475,'SJR LIST (2024)'!AD22:AD475,,0,-1)</f>
        <v>1850</v>
      </c>
      <c r="P21" s="9">
        <f>_xlfn.XLOOKUP(A21,'SJR LIST (2024)'!A22:A475,'SJR LIST (2024)'!AG22:AG475,,0,-1)</f>
        <v>0</v>
      </c>
      <c r="Q21" s="9">
        <f>_xlfn.XLOOKUP(A21,'SJR LIST (2024)'!A22:A475,'SJR LIST (2024)'!AC22:AC475,,0,-1)</f>
        <v>0</v>
      </c>
      <c r="R21" s="7" t="str">
        <f>_xlfn.XLOOKUP(A21,'SJR LIST (2024)'!A22:A475,'SJR LIST (2024)'!AJ22:AJ475,,0,-1)</f>
        <v>FULLYPAID</v>
      </c>
      <c r="S21" s="7" t="str">
        <f>_xlfn.XLOOKUP(A21,'SJR LIST (2024)'!A22:A475,'SJR LIST (2024)'!AP22:AP475,,0,-1)</f>
        <v>ARC</v>
      </c>
    </row>
    <row r="22" s="3" customFormat="1" spans="1:19">
      <c r="A22" s="8" t="s">
        <v>55</v>
      </c>
      <c r="B22" s="7" t="str">
        <f>_xlfn.XLOOKUP(A22,'SJR LIST (2024)'!A23:A475,'SJR LIST (2024)'!B23:B475,,0,-1)</f>
        <v>MAGANTE, MARIVIC</v>
      </c>
      <c r="C22" s="8">
        <f>_xlfn.XLOOKUP(A22,'SJR LIST (2024)'!A23:A475,'SJR LIST (2024)'!L23:L475,,0,-1)</f>
        <v>45323</v>
      </c>
      <c r="D22" s="9">
        <f>_xlfn.XLOOKUP(A22,'SJR LIST (2024)'!A23:A475,'SJR LIST (2024)'!Q23:Q475,,0,-1)</f>
        <v>27100</v>
      </c>
      <c r="E22" s="9">
        <f>_xlfn.XLOOKUP(A22,'SJR LIST (2024)'!A23:A475,'SJR LIST (2024)'!R23:R475,,0,-1)</f>
        <v>4250</v>
      </c>
      <c r="F22" s="9">
        <f>_xlfn.XLOOKUP(A22,'SJR LIST (2024)'!A23:A475,'SJR LIST (2024)'!S23:S475,,0,-1)</f>
        <v>500</v>
      </c>
      <c r="G22" s="9">
        <f>_xlfn.XLOOKUP(A22,'SJR LIST (2024)'!A23:A475,'SJR LIST (2024)'!T23:T475,,0,-1)</f>
        <v>0</v>
      </c>
      <c r="H22" s="9">
        <f>_xlfn.XLOOKUP(A22,'SJR LIST (2024)'!A23:A475,'SJR LIST (2024)'!U23:U475,,0,-1)</f>
        <v>200</v>
      </c>
      <c r="I22" s="9">
        <f>_xlfn.XLOOKUP(A22,'SJR LIST (2024)'!A23:A475,'SJR LIST (2024)'!W23:W475,,0,-1)</f>
        <v>0</v>
      </c>
      <c r="J22" s="9">
        <f>_xlfn.XLOOKUP(A22,'SJR LIST (2024)'!A23:A475,'SJR LIST (2024)'!X23:X475,,0,-1)</f>
        <v>450</v>
      </c>
      <c r="K22" s="9">
        <f>_xlfn.XLOOKUP(A22,'SJR LIST (2024)'!A23:A475,'SJR LIST (2024)'!Y23:Y475,,0,-1)</f>
        <v>0</v>
      </c>
      <c r="L22" s="9">
        <f>_xlfn.XLOOKUP(A22,'SJR LIST (2024)'!A23:A475,'SJR LIST (2024)'!Z23:Z475,,0,-1)</f>
        <v>0</v>
      </c>
      <c r="M22" s="9">
        <f>_xlfn.XLOOKUP(A22,'SJR LIST (2024)'!A23:A475,'SJR LIST (2024)'!V23:V475,,0,-1)</f>
        <v>2184</v>
      </c>
      <c r="N22" s="9">
        <f>_xlfn.XLOOKUP(A22,'SJR LIST (2024)'!A23:A475,'SJR LIST (2024)'!AB23:AB475,,0,-1)</f>
        <v>29016</v>
      </c>
      <c r="O22" s="9">
        <f>_xlfn.XLOOKUP(A22,'SJR LIST (2024)'!A23:A475,'SJR LIST (2024)'!AD23:AD475,,0,-1)</f>
        <v>14510</v>
      </c>
      <c r="P22" s="9">
        <f>_xlfn.XLOOKUP(A22,'SJR LIST (2024)'!A23:A475,'SJR LIST (2024)'!AG23:AG475,,0,-1)</f>
        <v>14506</v>
      </c>
      <c r="Q22" s="9">
        <f>_xlfn.XLOOKUP(A22,'SJR LIST (2024)'!A23:A475,'SJR LIST (2024)'!AC23:AC475,,0,-1)</f>
        <v>0</v>
      </c>
      <c r="R22" s="7" t="str">
        <f>_xlfn.XLOOKUP(A22,'SJR LIST (2024)'!A23:A475,'SJR LIST (2024)'!AJ23:AJ475,,0,-1)</f>
        <v>FULLYPAID</v>
      </c>
      <c r="S22" s="7" t="str">
        <f>_xlfn.XLOOKUP(A22,'SJR LIST (2024)'!A23:A475,'SJR LIST (2024)'!AP23:AP475,,0,-1)</f>
        <v>ARC</v>
      </c>
    </row>
    <row r="23" s="3" customFormat="1" spans="1:19">
      <c r="A23" s="8" t="s">
        <v>59</v>
      </c>
      <c r="B23" s="7" t="str">
        <f>_xlfn.XLOOKUP(A23,'SJR LIST (2024)'!A24:A475,'SJR LIST (2024)'!B24:B475,,0,-1)</f>
        <v>MANEJA, HAROLD</v>
      </c>
      <c r="C23" s="8">
        <f>_xlfn.XLOOKUP(A23,'SJR LIST (2024)'!A24:A475,'SJR LIST (2024)'!L24:L475,,0,-1)</f>
        <v>45323</v>
      </c>
      <c r="D23" s="9">
        <f>_xlfn.XLOOKUP(A23,'SJR LIST (2024)'!A24:A475,'SJR LIST (2024)'!Q24:Q475,,0,-1)</f>
        <v>0</v>
      </c>
      <c r="E23" s="9">
        <f>_xlfn.XLOOKUP(A23,'SJR LIST (2024)'!A24:A475,'SJR LIST (2024)'!R24:R475,,0,-1)</f>
        <v>1350</v>
      </c>
      <c r="F23" s="9">
        <f>_xlfn.XLOOKUP(A23,'SJR LIST (2024)'!A24:A475,'SJR LIST (2024)'!S24:S475,,0,-1)</f>
        <v>0</v>
      </c>
      <c r="G23" s="9">
        <f>_xlfn.XLOOKUP(A23,'SJR LIST (2024)'!A24:A475,'SJR LIST (2024)'!T24:T475,,0,-1)</f>
        <v>0</v>
      </c>
      <c r="H23" s="9">
        <f>_xlfn.XLOOKUP(A23,'SJR LIST (2024)'!A24:A475,'SJR LIST (2024)'!U24:U475,,0,-1)</f>
        <v>0</v>
      </c>
      <c r="I23" s="9">
        <f>_xlfn.XLOOKUP(A23,'SJR LIST (2024)'!A24:A475,'SJR LIST (2024)'!W24:W475,,0,-1)</f>
        <v>0</v>
      </c>
      <c r="J23" s="9">
        <f>_xlfn.XLOOKUP(A23,'SJR LIST (2024)'!A24:A475,'SJR LIST (2024)'!X24:X475,,0,-1)</f>
        <v>1350</v>
      </c>
      <c r="K23" s="9">
        <f>_xlfn.XLOOKUP(A23,'SJR LIST (2024)'!A24:A475,'SJR LIST (2024)'!Y24:Y475,,0,-1)</f>
        <v>0</v>
      </c>
      <c r="L23" s="9">
        <f>_xlfn.XLOOKUP(A23,'SJR LIST (2024)'!A24:A475,'SJR LIST (2024)'!Z24:Z475,,0,-1)</f>
        <v>0</v>
      </c>
      <c r="M23" s="9">
        <f>_xlfn.XLOOKUP(A23,'SJR LIST (2024)'!A24:A475,'SJR LIST (2024)'!V24:V475,,0,-1)</f>
        <v>0</v>
      </c>
      <c r="N23" s="9">
        <f>_xlfn.XLOOKUP(A23,'SJR LIST (2024)'!A24:A475,'SJR LIST (2024)'!AB24:AB475,,0,-1)</f>
        <v>0</v>
      </c>
      <c r="O23" s="9">
        <f>_xlfn.XLOOKUP(A23,'SJR LIST (2024)'!A24:A475,'SJR LIST (2024)'!AD24:AD475,,0,-1)</f>
        <v>0</v>
      </c>
      <c r="P23" s="9">
        <f>_xlfn.XLOOKUP(A23,'SJR LIST (2024)'!A24:A475,'SJR LIST (2024)'!AG24:AG475,,0,-1)</f>
        <v>0</v>
      </c>
      <c r="Q23" s="9">
        <f>_xlfn.XLOOKUP(A23,'SJR LIST (2024)'!A24:A475,'SJR LIST (2024)'!AC24:AC475,,0,-1)</f>
        <v>0</v>
      </c>
      <c r="R23" s="7" t="str">
        <f>_xlfn.XLOOKUP(A23,'SJR LIST (2024)'!A24:A475,'SJR LIST (2024)'!AJ24:AJ475,,0,-1)</f>
        <v>W</v>
      </c>
      <c r="S23" s="7" t="str">
        <f>_xlfn.XLOOKUP(A23,'SJR LIST (2024)'!A24:A475,'SJR LIST (2024)'!AP24:AP475,,0,-1)</f>
        <v>DPO</v>
      </c>
    </row>
    <row r="24" s="3" customFormat="1" spans="1:19">
      <c r="A24" s="8" t="s">
        <v>61</v>
      </c>
      <c r="B24" s="7" t="str">
        <f>_xlfn.XLOOKUP(A24,'SJR LIST (2024)'!A25:A475,'SJR LIST (2024)'!B25:B475,,0,-1)</f>
        <v>COMMUNITY DEVELOPERS AND CONSTRUCTION CORP.</v>
      </c>
      <c r="C24" s="8">
        <f>_xlfn.XLOOKUP(A24,'SJR LIST (2024)'!A25:A475,'SJR LIST (2024)'!L25:L475,,0,-1)</f>
        <v>45324</v>
      </c>
      <c r="D24" s="9">
        <f>_xlfn.XLOOKUP(A24,'SJR LIST (2024)'!A25:A475,'SJR LIST (2024)'!Q25:Q475,,0,-1)</f>
        <v>0</v>
      </c>
      <c r="E24" s="9">
        <f>_xlfn.XLOOKUP(A24,'SJR LIST (2024)'!A25:A475,'SJR LIST (2024)'!R25:R475,,0,-1)</f>
        <v>0</v>
      </c>
      <c r="F24" s="9">
        <f>_xlfn.XLOOKUP(A24,'SJR LIST (2024)'!A25:A475,'SJR LIST (2024)'!S25:S475,,0,-1)</f>
        <v>0</v>
      </c>
      <c r="G24" s="9">
        <f>_xlfn.XLOOKUP(A24,'SJR LIST (2024)'!A25:A475,'SJR LIST (2024)'!T25:T475,,0,-1)</f>
        <v>0</v>
      </c>
      <c r="H24" s="9">
        <f>_xlfn.XLOOKUP(A24,'SJR LIST (2024)'!A25:A475,'SJR LIST (2024)'!U25:U475,,0,-1)</f>
        <v>0</v>
      </c>
      <c r="I24" s="9">
        <f>_xlfn.XLOOKUP(A24,'SJR LIST (2024)'!A25:A475,'SJR LIST (2024)'!W25:W475,,0,-1)</f>
        <v>0</v>
      </c>
      <c r="J24" s="9">
        <f>_xlfn.XLOOKUP(A24,'SJR LIST (2024)'!A25:A475,'SJR LIST (2024)'!X25:X475,,0,-1)</f>
        <v>0</v>
      </c>
      <c r="K24" s="9">
        <f>_xlfn.XLOOKUP(A24,'SJR LIST (2024)'!A25:A475,'SJR LIST (2024)'!Y25:Y475,,0,-1)</f>
        <v>0</v>
      </c>
      <c r="L24" s="9">
        <f>_xlfn.XLOOKUP(A24,'SJR LIST (2024)'!A25:A475,'SJR LIST (2024)'!Z25:Z475,,0,-1)</f>
        <v>0</v>
      </c>
      <c r="M24" s="9">
        <f>_xlfn.XLOOKUP(A24,'SJR LIST (2024)'!A25:A475,'SJR LIST (2024)'!V25:V475,,0,-1)</f>
        <v>0</v>
      </c>
      <c r="N24" s="9">
        <f>_xlfn.XLOOKUP(A24,'SJR LIST (2024)'!A25:A475,'SJR LIST (2024)'!AB25:AB475,,0,-1)</f>
        <v>0</v>
      </c>
      <c r="O24" s="9">
        <f>_xlfn.XLOOKUP(A24,'SJR LIST (2024)'!A25:A475,'SJR LIST (2024)'!AD25:AD475,,0,-1)</f>
        <v>0</v>
      </c>
      <c r="P24" s="9">
        <f>_xlfn.XLOOKUP(A24,'SJR LIST (2024)'!A25:A475,'SJR LIST (2024)'!AG25:AG475,,0,-1)</f>
        <v>0</v>
      </c>
      <c r="Q24" s="9">
        <f>_xlfn.XLOOKUP(A24,'SJR LIST (2024)'!A25:A475,'SJR LIST (2024)'!AC25:AC475,,0,-1)</f>
        <v>0</v>
      </c>
      <c r="R24" s="7" t="str">
        <f>_xlfn.XLOOKUP(A24,'SJR LIST (2024)'!A25:A475,'SJR LIST (2024)'!AJ25:AJ475,,0,-1)</f>
        <v>W</v>
      </c>
      <c r="S24" s="7" t="str">
        <f>_xlfn.XLOOKUP(A24,'SJR LIST (2024)'!A25:A475,'SJR LIST (2024)'!AP25:AP475,,0,-1)</f>
        <v>DPO</v>
      </c>
    </row>
    <row r="25" s="3" customFormat="1" spans="1:19">
      <c r="A25" s="8" t="s">
        <v>65</v>
      </c>
      <c r="B25" s="7" t="str">
        <f>_xlfn.XLOOKUP(A25,'SJR LIST (2024)'!A26:A475,'SJR LIST (2024)'!B26:B475,,0,-1)</f>
        <v>17 QUEENBEE FOODS CORPORATION</v>
      </c>
      <c r="C25" s="8">
        <f>_xlfn.XLOOKUP(A25,'SJR LIST (2024)'!A26:A475,'SJR LIST (2024)'!L26:L475,,0,-1)</f>
        <v>45327</v>
      </c>
      <c r="D25" s="9">
        <f>_xlfn.XLOOKUP(A25,'SJR LIST (2024)'!A26:A475,'SJR LIST (2024)'!Q26:Q475,,0,-1)</f>
        <v>0</v>
      </c>
      <c r="E25" s="9">
        <f>_xlfn.XLOOKUP(A25,'SJR LIST (2024)'!A26:A475,'SJR LIST (2024)'!R26:R475,,0,-1)</f>
        <v>800</v>
      </c>
      <c r="F25" s="9">
        <f>_xlfn.XLOOKUP(A25,'SJR LIST (2024)'!A26:A475,'SJR LIST (2024)'!S26:S475,,0,-1)</f>
        <v>0</v>
      </c>
      <c r="G25" s="9">
        <f>_xlfn.XLOOKUP(A25,'SJR LIST (2024)'!A26:A475,'SJR LIST (2024)'!T26:T475,,0,-1)</f>
        <v>0</v>
      </c>
      <c r="H25" s="9">
        <f>_xlfn.XLOOKUP(A25,'SJR LIST (2024)'!A26:A475,'SJR LIST (2024)'!U26:U475,,0,-1)</f>
        <v>0</v>
      </c>
      <c r="I25" s="9">
        <f>_xlfn.XLOOKUP(A25,'SJR LIST (2024)'!A26:A475,'SJR LIST (2024)'!W26:W475,,0,-1)</f>
        <v>0</v>
      </c>
      <c r="J25" s="9">
        <f>_xlfn.XLOOKUP(A25,'SJR LIST (2024)'!A26:A475,'SJR LIST (2024)'!X26:X475,,0,-1)</f>
        <v>0</v>
      </c>
      <c r="K25" s="9">
        <f>_xlfn.XLOOKUP(A25,'SJR LIST (2024)'!A26:A475,'SJR LIST (2024)'!Y26:Y475,,0,-1)</f>
        <v>0</v>
      </c>
      <c r="L25" s="9">
        <f>_xlfn.XLOOKUP(A25,'SJR LIST (2024)'!A26:A475,'SJR LIST (2024)'!Z26:Z475,,0,-1)</f>
        <v>0</v>
      </c>
      <c r="M25" s="9">
        <f>_xlfn.XLOOKUP(A25,'SJR LIST (2024)'!A26:A475,'SJR LIST (2024)'!V26:V475,,0,-1)</f>
        <v>0</v>
      </c>
      <c r="N25" s="9">
        <f>_xlfn.XLOOKUP(A25,'SJR LIST (2024)'!A26:A475,'SJR LIST (2024)'!AB26:AB475,,0,-1)</f>
        <v>800</v>
      </c>
      <c r="O25" s="9">
        <f>_xlfn.XLOOKUP(A25,'SJR LIST (2024)'!A26:A475,'SJR LIST (2024)'!AD26:AD475,,0,-1)</f>
        <v>0</v>
      </c>
      <c r="P25" s="9">
        <f>_xlfn.XLOOKUP(A25,'SJR LIST (2024)'!A26:A475,'SJR LIST (2024)'!AG26:AG475,,0,-1)</f>
        <v>800</v>
      </c>
      <c r="Q25" s="9">
        <f>_xlfn.XLOOKUP(A25,'SJR LIST (2024)'!A26:A475,'SJR LIST (2024)'!AC26:AC475,,0,-1)</f>
        <v>0</v>
      </c>
      <c r="R25" s="7" t="str">
        <f>_xlfn.XLOOKUP(A25,'SJR LIST (2024)'!A26:A475,'SJR LIST (2024)'!AJ26:AJ475,,0,-1)</f>
        <v>FULLYPAID</v>
      </c>
      <c r="S25" s="7" t="str">
        <f>_xlfn.XLOOKUP(A25,'SJR LIST (2024)'!A26:A475,'SJR LIST (2024)'!AP26:AP475,,0,-1)</f>
        <v>ARC</v>
      </c>
    </row>
    <row r="26" s="3" customFormat="1" spans="1:19">
      <c r="A26" s="8" t="s">
        <v>67</v>
      </c>
      <c r="B26" s="7" t="str">
        <f>_xlfn.XLOOKUP(A26,'SJR LIST (2024)'!A27:A475,'SJR LIST (2024)'!B27:B475,,0,-1)</f>
        <v>MAGANTE, MARIVIC</v>
      </c>
      <c r="C26" s="8">
        <f>_xlfn.XLOOKUP(A26,'SJR LIST (2024)'!A27:A475,'SJR LIST (2024)'!L27:L475,,0,-1)</f>
        <v>45327</v>
      </c>
      <c r="D26" s="9">
        <f>_xlfn.XLOOKUP(A26,'SJR LIST (2024)'!A27:A475,'SJR LIST (2024)'!Q27:Q475,,0,-1)</f>
        <v>400</v>
      </c>
      <c r="E26" s="9">
        <f>_xlfn.XLOOKUP(A26,'SJR LIST (2024)'!A27:A475,'SJR LIST (2024)'!R27:R475,,0,-1)</f>
        <v>0</v>
      </c>
      <c r="F26" s="9">
        <f>_xlfn.XLOOKUP(A26,'SJR LIST (2024)'!A27:A475,'SJR LIST (2024)'!S27:S475,,0,-1)</f>
        <v>0</v>
      </c>
      <c r="G26" s="9">
        <f>_xlfn.XLOOKUP(A26,'SJR LIST (2024)'!A27:A475,'SJR LIST (2024)'!T27:T475,,0,-1)</f>
        <v>0</v>
      </c>
      <c r="H26" s="9">
        <f>_xlfn.XLOOKUP(A26,'SJR LIST (2024)'!A27:A475,'SJR LIST (2024)'!U27:U475,,0,-1)</f>
        <v>400</v>
      </c>
      <c r="I26" s="9">
        <f>_xlfn.XLOOKUP(A26,'SJR LIST (2024)'!A27:A475,'SJR LIST (2024)'!W27:W475,,0,-1)</f>
        <v>0</v>
      </c>
      <c r="J26" s="9">
        <f>_xlfn.XLOOKUP(A26,'SJR LIST (2024)'!A27:A475,'SJR LIST (2024)'!X27:X475,,0,-1)</f>
        <v>0</v>
      </c>
      <c r="K26" s="9">
        <f>_xlfn.XLOOKUP(A26,'SJR LIST (2024)'!A27:A475,'SJR LIST (2024)'!Y27:Y475,,0,-1)</f>
        <v>0</v>
      </c>
      <c r="L26" s="9">
        <f>_xlfn.XLOOKUP(A26,'SJR LIST (2024)'!A27:A475,'SJR LIST (2024)'!Z27:Z475,,0,-1)</f>
        <v>0</v>
      </c>
      <c r="M26" s="9">
        <f>_xlfn.XLOOKUP(A26,'SJR LIST (2024)'!A27:A475,'SJR LIST (2024)'!V27:V475,,0,-1)</f>
        <v>0</v>
      </c>
      <c r="N26" s="9">
        <f>_xlfn.XLOOKUP(A26,'SJR LIST (2024)'!A27:A475,'SJR LIST (2024)'!AB27:AB475,,0,-1)</f>
        <v>0</v>
      </c>
      <c r="O26" s="9">
        <f>_xlfn.XLOOKUP(A26,'SJR LIST (2024)'!A27:A475,'SJR LIST (2024)'!AD27:AD475,,0,-1)</f>
        <v>0</v>
      </c>
      <c r="P26" s="9">
        <f>_xlfn.XLOOKUP(A26,'SJR LIST (2024)'!A27:A475,'SJR LIST (2024)'!AG27:AG475,,0,-1)</f>
        <v>0</v>
      </c>
      <c r="Q26" s="9">
        <f>_xlfn.XLOOKUP(A26,'SJR LIST (2024)'!A27:A475,'SJR LIST (2024)'!AC27:AC475,,0,-1)</f>
        <v>0</v>
      </c>
      <c r="R26" s="7" t="str">
        <f>_xlfn.XLOOKUP(A26,'SJR LIST (2024)'!A27:A475,'SJR LIST (2024)'!AJ27:AJ475,,0,-1)</f>
        <v>CONSUMBABLES</v>
      </c>
      <c r="S26" s="7" t="str">
        <f>_xlfn.XLOOKUP(A26,'SJR LIST (2024)'!A27:A475,'SJR LIST (2024)'!AP27:AP475,,0,-1)</f>
        <v>DPO</v>
      </c>
    </row>
    <row r="27" s="3" customFormat="1" spans="1:19">
      <c r="A27" s="8" t="s">
        <v>71</v>
      </c>
      <c r="B27" s="7" t="str">
        <f>_xlfn.XLOOKUP(A27,'SJR LIST (2024)'!A28:A475,'SJR LIST (2024)'!B28:B475,,0,-1)</f>
        <v>QUE, SANTY</v>
      </c>
      <c r="C27" s="8">
        <f>_xlfn.XLOOKUP(A27,'SJR LIST (2024)'!A28:A475,'SJR LIST (2024)'!L28:L475,,0,-1)</f>
        <v>45328</v>
      </c>
      <c r="D27" s="9">
        <f>_xlfn.XLOOKUP(A27,'SJR LIST (2024)'!A28:A475,'SJR LIST (2024)'!Q28:Q475,,0,-1)</f>
        <v>3465</v>
      </c>
      <c r="E27" s="9">
        <f>_xlfn.XLOOKUP(A27,'SJR LIST (2024)'!A28:A475,'SJR LIST (2024)'!R28:R475,,0,-1)</f>
        <v>2600</v>
      </c>
      <c r="F27" s="9">
        <f>_xlfn.XLOOKUP(A27,'SJR LIST (2024)'!A28:A475,'SJR LIST (2024)'!S28:S475,,0,-1)</f>
        <v>500</v>
      </c>
      <c r="G27" s="9">
        <f>_xlfn.XLOOKUP(A27,'SJR LIST (2024)'!A28:A475,'SJR LIST (2024)'!T28:T475,,0,-1)</f>
        <v>0</v>
      </c>
      <c r="H27" s="9">
        <f>_xlfn.XLOOKUP(A27,'SJR LIST (2024)'!A28:A475,'SJR LIST (2024)'!U28:U475,,0,-1)</f>
        <v>0</v>
      </c>
      <c r="I27" s="9">
        <f>_xlfn.XLOOKUP(A27,'SJR LIST (2024)'!A28:A475,'SJR LIST (2024)'!W28:W475,,0,-1)</f>
        <v>0</v>
      </c>
      <c r="J27" s="9">
        <f>_xlfn.XLOOKUP(A27,'SJR LIST (2024)'!A28:A475,'SJR LIST (2024)'!X28:X475,,0,-1)</f>
        <v>0</v>
      </c>
      <c r="K27" s="9">
        <f>_xlfn.XLOOKUP(A27,'SJR LIST (2024)'!A28:A475,'SJR LIST (2024)'!Y28:Y475,,0,-1)</f>
        <v>0</v>
      </c>
      <c r="L27" s="9">
        <f>_xlfn.XLOOKUP(A27,'SJR LIST (2024)'!A28:A475,'SJR LIST (2024)'!Z28:Z475,,0,-1)</f>
        <v>0</v>
      </c>
      <c r="M27" s="9">
        <f>_xlfn.XLOOKUP(A27,'SJR LIST (2024)'!A28:A475,'SJR LIST (2024)'!V28:V475,,0,-1)</f>
        <v>0</v>
      </c>
      <c r="N27" s="9">
        <f>_xlfn.XLOOKUP(A27,'SJR LIST (2024)'!A28:A475,'SJR LIST (2024)'!AB28:AB475,,0,-1)</f>
        <v>6565</v>
      </c>
      <c r="O27" s="9">
        <f>_xlfn.XLOOKUP(A27,'SJR LIST (2024)'!A28:A475,'SJR LIST (2024)'!AD28:AD475,,0,-1)</f>
        <v>3282.5</v>
      </c>
      <c r="P27" s="9">
        <f>_xlfn.XLOOKUP(A27,'SJR LIST (2024)'!A28:A475,'SJR LIST (2024)'!AG28:AG475,,0,-1)</f>
        <v>3282.5</v>
      </c>
      <c r="Q27" s="9">
        <f>_xlfn.XLOOKUP(A27,'SJR LIST (2024)'!A28:A475,'SJR LIST (2024)'!AC28:AC475,,0,-1)</f>
        <v>0</v>
      </c>
      <c r="R27" s="7" t="str">
        <f>_xlfn.XLOOKUP(A27,'SJR LIST (2024)'!A28:A475,'SJR LIST (2024)'!AJ28:AJ475,,0,-1)</f>
        <v>FULLYPAID</v>
      </c>
      <c r="S27" s="7" t="str">
        <f>_xlfn.XLOOKUP(A27,'SJR LIST (2024)'!A28:A475,'SJR LIST (2024)'!AP28:AP475,,0,-1)</f>
        <v>ARC</v>
      </c>
    </row>
    <row r="28" s="3" customFormat="1" spans="1:19">
      <c r="A28" s="8" t="s">
        <v>73</v>
      </c>
      <c r="B28" s="7" t="str">
        <f>_xlfn.XLOOKUP(A28,'SJR LIST (2024)'!A29:A475,'SJR LIST (2024)'!B29:B475,,0,-1)</f>
        <v>BALENA, JERLYN TOLENTINO</v>
      </c>
      <c r="C28" s="8">
        <f>_xlfn.XLOOKUP(A28,'SJR LIST (2024)'!A29:A475,'SJR LIST (2024)'!L29:L475,,0,-1)</f>
        <v>45328</v>
      </c>
      <c r="D28" s="9">
        <f>_xlfn.XLOOKUP(A28,'SJR LIST (2024)'!A29:A475,'SJR LIST (2024)'!Q29:Q475,,0,-1)</f>
        <v>3300</v>
      </c>
      <c r="E28" s="9">
        <f>_xlfn.XLOOKUP(A28,'SJR LIST (2024)'!A29:A475,'SJR LIST (2024)'!R29:R475,,0,-1)</f>
        <v>2600</v>
      </c>
      <c r="F28" s="9">
        <f>_xlfn.XLOOKUP(A28,'SJR LIST (2024)'!A29:A475,'SJR LIST (2024)'!S29:S475,,0,-1)</f>
        <v>0</v>
      </c>
      <c r="G28" s="9">
        <f>_xlfn.XLOOKUP(A28,'SJR LIST (2024)'!A29:A475,'SJR LIST (2024)'!T29:T475,,0,-1)</f>
        <v>0</v>
      </c>
      <c r="H28" s="9">
        <f>_xlfn.XLOOKUP(A28,'SJR LIST (2024)'!A29:A475,'SJR LIST (2024)'!U29:U475,,0,-1)</f>
        <v>0</v>
      </c>
      <c r="I28" s="9">
        <f>_xlfn.XLOOKUP(A28,'SJR LIST (2024)'!A29:A475,'SJR LIST (2024)'!W29:W475,,0,-1)</f>
        <v>3300</v>
      </c>
      <c r="J28" s="9">
        <f>_xlfn.XLOOKUP(A28,'SJR LIST (2024)'!A29:A475,'SJR LIST (2024)'!X29:X475,,0,-1)</f>
        <v>2600</v>
      </c>
      <c r="K28" s="9">
        <f>_xlfn.XLOOKUP(A28,'SJR LIST (2024)'!A29:A475,'SJR LIST (2024)'!Y29:Y475,,0,-1)</f>
        <v>0</v>
      </c>
      <c r="L28" s="9">
        <f>_xlfn.XLOOKUP(A28,'SJR LIST (2024)'!A29:A475,'SJR LIST (2024)'!Z29:Z475,,0,-1)</f>
        <v>0</v>
      </c>
      <c r="M28" s="9">
        <f>_xlfn.XLOOKUP(A28,'SJR LIST (2024)'!A29:A475,'SJR LIST (2024)'!V29:V475,,0,-1)</f>
        <v>0</v>
      </c>
      <c r="N28" s="9">
        <f>_xlfn.XLOOKUP(A28,'SJR LIST (2024)'!A29:A475,'SJR LIST (2024)'!AB29:AB475,,0,-1)</f>
        <v>0</v>
      </c>
      <c r="O28" s="9">
        <f>_xlfn.XLOOKUP(A28,'SJR LIST (2024)'!A29:A475,'SJR LIST (2024)'!AD29:AD475,,0,-1)</f>
        <v>0</v>
      </c>
      <c r="P28" s="9">
        <f>_xlfn.XLOOKUP(A28,'SJR LIST (2024)'!A29:A475,'SJR LIST (2024)'!AG29:AG475,,0,-1)</f>
        <v>0</v>
      </c>
      <c r="Q28" s="9">
        <f>_xlfn.XLOOKUP(A28,'SJR LIST (2024)'!A29:A475,'SJR LIST (2024)'!AC29:AC475,,0,-1)</f>
        <v>0</v>
      </c>
      <c r="R28" s="7" t="str">
        <f>_xlfn.XLOOKUP(A28,'SJR LIST (2024)'!A29:A475,'SJR LIST (2024)'!AJ29:AJ475,,0,-1)</f>
        <v>W</v>
      </c>
      <c r="S28" s="7" t="str">
        <f>_xlfn.XLOOKUP(A28,'SJR LIST (2024)'!A29:A475,'SJR LIST (2024)'!AP29:AP475,,0,-1)</f>
        <v>DPO</v>
      </c>
    </row>
    <row r="29" s="3" customFormat="1" spans="1:19">
      <c r="A29" s="8" t="s">
        <v>76</v>
      </c>
      <c r="B29" s="7" t="str">
        <f>_xlfn.XLOOKUP(A29,'SJR LIST (2024)'!A30:A475,'SJR LIST (2024)'!B30:B475,,0,-1)</f>
        <v>RAMA, MARY JOY</v>
      </c>
      <c r="C29" s="8">
        <f>_xlfn.XLOOKUP(A29,'SJR LIST (2024)'!A30:A475,'SJR LIST (2024)'!L30:L475,,0,-1)</f>
        <v>45330</v>
      </c>
      <c r="D29" s="9">
        <f>_xlfn.XLOOKUP(A29,'SJR LIST (2024)'!A30:A475,'SJR LIST (2024)'!Q30:Q475,,0,-1)</f>
        <v>3300</v>
      </c>
      <c r="E29" s="9">
        <f>_xlfn.XLOOKUP(A29,'SJR LIST (2024)'!A30:A475,'SJR LIST (2024)'!R30:R475,,0,-1)</f>
        <v>2600</v>
      </c>
      <c r="F29" s="9">
        <f>_xlfn.XLOOKUP(A29,'SJR LIST (2024)'!A30:A475,'SJR LIST (2024)'!S30:S475,,0,-1)</f>
        <v>0</v>
      </c>
      <c r="G29" s="9">
        <f>_xlfn.XLOOKUP(A29,'SJR LIST (2024)'!A30:A475,'SJR LIST (2024)'!T30:T475,,0,-1)</f>
        <v>0</v>
      </c>
      <c r="H29" s="9">
        <f>_xlfn.XLOOKUP(A29,'SJR LIST (2024)'!A30:A475,'SJR LIST (2024)'!U30:U475,,0,-1)</f>
        <v>0</v>
      </c>
      <c r="I29" s="9">
        <f>_xlfn.XLOOKUP(A29,'SJR LIST (2024)'!A30:A475,'SJR LIST (2024)'!W30:W475,,0,-1)</f>
        <v>3300</v>
      </c>
      <c r="J29" s="9">
        <f>_xlfn.XLOOKUP(A29,'SJR LIST (2024)'!A30:A475,'SJR LIST (2024)'!X30:X475,,0,-1)</f>
        <v>2600</v>
      </c>
      <c r="K29" s="9">
        <f>_xlfn.XLOOKUP(A29,'SJR LIST (2024)'!A30:A475,'SJR LIST (2024)'!Y30:Y475,,0,-1)</f>
        <v>0</v>
      </c>
      <c r="L29" s="9">
        <f>_xlfn.XLOOKUP(A29,'SJR LIST (2024)'!A30:A475,'SJR LIST (2024)'!Z30:Z475,,0,-1)</f>
        <v>0</v>
      </c>
      <c r="M29" s="9">
        <f>_xlfn.XLOOKUP(A29,'SJR LIST (2024)'!A30:A475,'SJR LIST (2024)'!V30:V475,,0,-1)</f>
        <v>0</v>
      </c>
      <c r="N29" s="9">
        <f>_xlfn.XLOOKUP(A29,'SJR LIST (2024)'!A30:A475,'SJR LIST (2024)'!AB30:AB475,,0,-1)</f>
        <v>0</v>
      </c>
      <c r="O29" s="9">
        <f>_xlfn.XLOOKUP(A29,'SJR LIST (2024)'!A30:A475,'SJR LIST (2024)'!AD30:AD475,,0,-1)</f>
        <v>0</v>
      </c>
      <c r="P29" s="9">
        <f>_xlfn.XLOOKUP(A29,'SJR LIST (2024)'!A30:A475,'SJR LIST (2024)'!AG30:AG475,,0,-1)</f>
        <v>0</v>
      </c>
      <c r="Q29" s="9">
        <f>_xlfn.XLOOKUP(A29,'SJR LIST (2024)'!A30:A475,'SJR LIST (2024)'!AC30:AC475,,0,-1)</f>
        <v>0</v>
      </c>
      <c r="R29" s="7" t="str">
        <f>_xlfn.XLOOKUP(A29,'SJR LIST (2024)'!A30:A475,'SJR LIST (2024)'!AJ30:AJ475,,0,-1)</f>
        <v>W</v>
      </c>
      <c r="S29" s="7" t="str">
        <f>_xlfn.XLOOKUP(A29,'SJR LIST (2024)'!A30:A475,'SJR LIST (2024)'!AP30:AP475,,0,-1)</f>
        <v>DPO</v>
      </c>
    </row>
    <row r="30" s="3" customFormat="1" spans="1:19">
      <c r="A30" s="8" t="s">
        <v>77</v>
      </c>
      <c r="B30" s="7" t="str">
        <f>_xlfn.XLOOKUP(A30,'SJR LIST (2024)'!A31:A475,'SJR LIST (2024)'!B31:B475,,0,-1)</f>
        <v>PAN DE MANILA</v>
      </c>
      <c r="C30" s="8">
        <f>_xlfn.XLOOKUP(A30,'SJR LIST (2024)'!A31:A475,'SJR LIST (2024)'!L31:L475,,0,-1)</f>
        <v>45334</v>
      </c>
      <c r="D30" s="9">
        <f>_xlfn.XLOOKUP(A30,'SJR LIST (2024)'!A31:A475,'SJR LIST (2024)'!Q31:Q475,,0,-1)</f>
        <v>400</v>
      </c>
      <c r="E30" s="9">
        <f>_xlfn.XLOOKUP(A30,'SJR LIST (2024)'!A31:A475,'SJR LIST (2024)'!R31:R475,,0,-1)</f>
        <v>800</v>
      </c>
      <c r="F30" s="9">
        <f>_xlfn.XLOOKUP(A30,'SJR LIST (2024)'!A31:A475,'SJR LIST (2024)'!S31:S475,,0,-1)</f>
        <v>500</v>
      </c>
      <c r="G30" s="9">
        <f>_xlfn.XLOOKUP(A30,'SJR LIST (2024)'!A31:A475,'SJR LIST (2024)'!T31:T475,,0,-1)</f>
        <v>0</v>
      </c>
      <c r="H30" s="9">
        <f>_xlfn.XLOOKUP(A30,'SJR LIST (2024)'!A31:A475,'SJR LIST (2024)'!U31:U475,,0,-1)</f>
        <v>0</v>
      </c>
      <c r="I30" s="9">
        <f>_xlfn.XLOOKUP(A30,'SJR LIST (2024)'!A31:A475,'SJR LIST (2024)'!W31:W475,,0,-1)</f>
        <v>0</v>
      </c>
      <c r="J30" s="9">
        <f>_xlfn.XLOOKUP(A30,'SJR LIST (2024)'!A31:A475,'SJR LIST (2024)'!X31:X475,,0,-1)</f>
        <v>0</v>
      </c>
      <c r="K30" s="9">
        <f>_xlfn.XLOOKUP(A30,'SJR LIST (2024)'!A31:A475,'SJR LIST (2024)'!Y31:Y475,,0,-1)</f>
        <v>0</v>
      </c>
      <c r="L30" s="9">
        <f>_xlfn.XLOOKUP(A30,'SJR LIST (2024)'!A31:A475,'SJR LIST (2024)'!Z31:Z475,,0,-1)</f>
        <v>0</v>
      </c>
      <c r="M30" s="9">
        <f>_xlfn.XLOOKUP(A30,'SJR LIST (2024)'!A31:A475,'SJR LIST (2024)'!V31:V475,,0,-1)</f>
        <v>30.36</v>
      </c>
      <c r="N30" s="9">
        <f>_xlfn.XLOOKUP(A30,'SJR LIST (2024)'!A31:A475,'SJR LIST (2024)'!AB31:AB475,,0,-1)</f>
        <v>1669.64</v>
      </c>
      <c r="O30" s="9">
        <f>_xlfn.XLOOKUP(A30,'SJR LIST (2024)'!A31:A475,'SJR LIST (2024)'!AD31:AD475,,0,-1)</f>
        <v>0</v>
      </c>
      <c r="P30" s="9">
        <f>_xlfn.XLOOKUP(A30,'SJR LIST (2024)'!A31:A475,'SJR LIST (2024)'!AG31:AG475,,0,-1)</f>
        <v>1669.64</v>
      </c>
      <c r="Q30" s="9">
        <f>_xlfn.XLOOKUP(A30,'SJR LIST (2024)'!A31:A475,'SJR LIST (2024)'!AC31:AC475,,0,-1)</f>
        <v>0</v>
      </c>
      <c r="R30" s="7" t="str">
        <f>_xlfn.XLOOKUP(A30,'SJR LIST (2024)'!A31:A475,'SJR LIST (2024)'!AJ31:AJ475,,0,-1)</f>
        <v>FULLYPAID</v>
      </c>
      <c r="S30" s="7" t="str">
        <f>_xlfn.XLOOKUP(A30,'SJR LIST (2024)'!A31:A475,'SJR LIST (2024)'!AP31:AP475,,0,-1)</f>
        <v>ARC</v>
      </c>
    </row>
    <row r="31" s="3" customFormat="1" spans="1:19">
      <c r="A31" s="8" t="s">
        <v>78</v>
      </c>
      <c r="B31" s="7" t="str">
        <f>_xlfn.XLOOKUP(A31,'SJR LIST (2024)'!A32:A475,'SJR LIST (2024)'!B32:B475,,0,-1)</f>
        <v>ACA AND COMPANY</v>
      </c>
      <c r="C31" s="8">
        <f>_xlfn.XLOOKUP(A31,'SJR LIST (2024)'!A32:A475,'SJR LIST (2024)'!L32:L475,,0,-1)</f>
        <v>45334</v>
      </c>
      <c r="D31" s="9">
        <f>_xlfn.XLOOKUP(A31,'SJR LIST (2024)'!A32:A475,'SJR LIST (2024)'!Q32:Q475,,0,-1)</f>
        <v>0</v>
      </c>
      <c r="E31" s="9">
        <f>_xlfn.XLOOKUP(A31,'SJR LIST (2024)'!A32:A475,'SJR LIST (2024)'!R32:R475,,0,-1)</f>
        <v>2300</v>
      </c>
      <c r="F31" s="9">
        <f>_xlfn.XLOOKUP(A31,'SJR LIST (2024)'!A32:A475,'SJR LIST (2024)'!S32:S475,,0,-1)</f>
        <v>500</v>
      </c>
      <c r="G31" s="9">
        <f>_xlfn.XLOOKUP(A31,'SJR LIST (2024)'!A32:A475,'SJR LIST (2024)'!T32:T475,,0,-1)</f>
        <v>0</v>
      </c>
      <c r="H31" s="9">
        <f>_xlfn.XLOOKUP(A31,'SJR LIST (2024)'!A32:A475,'SJR LIST (2024)'!U32:U475,,0,-1)</f>
        <v>0</v>
      </c>
      <c r="I31" s="9">
        <f>_xlfn.XLOOKUP(A31,'SJR LIST (2024)'!A32:A475,'SJR LIST (2024)'!W32:W475,,0,-1)</f>
        <v>0</v>
      </c>
      <c r="J31" s="9">
        <f>_xlfn.XLOOKUP(A31,'SJR LIST (2024)'!A32:A475,'SJR LIST (2024)'!X32:X475,,0,-1)</f>
        <v>0</v>
      </c>
      <c r="K31" s="9">
        <f>_xlfn.XLOOKUP(A31,'SJR LIST (2024)'!A32:A475,'SJR LIST (2024)'!Y32:Y475,,0,-1)</f>
        <v>0</v>
      </c>
      <c r="L31" s="9">
        <f>_xlfn.XLOOKUP(A31,'SJR LIST (2024)'!A32:A475,'SJR LIST (2024)'!Z32:Z475,,0,-1)</f>
        <v>0</v>
      </c>
      <c r="M31" s="9">
        <f>_xlfn.XLOOKUP(A31,'SJR LIST (2024)'!A32:A475,'SJR LIST (2024)'!V32:V475,,0,-1)</f>
        <v>196</v>
      </c>
      <c r="N31" s="9">
        <f>_xlfn.XLOOKUP(A31,'SJR LIST (2024)'!A32:A475,'SJR LIST (2024)'!AB32:AB475,,0,-1)</f>
        <v>2604</v>
      </c>
      <c r="O31" s="9">
        <f>_xlfn.XLOOKUP(A31,'SJR LIST (2024)'!A32:A475,'SJR LIST (2024)'!AD32:AD475,,0,-1)</f>
        <v>0</v>
      </c>
      <c r="P31" s="9">
        <f>_xlfn.XLOOKUP(A31,'SJR LIST (2024)'!A32:A475,'SJR LIST (2024)'!AG32:AG475,,0,-1)</f>
        <v>2604</v>
      </c>
      <c r="Q31" s="9">
        <f>_xlfn.XLOOKUP(A31,'SJR LIST (2024)'!A32:A475,'SJR LIST (2024)'!AC32:AC475,,0,-1)</f>
        <v>0</v>
      </c>
      <c r="R31" s="7" t="str">
        <f>_xlfn.XLOOKUP(A31,'SJR LIST (2024)'!A32:A475,'SJR LIST (2024)'!AJ32:AJ475,,0,-1)</f>
        <v>FULLYPAID</v>
      </c>
      <c r="S31" s="7" t="str">
        <f>_xlfn.XLOOKUP(A31,'SJR LIST (2024)'!A32:A475,'SJR LIST (2024)'!AP32:AP475,,0,-1)</f>
        <v>ARE</v>
      </c>
    </row>
    <row r="32" s="3" customFormat="1" spans="1:19">
      <c r="A32" s="8" t="s">
        <v>79</v>
      </c>
      <c r="B32" s="7" t="str">
        <f>_xlfn.XLOOKUP(A32,'SJR LIST (2024)'!A33:A475,'SJR LIST (2024)'!B33:B475,,0,-1)</f>
        <v>DAUSEN, MARGARETTE</v>
      </c>
      <c r="C32" s="8">
        <f>_xlfn.XLOOKUP(A32,'SJR LIST (2024)'!A33:A475,'SJR LIST (2024)'!L33:L475,,0,-1)</f>
        <v>45334</v>
      </c>
      <c r="D32" s="9">
        <f>_xlfn.XLOOKUP(A32,'SJR LIST (2024)'!A33:A475,'SJR LIST (2024)'!Q33:Q475,,0,-1)</f>
        <v>3300</v>
      </c>
      <c r="E32" s="9">
        <f>_xlfn.XLOOKUP(A32,'SJR LIST (2024)'!A33:A475,'SJR LIST (2024)'!R33:R475,,0,-1)</f>
        <v>2600</v>
      </c>
      <c r="F32" s="9">
        <f>_xlfn.XLOOKUP(A32,'SJR LIST (2024)'!A33:A475,'SJR LIST (2024)'!S33:S475,,0,-1)</f>
        <v>0</v>
      </c>
      <c r="G32" s="9">
        <f>_xlfn.XLOOKUP(A32,'SJR LIST (2024)'!A33:A475,'SJR LIST (2024)'!T33:T475,,0,-1)</f>
        <v>0</v>
      </c>
      <c r="H32" s="9">
        <f>_xlfn.XLOOKUP(A32,'SJR LIST (2024)'!A33:A475,'SJR LIST (2024)'!U33:U475,,0,-1)</f>
        <v>0</v>
      </c>
      <c r="I32" s="9">
        <f>_xlfn.XLOOKUP(A32,'SJR LIST (2024)'!A33:A475,'SJR LIST (2024)'!W33:W475,,0,-1)</f>
        <v>3300</v>
      </c>
      <c r="J32" s="9">
        <f>_xlfn.XLOOKUP(A32,'SJR LIST (2024)'!A33:A475,'SJR LIST (2024)'!X33:X475,,0,-1)</f>
        <v>2600</v>
      </c>
      <c r="K32" s="9">
        <f>_xlfn.XLOOKUP(A32,'SJR LIST (2024)'!A33:A475,'SJR LIST (2024)'!Y33:Y475,,0,-1)</f>
        <v>0</v>
      </c>
      <c r="L32" s="9">
        <f>_xlfn.XLOOKUP(A32,'SJR LIST (2024)'!A33:A475,'SJR LIST (2024)'!Z33:Z475,,0,-1)</f>
        <v>0</v>
      </c>
      <c r="M32" s="9">
        <f>_xlfn.XLOOKUP(A32,'SJR LIST (2024)'!A33:A475,'SJR LIST (2024)'!V33:V475,,0,-1)</f>
        <v>0</v>
      </c>
      <c r="N32" s="9">
        <f>_xlfn.XLOOKUP(A32,'SJR LIST (2024)'!A33:A475,'SJR LIST (2024)'!AB33:AB475,,0,-1)</f>
        <v>0</v>
      </c>
      <c r="O32" s="9">
        <f>_xlfn.XLOOKUP(A32,'SJR LIST (2024)'!A33:A475,'SJR LIST (2024)'!AD33:AD475,,0,-1)</f>
        <v>0</v>
      </c>
      <c r="P32" s="9">
        <f>_xlfn.XLOOKUP(A32,'SJR LIST (2024)'!A33:A475,'SJR LIST (2024)'!AG33:AG475,,0,-1)</f>
        <v>0</v>
      </c>
      <c r="Q32" s="9">
        <f>_xlfn.XLOOKUP(A32,'SJR LIST (2024)'!A33:A475,'SJR LIST (2024)'!AC33:AC475,,0,-1)</f>
        <v>0</v>
      </c>
      <c r="R32" s="7" t="str">
        <f>_xlfn.XLOOKUP(A32,'SJR LIST (2024)'!A33:A475,'SJR LIST (2024)'!AJ33:AJ475,,0,-1)</f>
        <v>W</v>
      </c>
      <c r="S32" s="7" t="str">
        <f>_xlfn.XLOOKUP(A32,'SJR LIST (2024)'!A33:A475,'SJR LIST (2024)'!AP33:AP475,,0,-1)</f>
        <v>DPO</v>
      </c>
    </row>
    <row r="33" s="3" customFormat="1" spans="1:19">
      <c r="A33" s="8" t="s">
        <v>80</v>
      </c>
      <c r="B33" s="7" t="str">
        <f>_xlfn.XLOOKUP(A33,'SJR LIST (2024)'!A34:A475,'SJR LIST (2024)'!B34:B475,,0,-1)</f>
        <v>SANTOS, AMY</v>
      </c>
      <c r="C33" s="8">
        <f>_xlfn.XLOOKUP(A33,'SJR LIST (2024)'!A34:A475,'SJR LIST (2024)'!L34:L475,,0,-1)</f>
        <v>45335</v>
      </c>
      <c r="D33" s="9">
        <f>_xlfn.XLOOKUP(A33,'SJR LIST (2024)'!A34:A475,'SJR LIST (2024)'!Q34:Q475,,0,-1)</f>
        <v>165</v>
      </c>
      <c r="E33" s="9">
        <f>_xlfn.XLOOKUP(A33,'SJR LIST (2024)'!A34:A475,'SJR LIST (2024)'!R34:R475,,0,-1)</f>
        <v>1100</v>
      </c>
      <c r="F33" s="9">
        <f>_xlfn.XLOOKUP(A33,'SJR LIST (2024)'!A34:A475,'SJR LIST (2024)'!S34:S475,,0,-1)</f>
        <v>500</v>
      </c>
      <c r="G33" s="9">
        <f>_xlfn.XLOOKUP(A33,'SJR LIST (2024)'!A34:A475,'SJR LIST (2024)'!T34:T475,,0,-1)</f>
        <v>0</v>
      </c>
      <c r="H33" s="9">
        <f>_xlfn.XLOOKUP(A33,'SJR LIST (2024)'!A34:A475,'SJR LIST (2024)'!U34:U475,,0,-1)</f>
        <v>0</v>
      </c>
      <c r="I33" s="9">
        <f>_xlfn.XLOOKUP(A33,'SJR LIST (2024)'!A34:A475,'SJR LIST (2024)'!W34:W475,,0,-1)</f>
        <v>0</v>
      </c>
      <c r="J33" s="9">
        <f>_xlfn.XLOOKUP(A33,'SJR LIST (2024)'!A34:A475,'SJR LIST (2024)'!X34:X475,,0,-1)</f>
        <v>0</v>
      </c>
      <c r="K33" s="9">
        <f>_xlfn.XLOOKUP(A33,'SJR LIST (2024)'!A34:A475,'SJR LIST (2024)'!Y34:Y475,,0,-1)</f>
        <v>0</v>
      </c>
      <c r="L33" s="9">
        <f>_xlfn.XLOOKUP(A33,'SJR LIST (2024)'!A34:A475,'SJR LIST (2024)'!Z34:Z475,,0,-1)</f>
        <v>0</v>
      </c>
      <c r="M33" s="9">
        <f>_xlfn.XLOOKUP(A33,'SJR LIST (2024)'!A34:A475,'SJR LIST (2024)'!V34:V475,,0,-1)</f>
        <v>0</v>
      </c>
      <c r="N33" s="9">
        <f>_xlfn.XLOOKUP(A33,'SJR LIST (2024)'!A34:A475,'SJR LIST (2024)'!AB34:AB475,,0,-1)</f>
        <v>1765</v>
      </c>
      <c r="O33" s="9">
        <f>_xlfn.XLOOKUP(A33,'SJR LIST (2024)'!A34:A475,'SJR LIST (2024)'!AD34:AD475,,0,-1)</f>
        <v>1000</v>
      </c>
      <c r="P33" s="9">
        <f>_xlfn.XLOOKUP(A33,'SJR LIST (2024)'!A34:A475,'SJR LIST (2024)'!AG34:AG475,,0,-1)</f>
        <v>765</v>
      </c>
      <c r="Q33" s="9">
        <f>_xlfn.XLOOKUP(A33,'SJR LIST (2024)'!A34:A475,'SJR LIST (2024)'!AC34:AC475,,0,-1)</f>
        <v>0</v>
      </c>
      <c r="R33" s="7" t="str">
        <f>_xlfn.XLOOKUP(A33,'SJR LIST (2024)'!A34:A475,'SJR LIST (2024)'!AJ34:AJ475,,0,-1)</f>
        <v>FULLYPAID</v>
      </c>
      <c r="S33" s="7" t="str">
        <f>_xlfn.XLOOKUP(A33,'SJR LIST (2024)'!A34:A475,'SJR LIST (2024)'!AP34:AP475,,0,-1)</f>
        <v>ARC</v>
      </c>
    </row>
    <row r="34" s="3" customFormat="1" spans="1:19">
      <c r="A34" s="8" t="s">
        <v>81</v>
      </c>
      <c r="B34" s="7" t="str">
        <f>_xlfn.XLOOKUP(A34,'SJR LIST (2024)'!A35:A475,'SJR LIST (2024)'!B35:B475,,0,-1)</f>
        <v>SISTOZA, ERLYN</v>
      </c>
      <c r="C34" s="8">
        <f>_xlfn.XLOOKUP(A34,'SJR LIST (2024)'!A35:A475,'SJR LIST (2024)'!L35:L475,,0,-1)</f>
        <v>45335</v>
      </c>
      <c r="D34" s="9">
        <f>_xlfn.XLOOKUP(A34,'SJR LIST (2024)'!A35:A475,'SJR LIST (2024)'!Q35:Q475,,0,-1)</f>
        <v>3300</v>
      </c>
      <c r="E34" s="9">
        <f>_xlfn.XLOOKUP(A34,'SJR LIST (2024)'!A35:A475,'SJR LIST (2024)'!R35:R475,,0,-1)</f>
        <v>2300</v>
      </c>
      <c r="F34" s="9">
        <f>_xlfn.XLOOKUP(A34,'SJR LIST (2024)'!A35:A475,'SJR LIST (2024)'!S35:S475,,0,-1)</f>
        <v>500</v>
      </c>
      <c r="G34" s="9">
        <f>_xlfn.XLOOKUP(A34,'SJR LIST (2024)'!A35:A475,'SJR LIST (2024)'!T35:T475,,0,-1)</f>
        <v>0</v>
      </c>
      <c r="H34" s="9">
        <f>_xlfn.XLOOKUP(A34,'SJR LIST (2024)'!A35:A475,'SJR LIST (2024)'!U35:U475,,0,-1)</f>
        <v>0</v>
      </c>
      <c r="I34" s="9">
        <f>_xlfn.XLOOKUP(A34,'SJR LIST (2024)'!A35:A475,'SJR LIST (2024)'!W35:W475,,0,-1)</f>
        <v>0</v>
      </c>
      <c r="J34" s="9">
        <f>_xlfn.XLOOKUP(A34,'SJR LIST (2024)'!A35:A475,'SJR LIST (2024)'!X35:X475,,0,-1)</f>
        <v>0</v>
      </c>
      <c r="K34" s="9">
        <f>_xlfn.XLOOKUP(A34,'SJR LIST (2024)'!A35:A475,'SJR LIST (2024)'!Y35:Y475,,0,-1)</f>
        <v>0</v>
      </c>
      <c r="L34" s="9">
        <f>_xlfn.XLOOKUP(A34,'SJR LIST (2024)'!A35:A475,'SJR LIST (2024)'!Z35:Z475,,0,-1)</f>
        <v>0</v>
      </c>
      <c r="M34" s="9">
        <f>_xlfn.XLOOKUP(A34,'SJR LIST (2024)'!A35:A475,'SJR LIST (2024)'!V35:V475,,0,-1)</f>
        <v>0</v>
      </c>
      <c r="N34" s="9">
        <f>_xlfn.XLOOKUP(A34,'SJR LIST (2024)'!A35:A475,'SJR LIST (2024)'!AB35:AB475,,0,-1)</f>
        <v>6100</v>
      </c>
      <c r="O34" s="9">
        <f>_xlfn.XLOOKUP(A34,'SJR LIST (2024)'!A35:A475,'SJR LIST (2024)'!AD35:AD475,,0,-1)</f>
        <v>3000</v>
      </c>
      <c r="P34" s="9">
        <f>_xlfn.XLOOKUP(A34,'SJR LIST (2024)'!A35:A475,'SJR LIST (2024)'!AG35:AG475,,0,-1)</f>
        <v>3100</v>
      </c>
      <c r="Q34" s="9">
        <f>_xlfn.XLOOKUP(A34,'SJR LIST (2024)'!A35:A475,'SJR LIST (2024)'!AC35:AC475,,0,-1)</f>
        <v>0</v>
      </c>
      <c r="R34" s="7" t="str">
        <f>_xlfn.XLOOKUP(A34,'SJR LIST (2024)'!A35:A475,'SJR LIST (2024)'!AJ35:AJ475,,0,-1)</f>
        <v>FULLYPAID</v>
      </c>
      <c r="S34" s="7" t="str">
        <f>_xlfn.XLOOKUP(A34,'SJR LIST (2024)'!A35:A475,'SJR LIST (2024)'!AP35:AP475,,0,-1)</f>
        <v>ARC</v>
      </c>
    </row>
    <row r="35" s="3" customFormat="1" spans="1:19">
      <c r="A35" s="8" t="s">
        <v>82</v>
      </c>
      <c r="B35" s="7" t="str">
        <f>_xlfn.XLOOKUP(A35,'SJR LIST (2024)'!A36:A475,'SJR LIST (2024)'!B36:B475,,0,-1)</f>
        <v>GREAT WORD APPLIANCES</v>
      </c>
      <c r="C35" s="8">
        <f>_xlfn.XLOOKUP(A35,'SJR LIST (2024)'!A36:A475,'SJR LIST (2024)'!L36:L475,,0,-1)</f>
        <v>45336</v>
      </c>
      <c r="D35" s="9">
        <f>_xlfn.XLOOKUP(A35,'SJR LIST (2024)'!A36:A475,'SJR LIST (2024)'!Q36:Q475,,0,-1)</f>
        <v>3600</v>
      </c>
      <c r="E35" s="9">
        <f>_xlfn.XLOOKUP(A35,'SJR LIST (2024)'!A36:A475,'SJR LIST (2024)'!R36:R475,,0,-1)</f>
        <v>800</v>
      </c>
      <c r="F35" s="9">
        <f>_xlfn.XLOOKUP(A35,'SJR LIST (2024)'!A36:A475,'SJR LIST (2024)'!S36:S475,,0,-1)</f>
        <v>500</v>
      </c>
      <c r="G35" s="9">
        <f>_xlfn.XLOOKUP(A35,'SJR LIST (2024)'!A36:A475,'SJR LIST (2024)'!T36:T475,,0,-1)</f>
        <v>0</v>
      </c>
      <c r="H35" s="9">
        <f>_xlfn.XLOOKUP(A35,'SJR LIST (2024)'!A36:A475,'SJR LIST (2024)'!U36:U475,,0,-1)</f>
        <v>0</v>
      </c>
      <c r="I35" s="9">
        <f>_xlfn.XLOOKUP(A35,'SJR LIST (2024)'!A36:A475,'SJR LIST (2024)'!W36:W475,,0,-1)</f>
        <v>0</v>
      </c>
      <c r="J35" s="9">
        <f>_xlfn.XLOOKUP(A35,'SJR LIST (2024)'!A36:A475,'SJR LIST (2024)'!X36:X475,,0,-1)</f>
        <v>0</v>
      </c>
      <c r="K35" s="9">
        <f>_xlfn.XLOOKUP(A35,'SJR LIST (2024)'!A36:A475,'SJR LIST (2024)'!Y36:Y475,,0,-1)</f>
        <v>0</v>
      </c>
      <c r="L35" s="9">
        <f>_xlfn.XLOOKUP(A35,'SJR LIST (2024)'!A36:A475,'SJR LIST (2024)'!Z36:Z475,,0,-1)</f>
        <v>0</v>
      </c>
      <c r="M35" s="9">
        <f>_xlfn.XLOOKUP(A35,'SJR LIST (2024)'!A36:A475,'SJR LIST (2024)'!V36:V475,,0,-1)</f>
        <v>490</v>
      </c>
      <c r="N35" s="9">
        <f>_xlfn.XLOOKUP(A35,'SJR LIST (2024)'!A36:A475,'SJR LIST (2024)'!AB36:AB475,,0,-1)</f>
        <v>4410</v>
      </c>
      <c r="O35" s="9">
        <f>_xlfn.XLOOKUP(A35,'SJR LIST (2024)'!A36:A475,'SJR LIST (2024)'!AD36:AD475,,0,-1)</f>
        <v>2205</v>
      </c>
      <c r="P35" s="9">
        <f>_xlfn.XLOOKUP(A35,'SJR LIST (2024)'!A36:A475,'SJR LIST (2024)'!AG36:AG475,,0,-1)</f>
        <v>2205</v>
      </c>
      <c r="Q35" s="9">
        <f>_xlfn.XLOOKUP(A35,'SJR LIST (2024)'!A36:A475,'SJR LIST (2024)'!AC36:AC475,,0,-1)</f>
        <v>0</v>
      </c>
      <c r="R35" s="7" t="str">
        <f>_xlfn.XLOOKUP(A35,'SJR LIST (2024)'!A36:A475,'SJR LIST (2024)'!AJ36:AJ475,,0,-1)</f>
        <v>FULLYPAID</v>
      </c>
      <c r="S35" s="7" t="str">
        <f>_xlfn.XLOOKUP(A35,'SJR LIST (2024)'!A36:A475,'SJR LIST (2024)'!AP36:AP475,,0,-1)</f>
        <v>ARC</v>
      </c>
    </row>
    <row r="36" s="3" customFormat="1" spans="1:19">
      <c r="A36" s="8" t="s">
        <v>85</v>
      </c>
      <c r="B36" s="7" t="str">
        <f>_xlfn.XLOOKUP(A36,'SJR LIST (2024)'!A37:A475,'SJR LIST (2024)'!B37:B475,,0,-1)</f>
        <v>ORTIGAS, JEFF</v>
      </c>
      <c r="C36" s="8">
        <f>_xlfn.XLOOKUP(A36,'SJR LIST (2024)'!A37:A475,'SJR LIST (2024)'!L37:L475,,0,-1)</f>
        <v>45337</v>
      </c>
      <c r="D36" s="9">
        <f>_xlfn.XLOOKUP(A36,'SJR LIST (2024)'!A37:A475,'SJR LIST (2024)'!Q37:Q475,,0,-1)</f>
        <v>3300</v>
      </c>
      <c r="E36" s="9">
        <f>_xlfn.XLOOKUP(A36,'SJR LIST (2024)'!A37:A475,'SJR LIST (2024)'!R37:R475,,0,-1)</f>
        <v>2600</v>
      </c>
      <c r="F36" s="9">
        <f>_xlfn.XLOOKUP(A36,'SJR LIST (2024)'!A37:A475,'SJR LIST (2024)'!S37:S475,,0,-1)</f>
        <v>500</v>
      </c>
      <c r="G36" s="9">
        <f>_xlfn.XLOOKUP(A36,'SJR LIST (2024)'!A37:A475,'SJR LIST (2024)'!T37:T475,,0,-1)</f>
        <v>0</v>
      </c>
      <c r="H36" s="9">
        <f>_xlfn.XLOOKUP(A36,'SJR LIST (2024)'!A37:A475,'SJR LIST (2024)'!U37:U475,,0,-1)</f>
        <v>0</v>
      </c>
      <c r="I36" s="9">
        <f>_xlfn.XLOOKUP(A36,'SJR LIST (2024)'!A37:A475,'SJR LIST (2024)'!W37:W475,,0,-1)</f>
        <v>0</v>
      </c>
      <c r="J36" s="9">
        <f>_xlfn.XLOOKUP(A36,'SJR LIST (2024)'!A37:A475,'SJR LIST (2024)'!X37:X475,,0,-1)</f>
        <v>0</v>
      </c>
      <c r="K36" s="9">
        <f>_xlfn.XLOOKUP(A36,'SJR LIST (2024)'!A37:A475,'SJR LIST (2024)'!Y37:Y475,,0,-1)</f>
        <v>0</v>
      </c>
      <c r="L36" s="9">
        <f>_xlfn.XLOOKUP(A36,'SJR LIST (2024)'!A37:A475,'SJR LIST (2024)'!Z37:Z475,,0,-1)</f>
        <v>0</v>
      </c>
      <c r="M36" s="9">
        <f>_xlfn.XLOOKUP(A36,'SJR LIST (2024)'!A37:A475,'SJR LIST (2024)'!V37:V475,,0,-1)</f>
        <v>0</v>
      </c>
      <c r="N36" s="9">
        <f>_xlfn.XLOOKUP(A36,'SJR LIST (2024)'!A37:A475,'SJR LIST (2024)'!AB37:AB475,,0,-1)</f>
        <v>6400</v>
      </c>
      <c r="O36" s="9">
        <f>_xlfn.XLOOKUP(A36,'SJR LIST (2024)'!A37:A475,'SJR LIST (2024)'!AD37:AD475,,0,-1)</f>
        <v>3000</v>
      </c>
      <c r="P36" s="9">
        <f>_xlfn.XLOOKUP(A36,'SJR LIST (2024)'!A37:A475,'SJR LIST (2024)'!AG37:AG475,,0,-1)</f>
        <v>3400</v>
      </c>
      <c r="Q36" s="9">
        <f>_xlfn.XLOOKUP(A36,'SJR LIST (2024)'!A37:A475,'SJR LIST (2024)'!AC37:AC475,,0,-1)</f>
        <v>0</v>
      </c>
      <c r="R36" s="7" t="str">
        <f>_xlfn.XLOOKUP(A36,'SJR LIST (2024)'!A37:A475,'SJR LIST (2024)'!AJ37:AJ475,,0,-1)</f>
        <v>FULLYPAID</v>
      </c>
      <c r="S36" s="7" t="str">
        <f>_xlfn.XLOOKUP(A36,'SJR LIST (2024)'!A37:A475,'SJR LIST (2024)'!AP37:AP475,,0,-1)</f>
        <v>ARC</v>
      </c>
    </row>
    <row r="37" s="3" customFormat="1" spans="1:19">
      <c r="A37" s="8" t="s">
        <v>88</v>
      </c>
      <c r="B37" s="7" t="str">
        <f>_xlfn.XLOOKUP(A37,'SJR LIST (2024)'!A38:A475,'SJR LIST (2024)'!B38:B475,,0,-1)</f>
        <v>AREVALO, MARK RONNIE</v>
      </c>
      <c r="C37" s="8">
        <f>_xlfn.XLOOKUP(A37,'SJR LIST (2024)'!A38:A475,'SJR LIST (2024)'!L38:L475,,0,-1)</f>
        <v>45341</v>
      </c>
      <c r="D37" s="9">
        <f>_xlfn.XLOOKUP(A37,'SJR LIST (2024)'!A38:A475,'SJR LIST (2024)'!Q38:Q475,,0,-1)</f>
        <v>3465</v>
      </c>
      <c r="E37" s="9">
        <f>_xlfn.XLOOKUP(A37,'SJR LIST (2024)'!A38:A475,'SJR LIST (2024)'!R38:R475,,0,-1)</f>
        <v>2600</v>
      </c>
      <c r="F37" s="9">
        <f>_xlfn.XLOOKUP(A37,'SJR LIST (2024)'!A38:A475,'SJR LIST (2024)'!S38:S475,,0,-1)</f>
        <v>500</v>
      </c>
      <c r="G37" s="9">
        <f>_xlfn.XLOOKUP(A37,'SJR LIST (2024)'!A38:A475,'SJR LIST (2024)'!T38:T475,,0,-1)</f>
        <v>0</v>
      </c>
      <c r="H37" s="9">
        <f>_xlfn.XLOOKUP(A37,'SJR LIST (2024)'!A38:A475,'SJR LIST (2024)'!U38:U475,,0,-1)</f>
        <v>0</v>
      </c>
      <c r="I37" s="9">
        <f>_xlfn.XLOOKUP(A37,'SJR LIST (2024)'!A38:A475,'SJR LIST (2024)'!W38:W475,,0,-1)</f>
        <v>0</v>
      </c>
      <c r="J37" s="9">
        <f>_xlfn.XLOOKUP(A37,'SJR LIST (2024)'!A38:A475,'SJR LIST (2024)'!X38:X475,,0,-1)</f>
        <v>0</v>
      </c>
      <c r="K37" s="9">
        <f>_xlfn.XLOOKUP(A37,'SJR LIST (2024)'!A38:A475,'SJR LIST (2024)'!Y38:Y475,,0,-1)</f>
        <v>0</v>
      </c>
      <c r="L37" s="9">
        <f>_xlfn.XLOOKUP(A37,'SJR LIST (2024)'!A38:A475,'SJR LIST (2024)'!Z38:Z475,,0,-1)</f>
        <v>0</v>
      </c>
      <c r="M37" s="9">
        <f>_xlfn.XLOOKUP(A37,'SJR LIST (2024)'!A38:A475,'SJR LIST (2024)'!V38:V475,,0,-1)</f>
        <v>0</v>
      </c>
      <c r="N37" s="9">
        <f>_xlfn.XLOOKUP(A37,'SJR LIST (2024)'!A38:A475,'SJR LIST (2024)'!AB38:AB475,,0,-1)</f>
        <v>6565</v>
      </c>
      <c r="O37" s="9">
        <f>_xlfn.XLOOKUP(A37,'SJR LIST (2024)'!A38:A475,'SJR LIST (2024)'!AD38:AD475,,0,-1)</f>
        <v>6565</v>
      </c>
      <c r="P37" s="9">
        <f>_xlfn.XLOOKUP(A37,'SJR LIST (2024)'!A38:A475,'SJR LIST (2024)'!AG38:AG475,,0,-1)</f>
        <v>0</v>
      </c>
      <c r="Q37" s="9">
        <f>_xlfn.XLOOKUP(A37,'SJR LIST (2024)'!A38:A475,'SJR LIST (2024)'!AC38:AC475,,0,-1)</f>
        <v>0</v>
      </c>
      <c r="R37" s="7" t="str">
        <f>_xlfn.XLOOKUP(A37,'SJR LIST (2024)'!A38:A475,'SJR LIST (2024)'!AJ38:AJ475,,0,-1)</f>
        <v>FULLYPAID</v>
      </c>
      <c r="S37" s="7" t="str">
        <f>_xlfn.XLOOKUP(A37,'SJR LIST (2024)'!A38:A475,'SJR LIST (2024)'!AP38:AP475,,0,-1)</f>
        <v>ARC</v>
      </c>
    </row>
    <row r="38" s="3" customFormat="1" spans="1:19">
      <c r="A38" s="8" t="s">
        <v>89</v>
      </c>
      <c r="B38" s="7" t="str">
        <f>_xlfn.XLOOKUP(A38,'SJR LIST (2024)'!A39:A475,'SJR LIST (2024)'!B39:B475,,0,-1)</f>
        <v>CHAVEZ, AIVY</v>
      </c>
      <c r="C38" s="8">
        <f>_xlfn.XLOOKUP(A38,'SJR LIST (2024)'!A39:A475,'SJR LIST (2024)'!L39:L475,,0,-1)</f>
        <v>45341</v>
      </c>
      <c r="D38" s="9">
        <f>_xlfn.XLOOKUP(A38,'SJR LIST (2024)'!A39:A475,'SJR LIST (2024)'!Q39:Q475,,0,-1)</f>
        <v>3465</v>
      </c>
      <c r="E38" s="9">
        <f>_xlfn.XLOOKUP(A38,'SJR LIST (2024)'!A39:A475,'SJR LIST (2024)'!R39:R475,,0,-1)</f>
        <v>2600</v>
      </c>
      <c r="F38" s="9">
        <f>_xlfn.XLOOKUP(A38,'SJR LIST (2024)'!A39:A475,'SJR LIST (2024)'!S39:S475,,0,-1)</f>
        <v>500</v>
      </c>
      <c r="G38" s="9">
        <f>_xlfn.XLOOKUP(A38,'SJR LIST (2024)'!A39:A475,'SJR LIST (2024)'!T39:T475,,0,-1)</f>
        <v>0</v>
      </c>
      <c r="H38" s="9">
        <f>_xlfn.XLOOKUP(A38,'SJR LIST (2024)'!A39:A475,'SJR LIST (2024)'!U39:U475,,0,-1)</f>
        <v>0</v>
      </c>
      <c r="I38" s="9">
        <f>_xlfn.XLOOKUP(A38,'SJR LIST (2024)'!A39:A475,'SJR LIST (2024)'!W39:W475,,0,-1)</f>
        <v>0</v>
      </c>
      <c r="J38" s="9">
        <f>_xlfn.XLOOKUP(A38,'SJR LIST (2024)'!A39:A475,'SJR LIST (2024)'!X39:X475,,0,-1)</f>
        <v>450</v>
      </c>
      <c r="K38" s="9">
        <f>_xlfn.XLOOKUP(A38,'SJR LIST (2024)'!A39:A475,'SJR LIST (2024)'!Y39:Y475,,0,-1)</f>
        <v>0</v>
      </c>
      <c r="L38" s="9">
        <f>_xlfn.XLOOKUP(A38,'SJR LIST (2024)'!A39:A475,'SJR LIST (2024)'!Z39:Z475,,0,-1)</f>
        <v>0</v>
      </c>
      <c r="M38" s="9">
        <f>_xlfn.XLOOKUP(A38,'SJR LIST (2024)'!A39:A475,'SJR LIST (2024)'!V39:V475,,0,-1)</f>
        <v>0</v>
      </c>
      <c r="N38" s="9">
        <f>_xlfn.XLOOKUP(A38,'SJR LIST (2024)'!A39:A475,'SJR LIST (2024)'!AB39:AB475,,0,-1)</f>
        <v>6115</v>
      </c>
      <c r="O38" s="9">
        <f>_xlfn.XLOOKUP(A38,'SJR LIST (2024)'!A39:A475,'SJR LIST (2024)'!AD39:AD475,,0,-1)</f>
        <v>3000</v>
      </c>
      <c r="P38" s="9">
        <f>_xlfn.XLOOKUP(A38,'SJR LIST (2024)'!A39:A475,'SJR LIST (2024)'!AG39:AG475,,0,-1)</f>
        <v>3115</v>
      </c>
      <c r="Q38" s="9">
        <f>_xlfn.XLOOKUP(A38,'SJR LIST (2024)'!A39:A475,'SJR LIST (2024)'!AC39:AC475,,0,-1)</f>
        <v>0</v>
      </c>
      <c r="R38" s="7" t="str">
        <f>_xlfn.XLOOKUP(A38,'SJR LIST (2024)'!A39:A475,'SJR LIST (2024)'!AJ39:AJ475,,0,-1)</f>
        <v>FULLYPAID</v>
      </c>
      <c r="S38" s="7" t="str">
        <f>_xlfn.XLOOKUP(A38,'SJR LIST (2024)'!A39:A475,'SJR LIST (2024)'!AP39:AP475,,0,-1)</f>
        <v>ARC</v>
      </c>
    </row>
    <row r="39" s="3" customFormat="1" spans="1:19">
      <c r="A39" s="8" t="s">
        <v>90</v>
      </c>
      <c r="B39" s="7" t="str">
        <f>_xlfn.XLOOKUP(A39,'SJR LIST (2024)'!A40:A475,'SJR LIST (2024)'!B40:B475,,0,-1)</f>
        <v>QUE, JULIA ANN</v>
      </c>
      <c r="C39" s="8">
        <f>_xlfn.XLOOKUP(A39,'SJR LIST (2024)'!A40:A475,'SJR LIST (2024)'!L40:L475,,0,-1)</f>
        <v>45343</v>
      </c>
      <c r="D39" s="9">
        <f>_xlfn.XLOOKUP(A39,'SJR LIST (2024)'!A40:A475,'SJR LIST (2024)'!Q40:Q475,,0,-1)</f>
        <v>3300</v>
      </c>
      <c r="E39" s="9">
        <f>_xlfn.XLOOKUP(A39,'SJR LIST (2024)'!A40:A475,'SJR LIST (2024)'!R40:R475,,0,-1)</f>
        <v>2600</v>
      </c>
      <c r="F39" s="9">
        <f>_xlfn.XLOOKUP(A39,'SJR LIST (2024)'!A40:A475,'SJR LIST (2024)'!S40:S475,,0,-1)</f>
        <v>500</v>
      </c>
      <c r="G39" s="9">
        <f>_xlfn.XLOOKUP(A39,'SJR LIST (2024)'!A40:A475,'SJR LIST (2024)'!T40:T475,,0,-1)</f>
        <v>0</v>
      </c>
      <c r="H39" s="9">
        <f>_xlfn.XLOOKUP(A39,'SJR LIST (2024)'!A40:A475,'SJR LIST (2024)'!U40:U475,,0,-1)</f>
        <v>0</v>
      </c>
      <c r="I39" s="9">
        <f>_xlfn.XLOOKUP(A39,'SJR LIST (2024)'!A40:A475,'SJR LIST (2024)'!W40:W475,,0,-1)</f>
        <v>0</v>
      </c>
      <c r="J39" s="9">
        <f>_xlfn.XLOOKUP(A39,'SJR LIST (2024)'!A40:A475,'SJR LIST (2024)'!X40:X475,,0,-1)</f>
        <v>450</v>
      </c>
      <c r="K39" s="9">
        <f>_xlfn.XLOOKUP(A39,'SJR LIST (2024)'!A40:A475,'SJR LIST (2024)'!Y40:Y475,,0,-1)</f>
        <v>0</v>
      </c>
      <c r="L39" s="9">
        <f>_xlfn.XLOOKUP(A39,'SJR LIST (2024)'!A40:A475,'SJR LIST (2024)'!Z40:Z475,,0,-1)</f>
        <v>0</v>
      </c>
      <c r="M39" s="9">
        <f>_xlfn.XLOOKUP(A39,'SJR LIST (2024)'!A40:A475,'SJR LIST (2024)'!V40:V475,,0,-1)</f>
        <v>0</v>
      </c>
      <c r="N39" s="9">
        <f>_xlfn.XLOOKUP(A39,'SJR LIST (2024)'!A40:A475,'SJR LIST (2024)'!AB40:AB475,,0,-1)</f>
        <v>5950</v>
      </c>
      <c r="O39" s="9">
        <f>_xlfn.XLOOKUP(A39,'SJR LIST (2024)'!A40:A475,'SJR LIST (2024)'!AD40:AD475,,0,-1)</f>
        <v>3000</v>
      </c>
      <c r="P39" s="9">
        <f>_xlfn.XLOOKUP(A39,'SJR LIST (2024)'!A40:A475,'SJR LIST (2024)'!AG40:AG475,,0,-1)</f>
        <v>2950</v>
      </c>
      <c r="Q39" s="9">
        <f>_xlfn.XLOOKUP(A39,'SJR LIST (2024)'!A40:A475,'SJR LIST (2024)'!AC40:AC475,,0,-1)</f>
        <v>0</v>
      </c>
      <c r="R39" s="7" t="str">
        <f>_xlfn.XLOOKUP(A39,'SJR LIST (2024)'!A40:A475,'SJR LIST (2024)'!AJ40:AJ475,,0,-1)</f>
        <v>FULLYPAID</v>
      </c>
      <c r="S39" s="7" t="str">
        <f>_xlfn.XLOOKUP(A39,'SJR LIST (2024)'!A40:A475,'SJR LIST (2024)'!AP40:AP475,,0,-1)</f>
        <v>ARC</v>
      </c>
    </row>
    <row r="40" s="3" customFormat="1" spans="1:19">
      <c r="A40" s="8" t="s">
        <v>91</v>
      </c>
      <c r="B40" s="7" t="str">
        <f>_xlfn.XLOOKUP(A40,'SJR LIST (2024)'!A41:A475,'SJR LIST (2024)'!B41:B475,,0,-1)</f>
        <v>SUNGA, DANIEL</v>
      </c>
      <c r="C40" s="8">
        <f>_xlfn.XLOOKUP(A40,'SJR LIST (2024)'!A41:A475,'SJR LIST (2024)'!L41:L475,,0,-1)</f>
        <v>45343</v>
      </c>
      <c r="D40" s="9">
        <f>_xlfn.XLOOKUP(A40,'SJR LIST (2024)'!A41:A475,'SJR LIST (2024)'!Q41:Q475,,0,-1)</f>
        <v>4300</v>
      </c>
      <c r="E40" s="9">
        <f>_xlfn.XLOOKUP(A40,'SJR LIST (2024)'!A41:A475,'SJR LIST (2024)'!R41:R475,,0,-1)</f>
        <v>2300</v>
      </c>
      <c r="F40" s="9">
        <f>_xlfn.XLOOKUP(A40,'SJR LIST (2024)'!A41:A475,'SJR LIST (2024)'!S41:S475,,0,-1)</f>
        <v>0</v>
      </c>
      <c r="G40" s="9">
        <f>_xlfn.XLOOKUP(A40,'SJR LIST (2024)'!A41:A475,'SJR LIST (2024)'!T41:T475,,0,-1)</f>
        <v>0</v>
      </c>
      <c r="H40" s="9">
        <f>_xlfn.XLOOKUP(A40,'SJR LIST (2024)'!A41:A475,'SJR LIST (2024)'!U41:U475,,0,-1)</f>
        <v>0</v>
      </c>
      <c r="I40" s="9">
        <f>_xlfn.XLOOKUP(A40,'SJR LIST (2024)'!A41:A475,'SJR LIST (2024)'!W41:W475,,0,-1)</f>
        <v>4300</v>
      </c>
      <c r="J40" s="9">
        <f>_xlfn.XLOOKUP(A40,'SJR LIST (2024)'!A41:A475,'SJR LIST (2024)'!X41:X475,,0,-1)</f>
        <v>2300</v>
      </c>
      <c r="K40" s="9">
        <f>_xlfn.XLOOKUP(A40,'SJR LIST (2024)'!A41:A475,'SJR LIST (2024)'!Y41:Y475,,0,-1)</f>
        <v>0</v>
      </c>
      <c r="L40" s="9">
        <f>_xlfn.XLOOKUP(A40,'SJR LIST (2024)'!A41:A475,'SJR LIST (2024)'!Z41:Z475,,0,-1)</f>
        <v>0</v>
      </c>
      <c r="M40" s="9">
        <f>_xlfn.XLOOKUP(A40,'SJR LIST (2024)'!A41:A475,'SJR LIST (2024)'!V41:V475,,0,-1)</f>
        <v>0</v>
      </c>
      <c r="N40" s="9">
        <f>_xlfn.XLOOKUP(A40,'SJR LIST (2024)'!A41:A475,'SJR LIST (2024)'!AB41:AB475,,0,-1)</f>
        <v>0</v>
      </c>
      <c r="O40" s="9">
        <f>_xlfn.XLOOKUP(A40,'SJR LIST (2024)'!A41:A475,'SJR LIST (2024)'!AD41:AD475,,0,-1)</f>
        <v>0</v>
      </c>
      <c r="P40" s="9">
        <f>_xlfn.XLOOKUP(A40,'SJR LIST (2024)'!A41:A475,'SJR LIST (2024)'!AG41:AG475,,0,-1)</f>
        <v>0</v>
      </c>
      <c r="Q40" s="9">
        <f>_xlfn.XLOOKUP(A40,'SJR LIST (2024)'!A41:A475,'SJR LIST (2024)'!AC41:AC475,,0,-1)</f>
        <v>0</v>
      </c>
      <c r="R40" s="7" t="str">
        <f>_xlfn.XLOOKUP(A40,'SJR LIST (2024)'!A41:A475,'SJR LIST (2024)'!AJ41:AJ475,,0,-1)</f>
        <v>W</v>
      </c>
      <c r="S40" s="7" t="str">
        <f>_xlfn.XLOOKUP(A40,'SJR LIST (2024)'!A41:A475,'SJR LIST (2024)'!AP41:AP475,,0,-1)</f>
        <v>DPO</v>
      </c>
    </row>
    <row r="41" s="3" customFormat="1" spans="1:19">
      <c r="A41" s="8" t="s">
        <v>94</v>
      </c>
      <c r="B41" s="7" t="str">
        <f>_xlfn.XLOOKUP(A41,'SJR LIST (2024)'!A42:A475,'SJR LIST (2024)'!B42:B475,,0,-1)</f>
        <v>AUTOHUB GROUP OF COMPANIES/ FORD GLOBAL</v>
      </c>
      <c r="C41" s="8">
        <f>_xlfn.XLOOKUP(A41,'SJR LIST (2024)'!A42:A475,'SJR LIST (2024)'!L42:L475,,0,-1)</f>
        <v>45345</v>
      </c>
      <c r="D41" s="9">
        <f>_xlfn.XLOOKUP(A41,'SJR LIST (2024)'!A42:A475,'SJR LIST (2024)'!Q42:Q475,,0,-1)</f>
        <v>17500</v>
      </c>
      <c r="E41" s="9">
        <f>_xlfn.XLOOKUP(A41,'SJR LIST (2024)'!A42:A475,'SJR LIST (2024)'!R42:R475,,0,-1)</f>
        <v>5000</v>
      </c>
      <c r="F41" s="9">
        <f>_xlfn.XLOOKUP(A41,'SJR LIST (2024)'!A42:A475,'SJR LIST (2024)'!S42:S475,,0,-1)</f>
        <v>500</v>
      </c>
      <c r="G41" s="9">
        <f>_xlfn.XLOOKUP(A41,'SJR LIST (2024)'!A42:A475,'SJR LIST (2024)'!T42:T475,,0,-1)</f>
        <v>0</v>
      </c>
      <c r="H41" s="9">
        <f>_xlfn.XLOOKUP(A41,'SJR LIST (2024)'!A42:A475,'SJR LIST (2024)'!U42:U475,,0,-1)</f>
        <v>0</v>
      </c>
      <c r="I41" s="9">
        <f>_xlfn.XLOOKUP(A41,'SJR LIST (2024)'!A42:A475,'SJR LIST (2024)'!W42:W475,,0,-1)</f>
        <v>0</v>
      </c>
      <c r="J41" s="9">
        <f>_xlfn.XLOOKUP(A41,'SJR LIST (2024)'!A42:A475,'SJR LIST (2024)'!X42:X475,,0,-1)</f>
        <v>0</v>
      </c>
      <c r="K41" s="9">
        <f>_xlfn.XLOOKUP(A41,'SJR LIST (2024)'!A42:A475,'SJR LIST (2024)'!Y42:Y475,,0,-1)</f>
        <v>0</v>
      </c>
      <c r="L41" s="9">
        <f>_xlfn.XLOOKUP(A41,'SJR LIST (2024)'!A42:A475,'SJR LIST (2024)'!Z42:Z475,,0,-1)</f>
        <v>0</v>
      </c>
      <c r="M41" s="9">
        <f>_xlfn.XLOOKUP(A41,'SJR LIST (2024)'!A42:A475,'SJR LIST (2024)'!V42:V475,,0,-1)</f>
        <v>410.71</v>
      </c>
      <c r="N41" s="9">
        <f>_xlfn.XLOOKUP(A41,'SJR LIST (2024)'!A42:A475,'SJR LIST (2024)'!AB42:AB475,,0,-1)</f>
        <v>22589.29</v>
      </c>
      <c r="O41" s="9">
        <f>_xlfn.XLOOKUP(A41,'SJR LIST (2024)'!A42:A475,'SJR LIST (2024)'!AD42:AD475,,0,-1)</f>
        <v>11500</v>
      </c>
      <c r="P41" s="9">
        <f>_xlfn.XLOOKUP(A41,'SJR LIST (2024)'!A42:A475,'SJR LIST (2024)'!AG42:AG475,,0,-1)</f>
        <v>11089.29</v>
      </c>
      <c r="Q41" s="9">
        <f>_xlfn.XLOOKUP(A41,'SJR LIST (2024)'!A42:A475,'SJR LIST (2024)'!AC42:AC475,,0,-1)</f>
        <v>0</v>
      </c>
      <c r="R41" s="7" t="str">
        <f>_xlfn.XLOOKUP(A41,'SJR LIST (2024)'!A42:A475,'SJR LIST (2024)'!AJ42:AJ475,,0,-1)</f>
        <v>FULLYPAID</v>
      </c>
      <c r="S41" s="7" t="str">
        <f>_xlfn.XLOOKUP(A41,'SJR LIST (2024)'!A42:A475,'SJR LIST (2024)'!AP42:AP475,,0,-1)</f>
        <v>ARE</v>
      </c>
    </row>
    <row r="42" s="3" customFormat="1" spans="1:19">
      <c r="A42" s="8" t="s">
        <v>96</v>
      </c>
      <c r="B42" s="7" t="str">
        <f>_xlfn.XLOOKUP(A42,'SJR LIST (2024)'!A43:A475,'SJR LIST (2024)'!B43:B475,,0,-1)</f>
        <v>ABUQUE, ARIES</v>
      </c>
      <c r="C42" s="8">
        <f>_xlfn.XLOOKUP(A42,'SJR LIST (2024)'!A43:A475,'SJR LIST (2024)'!L43:L475,,0,-1)</f>
        <v>45348</v>
      </c>
      <c r="D42" s="9">
        <f>_xlfn.XLOOKUP(A42,'SJR LIST (2024)'!A43:A475,'SJR LIST (2024)'!Q43:Q475,,0,-1)</f>
        <v>5500</v>
      </c>
      <c r="E42" s="9">
        <f>_xlfn.XLOOKUP(A42,'SJR LIST (2024)'!A43:A475,'SJR LIST (2024)'!R43:R475,,0,-1)</f>
        <v>2600</v>
      </c>
      <c r="F42" s="9">
        <f>_xlfn.XLOOKUP(A42,'SJR LIST (2024)'!A43:A475,'SJR LIST (2024)'!S43:S475,,0,-1)</f>
        <v>0</v>
      </c>
      <c r="G42" s="9">
        <f>_xlfn.XLOOKUP(A42,'SJR LIST (2024)'!A43:A475,'SJR LIST (2024)'!T43:T475,,0,-1)</f>
        <v>0</v>
      </c>
      <c r="H42" s="9">
        <f>_xlfn.XLOOKUP(A42,'SJR LIST (2024)'!A43:A475,'SJR LIST (2024)'!U43:U475,,0,-1)</f>
        <v>0</v>
      </c>
      <c r="I42" s="9">
        <f>_xlfn.XLOOKUP(A42,'SJR LIST (2024)'!A43:A475,'SJR LIST (2024)'!W43:W475,,0,-1)</f>
        <v>5500</v>
      </c>
      <c r="J42" s="9">
        <f>_xlfn.XLOOKUP(A42,'SJR LIST (2024)'!A43:A475,'SJR LIST (2024)'!X43:X475,,0,-1)</f>
        <v>2600</v>
      </c>
      <c r="K42" s="9">
        <f>_xlfn.XLOOKUP(A42,'SJR LIST (2024)'!A43:A475,'SJR LIST (2024)'!Y43:Y475,,0,-1)</f>
        <v>0</v>
      </c>
      <c r="L42" s="9">
        <f>_xlfn.XLOOKUP(A42,'SJR LIST (2024)'!A43:A475,'SJR LIST (2024)'!Z43:Z475,,0,-1)</f>
        <v>0</v>
      </c>
      <c r="M42" s="9">
        <f>_xlfn.XLOOKUP(A42,'SJR LIST (2024)'!A43:A475,'SJR LIST (2024)'!V43:V475,,0,-1)</f>
        <v>0</v>
      </c>
      <c r="N42" s="9">
        <f>_xlfn.XLOOKUP(A42,'SJR LIST (2024)'!A43:A475,'SJR LIST (2024)'!AB43:AB475,,0,-1)</f>
        <v>0</v>
      </c>
      <c r="O42" s="9">
        <f>_xlfn.XLOOKUP(A42,'SJR LIST (2024)'!A43:A475,'SJR LIST (2024)'!AD43:AD475,,0,-1)</f>
        <v>0</v>
      </c>
      <c r="P42" s="9">
        <f>_xlfn.XLOOKUP(A42,'SJR LIST (2024)'!A43:A475,'SJR LIST (2024)'!AG43:AG475,,0,-1)</f>
        <v>0</v>
      </c>
      <c r="Q42" s="9">
        <f>_xlfn.XLOOKUP(A42,'SJR LIST (2024)'!A43:A475,'SJR LIST (2024)'!AC43:AC475,,0,-1)</f>
        <v>0</v>
      </c>
      <c r="R42" s="7" t="str">
        <f>_xlfn.XLOOKUP(A42,'SJR LIST (2024)'!A43:A475,'SJR LIST (2024)'!AJ43:AJ475,,0,-1)</f>
        <v>W</v>
      </c>
      <c r="S42" s="7" t="str">
        <f>_xlfn.XLOOKUP(A42,'SJR LIST (2024)'!A43:A475,'SJR LIST (2024)'!AP43:AP475,,0,-1)</f>
        <v>DPO</v>
      </c>
    </row>
    <row r="43" s="3" customFormat="1" spans="1:19">
      <c r="A43" s="8" t="s">
        <v>97</v>
      </c>
      <c r="B43" s="7" t="str">
        <f>_xlfn.XLOOKUP(A43,'SJR LIST (2024)'!A44:A475,'SJR LIST (2024)'!B44:B475,,0,-1)</f>
        <v>FAJARDAN, JERICO</v>
      </c>
      <c r="C43" s="8">
        <f>_xlfn.XLOOKUP(A43,'SJR LIST (2024)'!A44:A475,'SJR LIST (2024)'!L44:L475,,0,-1)</f>
        <v>45348</v>
      </c>
      <c r="D43" s="9">
        <f>_xlfn.XLOOKUP(A43,'SJR LIST (2024)'!A44:A475,'SJR LIST (2024)'!Q44:Q475,,0,-1)</f>
        <v>0</v>
      </c>
      <c r="E43" s="9">
        <f>_xlfn.XLOOKUP(A43,'SJR LIST (2024)'!A44:A475,'SJR LIST (2024)'!R44:R475,,0,-1)</f>
        <v>800</v>
      </c>
      <c r="F43" s="9">
        <f>_xlfn.XLOOKUP(A43,'SJR LIST (2024)'!A44:A475,'SJR LIST (2024)'!S44:S475,,0,-1)</f>
        <v>0</v>
      </c>
      <c r="G43" s="9">
        <f>_xlfn.XLOOKUP(A43,'SJR LIST (2024)'!A44:A475,'SJR LIST (2024)'!T44:T475,,0,-1)</f>
        <v>0</v>
      </c>
      <c r="H43" s="9">
        <f>_xlfn.XLOOKUP(A43,'SJR LIST (2024)'!A44:A475,'SJR LIST (2024)'!U44:U475,,0,-1)</f>
        <v>0</v>
      </c>
      <c r="I43" s="9">
        <f>_xlfn.XLOOKUP(A43,'SJR LIST (2024)'!A44:A475,'SJR LIST (2024)'!W44:W475,,0,-1)</f>
        <v>0</v>
      </c>
      <c r="J43" s="9">
        <f>_xlfn.XLOOKUP(A43,'SJR LIST (2024)'!A44:A475,'SJR LIST (2024)'!X44:X475,,0,-1)</f>
        <v>800</v>
      </c>
      <c r="K43" s="9">
        <f>_xlfn.XLOOKUP(A43,'SJR LIST (2024)'!A44:A475,'SJR LIST (2024)'!Y44:Y475,,0,-1)</f>
        <v>0</v>
      </c>
      <c r="L43" s="9">
        <f>_xlfn.XLOOKUP(A43,'SJR LIST (2024)'!A44:A475,'SJR LIST (2024)'!Z44:Z475,,0,-1)</f>
        <v>0</v>
      </c>
      <c r="M43" s="9">
        <f>_xlfn.XLOOKUP(A43,'SJR LIST (2024)'!A44:A475,'SJR LIST (2024)'!V44:V475,,0,-1)</f>
        <v>0</v>
      </c>
      <c r="N43" s="9">
        <f>_xlfn.XLOOKUP(A43,'SJR LIST (2024)'!A44:A475,'SJR LIST (2024)'!AB44:AB475,,0,-1)</f>
        <v>0</v>
      </c>
      <c r="O43" s="9">
        <f>_xlfn.XLOOKUP(A43,'SJR LIST (2024)'!A44:A475,'SJR LIST (2024)'!AD44:AD475,,0,-1)</f>
        <v>0</v>
      </c>
      <c r="P43" s="9">
        <f>_xlfn.XLOOKUP(A43,'SJR LIST (2024)'!A44:A475,'SJR LIST (2024)'!AG44:AG475,,0,-1)</f>
        <v>0</v>
      </c>
      <c r="Q43" s="9">
        <f>_xlfn.XLOOKUP(A43,'SJR LIST (2024)'!A44:A475,'SJR LIST (2024)'!AC44:AC475,,0,-1)</f>
        <v>0</v>
      </c>
      <c r="R43" s="7" t="str">
        <f>_xlfn.XLOOKUP(A43,'SJR LIST (2024)'!A44:A475,'SJR LIST (2024)'!AJ44:AJ475,,0,-1)</f>
        <v>W</v>
      </c>
      <c r="S43" s="7" t="str">
        <f>_xlfn.XLOOKUP(A43,'SJR LIST (2024)'!A44:A475,'SJR LIST (2024)'!AP44:AP475,,0,-1)</f>
        <v>DPO</v>
      </c>
    </row>
    <row r="44" s="3" customFormat="1" spans="1:19">
      <c r="A44" s="8" t="s">
        <v>98</v>
      </c>
      <c r="B44" s="7" t="str">
        <f>_xlfn.XLOOKUP(A44,'SJR LIST (2024)'!A45:A475,'SJR LIST (2024)'!B45:B475,,0,-1)</f>
        <v>TERCIAS, IRES</v>
      </c>
      <c r="C44" s="8">
        <f>_xlfn.XLOOKUP(A44,'SJR LIST (2024)'!A45:A475,'SJR LIST (2024)'!L45:L475,,0,-1)</f>
        <v>45349</v>
      </c>
      <c r="D44" s="9">
        <f>_xlfn.XLOOKUP(A44,'SJR LIST (2024)'!A45:A475,'SJR LIST (2024)'!Q45:Q475,,0,-1)</f>
        <v>600</v>
      </c>
      <c r="E44" s="9">
        <f>_xlfn.XLOOKUP(A44,'SJR LIST (2024)'!A45:A475,'SJR LIST (2024)'!R45:R475,,0,-1)</f>
        <v>800</v>
      </c>
      <c r="F44" s="9">
        <f>_xlfn.XLOOKUP(A44,'SJR LIST (2024)'!A45:A475,'SJR LIST (2024)'!S45:S475,,0,-1)</f>
        <v>0</v>
      </c>
      <c r="G44" s="9">
        <f>_xlfn.XLOOKUP(A44,'SJR LIST (2024)'!A45:A475,'SJR LIST (2024)'!T45:T475,,0,-1)</f>
        <v>0</v>
      </c>
      <c r="H44" s="9">
        <f>_xlfn.XLOOKUP(A44,'SJR LIST (2024)'!A45:A475,'SJR LIST (2024)'!U45:U475,,0,-1)</f>
        <v>0</v>
      </c>
      <c r="I44" s="9">
        <f>_xlfn.XLOOKUP(A44,'SJR LIST (2024)'!A45:A475,'SJR LIST (2024)'!W45:W475,,0,-1)</f>
        <v>600</v>
      </c>
      <c r="J44" s="9">
        <f>_xlfn.XLOOKUP(A44,'SJR LIST (2024)'!A45:A475,'SJR LIST (2024)'!X45:X475,,0,-1)</f>
        <v>800</v>
      </c>
      <c r="K44" s="9">
        <f>_xlfn.XLOOKUP(A44,'SJR LIST (2024)'!A45:A475,'SJR LIST (2024)'!Y45:Y475,,0,-1)</f>
        <v>0</v>
      </c>
      <c r="L44" s="9">
        <f>_xlfn.XLOOKUP(A44,'SJR LIST (2024)'!A45:A475,'SJR LIST (2024)'!Z45:Z475,,0,-1)</f>
        <v>0</v>
      </c>
      <c r="M44" s="9">
        <f>_xlfn.XLOOKUP(A44,'SJR LIST (2024)'!A45:A475,'SJR LIST (2024)'!V45:V475,,0,-1)</f>
        <v>0</v>
      </c>
      <c r="N44" s="9">
        <f>_xlfn.XLOOKUP(A44,'SJR LIST (2024)'!A45:A475,'SJR LIST (2024)'!AB45:AB475,,0,-1)</f>
        <v>0</v>
      </c>
      <c r="O44" s="9">
        <f>_xlfn.XLOOKUP(A44,'SJR LIST (2024)'!A45:A475,'SJR LIST (2024)'!AD45:AD475,,0,-1)</f>
        <v>0</v>
      </c>
      <c r="P44" s="9">
        <f>_xlfn.XLOOKUP(A44,'SJR LIST (2024)'!A45:A475,'SJR LIST (2024)'!AG45:AG475,,0,-1)</f>
        <v>0</v>
      </c>
      <c r="Q44" s="9">
        <f>_xlfn.XLOOKUP(A44,'SJR LIST (2024)'!A45:A475,'SJR LIST (2024)'!AC45:AC475,,0,-1)</f>
        <v>0</v>
      </c>
      <c r="R44" s="7" t="str">
        <f>_xlfn.XLOOKUP(A44,'SJR LIST (2024)'!A45:A475,'SJR LIST (2024)'!AJ45:AJ475,,0,-1)</f>
        <v>W</v>
      </c>
      <c r="S44" s="7" t="str">
        <f>_xlfn.XLOOKUP(A44,'SJR LIST (2024)'!A45:A475,'SJR LIST (2024)'!AP45:AP475,,0,-1)</f>
        <v>DPO</v>
      </c>
    </row>
    <row r="45" s="3" customFormat="1" spans="1:19">
      <c r="A45" s="8" t="s">
        <v>99</v>
      </c>
      <c r="B45" s="7" t="str">
        <f>_xlfn.XLOOKUP(A45,'SJR LIST (2024)'!A46:A475,'SJR LIST (2024)'!B46:B475,,0,-1)</f>
        <v>MONACO MANUFACTURING CORPORATION</v>
      </c>
      <c r="C45" s="8">
        <f>_xlfn.XLOOKUP(A45,'SJR LIST (2024)'!A46:A475,'SJR LIST (2024)'!L46:L475,,0,-1)</f>
        <v>45349</v>
      </c>
      <c r="D45" s="9">
        <f>_xlfn.XLOOKUP(A45,'SJR LIST (2024)'!A46:A475,'SJR LIST (2024)'!Q46:Q475,,0,-1)</f>
        <v>550</v>
      </c>
      <c r="E45" s="9">
        <f>_xlfn.XLOOKUP(A45,'SJR LIST (2024)'!A46:A475,'SJR LIST (2024)'!R46:R475,,0,-1)</f>
        <v>1250</v>
      </c>
      <c r="F45" s="9">
        <f>_xlfn.XLOOKUP(A45,'SJR LIST (2024)'!A46:A475,'SJR LIST (2024)'!S46:S475,,0,-1)</f>
        <v>500</v>
      </c>
      <c r="G45" s="9">
        <f>_xlfn.XLOOKUP(A45,'SJR LIST (2024)'!A46:A475,'SJR LIST (2024)'!T46:T475,,0,-1)</f>
        <v>0</v>
      </c>
      <c r="H45" s="9">
        <f>_xlfn.XLOOKUP(A45,'SJR LIST (2024)'!A46:A475,'SJR LIST (2024)'!U46:U475,,0,-1)</f>
        <v>0</v>
      </c>
      <c r="I45" s="9">
        <f>_xlfn.XLOOKUP(A45,'SJR LIST (2024)'!A46:A475,'SJR LIST (2024)'!W46:W475,,0,-1)</f>
        <v>0</v>
      </c>
      <c r="J45" s="9">
        <f>_xlfn.XLOOKUP(A45,'SJR LIST (2024)'!A46:A475,'SJR LIST (2024)'!X46:X475,,0,-1)</f>
        <v>0</v>
      </c>
      <c r="K45" s="9">
        <f>_xlfn.XLOOKUP(A45,'SJR LIST (2024)'!A46:A475,'SJR LIST (2024)'!Y46:Y475,,0,-1)</f>
        <v>0</v>
      </c>
      <c r="L45" s="9">
        <f>_xlfn.XLOOKUP(A45,'SJR LIST (2024)'!A46:A475,'SJR LIST (2024)'!Z46:Z475,,0,-1)</f>
        <v>0</v>
      </c>
      <c r="M45" s="9">
        <f>_xlfn.XLOOKUP(A45,'SJR LIST (2024)'!A46:A475,'SJR LIST (2024)'!V46:V475,,0,-1)</f>
        <v>230</v>
      </c>
      <c r="N45" s="9">
        <f>_xlfn.XLOOKUP(A45,'SJR LIST (2024)'!A46:A475,'SJR LIST (2024)'!AB46:AB475,,0,-1)</f>
        <v>2070</v>
      </c>
      <c r="O45" s="9">
        <f>_xlfn.XLOOKUP(A45,'SJR LIST (2024)'!A46:A475,'SJR LIST (2024)'!AD46:AD475,,0,-1)</f>
        <v>0</v>
      </c>
      <c r="P45" s="9">
        <f>_xlfn.XLOOKUP(A45,'SJR LIST (2024)'!A46:A475,'SJR LIST (2024)'!AG46:AG475,,0,-1)</f>
        <v>2070</v>
      </c>
      <c r="Q45" s="9">
        <f>_xlfn.XLOOKUP(A45,'SJR LIST (2024)'!A46:A475,'SJR LIST (2024)'!AC46:AC475,,0,-1)</f>
        <v>0</v>
      </c>
      <c r="R45" s="7" t="str">
        <f>_xlfn.XLOOKUP(A45,'SJR LIST (2024)'!A46:A475,'SJR LIST (2024)'!AJ46:AJ475,,0,-1)</f>
        <v>FULLYPAID</v>
      </c>
      <c r="S45" s="7" t="str">
        <f>_xlfn.XLOOKUP(A45,'SJR LIST (2024)'!A46:A475,'SJR LIST (2024)'!AP46:AP475,,0,-1)</f>
        <v>ARC</v>
      </c>
    </row>
    <row r="46" s="3" customFormat="1" spans="1:19">
      <c r="A46" s="8" t="s">
        <v>100</v>
      </c>
      <c r="B46" s="7" t="str">
        <f>_xlfn.XLOOKUP(A46,'SJR LIST (2024)'!A47:A475,'SJR LIST (2024)'!B47:B475,,0,-1)</f>
        <v>GOTAUCO, ELYSIA</v>
      </c>
      <c r="C46" s="8">
        <f>_xlfn.XLOOKUP(A46,'SJR LIST (2024)'!A47:A475,'SJR LIST (2024)'!L47:L475,,0,-1)</f>
        <v>45349</v>
      </c>
      <c r="D46" s="9">
        <f>_xlfn.XLOOKUP(A46,'SJR LIST (2024)'!A47:A475,'SJR LIST (2024)'!Q47:Q475,,0,-1)</f>
        <v>3300</v>
      </c>
      <c r="E46" s="9">
        <f>_xlfn.XLOOKUP(A46,'SJR LIST (2024)'!A47:A475,'SJR LIST (2024)'!R47:R475,,0,-1)</f>
        <v>2600</v>
      </c>
      <c r="F46" s="9">
        <f>_xlfn.XLOOKUP(A46,'SJR LIST (2024)'!A47:A475,'SJR LIST (2024)'!S47:S475,,0,-1)</f>
        <v>500</v>
      </c>
      <c r="G46" s="9">
        <f>_xlfn.XLOOKUP(A46,'SJR LIST (2024)'!A47:A475,'SJR LIST (2024)'!T47:T475,,0,-1)</f>
        <v>0</v>
      </c>
      <c r="H46" s="9">
        <f>_xlfn.XLOOKUP(A46,'SJR LIST (2024)'!A47:A475,'SJR LIST (2024)'!U47:U475,,0,-1)</f>
        <v>0</v>
      </c>
      <c r="I46" s="9">
        <f>_xlfn.XLOOKUP(A46,'SJR LIST (2024)'!A47:A475,'SJR LIST (2024)'!W47:W475,,0,-1)</f>
        <v>0</v>
      </c>
      <c r="J46" s="9">
        <f>_xlfn.XLOOKUP(A46,'SJR LIST (2024)'!A47:A475,'SJR LIST (2024)'!X47:X475,,0,-1)</f>
        <v>450</v>
      </c>
      <c r="K46" s="9">
        <f>_xlfn.XLOOKUP(A46,'SJR LIST (2024)'!A47:A475,'SJR LIST (2024)'!Y47:Y475,,0,-1)</f>
        <v>0</v>
      </c>
      <c r="L46" s="9">
        <f>_xlfn.XLOOKUP(A46,'SJR LIST (2024)'!A47:A475,'SJR LIST (2024)'!Z47:Z475,,0,-1)</f>
        <v>0</v>
      </c>
      <c r="M46" s="9">
        <f>_xlfn.XLOOKUP(A46,'SJR LIST (2024)'!A47:A475,'SJR LIST (2024)'!V47:V475,,0,-1)</f>
        <v>0</v>
      </c>
      <c r="N46" s="9">
        <f>_xlfn.XLOOKUP(A46,'SJR LIST (2024)'!A47:A475,'SJR LIST (2024)'!AB47:AB475,,0,-1)</f>
        <v>5950</v>
      </c>
      <c r="O46" s="9">
        <f>_xlfn.XLOOKUP(A46,'SJR LIST (2024)'!A47:A475,'SJR LIST (2024)'!AD47:AD475,,0,-1)</f>
        <v>2975</v>
      </c>
      <c r="P46" s="9">
        <f>_xlfn.XLOOKUP(A46,'SJR LIST (2024)'!A47:A475,'SJR LIST (2024)'!AG47:AG475,,0,-1)</f>
        <v>2975</v>
      </c>
      <c r="Q46" s="9">
        <f>_xlfn.XLOOKUP(A46,'SJR LIST (2024)'!A47:A475,'SJR LIST (2024)'!AC47:AC475,,0,-1)</f>
        <v>0</v>
      </c>
      <c r="R46" s="7" t="str">
        <f>_xlfn.XLOOKUP(A46,'SJR LIST (2024)'!A47:A475,'SJR LIST (2024)'!AJ47:AJ475,,0,-1)</f>
        <v>FULLYPAID</v>
      </c>
      <c r="S46" s="7" t="str">
        <f>_xlfn.XLOOKUP(A46,'SJR LIST (2024)'!A47:A475,'SJR LIST (2024)'!AP47:AP475,,0,-1)</f>
        <v>ARC</v>
      </c>
    </row>
    <row r="47" s="3" customFormat="1" spans="1:19">
      <c r="A47" s="8" t="s">
        <v>101</v>
      </c>
      <c r="B47" s="7" t="str">
        <f>_xlfn.XLOOKUP(A47,'SJR LIST (2024)'!A48:A475,'SJR LIST (2024)'!B48:B475,,0,-1)</f>
        <v>PHILIPPINE BIO INDUSTRIES</v>
      </c>
      <c r="C47" s="8">
        <f>_xlfn.XLOOKUP(A47,'SJR LIST (2024)'!A48:A475,'SJR LIST (2024)'!L48:L475,,0,-1)</f>
        <v>45349</v>
      </c>
      <c r="D47" s="9">
        <f>_xlfn.XLOOKUP(A47,'SJR LIST (2024)'!A48:A475,'SJR LIST (2024)'!Q48:Q475,,0,-1)</f>
        <v>10800</v>
      </c>
      <c r="E47" s="9">
        <f>_xlfn.XLOOKUP(A47,'SJR LIST (2024)'!A48:A475,'SJR LIST (2024)'!R48:R475,,0,-1)</f>
        <v>2600</v>
      </c>
      <c r="F47" s="9">
        <f>_xlfn.XLOOKUP(A47,'SJR LIST (2024)'!A48:A475,'SJR LIST (2024)'!S48:S475,,0,-1)</f>
        <v>0</v>
      </c>
      <c r="G47" s="9">
        <f>_xlfn.XLOOKUP(A47,'SJR LIST (2024)'!A48:A475,'SJR LIST (2024)'!T48:T475,,0,-1)</f>
        <v>0</v>
      </c>
      <c r="H47" s="9">
        <f>_xlfn.XLOOKUP(A47,'SJR LIST (2024)'!A48:A475,'SJR LIST (2024)'!U48:U475,,0,-1)</f>
        <v>0</v>
      </c>
      <c r="I47" s="9">
        <f>_xlfn.XLOOKUP(A47,'SJR LIST (2024)'!A48:A475,'SJR LIST (2024)'!W48:W475,,0,-1)</f>
        <v>10800</v>
      </c>
      <c r="J47" s="9">
        <f>_xlfn.XLOOKUP(A47,'SJR LIST (2024)'!A48:A475,'SJR LIST (2024)'!X48:X475,,0,-1)</f>
        <v>2600</v>
      </c>
      <c r="K47" s="9">
        <f>_xlfn.XLOOKUP(A47,'SJR LIST (2024)'!A48:A475,'SJR LIST (2024)'!Y48:Y475,,0,-1)</f>
        <v>0</v>
      </c>
      <c r="L47" s="9">
        <f>_xlfn.XLOOKUP(A47,'SJR LIST (2024)'!A48:A475,'SJR LIST (2024)'!Z48:Z475,,0,-1)</f>
        <v>0</v>
      </c>
      <c r="M47" s="9">
        <f>_xlfn.XLOOKUP(A47,'SJR LIST (2024)'!A48:A475,'SJR LIST (2024)'!V48:V475,,0,-1)</f>
        <v>0</v>
      </c>
      <c r="N47" s="9">
        <f>_xlfn.XLOOKUP(A47,'SJR LIST (2024)'!A48:A475,'SJR LIST (2024)'!AB48:AB475,,0,-1)</f>
        <v>0</v>
      </c>
      <c r="O47" s="9">
        <f>_xlfn.XLOOKUP(A47,'SJR LIST (2024)'!A48:A475,'SJR LIST (2024)'!AD48:AD475,,0,-1)</f>
        <v>0</v>
      </c>
      <c r="P47" s="9">
        <f>_xlfn.XLOOKUP(A47,'SJR LIST (2024)'!A48:A475,'SJR LIST (2024)'!AG48:AG475,,0,-1)</f>
        <v>0</v>
      </c>
      <c r="Q47" s="9">
        <f>_xlfn.XLOOKUP(A47,'SJR LIST (2024)'!A48:A475,'SJR LIST (2024)'!AC48:AC475,,0,-1)</f>
        <v>0</v>
      </c>
      <c r="R47" s="7" t="str">
        <f>_xlfn.XLOOKUP(A47,'SJR LIST (2024)'!A48:A475,'SJR LIST (2024)'!AJ48:AJ475,,0,-1)</f>
        <v>W</v>
      </c>
      <c r="S47" s="7" t="str">
        <f>_xlfn.XLOOKUP(A47,'SJR LIST (2024)'!A48:A475,'SJR LIST (2024)'!AP48:AP475,,0,-1)</f>
        <v>DPO</v>
      </c>
    </row>
    <row r="48" s="3" customFormat="1" spans="1:19">
      <c r="A48" s="8" t="s">
        <v>102</v>
      </c>
      <c r="B48" s="7" t="str">
        <f>_xlfn.XLOOKUP(A48,'SJR LIST (2024)'!A49:A475,'SJR LIST (2024)'!B49:B475,,0,-1)</f>
        <v>ANG, LOR GO</v>
      </c>
      <c r="C48" s="8">
        <f>_xlfn.XLOOKUP(A48,'SJR LIST (2024)'!A49:A475,'SJR LIST (2024)'!L49:L475,,0,-1)</f>
        <v>45350</v>
      </c>
      <c r="D48" s="9">
        <f>_xlfn.XLOOKUP(A48,'SJR LIST (2024)'!A49:A475,'SJR LIST (2024)'!Q49:Q475,,0,-1)</f>
        <v>6930</v>
      </c>
      <c r="E48" s="9">
        <f>_xlfn.XLOOKUP(A48,'SJR LIST (2024)'!A49:A475,'SJR LIST (2024)'!R49:R475,,0,-1)</f>
        <v>1350</v>
      </c>
      <c r="F48" s="9">
        <f>_xlfn.XLOOKUP(A48,'SJR LIST (2024)'!A49:A475,'SJR LIST (2024)'!S49:S475,,0,-1)</f>
        <v>0</v>
      </c>
      <c r="G48" s="9">
        <f>_xlfn.XLOOKUP(A48,'SJR LIST (2024)'!A49:A475,'SJR LIST (2024)'!T49:T475,,0,-1)</f>
        <v>0</v>
      </c>
      <c r="H48" s="9">
        <f>_xlfn.XLOOKUP(A48,'SJR LIST (2024)'!A49:A475,'SJR LIST (2024)'!U49:U475,,0,-1)</f>
        <v>0</v>
      </c>
      <c r="I48" s="9">
        <f>_xlfn.XLOOKUP(A48,'SJR LIST (2024)'!A49:A475,'SJR LIST (2024)'!W49:W475,,0,-1)</f>
        <v>6930</v>
      </c>
      <c r="J48" s="9">
        <f>_xlfn.XLOOKUP(A48,'SJR LIST (2024)'!A49:A475,'SJR LIST (2024)'!X49:X475,,0,-1)</f>
        <v>1350</v>
      </c>
      <c r="K48" s="9">
        <f>_xlfn.XLOOKUP(A48,'SJR LIST (2024)'!A49:A475,'SJR LIST (2024)'!Y49:Y475,,0,-1)</f>
        <v>0</v>
      </c>
      <c r="L48" s="9">
        <f>_xlfn.XLOOKUP(A48,'SJR LIST (2024)'!A49:A475,'SJR LIST (2024)'!Z49:Z475,,0,-1)</f>
        <v>0</v>
      </c>
      <c r="M48" s="9">
        <f>_xlfn.XLOOKUP(A48,'SJR LIST (2024)'!A49:A475,'SJR LIST (2024)'!V49:V475,,0,-1)</f>
        <v>0</v>
      </c>
      <c r="N48" s="9">
        <f>_xlfn.XLOOKUP(A48,'SJR LIST (2024)'!A49:A475,'SJR LIST (2024)'!AB49:AB475,,0,-1)</f>
        <v>0</v>
      </c>
      <c r="O48" s="9">
        <f>_xlfn.XLOOKUP(A48,'SJR LIST (2024)'!A49:A475,'SJR LIST (2024)'!AD49:AD475,,0,-1)</f>
        <v>0</v>
      </c>
      <c r="P48" s="9">
        <f>_xlfn.XLOOKUP(A48,'SJR LIST (2024)'!A49:A475,'SJR LIST (2024)'!AG49:AG475,,0,-1)</f>
        <v>0</v>
      </c>
      <c r="Q48" s="9">
        <f>_xlfn.XLOOKUP(A48,'SJR LIST (2024)'!A49:A475,'SJR LIST (2024)'!AC49:AC475,,0,-1)</f>
        <v>0</v>
      </c>
      <c r="R48" s="7" t="str">
        <f>_xlfn.XLOOKUP(A48,'SJR LIST (2024)'!A49:A475,'SJR LIST (2024)'!AJ49:AJ475,,0,-1)</f>
        <v>W</v>
      </c>
      <c r="S48" s="7" t="str">
        <f>_xlfn.XLOOKUP(A48,'SJR LIST (2024)'!A49:A475,'SJR LIST (2024)'!AP49:AP475,,0,-1)</f>
        <v>DPO</v>
      </c>
    </row>
    <row r="49" s="3" customFormat="1" spans="1:19">
      <c r="A49" s="8" t="s">
        <v>103</v>
      </c>
      <c r="B49" s="7" t="str">
        <f>_xlfn.XLOOKUP(A49,'SJR LIST (2024)'!A50:A475,'SJR LIST (2024)'!B50:B475,,0,-1)</f>
        <v>BANAWAN, PRETZEL DIANNE</v>
      </c>
      <c r="C49" s="8">
        <f>_xlfn.XLOOKUP(A49,'SJR LIST (2024)'!A50:A475,'SJR LIST (2024)'!L50:L475,,0,-1)</f>
        <v>45350</v>
      </c>
      <c r="D49" s="9">
        <f>_xlfn.XLOOKUP(A49,'SJR LIST (2024)'!A50:A475,'SJR LIST (2024)'!Q50:Q475,,0,-1)</f>
        <v>3300</v>
      </c>
      <c r="E49" s="9">
        <f>_xlfn.XLOOKUP(A49,'SJR LIST (2024)'!A50:A475,'SJR LIST (2024)'!R50:R475,,0,-1)</f>
        <v>2600</v>
      </c>
      <c r="F49" s="9">
        <f>_xlfn.XLOOKUP(A49,'SJR LIST (2024)'!A50:A475,'SJR LIST (2024)'!S50:S475,,0,-1)</f>
        <v>0</v>
      </c>
      <c r="G49" s="9">
        <f>_xlfn.XLOOKUP(A49,'SJR LIST (2024)'!A50:A475,'SJR LIST (2024)'!T50:T475,,0,-1)</f>
        <v>0</v>
      </c>
      <c r="H49" s="9">
        <f>_xlfn.XLOOKUP(A49,'SJR LIST (2024)'!A50:A475,'SJR LIST (2024)'!U50:U475,,0,-1)</f>
        <v>0</v>
      </c>
      <c r="I49" s="9">
        <f>_xlfn.XLOOKUP(A49,'SJR LIST (2024)'!A50:A475,'SJR LIST (2024)'!W50:W475,,0,-1)</f>
        <v>3300</v>
      </c>
      <c r="J49" s="9">
        <f>_xlfn.XLOOKUP(A49,'SJR LIST (2024)'!A50:A475,'SJR LIST (2024)'!X50:X475,,0,-1)</f>
        <v>2600</v>
      </c>
      <c r="K49" s="9">
        <f>_xlfn.XLOOKUP(A49,'SJR LIST (2024)'!A50:A475,'SJR LIST (2024)'!Y50:Y475,,0,-1)</f>
        <v>0</v>
      </c>
      <c r="L49" s="9">
        <f>_xlfn.XLOOKUP(A49,'SJR LIST (2024)'!A50:A475,'SJR LIST (2024)'!Z50:Z475,,0,-1)</f>
        <v>0</v>
      </c>
      <c r="M49" s="9">
        <f>_xlfn.XLOOKUP(A49,'SJR LIST (2024)'!A50:A475,'SJR LIST (2024)'!V50:V475,,0,-1)</f>
        <v>0</v>
      </c>
      <c r="N49" s="9">
        <f>_xlfn.XLOOKUP(A49,'SJR LIST (2024)'!A50:A475,'SJR LIST (2024)'!AB50:AB475,,0,-1)</f>
        <v>0</v>
      </c>
      <c r="O49" s="9">
        <f>_xlfn.XLOOKUP(A49,'SJR LIST (2024)'!A50:A475,'SJR LIST (2024)'!AD50:AD475,,0,-1)</f>
        <v>0</v>
      </c>
      <c r="P49" s="9">
        <f>_xlfn.XLOOKUP(A49,'SJR LIST (2024)'!A50:A475,'SJR LIST (2024)'!AG50:AG475,,0,-1)</f>
        <v>0</v>
      </c>
      <c r="Q49" s="9">
        <f>_xlfn.XLOOKUP(A49,'SJR LIST (2024)'!A50:A475,'SJR LIST (2024)'!AC50:AC475,,0,-1)</f>
        <v>0</v>
      </c>
      <c r="R49" s="7" t="str">
        <f>_xlfn.XLOOKUP(A49,'SJR LIST (2024)'!A50:A475,'SJR LIST (2024)'!AJ50:AJ475,,0,-1)</f>
        <v>W</v>
      </c>
      <c r="S49" s="7" t="str">
        <f>_xlfn.XLOOKUP(A49,'SJR LIST (2024)'!A50:A475,'SJR LIST (2024)'!AP50:AP475,,0,-1)</f>
        <v>DPO</v>
      </c>
    </row>
    <row r="50" s="3" customFormat="1" spans="1:19">
      <c r="A50" s="7" t="s">
        <v>105</v>
      </c>
      <c r="B50" s="7" t="str">
        <f>_xlfn.XLOOKUP(A50,'SJR LIST (2024)'!A50:A475,'SJR LIST (2024)'!B50:B475,,0,-1)</f>
        <v>CRUZ, ROBERT</v>
      </c>
      <c r="C50" s="8">
        <f>_xlfn.XLOOKUP(A50,'SJR LIST (2024)'!A50:A475,'SJR LIST (2024)'!L50:L475,,0,-1)</f>
        <v>45351</v>
      </c>
      <c r="D50" s="9">
        <f>_xlfn.XLOOKUP(A50,'SJR LIST (2024)'!A50:A475,'SJR LIST (2024)'!Q50:Q475,,0,-1)</f>
        <v>3300</v>
      </c>
      <c r="E50" s="9">
        <f>_xlfn.XLOOKUP(A50,'SJR LIST (2024)'!A50:A475,'SJR LIST (2024)'!R50:R475,,0,-1)</f>
        <v>2600</v>
      </c>
      <c r="F50" s="9">
        <f>_xlfn.XLOOKUP(A50,'SJR LIST (2024)'!A50:A475,'SJR LIST (2024)'!S50:S475,,0,-1)</f>
        <v>500</v>
      </c>
      <c r="G50" s="9">
        <f>_xlfn.XLOOKUP(A50,'SJR LIST (2024)'!A50:A475,'SJR LIST (2024)'!T50:T475,,0,-1)</f>
        <v>0</v>
      </c>
      <c r="H50" s="9">
        <f>_xlfn.XLOOKUP(A50,'SJR LIST (2024)'!A50:A475,'SJR LIST (2024)'!U50:U475,,0,-1)</f>
        <v>0</v>
      </c>
      <c r="I50" s="9">
        <f>_xlfn.XLOOKUP(A50,'SJR LIST (2024)'!A50:A475,'SJR LIST (2024)'!W50:W475,,0,-1)</f>
        <v>0</v>
      </c>
      <c r="J50" s="9">
        <f>_xlfn.XLOOKUP(A50,'SJR LIST (2024)'!A50:A475,'SJR LIST (2024)'!X50:X475,,0,-1)</f>
        <v>900</v>
      </c>
      <c r="K50" s="9">
        <f>_xlfn.XLOOKUP(A50,'SJR LIST (2024)'!A50:A475,'SJR LIST (2024)'!Y50:Y475,,0,-1)</f>
        <v>0</v>
      </c>
      <c r="L50" s="9">
        <f>_xlfn.XLOOKUP(A50,'SJR LIST (2024)'!A50:A475,'SJR LIST (2024)'!Z50:Z475,,0,-1)</f>
        <v>0</v>
      </c>
      <c r="M50" s="9">
        <f>_xlfn.XLOOKUP(A50,'SJR LIST (2024)'!A50:A475,'SJR LIST (2024)'!V50:V475,,0,-1)</f>
        <v>385</v>
      </c>
      <c r="N50" s="9">
        <f>_xlfn.XLOOKUP(A50,'SJR LIST (2024)'!A50:A475,'SJR LIST (2024)'!AB50:AB475,,0,-1)</f>
        <v>5115</v>
      </c>
      <c r="O50" s="9">
        <f>_xlfn.XLOOKUP(A50,'SJR LIST (2024)'!A50:A475,'SJR LIST (2024)'!AD50:AD475,,0,-1)</f>
        <v>2115</v>
      </c>
      <c r="P50" s="9">
        <f>_xlfn.XLOOKUP(A50,'SJR LIST (2024)'!A50:A475,'SJR LIST (2024)'!AG50:AG475,,0,-1)</f>
        <v>3000</v>
      </c>
      <c r="Q50" s="9">
        <f>_xlfn.XLOOKUP(A50,'SJR LIST (2024)'!A50:A475,'SJR LIST (2024)'!AC50:AC475,,0,-1)</f>
        <v>0</v>
      </c>
      <c r="R50" s="7" t="str">
        <f>_xlfn.XLOOKUP(A50,'SJR LIST (2024)'!A50:A475,'SJR LIST (2024)'!AJ50:AJ475,,0,-1)</f>
        <v>FULLYPAID</v>
      </c>
      <c r="S50" s="7" t="str">
        <f>_xlfn.XLOOKUP(A50,'SJR LIST (2024)'!A51:A475,'SJR LIST (2024)'!AP51:AP475,,0,-1)</f>
        <v>ARE</v>
      </c>
    </row>
    <row r="51" s="3" customFormat="1" spans="1:19">
      <c r="A51" s="7" t="s">
        <v>109</v>
      </c>
      <c r="B51" s="7" t="str">
        <f>_xlfn.XLOOKUP(A51,'SJR LIST (2024)'!A51:A475,'SJR LIST (2024)'!B51:B475,,0,-1)</f>
        <v>WAGE, NICOLAS BRENN</v>
      </c>
      <c r="C51" s="10">
        <f>_xlfn.XLOOKUP(A51,'SJR LIST (2024)'!A51:A475,'SJR LIST (2024)'!L51:L475,,0,-1)</f>
        <v>45352</v>
      </c>
      <c r="D51" s="9">
        <f>_xlfn.XLOOKUP(A51,'SJR LIST (2024)'!A51:A475,'SJR LIST (2024)'!Q51:Q475,,0,-1)</f>
        <v>3500</v>
      </c>
      <c r="E51" s="9">
        <f>_xlfn.XLOOKUP(A51,'SJR LIST (2024)'!A51:A475,'SJR LIST (2024)'!R51:R475,,0,-1)</f>
        <v>2600</v>
      </c>
      <c r="F51" s="9">
        <f>_xlfn.XLOOKUP(A51,'SJR LIST (2024)'!A51:A475,'SJR LIST (2024)'!S51:S475,,0,-1)</f>
        <v>500</v>
      </c>
      <c r="G51" s="9">
        <f>_xlfn.XLOOKUP(A51,'SJR LIST (2024)'!A51:A475,'SJR LIST (2024)'!T51:T475,,0,-1)</f>
        <v>0</v>
      </c>
      <c r="H51" s="9">
        <f>_xlfn.XLOOKUP(A51,'SJR LIST (2024)'!A51:A475,'SJR LIST (2024)'!U51:U475,,0,-1)</f>
        <v>0</v>
      </c>
      <c r="I51" s="9">
        <f>_xlfn.XLOOKUP(A51,'SJR LIST (2024)'!A51:A475,'SJR LIST (2024)'!W51:W475,,0,-1)</f>
        <v>0</v>
      </c>
      <c r="J51" s="9">
        <f>_xlfn.XLOOKUP(A51,'SJR LIST (2024)'!A51:A475,'SJR LIST (2024)'!X51:X475,,0,-1)</f>
        <v>450</v>
      </c>
      <c r="K51" s="9">
        <f>_xlfn.XLOOKUP(A51,'SJR LIST (2024)'!A51:A475,'SJR LIST (2024)'!Y51:Y475,,0,-1)</f>
        <v>0</v>
      </c>
      <c r="L51" s="9">
        <f>_xlfn.XLOOKUP(A51,'SJR LIST (2024)'!A51:A475,'SJR LIST (2024)'!Z51:Z475,,0,-1)</f>
        <v>0</v>
      </c>
      <c r="M51" s="9">
        <f>_xlfn.XLOOKUP(A51,'SJR LIST (2024)'!A51:A475,'SJR LIST (2024)'!V51:V475,,0,-1)</f>
        <v>0</v>
      </c>
      <c r="N51" s="9">
        <f>_xlfn.XLOOKUP(A51,'SJR LIST (2024)'!A51:A475,'SJR LIST (2024)'!AB51:AB475,,0,-1)</f>
        <v>6150</v>
      </c>
      <c r="O51" s="9">
        <f>_xlfn.XLOOKUP(A51,'SJR LIST (2024)'!A51:A475,'SJR LIST (2024)'!AD51:AD475,,0,-1)</f>
        <v>3150</v>
      </c>
      <c r="P51" s="9">
        <f>_xlfn.XLOOKUP(A51,'SJR LIST (2024)'!A51:A475,'SJR LIST (2024)'!AG51:AG475,,0,-1)</f>
        <v>3000</v>
      </c>
      <c r="Q51" s="9">
        <f>_xlfn.XLOOKUP(A51,'SJR LIST (2024)'!A51:A475,'SJR LIST (2024)'!AC51:AC475,,0,-1)</f>
        <v>0</v>
      </c>
      <c r="R51" s="7" t="str">
        <f>_xlfn.XLOOKUP(A51,'SJR LIST (2024)'!A51:A475,'SJR LIST (2024)'!AJ51:AJ475,,0,-1)</f>
        <v>FULLYPAID</v>
      </c>
      <c r="S51" s="7" t="str">
        <f>_xlfn.XLOOKUP(A51,'SJR LIST (2024)'!A52:A475,'SJR LIST (2024)'!AP52:AP475,,0,-1)</f>
        <v>ARC</v>
      </c>
    </row>
    <row r="52" s="3" customFormat="1" spans="1:19">
      <c r="A52" s="7" t="s">
        <v>110</v>
      </c>
      <c r="B52" s="7" t="str">
        <f>_xlfn.XLOOKUP(A52,'SJR LIST (2024)'!A52:A475,'SJR LIST (2024)'!B52:B475,,0,-1)</f>
        <v>SINGH, KIM</v>
      </c>
      <c r="C52" s="10">
        <f>_xlfn.XLOOKUP(A52,'SJR LIST (2024)'!A52:A475,'SJR LIST (2024)'!L52:L475,,0,-1)</f>
        <v>45357</v>
      </c>
      <c r="D52" s="9">
        <f>_xlfn.XLOOKUP(A52,'SJR LIST (2024)'!A52:A475,'SJR LIST (2024)'!Q52:Q475,,0,-1)</f>
        <v>3300</v>
      </c>
      <c r="E52" s="9">
        <f>_xlfn.XLOOKUP(A52,'SJR LIST (2024)'!A52:A475,'SJR LIST (2024)'!R52:R475,,0,-1)</f>
        <v>2600</v>
      </c>
      <c r="F52" s="9">
        <f>_xlfn.XLOOKUP(A52,'SJR LIST (2024)'!A52:A475,'SJR LIST (2024)'!S52:S475,,0,-1)</f>
        <v>0</v>
      </c>
      <c r="G52" s="9">
        <f>_xlfn.XLOOKUP(A52,'SJR LIST (2024)'!A52:A475,'SJR LIST (2024)'!T52:T475,,0,-1)</f>
        <v>0</v>
      </c>
      <c r="H52" s="9">
        <f>_xlfn.XLOOKUP(A52,'SJR LIST (2024)'!A52:A475,'SJR LIST (2024)'!U52:U475,,0,-1)</f>
        <v>0</v>
      </c>
      <c r="I52" s="9">
        <f>_xlfn.XLOOKUP(A52,'SJR LIST (2024)'!A52:A475,'SJR LIST (2024)'!W52:W475,,0,-1)</f>
        <v>3300</v>
      </c>
      <c r="J52" s="9">
        <f>_xlfn.XLOOKUP(A52,'SJR LIST (2024)'!A52:A475,'SJR LIST (2024)'!X52:X475,,0,-1)</f>
        <v>2600</v>
      </c>
      <c r="K52" s="9">
        <f>_xlfn.XLOOKUP(A52,'SJR LIST (2024)'!A52:A475,'SJR LIST (2024)'!Y52:Y475,,0,-1)</f>
        <v>0</v>
      </c>
      <c r="L52" s="9">
        <f>_xlfn.XLOOKUP(A52,'SJR LIST (2024)'!A52:A475,'SJR LIST (2024)'!Z52:Z475,,0,-1)</f>
        <v>0</v>
      </c>
      <c r="M52" s="9">
        <f>_xlfn.XLOOKUP(A52,'SJR LIST (2024)'!A52:A475,'SJR LIST (2024)'!V52:V475,,0,-1)</f>
        <v>0</v>
      </c>
      <c r="N52" s="9">
        <f>_xlfn.XLOOKUP(A52,'SJR LIST (2024)'!A52:A475,'SJR LIST (2024)'!AB52:AB475,,0,-1)</f>
        <v>0</v>
      </c>
      <c r="O52" s="9">
        <f>_xlfn.XLOOKUP(A52,'SJR LIST (2024)'!A52:A475,'SJR LIST (2024)'!AD52:AD475,,0,-1)</f>
        <v>0</v>
      </c>
      <c r="P52" s="9">
        <f>_xlfn.XLOOKUP(A52,'SJR LIST (2024)'!A52:A475,'SJR LIST (2024)'!AG52:AG475,,0,-1)</f>
        <v>0</v>
      </c>
      <c r="Q52" s="9">
        <f>_xlfn.XLOOKUP(A52,'SJR LIST (2024)'!A52:A475,'SJR LIST (2024)'!AC52:AC475,,0,-1)</f>
        <v>0</v>
      </c>
      <c r="R52" s="7" t="str">
        <f>_xlfn.XLOOKUP(A52,'SJR LIST (2024)'!A52:A475,'SJR LIST (2024)'!AJ52:AJ475,,0,-1)</f>
        <v>W</v>
      </c>
      <c r="S52" s="7" t="str">
        <f>_xlfn.XLOOKUP(A52,'SJR LIST (2024)'!A53:A475,'SJR LIST (2024)'!AP53:AP475,,0,-1)</f>
        <v>DPO</v>
      </c>
    </row>
    <row r="53" s="3" customFormat="1" spans="1:19">
      <c r="A53" s="7" t="s">
        <v>112</v>
      </c>
      <c r="B53" s="7" t="str">
        <f>_xlfn.XLOOKUP(A53,'SJR LIST (2024)'!A53:A475,'SJR LIST (2024)'!B53:B475,,0,-1)</f>
        <v>BONDOC, ROWENA</v>
      </c>
      <c r="C53" s="10">
        <f>_xlfn.XLOOKUP(A53,'SJR LIST (2024)'!A53:A475,'SJR LIST (2024)'!L53:L475,,0,-1)</f>
        <v>45359</v>
      </c>
      <c r="D53" s="9">
        <f>_xlfn.XLOOKUP(A53,'SJR LIST (2024)'!A53:A475,'SJR LIST (2024)'!Q53:Q475,,0,-1)</f>
        <v>0</v>
      </c>
      <c r="E53" s="9">
        <f>_xlfn.XLOOKUP(A53,'SJR LIST (2024)'!A53:A475,'SJR LIST (2024)'!R53:R475,,0,-1)</f>
        <v>0</v>
      </c>
      <c r="F53" s="9">
        <f>_xlfn.XLOOKUP(A53,'SJR LIST (2024)'!A53:A475,'SJR LIST (2024)'!S53:S475,,0,-1)</f>
        <v>0</v>
      </c>
      <c r="G53" s="9">
        <f>_xlfn.XLOOKUP(A53,'SJR LIST (2024)'!A53:A475,'SJR LIST (2024)'!T53:T475,,0,-1)</f>
        <v>0</v>
      </c>
      <c r="H53" s="9">
        <f>_xlfn.XLOOKUP(A53,'SJR LIST (2024)'!A53:A475,'SJR LIST (2024)'!U53:U475,,0,-1)</f>
        <v>0</v>
      </c>
      <c r="I53" s="9">
        <f>_xlfn.XLOOKUP(A53,'SJR LIST (2024)'!A53:A475,'SJR LIST (2024)'!W53:W475,,0,-1)</f>
        <v>0</v>
      </c>
      <c r="J53" s="9">
        <f>_xlfn.XLOOKUP(A53,'SJR LIST (2024)'!A53:A475,'SJR LIST (2024)'!X53:X475,,0,-1)</f>
        <v>0</v>
      </c>
      <c r="K53" s="9">
        <f>_xlfn.XLOOKUP(A53,'SJR LIST (2024)'!A53:A475,'SJR LIST (2024)'!Y53:Y475,,0,-1)</f>
        <v>0</v>
      </c>
      <c r="L53" s="9">
        <f>_xlfn.XLOOKUP(A53,'SJR LIST (2024)'!A53:A475,'SJR LIST (2024)'!Z53:Z475,,0,-1)</f>
        <v>0</v>
      </c>
      <c r="M53" s="9">
        <f>_xlfn.XLOOKUP(A53,'SJR LIST (2024)'!A53:A475,'SJR LIST (2024)'!V53:V475,,0,-1)</f>
        <v>0</v>
      </c>
      <c r="N53" s="9">
        <f>_xlfn.XLOOKUP(A53,'SJR LIST (2024)'!A53:A475,'SJR LIST (2024)'!AB53:AB475,,0,-1)</f>
        <v>0</v>
      </c>
      <c r="O53" s="9">
        <f>_xlfn.XLOOKUP(A53,'SJR LIST (2024)'!A53:A475,'SJR LIST (2024)'!AD53:AD475,,0,-1)</f>
        <v>0</v>
      </c>
      <c r="P53" s="9">
        <f>_xlfn.XLOOKUP(A53,'SJR LIST (2024)'!A53:A475,'SJR LIST (2024)'!AG53:AG475,,0,-1)</f>
        <v>0</v>
      </c>
      <c r="Q53" s="9">
        <f>_xlfn.XLOOKUP(A53,'SJR LIST (2024)'!A53:A475,'SJR LIST (2024)'!AC53:AC475,,0,-1)</f>
        <v>0</v>
      </c>
      <c r="R53" s="7" t="str">
        <f>_xlfn.XLOOKUP(A53,'SJR LIST (2024)'!A53:A475,'SJR LIST (2024)'!AJ53:AJ475,,0,-1)</f>
        <v>OTH-05</v>
      </c>
      <c r="S53" s="7" t="str">
        <f>_xlfn.XLOOKUP(A53,'SJR LIST (2024)'!A54:A475,'SJR LIST (2024)'!AP54:AP475,,0,-1)</f>
        <v>DPO</v>
      </c>
    </row>
    <row r="54" s="3" customFormat="1" spans="1:19">
      <c r="A54" s="7" t="s">
        <v>115</v>
      </c>
      <c r="B54" s="7" t="str">
        <f>_xlfn.XLOOKUP(A54,'SJR LIST (2024)'!A54:A475,'SJR LIST (2024)'!B54:B475,,0,-1)</f>
        <v>THE GARDENS/ AAA GOURMET CLUB INC</v>
      </c>
      <c r="C54" s="10">
        <f>_xlfn.XLOOKUP(A54,'SJR LIST (2024)'!A54:A475,'SJR LIST (2024)'!L54:L475,,0,-1)</f>
        <v>45359</v>
      </c>
      <c r="D54" s="9">
        <f>_xlfn.XLOOKUP(A54,'SJR LIST (2024)'!A54:A475,'SJR LIST (2024)'!Q54:Q475,,0,-1)</f>
        <v>440</v>
      </c>
      <c r="E54" s="9">
        <f>_xlfn.XLOOKUP(A54,'SJR LIST (2024)'!A54:A475,'SJR LIST (2024)'!R54:R475,,0,-1)</f>
        <v>3000</v>
      </c>
      <c r="F54" s="9">
        <f>_xlfn.XLOOKUP(A54,'SJR LIST (2024)'!A54:A475,'SJR LIST (2024)'!S54:S475,,0,-1)</f>
        <v>500</v>
      </c>
      <c r="G54" s="9">
        <f>_xlfn.XLOOKUP(A54,'SJR LIST (2024)'!A54:A475,'SJR LIST (2024)'!T54:T475,,0,-1)</f>
        <v>0</v>
      </c>
      <c r="H54" s="9">
        <f>_xlfn.XLOOKUP(A54,'SJR LIST (2024)'!A54:A475,'SJR LIST (2024)'!U54:U475,,0,-1)</f>
        <v>0</v>
      </c>
      <c r="I54" s="9">
        <f>_xlfn.XLOOKUP(A54,'SJR LIST (2024)'!A54:A475,'SJR LIST (2024)'!W54:W475,,0,-1)</f>
        <v>0</v>
      </c>
      <c r="J54" s="9">
        <f>_xlfn.XLOOKUP(A54,'SJR LIST (2024)'!A54:A475,'SJR LIST (2024)'!X54:X475,,0,-1)</f>
        <v>0</v>
      </c>
      <c r="K54" s="9">
        <f>_xlfn.XLOOKUP(A54,'SJR LIST (2024)'!A54:A475,'SJR LIST (2024)'!Y54:Y475,,0,-1)</f>
        <v>0</v>
      </c>
      <c r="L54" s="9">
        <f>_xlfn.XLOOKUP(A54,'SJR LIST (2024)'!A54:A475,'SJR LIST (2024)'!Z54:Z475,,0,-1)</f>
        <v>0</v>
      </c>
      <c r="M54" s="9">
        <f>_xlfn.XLOOKUP(A54,'SJR LIST (2024)'!A54:A475,'SJR LIST (2024)'!V54:V475,,0,-1)</f>
        <v>0</v>
      </c>
      <c r="N54" s="9">
        <f>_xlfn.XLOOKUP(A54,'SJR LIST (2024)'!A54:A475,'SJR LIST (2024)'!AB54:AB475,,0,-1)</f>
        <v>3940</v>
      </c>
      <c r="O54" s="9">
        <f>_xlfn.XLOOKUP(A54,'SJR LIST (2024)'!A54:A475,'SJR LIST (2024)'!AD54:AD475,,0,-1)</f>
        <v>1970</v>
      </c>
      <c r="P54" s="9">
        <f>_xlfn.XLOOKUP(A54,'SJR LIST (2024)'!A54:A475,'SJR LIST (2024)'!AG54:AG475,,0,-1)</f>
        <v>1970</v>
      </c>
      <c r="Q54" s="9">
        <f>_xlfn.XLOOKUP(A54,'SJR LIST (2024)'!A54:A475,'SJR LIST (2024)'!AC54:AC475,,0,-1)</f>
        <v>0</v>
      </c>
      <c r="R54" s="7" t="str">
        <f>_xlfn.XLOOKUP(A54,'SJR LIST (2024)'!A54:A475,'SJR LIST (2024)'!AJ54:AJ475,,0,-1)</f>
        <v>FULLYPAID</v>
      </c>
      <c r="S54" s="7" t="str">
        <f>_xlfn.XLOOKUP(A54,'SJR LIST (2024)'!A55:A475,'SJR LIST (2024)'!AP55:AP475,,0,-1)</f>
        <v>ARE</v>
      </c>
    </row>
    <row r="55" s="3" customFormat="1" spans="1:19">
      <c r="A55" s="7" t="s">
        <v>116</v>
      </c>
      <c r="B55" s="7" t="str">
        <f>_xlfn.XLOOKUP(A55,'SJR LIST (2024)'!A55:A475,'SJR LIST (2024)'!B55:B475,,0,-1)</f>
        <v>CRUZ, JAYSON</v>
      </c>
      <c r="C55" s="10">
        <f>_xlfn.XLOOKUP(A55,'SJR LIST (2024)'!A55:A475,'SJR LIST (2024)'!L55:L475,,0,-1)</f>
        <v>45359</v>
      </c>
      <c r="D55" s="9">
        <f>_xlfn.XLOOKUP(A55,'SJR LIST (2024)'!A55:A475,'SJR LIST (2024)'!Q55:Q475,,0,-1)</f>
        <v>3300</v>
      </c>
      <c r="E55" s="9">
        <f>_xlfn.XLOOKUP(A55,'SJR LIST (2024)'!A55:A475,'SJR LIST (2024)'!R55:R475,,0,-1)</f>
        <v>2600</v>
      </c>
      <c r="F55" s="9">
        <f>_xlfn.XLOOKUP(A55,'SJR LIST (2024)'!A55:A475,'SJR LIST (2024)'!S55:S475,,0,-1)</f>
        <v>0</v>
      </c>
      <c r="G55" s="9">
        <f>_xlfn.XLOOKUP(A55,'SJR LIST (2024)'!A55:A475,'SJR LIST (2024)'!T55:T475,,0,-1)</f>
        <v>0</v>
      </c>
      <c r="H55" s="9">
        <f>_xlfn.XLOOKUP(A55,'SJR LIST (2024)'!A55:A475,'SJR LIST (2024)'!U55:U475,,0,-1)</f>
        <v>0</v>
      </c>
      <c r="I55" s="9">
        <f>_xlfn.XLOOKUP(A55,'SJR LIST (2024)'!A55:A475,'SJR LIST (2024)'!W55:W475,,0,-1)</f>
        <v>3300</v>
      </c>
      <c r="J55" s="9">
        <f>_xlfn.XLOOKUP(A55,'SJR LIST (2024)'!A55:A475,'SJR LIST (2024)'!X55:X475,,0,-1)</f>
        <v>2600</v>
      </c>
      <c r="K55" s="9">
        <f>_xlfn.XLOOKUP(A55,'SJR LIST (2024)'!A55:A475,'SJR LIST (2024)'!Y55:Y475,,0,-1)</f>
        <v>0</v>
      </c>
      <c r="L55" s="9">
        <f>_xlfn.XLOOKUP(A55,'SJR LIST (2024)'!A55:A475,'SJR LIST (2024)'!Z55:Z475,,0,-1)</f>
        <v>0</v>
      </c>
      <c r="M55" s="9">
        <f>_xlfn.XLOOKUP(A55,'SJR LIST (2024)'!A55:A475,'SJR LIST (2024)'!V55:V475,,0,-1)</f>
        <v>0</v>
      </c>
      <c r="N55" s="9">
        <f>_xlfn.XLOOKUP(A55,'SJR LIST (2024)'!A55:A475,'SJR LIST (2024)'!AB55:AB475,,0,-1)</f>
        <v>0</v>
      </c>
      <c r="O55" s="9">
        <f>_xlfn.XLOOKUP(A55,'SJR LIST (2024)'!A55:A475,'SJR LIST (2024)'!AD55:AD475,,0,-1)</f>
        <v>0</v>
      </c>
      <c r="P55" s="9">
        <f>_xlfn.XLOOKUP(A55,'SJR LIST (2024)'!A55:A475,'SJR LIST (2024)'!AG55:AG475,,0,-1)</f>
        <v>0</v>
      </c>
      <c r="Q55" s="9">
        <f>_xlfn.XLOOKUP(A55,'SJR LIST (2024)'!A55:A475,'SJR LIST (2024)'!AC55:AC475,,0,-1)</f>
        <v>0</v>
      </c>
      <c r="R55" s="7" t="str">
        <f>_xlfn.XLOOKUP(A55,'SJR LIST (2024)'!A55:A475,'SJR LIST (2024)'!AJ55:AJ475,,0,-1)</f>
        <v>W</v>
      </c>
      <c r="S55" s="7" t="str">
        <f>_xlfn.XLOOKUP(A55,'SJR LIST (2024)'!A56:A475,'SJR LIST (2024)'!AP56:AP475,,0,-1)</f>
        <v>DPO</v>
      </c>
    </row>
    <row r="56" s="3" customFormat="1" spans="1:19">
      <c r="A56" s="7" t="s">
        <v>117</v>
      </c>
      <c r="B56" s="7" t="str">
        <f>_xlfn.XLOOKUP(A56,'SJR LIST (2024)'!A56:A475,'SJR LIST (2024)'!B56:B475,,0,-1)</f>
        <v>BONDOC, ROWENA</v>
      </c>
      <c r="C56" s="10">
        <f>_xlfn.XLOOKUP(A56,'SJR LIST (2024)'!A56:A475,'SJR LIST (2024)'!L56:L475,,0,-1)</f>
        <v>45359</v>
      </c>
      <c r="D56" s="9">
        <f>_xlfn.XLOOKUP(A56,'SJR LIST (2024)'!A56:A475,'SJR LIST (2024)'!Q56:Q475,,0,-1)</f>
        <v>15050</v>
      </c>
      <c r="E56" s="9">
        <f>_xlfn.XLOOKUP(A56,'SJR LIST (2024)'!A56:A475,'SJR LIST (2024)'!R56:R475,,0,-1)</f>
        <v>4250</v>
      </c>
      <c r="F56" s="9">
        <f>_xlfn.XLOOKUP(A56,'SJR LIST (2024)'!A56:A475,'SJR LIST (2024)'!S56:S475,,0,-1)</f>
        <v>500</v>
      </c>
      <c r="G56" s="9">
        <f>_xlfn.XLOOKUP(A56,'SJR LIST (2024)'!A56:A475,'SJR LIST (2024)'!T56:T475,,0,-1)</f>
        <v>0</v>
      </c>
      <c r="H56" s="9">
        <f>_xlfn.XLOOKUP(A56,'SJR LIST (2024)'!A56:A475,'SJR LIST (2024)'!U56:U475,,0,-1)</f>
        <v>200</v>
      </c>
      <c r="I56" s="9">
        <f>_xlfn.XLOOKUP(A56,'SJR LIST (2024)'!A56:A475,'SJR LIST (2024)'!W56:W475,,0,-1)</f>
        <v>14850</v>
      </c>
      <c r="J56" s="9">
        <f>_xlfn.XLOOKUP(A56,'SJR LIST (2024)'!A56:A475,'SJR LIST (2024)'!X56:X475,,0,-1)</f>
        <v>1800</v>
      </c>
      <c r="K56" s="9">
        <f>_xlfn.XLOOKUP(A56,'SJR LIST (2024)'!A56:A475,'SJR LIST (2024)'!Y56:Y475,,0,-1)</f>
        <v>0</v>
      </c>
      <c r="L56" s="9">
        <f>_xlfn.XLOOKUP(A56,'SJR LIST (2024)'!A56:A475,'SJR LIST (2024)'!Z56:Z475,,0,-1)</f>
        <v>0</v>
      </c>
      <c r="M56" s="9">
        <f>_xlfn.XLOOKUP(A56,'SJR LIST (2024)'!A56:A475,'SJR LIST (2024)'!V56:V475,,0,-1)</f>
        <v>332.5</v>
      </c>
      <c r="N56" s="9">
        <f>_xlfn.XLOOKUP(A56,'SJR LIST (2024)'!A56:A475,'SJR LIST (2024)'!AB56:AB475,,0,-1)</f>
        <v>2617.5</v>
      </c>
      <c r="O56" s="9">
        <f>_xlfn.XLOOKUP(A56,'SJR LIST (2024)'!A56:A475,'SJR LIST (2024)'!AD56:AD475,,0,-1)</f>
        <v>1300</v>
      </c>
      <c r="P56" s="9">
        <f>_xlfn.XLOOKUP(A56,'SJR LIST (2024)'!A56:A475,'SJR LIST (2024)'!AG56:AG475,,0,-1)</f>
        <v>1317.5</v>
      </c>
      <c r="Q56" s="9">
        <f>_xlfn.XLOOKUP(A56,'SJR LIST (2024)'!A56:A475,'SJR LIST (2024)'!AC56:AC475,,0,-1)</f>
        <v>0</v>
      </c>
      <c r="R56" s="7" t="str">
        <f>_xlfn.XLOOKUP(A56,'SJR LIST (2024)'!A56:A475,'SJR LIST (2024)'!AJ56:AJ475,,0,-1)</f>
        <v>FULLYPAID</v>
      </c>
      <c r="S56" s="7" t="str">
        <f>_xlfn.XLOOKUP(A56,'SJR LIST (2024)'!A57:A475,'SJR LIST (2024)'!AP57:AP475,,0,-1)</f>
        <v>ARC</v>
      </c>
    </row>
    <row r="57" s="3" customFormat="1" spans="1:19">
      <c r="A57" s="7" t="s">
        <v>118</v>
      </c>
      <c r="B57" s="7" t="str">
        <f>_xlfn.XLOOKUP(A57,'SJR LIST (2024)'!A57:A475,'SJR LIST (2024)'!B57:B475,,0,-1)</f>
        <v>CORDOBA, NERISSA C/O MARK CHUA</v>
      </c>
      <c r="C57" s="10">
        <f>_xlfn.XLOOKUP(A57,'SJR LIST (2024)'!A57:A475,'SJR LIST (2024)'!L57:L475,,0,-1)</f>
        <v>45363</v>
      </c>
      <c r="D57" s="9">
        <f>_xlfn.XLOOKUP(A57,'SJR LIST (2024)'!A57:A475,'SJR LIST (2024)'!Q57:Q475,,0,-1)</f>
        <v>13970</v>
      </c>
      <c r="E57" s="9">
        <f>_xlfn.XLOOKUP(A57,'SJR LIST (2024)'!A57:A475,'SJR LIST (2024)'!R57:R475,,0,-1)</f>
        <v>4250</v>
      </c>
      <c r="F57" s="9">
        <f>_xlfn.XLOOKUP(A57,'SJR LIST (2024)'!A57:A475,'SJR LIST (2024)'!S57:S475,,0,-1)</f>
        <v>500</v>
      </c>
      <c r="G57" s="9">
        <f>_xlfn.XLOOKUP(A57,'SJR LIST (2024)'!A57:A475,'SJR LIST (2024)'!T57:T475,,0,-1)</f>
        <v>0</v>
      </c>
      <c r="H57" s="9">
        <f>_xlfn.XLOOKUP(A57,'SJR LIST (2024)'!A57:A475,'SJR LIST (2024)'!U57:U475,,0,-1)</f>
        <v>0</v>
      </c>
      <c r="I57" s="9">
        <f>_xlfn.XLOOKUP(A57,'SJR LIST (2024)'!A57:A475,'SJR LIST (2024)'!W57:W475,,0,-1)</f>
        <v>1000</v>
      </c>
      <c r="J57" s="9">
        <f>_xlfn.XLOOKUP(A57,'SJR LIST (2024)'!A57:A475,'SJR LIST (2024)'!X57:X475,,0,-1)</f>
        <v>0</v>
      </c>
      <c r="K57" s="9">
        <f>_xlfn.XLOOKUP(A57,'SJR LIST (2024)'!A57:A475,'SJR LIST (2024)'!Y57:Y475,,0,-1)</f>
        <v>0</v>
      </c>
      <c r="L57" s="9">
        <f>_xlfn.XLOOKUP(A57,'SJR LIST (2024)'!A57:A475,'SJR LIST (2024)'!Z57:Z475,,0,-1)</f>
        <v>0</v>
      </c>
      <c r="M57" s="9">
        <f>_xlfn.XLOOKUP(A57,'SJR LIST (2024)'!A57:A475,'SJR LIST (2024)'!V57:V475,,0,-1)</f>
        <v>175</v>
      </c>
      <c r="N57" s="9">
        <f>_xlfn.XLOOKUP(A57,'SJR LIST (2024)'!A57:A475,'SJR LIST (2024)'!AB57:AB475,,0,-1)</f>
        <v>17545</v>
      </c>
      <c r="O57" s="9">
        <f>_xlfn.XLOOKUP(A57,'SJR LIST (2024)'!A57:A475,'SJR LIST (2024)'!AD57:AD475,,0,-1)</f>
        <v>10000</v>
      </c>
      <c r="P57" s="9">
        <f>_xlfn.XLOOKUP(A57,'SJR LIST (2024)'!A57:A475,'SJR LIST (2024)'!AG57:AG475,,0,-1)</f>
        <v>7545</v>
      </c>
      <c r="Q57" s="9">
        <f>_xlfn.XLOOKUP(A57,'SJR LIST (2024)'!A57:A475,'SJR LIST (2024)'!AC57:AC475,,0,-1)</f>
        <v>0</v>
      </c>
      <c r="R57" s="7" t="str">
        <f>_xlfn.XLOOKUP(A57,'SJR LIST (2024)'!A57:A475,'SJR LIST (2024)'!AJ57:AJ475,,0,-1)</f>
        <v>FULLYPAID</v>
      </c>
      <c r="S57" s="7" t="str">
        <f>_xlfn.XLOOKUP(A57,'SJR LIST (2024)'!A58:A475,'SJR LIST (2024)'!AP58:AP475,,0,-1)</f>
        <v>ARE</v>
      </c>
    </row>
    <row r="58" s="3" customFormat="1" spans="1:19">
      <c r="A58" s="7" t="s">
        <v>120</v>
      </c>
      <c r="B58" s="7" t="str">
        <f>_xlfn.XLOOKUP(A58,'SJR LIST (2024)'!A58:A475,'SJR LIST (2024)'!B58:B475,,0,-1)</f>
        <v>URSUA, WEDNESDAY</v>
      </c>
      <c r="C58" s="10">
        <f>_xlfn.XLOOKUP(A58,'SJR LIST (2024)'!A58:A475,'SJR LIST (2024)'!L58:L475,,0,-1)</f>
        <v>45364</v>
      </c>
      <c r="D58" s="9">
        <f>_xlfn.XLOOKUP(A58,'SJR LIST (2024)'!A58:A475,'SJR LIST (2024)'!Q58:Q475,,0,-1)</f>
        <v>3300</v>
      </c>
      <c r="E58" s="9">
        <f>_xlfn.XLOOKUP(A58,'SJR LIST (2024)'!A58:A475,'SJR LIST (2024)'!R58:R475,,0,-1)</f>
        <v>2600</v>
      </c>
      <c r="F58" s="9">
        <f>_xlfn.XLOOKUP(A58,'SJR LIST (2024)'!A58:A475,'SJR LIST (2024)'!S58:S475,,0,-1)</f>
        <v>500</v>
      </c>
      <c r="G58" s="9">
        <f>_xlfn.XLOOKUP(A58,'SJR LIST (2024)'!A58:A475,'SJR LIST (2024)'!T58:T475,,0,-1)</f>
        <v>0</v>
      </c>
      <c r="H58" s="9">
        <f>_xlfn.XLOOKUP(A58,'SJR LIST (2024)'!A58:A475,'SJR LIST (2024)'!U58:U475,,0,-1)</f>
        <v>0</v>
      </c>
      <c r="I58" s="9">
        <f>_xlfn.XLOOKUP(A58,'SJR LIST (2024)'!A58:A475,'SJR LIST (2024)'!W58:W475,,0,-1)</f>
        <v>0</v>
      </c>
      <c r="J58" s="9">
        <f>_xlfn.XLOOKUP(A58,'SJR LIST (2024)'!A58:A475,'SJR LIST (2024)'!X58:X475,,0,-1)</f>
        <v>0</v>
      </c>
      <c r="K58" s="9">
        <f>_xlfn.XLOOKUP(A58,'SJR LIST (2024)'!A58:A475,'SJR LIST (2024)'!Y58:Y475,,0,-1)</f>
        <v>0</v>
      </c>
      <c r="L58" s="9">
        <f>_xlfn.XLOOKUP(A58,'SJR LIST (2024)'!A58:A475,'SJR LIST (2024)'!Z58:Z475,,0,-1)</f>
        <v>0</v>
      </c>
      <c r="M58" s="9">
        <f>_xlfn.XLOOKUP(A58,'SJR LIST (2024)'!A58:A475,'SJR LIST (2024)'!V58:V475,,0,-1)</f>
        <v>0</v>
      </c>
      <c r="N58" s="9">
        <f>_xlfn.XLOOKUP(A58,'SJR LIST (2024)'!A58:A475,'SJR LIST (2024)'!AB58:AB475,,0,-1)</f>
        <v>6400</v>
      </c>
      <c r="O58" s="9">
        <f>_xlfn.XLOOKUP(A58,'SJR LIST (2024)'!A58:A475,'SJR LIST (2024)'!AD58:AD475,,0,-1)</f>
        <v>3200</v>
      </c>
      <c r="P58" s="9">
        <f>_xlfn.XLOOKUP(A58,'SJR LIST (2024)'!A58:A475,'SJR LIST (2024)'!AG58:AG475,,0,-1)</f>
        <v>3200</v>
      </c>
      <c r="Q58" s="9">
        <f>_xlfn.XLOOKUP(A58,'SJR LIST (2024)'!A58:A475,'SJR LIST (2024)'!AC58:AC475,,0,-1)</f>
        <v>0</v>
      </c>
      <c r="R58" s="7" t="str">
        <f>_xlfn.XLOOKUP(A58,'SJR LIST (2024)'!A58:A475,'SJR LIST (2024)'!AJ58:AJ475,,0,-1)</f>
        <v>FULLYPAID</v>
      </c>
      <c r="S58" s="7" t="str">
        <f>_xlfn.XLOOKUP(A58,'SJR LIST (2024)'!A59:A475,'SJR LIST (2024)'!AP59:AP475,,0,-1)</f>
        <v>ARC</v>
      </c>
    </row>
    <row r="59" s="3" customFormat="1" spans="1:19">
      <c r="A59" s="7" t="s">
        <v>121</v>
      </c>
      <c r="B59" s="7" t="str">
        <f>_xlfn.XLOOKUP(A59,'SJR LIST (2024)'!A59:A475,'SJR LIST (2024)'!B59:B475,,0,-1)</f>
        <v>FERNANDEZ, KAYZEE ROSE</v>
      </c>
      <c r="C59" s="10">
        <f>_xlfn.XLOOKUP(A59,'SJR LIST (2024)'!A59:A475,'SJR LIST (2024)'!L59:L475,,0,-1)</f>
        <v>45364</v>
      </c>
      <c r="D59" s="9">
        <f>_xlfn.XLOOKUP(A59,'SJR LIST (2024)'!A59:A475,'SJR LIST (2024)'!Q59:Q475,,0,-1)</f>
        <v>3300</v>
      </c>
      <c r="E59" s="9">
        <f>_xlfn.XLOOKUP(A59,'SJR LIST (2024)'!A59:A475,'SJR LIST (2024)'!R59:R475,,0,-1)</f>
        <v>2600</v>
      </c>
      <c r="F59" s="9">
        <f>_xlfn.XLOOKUP(A59,'SJR LIST (2024)'!A59:A475,'SJR LIST (2024)'!S59:S475,,0,-1)</f>
        <v>0</v>
      </c>
      <c r="G59" s="9">
        <f>_xlfn.XLOOKUP(A59,'SJR LIST (2024)'!A59:A475,'SJR LIST (2024)'!T59:T475,,0,-1)</f>
        <v>0</v>
      </c>
      <c r="H59" s="9">
        <f>_xlfn.XLOOKUP(A59,'SJR LIST (2024)'!A59:A475,'SJR LIST (2024)'!U59:U475,,0,-1)</f>
        <v>0</v>
      </c>
      <c r="I59" s="9">
        <f>_xlfn.XLOOKUP(A59,'SJR LIST (2024)'!A59:A475,'SJR LIST (2024)'!W59:W475,,0,-1)</f>
        <v>3300</v>
      </c>
      <c r="J59" s="9">
        <f>_xlfn.XLOOKUP(A59,'SJR LIST (2024)'!A59:A475,'SJR LIST (2024)'!X59:X475,,0,-1)</f>
        <v>2600</v>
      </c>
      <c r="K59" s="9">
        <f>_xlfn.XLOOKUP(A59,'SJR LIST (2024)'!A59:A475,'SJR LIST (2024)'!Y59:Y475,,0,-1)</f>
        <v>0</v>
      </c>
      <c r="L59" s="9">
        <f>_xlfn.XLOOKUP(A59,'SJR LIST (2024)'!A59:A475,'SJR LIST (2024)'!Z59:Z475,,0,-1)</f>
        <v>0</v>
      </c>
      <c r="M59" s="9">
        <f>_xlfn.XLOOKUP(A59,'SJR LIST (2024)'!A59:A475,'SJR LIST (2024)'!V59:V475,,0,-1)</f>
        <v>0</v>
      </c>
      <c r="N59" s="9">
        <f>_xlfn.XLOOKUP(A59,'SJR LIST (2024)'!A59:A475,'SJR LIST (2024)'!AB59:AB475,,0,-1)</f>
        <v>0</v>
      </c>
      <c r="O59" s="9">
        <f>_xlfn.XLOOKUP(A59,'SJR LIST (2024)'!A59:A475,'SJR LIST (2024)'!AD59:AD475,,0,-1)</f>
        <v>0</v>
      </c>
      <c r="P59" s="9">
        <f>_xlfn.XLOOKUP(A59,'SJR LIST (2024)'!A59:A475,'SJR LIST (2024)'!AG59:AG475,,0,-1)</f>
        <v>0</v>
      </c>
      <c r="Q59" s="9">
        <f>_xlfn.XLOOKUP(A59,'SJR LIST (2024)'!A59:A475,'SJR LIST (2024)'!AC59:AC475,,0,-1)</f>
        <v>0</v>
      </c>
      <c r="R59" s="7" t="str">
        <f>_xlfn.XLOOKUP(A59,'SJR LIST (2024)'!A59:A475,'SJR LIST (2024)'!AJ59:AJ475,,0,-1)</f>
        <v>W</v>
      </c>
      <c r="S59" s="7" t="str">
        <f>_xlfn.XLOOKUP(A59,'SJR LIST (2024)'!A60:A475,'SJR LIST (2024)'!AP60:AP475,,0,-1)</f>
        <v>DPO</v>
      </c>
    </row>
    <row r="60" s="3" customFormat="1" spans="1:19">
      <c r="A60" s="7" t="s">
        <v>122</v>
      </c>
      <c r="B60" s="7" t="str">
        <f>_xlfn.XLOOKUP(A60,'SJR LIST (2024)'!A60:A475,'SJR LIST (2024)'!B60:B475,,0,-1)</f>
        <v>ABENSON VENTURES INC.</v>
      </c>
      <c r="C60" s="10">
        <f>_xlfn.XLOOKUP(A60,'SJR LIST (2024)'!A60:A475,'SJR LIST (2024)'!L60:L475,,0,-1)</f>
        <v>45365</v>
      </c>
      <c r="D60" s="9">
        <f>_xlfn.XLOOKUP(A60,'SJR LIST (2024)'!A60:A475,'SJR LIST (2024)'!Q60:Q475,,0,-1)</f>
        <v>0</v>
      </c>
      <c r="E60" s="9">
        <f>_xlfn.XLOOKUP(A60,'SJR LIST (2024)'!A60:A475,'SJR LIST (2024)'!R60:R475,,0,-1)</f>
        <v>450</v>
      </c>
      <c r="F60" s="9">
        <f>_xlfn.XLOOKUP(A60,'SJR LIST (2024)'!A60:A475,'SJR LIST (2024)'!S60:S475,,0,-1)</f>
        <v>0</v>
      </c>
      <c r="G60" s="9">
        <f>_xlfn.XLOOKUP(A60,'SJR LIST (2024)'!A60:A475,'SJR LIST (2024)'!T60:T475,,0,-1)</f>
        <v>0</v>
      </c>
      <c r="H60" s="9">
        <f>_xlfn.XLOOKUP(A60,'SJR LIST (2024)'!A60:A475,'SJR LIST (2024)'!U60:U475,,0,-1)</f>
        <v>0</v>
      </c>
      <c r="I60" s="9">
        <f>_xlfn.XLOOKUP(A60,'SJR LIST (2024)'!A60:A475,'SJR LIST (2024)'!W60:W475,,0,-1)</f>
        <v>0</v>
      </c>
      <c r="J60" s="9">
        <f>_xlfn.XLOOKUP(A60,'SJR LIST (2024)'!A60:A475,'SJR LIST (2024)'!X60:X475,,0,-1)</f>
        <v>450</v>
      </c>
      <c r="K60" s="9">
        <f>_xlfn.XLOOKUP(A60,'SJR LIST (2024)'!A60:A475,'SJR LIST (2024)'!Y60:Y475,,0,-1)</f>
        <v>0</v>
      </c>
      <c r="L60" s="9">
        <f>_xlfn.XLOOKUP(A60,'SJR LIST (2024)'!A60:A475,'SJR LIST (2024)'!Z60:Z475,,0,-1)</f>
        <v>0</v>
      </c>
      <c r="M60" s="9">
        <f>_xlfn.XLOOKUP(A60,'SJR LIST (2024)'!A60:A475,'SJR LIST (2024)'!V60:V475,,0,-1)</f>
        <v>0</v>
      </c>
      <c r="N60" s="9">
        <f>_xlfn.XLOOKUP(A60,'SJR LIST (2024)'!A60:A475,'SJR LIST (2024)'!AB60:AB475,,0,-1)</f>
        <v>0</v>
      </c>
      <c r="O60" s="9">
        <f>_xlfn.XLOOKUP(A60,'SJR LIST (2024)'!A60:A475,'SJR LIST (2024)'!AD60:AD475,,0,-1)</f>
        <v>0</v>
      </c>
      <c r="P60" s="9">
        <f>_xlfn.XLOOKUP(A60,'SJR LIST (2024)'!A60:A475,'SJR LIST (2024)'!AG60:AG475,,0,-1)</f>
        <v>0</v>
      </c>
      <c r="Q60" s="9">
        <f>_xlfn.XLOOKUP(A60,'SJR LIST (2024)'!A60:A475,'SJR LIST (2024)'!AC60:AC475,,0,-1)</f>
        <v>0</v>
      </c>
      <c r="R60" s="7" t="str">
        <f>_xlfn.XLOOKUP(A60,'SJR LIST (2024)'!A60:A475,'SJR LIST (2024)'!AJ60:AJ475,,0,-1)</f>
        <v>W</v>
      </c>
      <c r="S60" s="7" t="str">
        <f>_xlfn.XLOOKUP(A60,'SJR LIST (2024)'!A61:A475,'SJR LIST (2024)'!AP61:AP475,,0,-1)</f>
        <v>DPO</v>
      </c>
    </row>
    <row r="61" s="3" customFormat="1" spans="1:19">
      <c r="A61" s="7" t="s">
        <v>123</v>
      </c>
      <c r="B61" s="7" t="str">
        <f>_xlfn.XLOOKUP(A61,'SJR LIST (2024)'!A61:A475,'SJR LIST (2024)'!B61:B475,,0,-1)</f>
        <v>PUERTO PRIMERA INC.</v>
      </c>
      <c r="C61" s="10">
        <f>_xlfn.XLOOKUP(A61,'SJR LIST (2024)'!A61:A475,'SJR LIST (2024)'!L61:L475,,0,-1)</f>
        <v>45365</v>
      </c>
      <c r="D61" s="9">
        <f>_xlfn.XLOOKUP(A61,'SJR LIST (2024)'!A61:A475,'SJR LIST (2024)'!Q61:Q475,,0,-1)</f>
        <v>0</v>
      </c>
      <c r="E61" s="9">
        <f>_xlfn.XLOOKUP(A61,'SJR LIST (2024)'!A61:A475,'SJR LIST (2024)'!R61:R475,,0,-1)</f>
        <v>0</v>
      </c>
      <c r="F61" s="9">
        <f>_xlfn.XLOOKUP(A61,'SJR LIST (2024)'!A61:A475,'SJR LIST (2024)'!S61:S475,,0,-1)</f>
        <v>0</v>
      </c>
      <c r="G61" s="9">
        <f>_xlfn.XLOOKUP(A61,'SJR LIST (2024)'!A61:A475,'SJR LIST (2024)'!T61:T475,,0,-1)</f>
        <v>0</v>
      </c>
      <c r="H61" s="9">
        <f>_xlfn.XLOOKUP(A61,'SJR LIST (2024)'!A61:A475,'SJR LIST (2024)'!U61:U475,,0,-1)</f>
        <v>0</v>
      </c>
      <c r="I61" s="9">
        <f>_xlfn.XLOOKUP(A61,'SJR LIST (2024)'!A61:A475,'SJR LIST (2024)'!W61:W475,,0,-1)</f>
        <v>0</v>
      </c>
      <c r="J61" s="9">
        <f>_xlfn.XLOOKUP(A61,'SJR LIST (2024)'!A61:A475,'SJR LIST (2024)'!X61:X475,,0,-1)</f>
        <v>0</v>
      </c>
      <c r="K61" s="9">
        <f>_xlfn.XLOOKUP(A61,'SJR LIST (2024)'!A61:A475,'SJR LIST (2024)'!Y61:Y475,,0,-1)</f>
        <v>0</v>
      </c>
      <c r="L61" s="9">
        <f>_xlfn.XLOOKUP(A61,'SJR LIST (2024)'!A61:A475,'SJR LIST (2024)'!Z61:Z475,,0,-1)</f>
        <v>0</v>
      </c>
      <c r="M61" s="9">
        <f>_xlfn.XLOOKUP(A61,'SJR LIST (2024)'!A61:A475,'SJR LIST (2024)'!V61:V475,,0,-1)</f>
        <v>0</v>
      </c>
      <c r="N61" s="9">
        <f>_xlfn.XLOOKUP(A61,'SJR LIST (2024)'!A61:A475,'SJR LIST (2024)'!AB61:AB475,,0,-1)</f>
        <v>0</v>
      </c>
      <c r="O61" s="9">
        <f>_xlfn.XLOOKUP(A61,'SJR LIST (2024)'!A61:A475,'SJR LIST (2024)'!AD61:AD475,,0,-1)</f>
        <v>0</v>
      </c>
      <c r="P61" s="9">
        <f>_xlfn.XLOOKUP(A61,'SJR LIST (2024)'!A61:A475,'SJR LIST (2024)'!AG61:AG475,,0,-1)</f>
        <v>0</v>
      </c>
      <c r="Q61" s="9">
        <f>_xlfn.XLOOKUP(A61,'SJR LIST (2024)'!A61:A475,'SJR LIST (2024)'!AC61:AC475,,0,-1)</f>
        <v>0</v>
      </c>
      <c r="R61" s="7" t="str">
        <f>_xlfn.XLOOKUP(A61,'SJR LIST (2024)'!A61:A475,'SJR LIST (2024)'!AJ61:AJ475,,0,-1)</f>
        <v>W</v>
      </c>
      <c r="S61" s="7" t="str">
        <f>_xlfn.XLOOKUP(A61,'SJR LIST (2024)'!A62:A475,'SJR LIST (2024)'!AP62:AP475,,0,-1)</f>
        <v>DPO</v>
      </c>
    </row>
    <row r="62" s="3" customFormat="1" spans="1:19">
      <c r="A62" s="7" t="s">
        <v>124</v>
      </c>
      <c r="B62" s="7" t="str">
        <f>_xlfn.XLOOKUP(A62,'SJR LIST (2024)'!A62:A475,'SJR LIST (2024)'!B62:B475,,0,-1)</f>
        <v>PUA, DAVID</v>
      </c>
      <c r="C62" s="10">
        <f>_xlfn.XLOOKUP(A62,'SJR LIST (2024)'!A62:A475,'SJR LIST (2024)'!L62:L475,,0,-1)</f>
        <v>45366</v>
      </c>
      <c r="D62" s="9">
        <f>_xlfn.XLOOKUP(A62,'SJR LIST (2024)'!A62:A475,'SJR LIST (2024)'!Q62:Q475,,0,-1)</f>
        <v>2915</v>
      </c>
      <c r="E62" s="9">
        <f>_xlfn.XLOOKUP(A62,'SJR LIST (2024)'!A62:A475,'SJR LIST (2024)'!R62:R475,,0,-1)</f>
        <v>2600</v>
      </c>
      <c r="F62" s="9">
        <f>_xlfn.XLOOKUP(A62,'SJR LIST (2024)'!A62:A475,'SJR LIST (2024)'!S62:S475,,0,-1)</f>
        <v>500</v>
      </c>
      <c r="G62" s="9">
        <f>_xlfn.XLOOKUP(A62,'SJR LIST (2024)'!A62:A475,'SJR LIST (2024)'!T62:T475,,0,-1)</f>
        <v>0</v>
      </c>
      <c r="H62" s="9">
        <f>_xlfn.XLOOKUP(A62,'SJR LIST (2024)'!A62:A475,'SJR LIST (2024)'!U62:U475,,0,-1)</f>
        <v>0</v>
      </c>
      <c r="I62" s="9">
        <f>_xlfn.XLOOKUP(A62,'SJR LIST (2024)'!A62:A475,'SJR LIST (2024)'!W62:W475,,0,-1)</f>
        <v>0</v>
      </c>
      <c r="J62" s="9">
        <f>_xlfn.XLOOKUP(A62,'SJR LIST (2024)'!A62:A475,'SJR LIST (2024)'!X62:X475,,0,-1)</f>
        <v>0</v>
      </c>
      <c r="K62" s="9">
        <f>_xlfn.XLOOKUP(A62,'SJR LIST (2024)'!A62:A475,'SJR LIST (2024)'!Y62:Y475,,0,-1)</f>
        <v>0</v>
      </c>
      <c r="L62" s="9">
        <f>_xlfn.XLOOKUP(A62,'SJR LIST (2024)'!A62:A475,'SJR LIST (2024)'!Z62:Z475,,0,-1)</f>
        <v>0</v>
      </c>
      <c r="M62" s="9">
        <f>_xlfn.XLOOKUP(A62,'SJR LIST (2024)'!A62:A475,'SJR LIST (2024)'!V62:V475,,0,-1)</f>
        <v>0</v>
      </c>
      <c r="N62" s="9">
        <f>_xlfn.XLOOKUP(A62,'SJR LIST (2024)'!A62:A475,'SJR LIST (2024)'!AB62:AB475,,0,-1)</f>
        <v>6015</v>
      </c>
      <c r="O62" s="9">
        <f>_xlfn.XLOOKUP(A62,'SJR LIST (2024)'!A62:A475,'SJR LIST (2024)'!AD62:AD475,,0,-1)</f>
        <v>3015</v>
      </c>
      <c r="P62" s="9">
        <f>_xlfn.XLOOKUP(A62,'SJR LIST (2024)'!A62:A475,'SJR LIST (2024)'!AG62:AG475,,0,-1)</f>
        <v>3000</v>
      </c>
      <c r="Q62" s="9">
        <f>_xlfn.XLOOKUP(A62,'SJR LIST (2024)'!A62:A475,'SJR LIST (2024)'!AC62:AC475,,0,-1)</f>
        <v>0</v>
      </c>
      <c r="R62" s="7" t="str">
        <f>_xlfn.XLOOKUP(A62,'SJR LIST (2024)'!A62:A475,'SJR LIST (2024)'!AJ62:AJ475,,0,-1)</f>
        <v>FULLYPAID</v>
      </c>
      <c r="S62" s="7" t="str">
        <f>_xlfn.XLOOKUP(A62,'SJR LIST (2024)'!A63:A475,'SJR LIST (2024)'!AP63:AP475,,0,-1)</f>
        <v>ARC</v>
      </c>
    </row>
    <row r="63" s="3" customFormat="1" spans="1:19">
      <c r="A63" s="7" t="s">
        <v>126</v>
      </c>
      <c r="B63" s="7" t="str">
        <f>_xlfn.XLOOKUP(A63,'SJR LIST (2024)'!A63:A475,'SJR LIST (2024)'!B63:B475,,0,-1)</f>
        <v>QC HOLIDAY SPA</v>
      </c>
      <c r="C63" s="10">
        <f>_xlfn.XLOOKUP(A63,'SJR LIST (2024)'!A63:A475,'SJR LIST (2024)'!L63:L475,,0,-1)</f>
        <v>45366</v>
      </c>
      <c r="D63" s="9">
        <f>_xlfn.XLOOKUP(A63,'SJR LIST (2024)'!A63:A475,'SJR LIST (2024)'!Q63:Q475,,0,-1)</f>
        <v>1310</v>
      </c>
      <c r="E63" s="9">
        <f>_xlfn.XLOOKUP(A63,'SJR LIST (2024)'!A63:A475,'SJR LIST (2024)'!R63:R475,,0,-1)</f>
        <v>1350</v>
      </c>
      <c r="F63" s="9">
        <f>_xlfn.XLOOKUP(A63,'SJR LIST (2024)'!A63:A475,'SJR LIST (2024)'!S63:S475,,0,-1)</f>
        <v>500</v>
      </c>
      <c r="G63" s="9">
        <f>_xlfn.XLOOKUP(A63,'SJR LIST (2024)'!A63:A475,'SJR LIST (2024)'!T63:T475,,0,-1)</f>
        <v>0</v>
      </c>
      <c r="H63" s="9">
        <f>_xlfn.XLOOKUP(A63,'SJR LIST (2024)'!A63:A475,'SJR LIST (2024)'!U63:U475,,0,-1)</f>
        <v>0</v>
      </c>
      <c r="I63" s="9">
        <f>_xlfn.XLOOKUP(A63,'SJR LIST (2024)'!A63:A475,'SJR LIST (2024)'!W63:W475,,0,-1)</f>
        <v>0</v>
      </c>
      <c r="J63" s="9">
        <f>_xlfn.XLOOKUP(A63,'SJR LIST (2024)'!A63:A475,'SJR LIST (2024)'!X63:X475,,0,-1)</f>
        <v>0</v>
      </c>
      <c r="K63" s="9">
        <f>_xlfn.XLOOKUP(A63,'SJR LIST (2024)'!A63:A475,'SJR LIST (2024)'!Y63:Y475,,0,-1)</f>
        <v>0</v>
      </c>
      <c r="L63" s="9">
        <f>_xlfn.XLOOKUP(A63,'SJR LIST (2024)'!A63:A475,'SJR LIST (2024)'!Z63:Z475,,0,-1)</f>
        <v>0</v>
      </c>
      <c r="M63" s="9">
        <f>_xlfn.XLOOKUP(A63,'SJR LIST (2024)'!A63:A475,'SJR LIST (2024)'!V63:V475,,0,-1)</f>
        <v>221.2</v>
      </c>
      <c r="N63" s="9">
        <f>_xlfn.XLOOKUP(A63,'SJR LIST (2024)'!A63:A475,'SJR LIST (2024)'!AB63:AB475,,0,-1)</f>
        <v>2938.8</v>
      </c>
      <c r="O63" s="9">
        <f>_xlfn.XLOOKUP(A63,'SJR LIST (2024)'!A63:A475,'SJR LIST (2024)'!AD63:AD475,,0,-1)</f>
        <v>0</v>
      </c>
      <c r="P63" s="9">
        <f>_xlfn.XLOOKUP(A63,'SJR LIST (2024)'!A63:A475,'SJR LIST (2024)'!AG63:AG475,,0,-1)</f>
        <v>2938.8</v>
      </c>
      <c r="Q63" s="9">
        <f>_xlfn.XLOOKUP(A63,'SJR LIST (2024)'!A63:A475,'SJR LIST (2024)'!AC63:AC475,,0,-1)</f>
        <v>0</v>
      </c>
      <c r="R63" s="7" t="str">
        <f>_xlfn.XLOOKUP(A63,'SJR LIST (2024)'!A63:A475,'SJR LIST (2024)'!AJ63:AJ475,,0,-1)</f>
        <v>FULLYPAID</v>
      </c>
      <c r="S63" s="7" t="str">
        <f>_xlfn.XLOOKUP(A63,'SJR LIST (2024)'!A64:A475,'SJR LIST (2024)'!AP64:AP475,,0,-1)</f>
        <v>ARE</v>
      </c>
    </row>
    <row r="64" s="3" customFormat="1" spans="1:19">
      <c r="A64" s="7" t="s">
        <v>127</v>
      </c>
      <c r="B64" s="7" t="str">
        <f>_xlfn.XLOOKUP(A64,'SJR LIST (2024)'!A64:A475,'SJR LIST (2024)'!B64:B475,,0,-1)</f>
        <v>PUERTO PRIMERA INC.</v>
      </c>
      <c r="C64" s="10">
        <f>_xlfn.XLOOKUP(A64,'SJR LIST (2024)'!A64:A475,'SJR LIST (2024)'!L64:L475,,0,-1)</f>
        <v>45366</v>
      </c>
      <c r="D64" s="9">
        <f>_xlfn.XLOOKUP(A64,'SJR LIST (2024)'!A64:A475,'SJR LIST (2024)'!Q64:Q475,,0,-1)</f>
        <v>1200</v>
      </c>
      <c r="E64" s="9">
        <f>_xlfn.XLOOKUP(A64,'SJR LIST (2024)'!A64:A475,'SJR LIST (2024)'!R64:R475,,0,-1)</f>
        <v>800</v>
      </c>
      <c r="F64" s="9">
        <f>_xlfn.XLOOKUP(A64,'SJR LIST (2024)'!A64:A475,'SJR LIST (2024)'!S64:S475,,0,-1)</f>
        <v>0</v>
      </c>
      <c r="G64" s="9">
        <f>_xlfn.XLOOKUP(A64,'SJR LIST (2024)'!A64:A475,'SJR LIST (2024)'!T64:T475,,0,-1)</f>
        <v>0</v>
      </c>
      <c r="H64" s="9">
        <f>_xlfn.XLOOKUP(A64,'SJR LIST (2024)'!A64:A475,'SJR LIST (2024)'!U64:U475,,0,-1)</f>
        <v>0</v>
      </c>
      <c r="I64" s="9">
        <f>_xlfn.XLOOKUP(A64,'SJR LIST (2024)'!A64:A475,'SJR LIST (2024)'!W64:W475,,0,-1)</f>
        <v>1200</v>
      </c>
      <c r="J64" s="9">
        <f>_xlfn.XLOOKUP(A64,'SJR LIST (2024)'!A64:A475,'SJR LIST (2024)'!X64:X475,,0,-1)</f>
        <v>800</v>
      </c>
      <c r="K64" s="9">
        <f>_xlfn.XLOOKUP(A64,'SJR LIST (2024)'!A64:A475,'SJR LIST (2024)'!Y64:Y475,,0,-1)</f>
        <v>0</v>
      </c>
      <c r="L64" s="9">
        <f>_xlfn.XLOOKUP(A64,'SJR LIST (2024)'!A64:A475,'SJR LIST (2024)'!Z64:Z475,,0,-1)</f>
        <v>0</v>
      </c>
      <c r="M64" s="9">
        <f>_xlfn.XLOOKUP(A64,'SJR LIST (2024)'!A64:A475,'SJR LIST (2024)'!V64:V475,,0,-1)</f>
        <v>0</v>
      </c>
      <c r="N64" s="9">
        <f>_xlfn.XLOOKUP(A64,'SJR LIST (2024)'!A64:A475,'SJR LIST (2024)'!AB64:AB475,,0,-1)</f>
        <v>0</v>
      </c>
      <c r="O64" s="9">
        <f>_xlfn.XLOOKUP(A64,'SJR LIST (2024)'!A64:A475,'SJR LIST (2024)'!AD64:AD475,,0,-1)</f>
        <v>0</v>
      </c>
      <c r="P64" s="9">
        <f>_xlfn.XLOOKUP(A64,'SJR LIST (2024)'!A64:A475,'SJR LIST (2024)'!AG64:AG475,,0,-1)</f>
        <v>0</v>
      </c>
      <c r="Q64" s="9">
        <f>_xlfn.XLOOKUP(A64,'SJR LIST (2024)'!A64:A475,'SJR LIST (2024)'!AC64:AC475,,0,-1)</f>
        <v>0</v>
      </c>
      <c r="R64" s="7" t="str">
        <f>_xlfn.XLOOKUP(A64,'SJR LIST (2024)'!A64:A475,'SJR LIST (2024)'!AJ64:AJ475,,0,-1)</f>
        <v>W</v>
      </c>
      <c r="S64" s="7" t="str">
        <f>_xlfn.XLOOKUP(A64,'SJR LIST (2024)'!A65:A475,'SJR LIST (2024)'!AP65:AP475,,0,-1)</f>
        <v>DPO</v>
      </c>
    </row>
    <row r="65" s="3" customFormat="1" spans="1:19">
      <c r="A65" s="7" t="s">
        <v>128</v>
      </c>
      <c r="B65" s="7" t="str">
        <f>_xlfn.XLOOKUP(A65,'SJR LIST (2024)'!A65:A475,'SJR LIST (2024)'!B65:B475,,0,-1)</f>
        <v>DYNAMIC YOUTH OFFICE</v>
      </c>
      <c r="C65" s="10">
        <f>_xlfn.XLOOKUP(A65,'SJR LIST (2024)'!A65:A475,'SJR LIST (2024)'!L65:L475,,0,-1)</f>
        <v>45370</v>
      </c>
      <c r="D65" s="9">
        <f>_xlfn.XLOOKUP(A65,'SJR LIST (2024)'!A65:A475,'SJR LIST (2024)'!Q65:Q475,,0,-1)</f>
        <v>5170</v>
      </c>
      <c r="E65" s="9">
        <f>_xlfn.XLOOKUP(A65,'SJR LIST (2024)'!A65:A475,'SJR LIST (2024)'!R65:R475,,0,-1)</f>
        <v>2600</v>
      </c>
      <c r="F65" s="9">
        <f>_xlfn.XLOOKUP(A65,'SJR LIST (2024)'!A65:A475,'SJR LIST (2024)'!S65:S475,,0,-1)</f>
        <v>500</v>
      </c>
      <c r="G65" s="9">
        <f>_xlfn.XLOOKUP(A65,'SJR LIST (2024)'!A65:A475,'SJR LIST (2024)'!T65:T475,,0,-1)</f>
        <v>0</v>
      </c>
      <c r="H65" s="9">
        <f>_xlfn.XLOOKUP(A65,'SJR LIST (2024)'!A65:A475,'SJR LIST (2024)'!U65:U475,,0,-1)</f>
        <v>0</v>
      </c>
      <c r="I65" s="9">
        <f>_xlfn.XLOOKUP(A65,'SJR LIST (2024)'!A65:A475,'SJR LIST (2024)'!W65:W475,,0,-1)</f>
        <v>0</v>
      </c>
      <c r="J65" s="9">
        <f>_xlfn.XLOOKUP(A65,'SJR LIST (2024)'!A65:A475,'SJR LIST (2024)'!X65:X475,,0,-1)</f>
        <v>450</v>
      </c>
      <c r="K65" s="9">
        <f>_xlfn.XLOOKUP(A65,'SJR LIST (2024)'!A65:A475,'SJR LIST (2024)'!Y65:Y475,,0,-1)</f>
        <v>1034</v>
      </c>
      <c r="L65" s="9">
        <f>_xlfn.XLOOKUP(A65,'SJR LIST (2024)'!A65:A475,'SJR LIST (2024)'!Z65:Z475,,0,-1)</f>
        <v>265</v>
      </c>
      <c r="M65" s="9">
        <f>_xlfn.XLOOKUP(A65,'SJR LIST (2024)'!A65:A475,'SJR LIST (2024)'!V65:V475,,0,-1)</f>
        <v>0</v>
      </c>
      <c r="N65" s="9">
        <f>_xlfn.XLOOKUP(A65,'SJR LIST (2024)'!A65:A475,'SJR LIST (2024)'!AB65:AB475,,0,-1)</f>
        <v>6521</v>
      </c>
      <c r="O65" s="9">
        <f>_xlfn.XLOOKUP(A65,'SJR LIST (2024)'!A65:A475,'SJR LIST (2024)'!AD65:AD475,,0,-1)</f>
        <v>0</v>
      </c>
      <c r="P65" s="9">
        <f>_xlfn.XLOOKUP(A65,'SJR LIST (2024)'!A65:A475,'SJR LIST (2024)'!AG65:AG475,,0,-1)</f>
        <v>6521</v>
      </c>
      <c r="Q65" s="9">
        <f>_xlfn.XLOOKUP(A65,'SJR LIST (2024)'!A65:A475,'SJR LIST (2024)'!AC65:AC475,,0,-1)</f>
        <v>0</v>
      </c>
      <c r="R65" s="7" t="str">
        <f>_xlfn.XLOOKUP(A65,'SJR LIST (2024)'!A65:A475,'SJR LIST (2024)'!AJ65:AJ475,,0,-1)</f>
        <v>FULLYPAID</v>
      </c>
      <c r="S65" s="7" t="str">
        <f>_xlfn.XLOOKUP(A65,'SJR LIST (2024)'!A66:A475,'SJR LIST (2024)'!AP66:AP475,,0,-1)</f>
        <v>ARE</v>
      </c>
    </row>
    <row r="66" s="3" customFormat="1" spans="1:19">
      <c r="A66" s="7" t="s">
        <v>129</v>
      </c>
      <c r="B66" s="7" t="str">
        <f>_xlfn.XLOOKUP(A66,'SJR LIST (2024)'!A66:A475,'SJR LIST (2024)'!B66:B475,,0,-1)</f>
        <v>FIGUEROA, JB</v>
      </c>
      <c r="C66" s="10">
        <f>_xlfn.XLOOKUP(A66,'SJR LIST (2024)'!A66:A475,'SJR LIST (2024)'!L66:L475,,0,-1)</f>
        <v>45370</v>
      </c>
      <c r="D66" s="9">
        <f>_xlfn.XLOOKUP(A66,'SJR LIST (2024)'!A66:A475,'SJR LIST (2024)'!Q66:Q475,,0,-1)</f>
        <v>3300</v>
      </c>
      <c r="E66" s="9">
        <f>_xlfn.XLOOKUP(A66,'SJR LIST (2024)'!A66:A475,'SJR LIST (2024)'!R66:R475,,0,-1)</f>
        <v>2600</v>
      </c>
      <c r="F66" s="9">
        <f>_xlfn.XLOOKUP(A66,'SJR LIST (2024)'!A66:A475,'SJR LIST (2024)'!S66:S475,,0,-1)</f>
        <v>500</v>
      </c>
      <c r="G66" s="9">
        <f>_xlfn.XLOOKUP(A66,'SJR LIST (2024)'!A66:A475,'SJR LIST (2024)'!T66:T475,,0,-1)</f>
        <v>0</v>
      </c>
      <c r="H66" s="9">
        <f>_xlfn.XLOOKUP(A66,'SJR LIST (2024)'!A66:A475,'SJR LIST (2024)'!U66:U475,,0,-1)</f>
        <v>0</v>
      </c>
      <c r="I66" s="9">
        <f>_xlfn.XLOOKUP(A66,'SJR LIST (2024)'!A66:A475,'SJR LIST (2024)'!W66:W475,,0,-1)</f>
        <v>0</v>
      </c>
      <c r="J66" s="9">
        <f>_xlfn.XLOOKUP(A66,'SJR LIST (2024)'!A66:A475,'SJR LIST (2024)'!X66:X475,,0,-1)</f>
        <v>450</v>
      </c>
      <c r="K66" s="9">
        <f>_xlfn.XLOOKUP(A66,'SJR LIST (2024)'!A66:A475,'SJR LIST (2024)'!Y66:Y475,,0,-1)</f>
        <v>0</v>
      </c>
      <c r="L66" s="9">
        <f>_xlfn.XLOOKUP(A66,'SJR LIST (2024)'!A66:A475,'SJR LIST (2024)'!Z66:Z475,,0,-1)</f>
        <v>0</v>
      </c>
      <c r="M66" s="9">
        <f>_xlfn.XLOOKUP(A66,'SJR LIST (2024)'!A66:A475,'SJR LIST (2024)'!V66:V475,,0,-1)</f>
        <v>0</v>
      </c>
      <c r="N66" s="9">
        <f>_xlfn.XLOOKUP(A66,'SJR LIST (2024)'!A66:A475,'SJR LIST (2024)'!AB66:AB475,,0,-1)</f>
        <v>5950</v>
      </c>
      <c r="O66" s="9">
        <f>_xlfn.XLOOKUP(A66,'SJR LIST (2024)'!A66:A475,'SJR LIST (2024)'!AD66:AD475,,0,-1)</f>
        <v>3000</v>
      </c>
      <c r="P66" s="9">
        <f>_xlfn.XLOOKUP(A66,'SJR LIST (2024)'!A66:A475,'SJR LIST (2024)'!AG66:AG475,,0,-1)</f>
        <v>2950</v>
      </c>
      <c r="Q66" s="9">
        <f>_xlfn.XLOOKUP(A66,'SJR LIST (2024)'!A66:A475,'SJR LIST (2024)'!AC66:AC475,,0,-1)</f>
        <v>0</v>
      </c>
      <c r="R66" s="7" t="str">
        <f>_xlfn.XLOOKUP(A66,'SJR LIST (2024)'!A66:A475,'SJR LIST (2024)'!AJ66:AJ475,,0,-1)</f>
        <v>FULLYPAID</v>
      </c>
      <c r="S66" s="7" t="str">
        <f>_xlfn.XLOOKUP(A66,'SJR LIST (2024)'!A67:A475,'SJR LIST (2024)'!AP67:AP475,,0,-1)</f>
        <v>ARC</v>
      </c>
    </row>
    <row r="67" s="3" customFormat="1" spans="1:19">
      <c r="A67" s="7" t="s">
        <v>130</v>
      </c>
      <c r="B67" s="7" t="str">
        <f>_xlfn.XLOOKUP(A67,'SJR LIST (2024)'!A67:A475,'SJR LIST (2024)'!B67:B475,,0,-1)</f>
        <v>DELOS SANTOS, EDWIN</v>
      </c>
      <c r="C67" s="10">
        <f>_xlfn.XLOOKUP(A67,'SJR LIST (2024)'!A67:A475,'SJR LIST (2024)'!L67:L475,,0,-1)</f>
        <v>45370</v>
      </c>
      <c r="D67" s="9">
        <f>_xlfn.XLOOKUP(A67,'SJR LIST (2024)'!A67:A475,'SJR LIST (2024)'!Q67:Q475,,0,-1)</f>
        <v>3465</v>
      </c>
      <c r="E67" s="9">
        <f>_xlfn.XLOOKUP(A67,'SJR LIST (2024)'!A67:A475,'SJR LIST (2024)'!R67:R475,,0,-1)</f>
        <v>2600</v>
      </c>
      <c r="F67" s="9">
        <f>_xlfn.XLOOKUP(A67,'SJR LIST (2024)'!A67:A475,'SJR LIST (2024)'!S67:S475,,0,-1)</f>
        <v>500</v>
      </c>
      <c r="G67" s="9">
        <f>_xlfn.XLOOKUP(A67,'SJR LIST (2024)'!A67:A475,'SJR LIST (2024)'!T67:T475,,0,-1)</f>
        <v>0</v>
      </c>
      <c r="H67" s="9">
        <f>_xlfn.XLOOKUP(A67,'SJR LIST (2024)'!A67:A475,'SJR LIST (2024)'!U67:U475,,0,-1)</f>
        <v>0</v>
      </c>
      <c r="I67" s="9">
        <f>_xlfn.XLOOKUP(A67,'SJR LIST (2024)'!A67:A475,'SJR LIST (2024)'!W67:W475,,0,-1)</f>
        <v>0</v>
      </c>
      <c r="J67" s="9">
        <f>_xlfn.XLOOKUP(A67,'SJR LIST (2024)'!A67:A475,'SJR LIST (2024)'!X67:X475,,0,-1)</f>
        <v>0</v>
      </c>
      <c r="K67" s="9">
        <f>_xlfn.XLOOKUP(A67,'SJR LIST (2024)'!A67:A475,'SJR LIST (2024)'!Y67:Y475,,0,-1)</f>
        <v>0</v>
      </c>
      <c r="L67" s="9">
        <f>_xlfn.XLOOKUP(A67,'SJR LIST (2024)'!A67:A475,'SJR LIST (2024)'!Z67:Z475,,0,-1)</f>
        <v>0</v>
      </c>
      <c r="M67" s="9">
        <f>_xlfn.XLOOKUP(A67,'SJR LIST (2024)'!A67:A475,'SJR LIST (2024)'!V67:V475,,0,-1)</f>
        <v>0</v>
      </c>
      <c r="N67" s="9">
        <f>_xlfn.XLOOKUP(A67,'SJR LIST (2024)'!A67:A475,'SJR LIST (2024)'!AB67:AB475,,0,-1)</f>
        <v>6565</v>
      </c>
      <c r="O67" s="9">
        <f>_xlfn.XLOOKUP(A67,'SJR LIST (2024)'!A67:A475,'SJR LIST (2024)'!AD67:AD475,,0,-1)</f>
        <v>3000</v>
      </c>
      <c r="P67" s="9">
        <f>_xlfn.XLOOKUP(A67,'SJR LIST (2024)'!A67:A475,'SJR LIST (2024)'!AG67:AG475,,0,-1)</f>
        <v>3565</v>
      </c>
      <c r="Q67" s="9">
        <f>_xlfn.XLOOKUP(A67,'SJR LIST (2024)'!A67:A475,'SJR LIST (2024)'!AC67:AC475,,0,-1)</f>
        <v>0</v>
      </c>
      <c r="R67" s="7" t="str">
        <f>_xlfn.XLOOKUP(A67,'SJR LIST (2024)'!A67:A475,'SJR LIST (2024)'!AJ67:AJ475,,0,-1)</f>
        <v>FULLYPAID</v>
      </c>
      <c r="S67" s="7" t="str">
        <f>_xlfn.XLOOKUP(A67,'SJR LIST (2024)'!A68:A475,'SJR LIST (2024)'!AP68:AP475,,0,-1)</f>
        <v>ARC</v>
      </c>
    </row>
    <row r="68" s="3" customFormat="1" spans="1:19">
      <c r="A68" s="7" t="s">
        <v>131</v>
      </c>
      <c r="B68" s="7" t="str">
        <f>_xlfn.XLOOKUP(A68,'SJR LIST (2024)'!A68:A475,'SJR LIST (2024)'!B68:B475,,0,-1)</f>
        <v>MURILLO, JEFF</v>
      </c>
      <c r="C68" s="10">
        <f>_xlfn.XLOOKUP(A68,'SJR LIST (2024)'!A68:A475,'SJR LIST (2024)'!L68:L475,,0,-1)</f>
        <v>45370</v>
      </c>
      <c r="D68" s="9">
        <f>_xlfn.XLOOKUP(A68,'SJR LIST (2024)'!A68:A475,'SJR LIST (2024)'!Q68:Q475,,0,-1)</f>
        <v>3300</v>
      </c>
      <c r="E68" s="9">
        <f>_xlfn.XLOOKUP(A68,'SJR LIST (2024)'!A68:A475,'SJR LIST (2024)'!R68:R475,,0,-1)</f>
        <v>2600</v>
      </c>
      <c r="F68" s="9">
        <f>_xlfn.XLOOKUP(A68,'SJR LIST (2024)'!A68:A475,'SJR LIST (2024)'!S68:S475,,0,-1)</f>
        <v>500</v>
      </c>
      <c r="G68" s="9">
        <f>_xlfn.XLOOKUP(A68,'SJR LIST (2024)'!A68:A475,'SJR LIST (2024)'!T68:T475,,0,-1)</f>
        <v>0</v>
      </c>
      <c r="H68" s="9">
        <f>_xlfn.XLOOKUP(A68,'SJR LIST (2024)'!A68:A475,'SJR LIST (2024)'!U68:U475,,0,-1)</f>
        <v>0</v>
      </c>
      <c r="I68" s="9">
        <f>_xlfn.XLOOKUP(A68,'SJR LIST (2024)'!A68:A475,'SJR LIST (2024)'!W68:W475,,0,-1)</f>
        <v>0</v>
      </c>
      <c r="J68" s="9">
        <f>_xlfn.XLOOKUP(A68,'SJR LIST (2024)'!A68:A475,'SJR LIST (2024)'!X68:X475,,0,-1)</f>
        <v>0</v>
      </c>
      <c r="K68" s="9">
        <f>_xlfn.XLOOKUP(A68,'SJR LIST (2024)'!A68:A475,'SJR LIST (2024)'!Y68:Y475,,0,-1)</f>
        <v>0</v>
      </c>
      <c r="L68" s="9">
        <f>_xlfn.XLOOKUP(A68,'SJR LIST (2024)'!A68:A475,'SJR LIST (2024)'!Z68:Z475,,0,-1)</f>
        <v>0</v>
      </c>
      <c r="M68" s="9">
        <f>_xlfn.XLOOKUP(A68,'SJR LIST (2024)'!A68:A475,'SJR LIST (2024)'!V68:V475,,0,-1)</f>
        <v>0</v>
      </c>
      <c r="N68" s="9">
        <f>_xlfn.XLOOKUP(A68,'SJR LIST (2024)'!A68:A475,'SJR LIST (2024)'!AB68:AB475,,0,-1)</f>
        <v>6400</v>
      </c>
      <c r="O68" s="9">
        <f>_xlfn.XLOOKUP(A68,'SJR LIST (2024)'!A68:A475,'SJR LIST (2024)'!AD68:AD475,,0,-1)</f>
        <v>3200</v>
      </c>
      <c r="P68" s="9">
        <f>_xlfn.XLOOKUP(A68,'SJR LIST (2024)'!A68:A475,'SJR LIST (2024)'!AG68:AG475,,0,-1)</f>
        <v>3200</v>
      </c>
      <c r="Q68" s="9">
        <f>_xlfn.XLOOKUP(A68,'SJR LIST (2024)'!A68:A475,'SJR LIST (2024)'!AC68:AC475,,0,-1)</f>
        <v>0</v>
      </c>
      <c r="R68" s="7" t="str">
        <f>_xlfn.XLOOKUP(A68,'SJR LIST (2024)'!A68:A475,'SJR LIST (2024)'!AJ68:AJ475,,0,-1)</f>
        <v>FULLYPAID</v>
      </c>
      <c r="S68" s="7" t="str">
        <f>_xlfn.XLOOKUP(A68,'SJR LIST (2024)'!A69:A475,'SJR LIST (2024)'!AP69:AP475,,0,-1)</f>
        <v>ARC</v>
      </c>
    </row>
    <row r="69" s="3" customFormat="1" spans="1:19">
      <c r="A69" s="7" t="s">
        <v>132</v>
      </c>
      <c r="B69" s="7" t="str">
        <f>_xlfn.XLOOKUP(A69,'SJR LIST (2024)'!A69:A475,'SJR LIST (2024)'!B69:B475,,0,-1)</f>
        <v>TIU, MARGARET GAIL</v>
      </c>
      <c r="C69" s="10">
        <f>_xlfn.XLOOKUP(A69,'SJR LIST (2024)'!A69:A475,'SJR LIST (2024)'!L69:L475,,0,-1)</f>
        <v>45370</v>
      </c>
      <c r="D69" s="9">
        <f>_xlfn.XLOOKUP(A69,'SJR LIST (2024)'!A69:A475,'SJR LIST (2024)'!Q69:Q475,,0,-1)</f>
        <v>0</v>
      </c>
      <c r="E69" s="9">
        <f>_xlfn.XLOOKUP(A69,'SJR LIST (2024)'!A69:A475,'SJR LIST (2024)'!R69:R475,,0,-1)</f>
        <v>0</v>
      </c>
      <c r="F69" s="9">
        <f>_xlfn.XLOOKUP(A69,'SJR LIST (2024)'!A69:A475,'SJR LIST (2024)'!S69:S475,,0,-1)</f>
        <v>0</v>
      </c>
      <c r="G69" s="9">
        <f>_xlfn.XLOOKUP(A69,'SJR LIST (2024)'!A69:A475,'SJR LIST (2024)'!T69:T475,,0,-1)</f>
        <v>0</v>
      </c>
      <c r="H69" s="9">
        <f>_xlfn.XLOOKUP(A69,'SJR LIST (2024)'!A69:A475,'SJR LIST (2024)'!U69:U475,,0,-1)</f>
        <v>0</v>
      </c>
      <c r="I69" s="9">
        <f>_xlfn.XLOOKUP(A69,'SJR LIST (2024)'!A69:A475,'SJR LIST (2024)'!W69:W475,,0,-1)</f>
        <v>0</v>
      </c>
      <c r="J69" s="9">
        <f>_xlfn.XLOOKUP(A69,'SJR LIST (2024)'!A69:A475,'SJR LIST (2024)'!X69:X475,,0,-1)</f>
        <v>0</v>
      </c>
      <c r="K69" s="9">
        <f>_xlfn.XLOOKUP(A69,'SJR LIST (2024)'!A69:A475,'SJR LIST (2024)'!Y69:Y475,,0,-1)</f>
        <v>0</v>
      </c>
      <c r="L69" s="9">
        <f>_xlfn.XLOOKUP(A69,'SJR LIST (2024)'!A69:A475,'SJR LIST (2024)'!Z69:Z475,,0,-1)</f>
        <v>0</v>
      </c>
      <c r="M69" s="9">
        <f>_xlfn.XLOOKUP(A69,'SJR LIST (2024)'!A69:A475,'SJR LIST (2024)'!V69:V475,,0,-1)</f>
        <v>0</v>
      </c>
      <c r="N69" s="9">
        <f>_xlfn.XLOOKUP(A69,'SJR LIST (2024)'!A69:A475,'SJR LIST (2024)'!AB69:AB475,,0,-1)</f>
        <v>0</v>
      </c>
      <c r="O69" s="9">
        <f>_xlfn.XLOOKUP(A69,'SJR LIST (2024)'!A69:A475,'SJR LIST (2024)'!AD69:AD475,,0,-1)</f>
        <v>0</v>
      </c>
      <c r="P69" s="9">
        <f>_xlfn.XLOOKUP(A69,'SJR LIST (2024)'!A69:A475,'SJR LIST (2024)'!AG69:AG475,,0,-1)</f>
        <v>0</v>
      </c>
      <c r="Q69" s="9">
        <f>_xlfn.XLOOKUP(A69,'SJR LIST (2024)'!A69:A475,'SJR LIST (2024)'!AC69:AC475,,0,-1)</f>
        <v>0</v>
      </c>
      <c r="R69" s="7" t="str">
        <f>_xlfn.XLOOKUP(A69,'SJR LIST (2024)'!A69:A475,'SJR LIST (2024)'!AJ69:AJ475,,0,-1)</f>
        <v>OTH-05</v>
      </c>
      <c r="S69" s="7" t="str">
        <f>_xlfn.XLOOKUP(A69,'SJR LIST (2024)'!A70:A475,'SJR LIST (2024)'!AP70:AP475,,0,-1)</f>
        <v>DPO</v>
      </c>
    </row>
    <row r="70" s="3" customFormat="1" spans="1:19">
      <c r="A70" s="7" t="s">
        <v>134</v>
      </c>
      <c r="B70" s="7" t="str">
        <f>_xlfn.XLOOKUP(A70,'SJR LIST (2024)'!A70:A475,'SJR LIST (2024)'!B70:B475,,0,-1)</f>
        <v>TIU, MARGARET GAIL</v>
      </c>
      <c r="C70" s="10">
        <f>_xlfn.XLOOKUP(A70,'SJR LIST (2024)'!A70:A475,'SJR LIST (2024)'!L70:L475,,0,-1)</f>
        <v>45371</v>
      </c>
      <c r="D70" s="9">
        <f>_xlfn.XLOOKUP(A70,'SJR LIST (2024)'!A70:A475,'SJR LIST (2024)'!Q70:Q475,,0,-1)</f>
        <v>700</v>
      </c>
      <c r="E70" s="9">
        <f>_xlfn.XLOOKUP(A70,'SJR LIST (2024)'!A70:A475,'SJR LIST (2024)'!R70:R475,,0,-1)</f>
        <v>800</v>
      </c>
      <c r="F70" s="9">
        <f>_xlfn.XLOOKUP(A70,'SJR LIST (2024)'!A70:A475,'SJR LIST (2024)'!S70:S475,,0,-1)</f>
        <v>0</v>
      </c>
      <c r="G70" s="9">
        <f>_xlfn.XLOOKUP(A70,'SJR LIST (2024)'!A70:A475,'SJR LIST (2024)'!T70:T475,,0,-1)</f>
        <v>0</v>
      </c>
      <c r="H70" s="9">
        <f>_xlfn.XLOOKUP(A70,'SJR LIST (2024)'!A70:A475,'SJR LIST (2024)'!U70:U475,,0,-1)</f>
        <v>0</v>
      </c>
      <c r="I70" s="9">
        <f>_xlfn.XLOOKUP(A70,'SJR LIST (2024)'!A70:A475,'SJR LIST (2024)'!W70:W475,,0,-1)</f>
        <v>700</v>
      </c>
      <c r="J70" s="9">
        <f>_xlfn.XLOOKUP(A70,'SJR LIST (2024)'!A70:A475,'SJR LIST (2024)'!X70:X475,,0,-1)</f>
        <v>800</v>
      </c>
      <c r="K70" s="9">
        <f>_xlfn.XLOOKUP(A70,'SJR LIST (2024)'!A70:A475,'SJR LIST (2024)'!Y70:Y475,,0,-1)</f>
        <v>0</v>
      </c>
      <c r="L70" s="9">
        <f>_xlfn.XLOOKUP(A70,'SJR LIST (2024)'!A70:A475,'SJR LIST (2024)'!Z70:Z475,,0,-1)</f>
        <v>0</v>
      </c>
      <c r="M70" s="9">
        <f>_xlfn.XLOOKUP(A70,'SJR LIST (2024)'!A70:A475,'SJR LIST (2024)'!V70:V475,,0,-1)</f>
        <v>0</v>
      </c>
      <c r="N70" s="9">
        <f>_xlfn.XLOOKUP(A70,'SJR LIST (2024)'!A70:A475,'SJR LIST (2024)'!AB70:AB475,,0,-1)</f>
        <v>0</v>
      </c>
      <c r="O70" s="9">
        <f>_xlfn.XLOOKUP(A70,'SJR LIST (2024)'!A70:A475,'SJR LIST (2024)'!AD70:AD475,,0,-1)</f>
        <v>0</v>
      </c>
      <c r="P70" s="9">
        <f>_xlfn.XLOOKUP(A70,'SJR LIST (2024)'!A70:A475,'SJR LIST (2024)'!AG70:AG475,,0,-1)</f>
        <v>0</v>
      </c>
      <c r="Q70" s="9">
        <f>_xlfn.XLOOKUP(A70,'SJR LIST (2024)'!A70:A475,'SJR LIST (2024)'!AC70:AC475,,0,-1)</f>
        <v>0</v>
      </c>
      <c r="R70" s="7" t="str">
        <f>_xlfn.XLOOKUP(A70,'SJR LIST (2024)'!A70:A475,'SJR LIST (2024)'!AJ70:AJ475,,0,-1)</f>
        <v>W</v>
      </c>
      <c r="S70" s="7" t="str">
        <f>_xlfn.XLOOKUP(A70,'SJR LIST (2024)'!A71:A475,'SJR LIST (2024)'!AP71:AP475,,0,-1)</f>
        <v>DPO</v>
      </c>
    </row>
    <row r="71" s="3" customFormat="1" spans="1:19">
      <c r="A71" s="7" t="s">
        <v>138</v>
      </c>
      <c r="B71" s="7" t="str">
        <f>_xlfn.XLOOKUP(A71,'SJR LIST (2024)'!A71:A475,'SJR LIST (2024)'!B71:B475,,0,-1)</f>
        <v>YU, JOJO</v>
      </c>
      <c r="C71" s="10">
        <f>_xlfn.XLOOKUP(A71,'SJR LIST (2024)'!A71:A475,'SJR LIST (2024)'!L71:L475,,0,-1)</f>
        <v>45373</v>
      </c>
      <c r="D71" s="9">
        <f>_xlfn.XLOOKUP(A71,'SJR LIST (2024)'!A71:A475,'SJR LIST (2024)'!Q71:Q475,,0,-1)</f>
        <v>9470</v>
      </c>
      <c r="E71" s="9">
        <f>_xlfn.XLOOKUP(A71,'SJR LIST (2024)'!A71:A475,'SJR LIST (2024)'!R71:R475,,0,-1)</f>
        <v>4250</v>
      </c>
      <c r="F71" s="9">
        <f>_xlfn.XLOOKUP(A71,'SJR LIST (2024)'!A71:A475,'SJR LIST (2024)'!S71:S475,,0,-1)</f>
        <v>500</v>
      </c>
      <c r="G71" s="9">
        <f>_xlfn.XLOOKUP(A71,'SJR LIST (2024)'!A71:A475,'SJR LIST (2024)'!T71:T475,,0,-1)</f>
        <v>0</v>
      </c>
      <c r="H71" s="9">
        <f>_xlfn.XLOOKUP(A71,'SJR LIST (2024)'!A71:A475,'SJR LIST (2024)'!U71:U475,,0,-1)</f>
        <v>2100</v>
      </c>
      <c r="I71" s="9">
        <f>_xlfn.XLOOKUP(A71,'SJR LIST (2024)'!A71:A475,'SJR LIST (2024)'!W71:W475,,0,-1)</f>
        <v>0</v>
      </c>
      <c r="J71" s="9">
        <f>_xlfn.XLOOKUP(A71,'SJR LIST (2024)'!A71:A475,'SJR LIST (2024)'!X71:X475,,0,-1)</f>
        <v>0</v>
      </c>
      <c r="K71" s="9">
        <f>_xlfn.XLOOKUP(A71,'SJR LIST (2024)'!A71:A475,'SJR LIST (2024)'!Y71:Y475,,0,-1)</f>
        <v>0</v>
      </c>
      <c r="L71" s="9">
        <f>_xlfn.XLOOKUP(A71,'SJR LIST (2024)'!A71:A475,'SJR LIST (2024)'!Z71:Z475,,0,-1)</f>
        <v>0</v>
      </c>
      <c r="M71" s="9">
        <f>_xlfn.XLOOKUP(A71,'SJR LIST (2024)'!A71:A475,'SJR LIST (2024)'!V71:V475,,0,-1)</f>
        <v>0</v>
      </c>
      <c r="N71" s="9">
        <f>_xlfn.XLOOKUP(A71,'SJR LIST (2024)'!A71:A475,'SJR LIST (2024)'!AB71:AB475,,0,-1)</f>
        <v>12120</v>
      </c>
      <c r="O71" s="9">
        <f>_xlfn.XLOOKUP(A71,'SJR LIST (2024)'!A71:A475,'SJR LIST (2024)'!AD71:AD475,,0,-1)</f>
        <v>6120</v>
      </c>
      <c r="P71" s="9">
        <f>_xlfn.XLOOKUP(A71,'SJR LIST (2024)'!A71:A475,'SJR LIST (2024)'!AG71:AG475,,0,-1)</f>
        <v>6000</v>
      </c>
      <c r="Q71" s="9">
        <f>_xlfn.XLOOKUP(A71,'SJR LIST (2024)'!A71:A475,'SJR LIST (2024)'!AC71:AC475,,0,-1)</f>
        <v>0</v>
      </c>
      <c r="R71" s="7" t="str">
        <f>_xlfn.XLOOKUP(A71,'SJR LIST (2024)'!A71:A475,'SJR LIST (2024)'!AJ71:AJ475,,0,-1)</f>
        <v>AR</v>
      </c>
      <c r="S71" s="7" t="str">
        <f>_xlfn.XLOOKUP(A71,'SJR LIST (2024)'!A72:A475,'SJR LIST (2024)'!AP72:AP475,,0,-1)</f>
        <v>ARC</v>
      </c>
    </row>
    <row r="72" s="3" customFormat="1" spans="1:19">
      <c r="A72" s="7" t="s">
        <v>141</v>
      </c>
      <c r="B72" s="7" t="str">
        <f>_xlfn.XLOOKUP(A72,'SJR LIST (2024)'!A72:A475,'SJR LIST (2024)'!B72:B475,,0,-1)</f>
        <v>QC HOLIDAY SPA</v>
      </c>
      <c r="C72" s="10">
        <f>_xlfn.XLOOKUP(A72,'SJR LIST (2024)'!A72:A475,'SJR LIST (2024)'!L72:L475,,0,-1)</f>
        <v>45378</v>
      </c>
      <c r="D72" s="9">
        <f>_xlfn.XLOOKUP(A72,'SJR LIST (2024)'!A72:A475,'SJR LIST (2024)'!Q72:Q475,,0,-1)</f>
        <v>220</v>
      </c>
      <c r="E72" s="9">
        <f>_xlfn.XLOOKUP(A72,'SJR LIST (2024)'!A72:A475,'SJR LIST (2024)'!R72:R475,,0,-1)</f>
        <v>2600</v>
      </c>
      <c r="F72" s="9">
        <f>_xlfn.XLOOKUP(A72,'SJR LIST (2024)'!A72:A475,'SJR LIST (2024)'!S72:S475,,0,-1)</f>
        <v>500</v>
      </c>
      <c r="G72" s="9">
        <f>_xlfn.XLOOKUP(A72,'SJR LIST (2024)'!A72:A475,'SJR LIST (2024)'!T72:T475,,0,-1)</f>
        <v>0</v>
      </c>
      <c r="H72" s="9">
        <f>_xlfn.XLOOKUP(A72,'SJR LIST (2024)'!A72:A475,'SJR LIST (2024)'!U72:U475,,0,-1)</f>
        <v>0</v>
      </c>
      <c r="I72" s="9">
        <f>_xlfn.XLOOKUP(A72,'SJR LIST (2024)'!A72:A475,'SJR LIST (2024)'!W72:W475,,0,-1)</f>
        <v>0</v>
      </c>
      <c r="J72" s="9">
        <f>_xlfn.XLOOKUP(A72,'SJR LIST (2024)'!A72:A475,'SJR LIST (2024)'!X72:X475,,0,-1)</f>
        <v>0</v>
      </c>
      <c r="K72" s="9">
        <f>_xlfn.XLOOKUP(A72,'SJR LIST (2024)'!A72:A475,'SJR LIST (2024)'!Y72:Y475,,0,-1)</f>
        <v>0</v>
      </c>
      <c r="L72" s="9">
        <f>_xlfn.XLOOKUP(A72,'SJR LIST (2024)'!A72:A475,'SJR LIST (2024)'!Z72:Z475,,0,-1)</f>
        <v>0</v>
      </c>
      <c r="M72" s="9">
        <f>_xlfn.XLOOKUP(A72,'SJR LIST (2024)'!A72:A475,'SJR LIST (2024)'!V72:V475,,0,-1)</f>
        <v>232.4</v>
      </c>
      <c r="N72" s="9">
        <f>_xlfn.XLOOKUP(A72,'SJR LIST (2024)'!A72:A475,'SJR LIST (2024)'!AB72:AB475,,0,-1)</f>
        <v>3087.6</v>
      </c>
      <c r="O72" s="9">
        <f>_xlfn.XLOOKUP(A72,'SJR LIST (2024)'!A72:A475,'SJR LIST (2024)'!AD72:AD475,,0,-1)</f>
        <v>0</v>
      </c>
      <c r="P72" s="9">
        <f>_xlfn.XLOOKUP(A72,'SJR LIST (2024)'!A72:A475,'SJR LIST (2024)'!AG72:AG475,,0,-1)</f>
        <v>3087.6</v>
      </c>
      <c r="Q72" s="9">
        <f>_xlfn.XLOOKUP(A72,'SJR LIST (2024)'!A72:A475,'SJR LIST (2024)'!AC72:AC475,,0,-1)</f>
        <v>0</v>
      </c>
      <c r="R72" s="7" t="str">
        <f>_xlfn.XLOOKUP(A72,'SJR LIST (2024)'!A72:A475,'SJR LIST (2024)'!AJ72:AJ475,,0,-1)</f>
        <v>FULLYPAID</v>
      </c>
      <c r="S72" s="7" t="str">
        <f>_xlfn.XLOOKUP(A72,'SJR LIST (2024)'!A73:A475,'SJR LIST (2024)'!AP73:AP475,,0,-1)</f>
        <v>ARE</v>
      </c>
    </row>
    <row r="73" s="3" customFormat="1" spans="1:19">
      <c r="A73" s="7" t="s">
        <v>142</v>
      </c>
      <c r="B73" s="7" t="str">
        <f>_xlfn.XLOOKUP(A73,'SJR LIST (2024)'!A73:A475,'SJR LIST (2024)'!B73:B475,,0,-1)</f>
        <v>QC HOLIDAY SPA</v>
      </c>
      <c r="C73" s="10">
        <f>_xlfn.XLOOKUP(A73,'SJR LIST (2024)'!A73:A475,'SJR LIST (2024)'!L73:L475,,0,-1)</f>
        <v>45378</v>
      </c>
      <c r="D73" s="9">
        <f>_xlfn.XLOOKUP(A73,'SJR LIST (2024)'!A73:A475,'SJR LIST (2024)'!Q73:Q475,,0,-1)</f>
        <v>4015</v>
      </c>
      <c r="E73" s="9">
        <f>_xlfn.XLOOKUP(A73,'SJR LIST (2024)'!A73:A475,'SJR LIST (2024)'!R73:R475,,0,-1)</f>
        <v>2600</v>
      </c>
      <c r="F73" s="9">
        <f>_xlfn.XLOOKUP(A73,'SJR LIST (2024)'!A73:A475,'SJR LIST (2024)'!S73:S475,,0,-1)</f>
        <v>500</v>
      </c>
      <c r="G73" s="9">
        <f>_xlfn.XLOOKUP(A73,'SJR LIST (2024)'!A73:A475,'SJR LIST (2024)'!T73:T475,,0,-1)</f>
        <v>0</v>
      </c>
      <c r="H73" s="9">
        <f>_xlfn.XLOOKUP(A73,'SJR LIST (2024)'!A73:A475,'SJR LIST (2024)'!U73:U475,,0,-1)</f>
        <v>0</v>
      </c>
      <c r="I73" s="9">
        <f>_xlfn.XLOOKUP(A73,'SJR LIST (2024)'!A73:A475,'SJR LIST (2024)'!W73:W475,,0,-1)</f>
        <v>0</v>
      </c>
      <c r="J73" s="9">
        <f>_xlfn.XLOOKUP(A73,'SJR LIST (2024)'!A73:A475,'SJR LIST (2024)'!X73:X475,,0,-1)</f>
        <v>0</v>
      </c>
      <c r="K73" s="9">
        <f>_xlfn.XLOOKUP(A73,'SJR LIST (2024)'!A73:A475,'SJR LIST (2024)'!Y73:Y475,,0,-1)</f>
        <v>0</v>
      </c>
      <c r="L73" s="9">
        <f>_xlfn.XLOOKUP(A73,'SJR LIST (2024)'!A73:A475,'SJR LIST (2024)'!Z73:Z475,,0,-1)</f>
        <v>0</v>
      </c>
      <c r="M73" s="9">
        <f>_xlfn.XLOOKUP(A73,'SJR LIST (2024)'!A73:A475,'SJR LIST (2024)'!V73:V475,,0,-1)</f>
        <v>498.05</v>
      </c>
      <c r="N73" s="9">
        <f>_xlfn.XLOOKUP(A73,'SJR LIST (2024)'!A73:A475,'SJR LIST (2024)'!AB73:AB475,,0,-1)</f>
        <v>6616.95</v>
      </c>
      <c r="O73" s="9">
        <f>_xlfn.XLOOKUP(A73,'SJR LIST (2024)'!A73:A475,'SJR LIST (2024)'!AD73:AD475,,0,-1)</f>
        <v>0</v>
      </c>
      <c r="P73" s="9">
        <f>_xlfn.XLOOKUP(A73,'SJR LIST (2024)'!A73:A475,'SJR LIST (2024)'!AG73:AG475,,0,-1)</f>
        <v>6616.95</v>
      </c>
      <c r="Q73" s="9">
        <f>_xlfn.XLOOKUP(A73,'SJR LIST (2024)'!A73:A475,'SJR LIST (2024)'!AC73:AC475,,0,-1)</f>
        <v>0</v>
      </c>
      <c r="R73" s="7" t="str">
        <f>_xlfn.XLOOKUP(A73,'SJR LIST (2024)'!A73:A475,'SJR LIST (2024)'!AJ73:AJ475,,0,-1)</f>
        <v>FULLYPAID</v>
      </c>
      <c r="S73" s="7" t="str">
        <f>_xlfn.XLOOKUP(A73,'SJR LIST (2024)'!A74:A475,'SJR LIST (2024)'!AP74:AP475,,0,-1)</f>
        <v>ARE</v>
      </c>
    </row>
    <row r="74" s="3" customFormat="1" spans="1:19">
      <c r="A74" s="7" t="s">
        <v>143</v>
      </c>
      <c r="B74" s="7" t="str">
        <f>_xlfn.XLOOKUP(A74,'SJR LIST (2024)'!A74:A475,'SJR LIST (2024)'!B74:B475,,0,-1)</f>
        <v>LU, MICHAEL</v>
      </c>
      <c r="C74" s="10">
        <f>_xlfn.XLOOKUP(A74,'SJR LIST (2024)'!A74:A475,'SJR LIST (2024)'!L74:L475,,0,-1)</f>
        <v>45378</v>
      </c>
      <c r="D74" s="9">
        <f>_xlfn.XLOOKUP(A74,'SJR LIST (2024)'!A74:A475,'SJR LIST (2024)'!Q74:Q475,,0,-1)</f>
        <v>0</v>
      </c>
      <c r="E74" s="9">
        <f>_xlfn.XLOOKUP(A74,'SJR LIST (2024)'!A74:A475,'SJR LIST (2024)'!R74:R475,,0,-1)</f>
        <v>800</v>
      </c>
      <c r="F74" s="9">
        <f>_xlfn.XLOOKUP(A74,'SJR LIST (2024)'!A74:A475,'SJR LIST (2024)'!S74:S475,,0,-1)</f>
        <v>0</v>
      </c>
      <c r="G74" s="9">
        <f>_xlfn.XLOOKUP(A74,'SJR LIST (2024)'!A74:A475,'SJR LIST (2024)'!T74:T475,,0,-1)</f>
        <v>0</v>
      </c>
      <c r="H74" s="9">
        <f>_xlfn.XLOOKUP(A74,'SJR LIST (2024)'!A74:A475,'SJR LIST (2024)'!U74:U475,,0,-1)</f>
        <v>0</v>
      </c>
      <c r="I74" s="9">
        <f>_xlfn.XLOOKUP(A74,'SJR LIST (2024)'!A74:A475,'SJR LIST (2024)'!W74:W475,,0,-1)</f>
        <v>0</v>
      </c>
      <c r="J74" s="9">
        <f>_xlfn.XLOOKUP(A74,'SJR LIST (2024)'!A74:A475,'SJR LIST (2024)'!X74:X475,,0,-1)</f>
        <v>800</v>
      </c>
      <c r="K74" s="9">
        <f>_xlfn.XLOOKUP(A74,'SJR LIST (2024)'!A74:A475,'SJR LIST (2024)'!Y74:Y475,,0,-1)</f>
        <v>0</v>
      </c>
      <c r="L74" s="9">
        <f>_xlfn.XLOOKUP(A74,'SJR LIST (2024)'!A74:A475,'SJR LIST (2024)'!Z74:Z475,,0,-1)</f>
        <v>0</v>
      </c>
      <c r="M74" s="9">
        <f>_xlfn.XLOOKUP(A74,'SJR LIST (2024)'!A74:A475,'SJR LIST (2024)'!V74:V475,,0,-1)</f>
        <v>0</v>
      </c>
      <c r="N74" s="9">
        <f>_xlfn.XLOOKUP(A74,'SJR LIST (2024)'!A74:A475,'SJR LIST (2024)'!AB74:AB475,,0,-1)</f>
        <v>0</v>
      </c>
      <c r="O74" s="9">
        <f>_xlfn.XLOOKUP(A74,'SJR LIST (2024)'!A74:A475,'SJR LIST (2024)'!AD74:AD475,,0,-1)</f>
        <v>0</v>
      </c>
      <c r="P74" s="9">
        <f>_xlfn.XLOOKUP(A74,'SJR LIST (2024)'!A74:A475,'SJR LIST (2024)'!AG74:AG475,,0,-1)</f>
        <v>0</v>
      </c>
      <c r="Q74" s="9">
        <f>_xlfn.XLOOKUP(A74,'SJR LIST (2024)'!A74:A475,'SJR LIST (2024)'!AC74:AC475,,0,-1)</f>
        <v>0</v>
      </c>
      <c r="R74" s="7" t="str">
        <f>_xlfn.XLOOKUP(A74,'SJR LIST (2024)'!A74:A475,'SJR LIST (2024)'!AJ74:AJ475,,0,-1)</f>
        <v>W</v>
      </c>
      <c r="S74" s="7" t="str">
        <f>_xlfn.XLOOKUP(A74,'SJR LIST (2024)'!A75:A475,'SJR LIST (2024)'!AP75:AP475,,0,-1)</f>
        <v>DPO</v>
      </c>
    </row>
    <row r="75" s="3" customFormat="1" spans="1:19">
      <c r="A75" s="7" t="s">
        <v>144</v>
      </c>
      <c r="B75" s="7" t="str">
        <f>_xlfn.XLOOKUP(A75,'SJR LIST (2024)'!A75:A475,'SJR LIST (2024)'!B75:B475,,0,-1)</f>
        <v>CHIONG, JEFFREY</v>
      </c>
      <c r="C75" s="10">
        <f>_xlfn.XLOOKUP(A75,'SJR LIST (2024)'!A75:A475,'SJR LIST (2024)'!L75:L475,,0,-1)</f>
        <v>45386</v>
      </c>
      <c r="D75" s="9">
        <f>_xlfn.XLOOKUP(A75,'SJR LIST (2024)'!A75:A475,'SJR LIST (2024)'!Q75:Q475,,0,-1)</f>
        <v>0</v>
      </c>
      <c r="E75" s="9">
        <f>_xlfn.XLOOKUP(A75,'SJR LIST (2024)'!A75:A475,'SJR LIST (2024)'!R75:R475,,0,-1)</f>
        <v>1800</v>
      </c>
      <c r="F75" s="9">
        <f>_xlfn.XLOOKUP(A75,'SJR LIST (2024)'!A75:A475,'SJR LIST (2024)'!S75:S475,,0,-1)</f>
        <v>0</v>
      </c>
      <c r="G75" s="9">
        <f>_xlfn.XLOOKUP(A75,'SJR LIST (2024)'!A75:A475,'SJR LIST (2024)'!T75:T475,,0,-1)</f>
        <v>0</v>
      </c>
      <c r="H75" s="9">
        <f>_xlfn.XLOOKUP(A75,'SJR LIST (2024)'!A75:A475,'SJR LIST (2024)'!U75:U475,,0,-1)</f>
        <v>0</v>
      </c>
      <c r="I75" s="9">
        <f>_xlfn.XLOOKUP(A75,'SJR LIST (2024)'!A75:A475,'SJR LIST (2024)'!W75:W475,,0,-1)</f>
        <v>0</v>
      </c>
      <c r="J75" s="9">
        <f>_xlfn.XLOOKUP(A75,'SJR LIST (2024)'!A75:A475,'SJR LIST (2024)'!X75:X475,,0,-1)</f>
        <v>1800</v>
      </c>
      <c r="K75" s="9">
        <f>_xlfn.XLOOKUP(A75,'SJR LIST (2024)'!A75:A475,'SJR LIST (2024)'!Y75:Y475,,0,-1)</f>
        <v>0</v>
      </c>
      <c r="L75" s="9">
        <f>_xlfn.XLOOKUP(A75,'SJR LIST (2024)'!A75:A475,'SJR LIST (2024)'!Z75:Z475,,0,-1)</f>
        <v>0</v>
      </c>
      <c r="M75" s="9">
        <f>_xlfn.XLOOKUP(A75,'SJR LIST (2024)'!A75:A475,'SJR LIST (2024)'!V75:V475,,0,-1)</f>
        <v>0</v>
      </c>
      <c r="N75" s="9">
        <f>_xlfn.XLOOKUP(A75,'SJR LIST (2024)'!A75:A475,'SJR LIST (2024)'!AB75:AB475,,0,-1)</f>
        <v>0</v>
      </c>
      <c r="O75" s="9">
        <f>_xlfn.XLOOKUP(A75,'SJR LIST (2024)'!A75:A475,'SJR LIST (2024)'!AD75:AD475,,0,-1)</f>
        <v>0</v>
      </c>
      <c r="P75" s="9">
        <f>_xlfn.XLOOKUP(A75,'SJR LIST (2024)'!A75:A475,'SJR LIST (2024)'!AG75:AG475,,0,-1)</f>
        <v>0</v>
      </c>
      <c r="Q75" s="9">
        <f>_xlfn.XLOOKUP(A75,'SJR LIST (2024)'!A75:A475,'SJR LIST (2024)'!AC75:AC475,,0,-1)</f>
        <v>0</v>
      </c>
      <c r="R75" s="7" t="str">
        <f>_xlfn.XLOOKUP(A75,'SJR LIST (2024)'!A75:A475,'SJR LIST (2024)'!AJ75:AJ475,,0,-1)</f>
        <v>L</v>
      </c>
      <c r="S75" s="7" t="str">
        <f>_xlfn.XLOOKUP(A75,'SJR LIST (2024)'!A76:A475,'SJR LIST (2024)'!AP76:AP475,,0,-1)</f>
        <v>DPO</v>
      </c>
    </row>
    <row r="76" s="3" customFormat="1" spans="1:19">
      <c r="A76" s="7" t="s">
        <v>145</v>
      </c>
      <c r="B76" s="7" t="str">
        <f>_xlfn.XLOOKUP(A76,'SJR LIST (2024)'!A76:A475,'SJR LIST (2024)'!B76:B475,,0,-1)</f>
        <v>COLLANTES, JHAMINE MAE</v>
      </c>
      <c r="C76" s="10">
        <f>_xlfn.XLOOKUP(A76,'SJR LIST (2024)'!A76:A475,'SJR LIST (2024)'!L76:L475,,0,-1)</f>
        <v>45386</v>
      </c>
      <c r="D76" s="9">
        <f>_xlfn.XLOOKUP(A76,'SJR LIST (2024)'!A76:A475,'SJR LIST (2024)'!Q76:Q475,,0,-1)</f>
        <v>0</v>
      </c>
      <c r="E76" s="9">
        <f>_xlfn.XLOOKUP(A76,'SJR LIST (2024)'!A76:A475,'SJR LIST (2024)'!R76:R475,,0,-1)</f>
        <v>1250</v>
      </c>
      <c r="F76" s="9">
        <f>_xlfn.XLOOKUP(A76,'SJR LIST (2024)'!A76:A475,'SJR LIST (2024)'!S76:S475,,0,-1)</f>
        <v>0</v>
      </c>
      <c r="G76" s="9">
        <f>_xlfn.XLOOKUP(A76,'SJR LIST (2024)'!A76:A475,'SJR LIST (2024)'!T76:T475,,0,-1)</f>
        <v>0</v>
      </c>
      <c r="H76" s="9">
        <f>_xlfn.XLOOKUP(A76,'SJR LIST (2024)'!A76:A475,'SJR LIST (2024)'!U76:U475,,0,-1)</f>
        <v>0</v>
      </c>
      <c r="I76" s="9">
        <f>_xlfn.XLOOKUP(A76,'SJR LIST (2024)'!A76:A475,'SJR LIST (2024)'!W76:W475,,0,-1)</f>
        <v>0</v>
      </c>
      <c r="J76" s="9">
        <f>_xlfn.XLOOKUP(A76,'SJR LIST (2024)'!A76:A475,'SJR LIST (2024)'!X76:X475,,0,-1)</f>
        <v>1250</v>
      </c>
      <c r="K76" s="9">
        <f>_xlfn.XLOOKUP(A76,'SJR LIST (2024)'!A76:A475,'SJR LIST (2024)'!Y76:Y475,,0,-1)</f>
        <v>0</v>
      </c>
      <c r="L76" s="9">
        <f>_xlfn.XLOOKUP(A76,'SJR LIST (2024)'!A76:A475,'SJR LIST (2024)'!Z76:Z475,,0,-1)</f>
        <v>0</v>
      </c>
      <c r="M76" s="9">
        <f>_xlfn.XLOOKUP(A76,'SJR LIST (2024)'!A76:A475,'SJR LIST (2024)'!V76:V475,,0,-1)</f>
        <v>0</v>
      </c>
      <c r="N76" s="9">
        <f>_xlfn.XLOOKUP(A76,'SJR LIST (2024)'!A76:A475,'SJR LIST (2024)'!AB76:AB475,,0,-1)</f>
        <v>0</v>
      </c>
      <c r="O76" s="9">
        <f>_xlfn.XLOOKUP(A76,'SJR LIST (2024)'!A76:A475,'SJR LIST (2024)'!AD76:AD475,,0,-1)</f>
        <v>0</v>
      </c>
      <c r="P76" s="9">
        <f>_xlfn.XLOOKUP(A76,'SJR LIST (2024)'!A76:A475,'SJR LIST (2024)'!AG76:AG475,,0,-1)</f>
        <v>0</v>
      </c>
      <c r="Q76" s="9">
        <f>_xlfn.XLOOKUP(A76,'SJR LIST (2024)'!A76:A475,'SJR LIST (2024)'!AC76:AC475,,0,-1)</f>
        <v>0</v>
      </c>
      <c r="R76" s="7" t="str">
        <f>_xlfn.XLOOKUP(A76,'SJR LIST (2024)'!A76:A475,'SJR LIST (2024)'!AJ76:AJ475,,0,-1)</f>
        <v>W</v>
      </c>
      <c r="S76" s="7" t="str">
        <f>_xlfn.XLOOKUP(A76,'SJR LIST (2024)'!A77:A475,'SJR LIST (2024)'!AP77:AP475,,0,-1)</f>
        <v>DPO</v>
      </c>
    </row>
    <row r="77" s="3" customFormat="1" spans="1:19">
      <c r="A77" s="7" t="s">
        <v>147</v>
      </c>
      <c r="B77" s="7" t="str">
        <f>_xlfn.XLOOKUP(A77,'SJR LIST (2024)'!A77:A475,'SJR LIST (2024)'!B77:B475,,0,-1)</f>
        <v>GAMIAO, ALBERT CUZZAMO</v>
      </c>
      <c r="C77" s="10">
        <f>_xlfn.XLOOKUP(A77,'SJR LIST (2024)'!A77:A475,'SJR LIST (2024)'!L77:L475,,0,-1)</f>
        <v>45387</v>
      </c>
      <c r="D77" s="9">
        <f>_xlfn.XLOOKUP(A77,'SJR LIST (2024)'!A77:A475,'SJR LIST (2024)'!Q77:Q475,,0,-1)</f>
        <v>0</v>
      </c>
      <c r="E77" s="9">
        <f>_xlfn.XLOOKUP(A77,'SJR LIST (2024)'!A77:A475,'SJR LIST (2024)'!R77:R475,,0,-1)</f>
        <v>0</v>
      </c>
      <c r="F77" s="9">
        <f>_xlfn.XLOOKUP(A77,'SJR LIST (2024)'!A77:A475,'SJR LIST (2024)'!S77:S475,,0,-1)</f>
        <v>0</v>
      </c>
      <c r="G77" s="9">
        <f>_xlfn.XLOOKUP(A77,'SJR LIST (2024)'!A77:A475,'SJR LIST (2024)'!T77:T475,,0,-1)</f>
        <v>0</v>
      </c>
      <c r="H77" s="9">
        <f>_xlfn.XLOOKUP(A77,'SJR LIST (2024)'!A77:A475,'SJR LIST (2024)'!U77:U475,,0,-1)</f>
        <v>0</v>
      </c>
      <c r="I77" s="9">
        <f>_xlfn.XLOOKUP(A77,'SJR LIST (2024)'!A77:A475,'SJR LIST (2024)'!W77:W475,,0,-1)</f>
        <v>0</v>
      </c>
      <c r="J77" s="9">
        <f>_xlfn.XLOOKUP(A77,'SJR LIST (2024)'!A77:A475,'SJR LIST (2024)'!X77:X475,,0,-1)</f>
        <v>0</v>
      </c>
      <c r="K77" s="9">
        <f>_xlfn.XLOOKUP(A77,'SJR LIST (2024)'!A77:A475,'SJR LIST (2024)'!Y77:Y475,,0,-1)</f>
        <v>0</v>
      </c>
      <c r="L77" s="9">
        <f>_xlfn.XLOOKUP(A77,'SJR LIST (2024)'!A77:A475,'SJR LIST (2024)'!Z77:Z475,,0,-1)</f>
        <v>0</v>
      </c>
      <c r="M77" s="9">
        <f>_xlfn.XLOOKUP(A77,'SJR LIST (2024)'!A77:A475,'SJR LIST (2024)'!V77:V475,,0,-1)</f>
        <v>0</v>
      </c>
      <c r="N77" s="9">
        <f>_xlfn.XLOOKUP(A77,'SJR LIST (2024)'!A77:A475,'SJR LIST (2024)'!AB77:AB475,,0,-1)</f>
        <v>0</v>
      </c>
      <c r="O77" s="9">
        <f>_xlfn.XLOOKUP(A77,'SJR LIST (2024)'!A77:A475,'SJR LIST (2024)'!AD77:AD475,,0,-1)</f>
        <v>0</v>
      </c>
      <c r="P77" s="9">
        <f>_xlfn.XLOOKUP(A77,'SJR LIST (2024)'!A77:A475,'SJR LIST (2024)'!AG77:AG475,,0,-1)</f>
        <v>0</v>
      </c>
      <c r="Q77" s="9">
        <f>_xlfn.XLOOKUP(A77,'SJR LIST (2024)'!A77:A475,'SJR LIST (2024)'!AC77:AC475,,0,-1)</f>
        <v>0</v>
      </c>
      <c r="R77" s="7"/>
      <c r="S77" s="7" t="str">
        <f>_xlfn.XLOOKUP(A77,'SJR LIST (2024)'!A78:A475,'SJR LIST (2024)'!AP78:AP475,,0,-1)</f>
        <v>DPO</v>
      </c>
    </row>
    <row r="78" s="3" customFormat="1" spans="1:19">
      <c r="A78" s="7" t="s">
        <v>150</v>
      </c>
      <c r="B78" s="7" t="str">
        <f>_xlfn.XLOOKUP(A78,'SJR LIST (2024)'!A78:A475,'SJR LIST (2024)'!B78:B475,,0,-1)</f>
        <v>CUATON, JERBY</v>
      </c>
      <c r="C78" s="10">
        <f>_xlfn.XLOOKUP(A78,'SJR LIST (2024)'!A78:A475,'SJR LIST (2024)'!L78:L475,,0,-1)</f>
        <v>45390</v>
      </c>
      <c r="D78" s="9">
        <f>_xlfn.XLOOKUP(A78,'SJR LIST (2024)'!A78:A475,'SJR LIST (2024)'!Q78:Q475,,0,-1)</f>
        <v>3300</v>
      </c>
      <c r="E78" s="9">
        <f>_xlfn.XLOOKUP(A78,'SJR LIST (2024)'!A78:A475,'SJR LIST (2024)'!R78:R475,,0,-1)</f>
        <v>2600</v>
      </c>
      <c r="F78" s="9">
        <f>_xlfn.XLOOKUP(A78,'SJR LIST (2024)'!A78:A475,'SJR LIST (2024)'!S78:S475,,0,-1)</f>
        <v>500</v>
      </c>
      <c r="G78" s="9">
        <f>_xlfn.XLOOKUP(A78,'SJR LIST (2024)'!A78:A475,'SJR LIST (2024)'!T78:T475,,0,-1)</f>
        <v>0</v>
      </c>
      <c r="H78" s="9">
        <f>_xlfn.XLOOKUP(A78,'SJR LIST (2024)'!A78:A475,'SJR LIST (2024)'!U78:U475,,0,-1)</f>
        <v>0</v>
      </c>
      <c r="I78" s="9">
        <f>_xlfn.XLOOKUP(A78,'SJR LIST (2024)'!A78:A475,'SJR LIST (2024)'!W78:W475,,0,-1)</f>
        <v>0</v>
      </c>
      <c r="J78" s="9">
        <f>_xlfn.XLOOKUP(A78,'SJR LIST (2024)'!A78:A475,'SJR LIST (2024)'!X78:X475,,0,-1)</f>
        <v>450</v>
      </c>
      <c r="K78" s="9">
        <f>_xlfn.XLOOKUP(A78,'SJR LIST (2024)'!A78:A475,'SJR LIST (2024)'!Y78:Y475,,0,-1)</f>
        <v>0</v>
      </c>
      <c r="L78" s="9">
        <f>_xlfn.XLOOKUP(A78,'SJR LIST (2024)'!A78:A475,'SJR LIST (2024)'!Z78:Z475,,0,-1)</f>
        <v>0</v>
      </c>
      <c r="M78" s="9">
        <f>_xlfn.XLOOKUP(A78,'SJR LIST (2024)'!A78:A475,'SJR LIST (2024)'!V78:V475,,0,-1)</f>
        <v>0</v>
      </c>
      <c r="N78" s="9">
        <f>_xlfn.XLOOKUP(A78,'SJR LIST (2024)'!A78:A475,'SJR LIST (2024)'!AB78:AB475,,0,-1)</f>
        <v>5950</v>
      </c>
      <c r="O78" s="9">
        <f>_xlfn.XLOOKUP(A78,'SJR LIST (2024)'!A78:A475,'SJR LIST (2024)'!AD78:AD475,,0,-1)</f>
        <v>2975</v>
      </c>
      <c r="P78" s="9">
        <f>_xlfn.XLOOKUP(A78,'SJR LIST (2024)'!A78:A475,'SJR LIST (2024)'!AG78:AG475,,0,-1)</f>
        <v>2975</v>
      </c>
      <c r="Q78" s="9">
        <f>_xlfn.XLOOKUP(A78,'SJR LIST (2024)'!A78:A475,'SJR LIST (2024)'!AC78:AC475,,0,-1)</f>
        <v>0</v>
      </c>
      <c r="R78" s="7"/>
      <c r="S78" s="7" t="str">
        <f>_xlfn.XLOOKUP(A78,'SJR LIST (2024)'!A79:A475,'SJR LIST (2024)'!AP79:AP475,,0,-1)</f>
        <v>ARC</v>
      </c>
    </row>
    <row r="79" s="3" customFormat="1" spans="1:19">
      <c r="A79" s="7" t="s">
        <v>151</v>
      </c>
      <c r="B79" s="7" t="str">
        <f>_xlfn.XLOOKUP(A79,'SJR LIST (2024)'!A79:A475,'SJR LIST (2024)'!B79:B475,,0,-1)</f>
        <v>VALDEZ, JOY</v>
      </c>
      <c r="C79" s="10">
        <f>_xlfn.XLOOKUP(A79,'SJR LIST (2024)'!A79:A475,'SJR LIST (2024)'!L79:L475,,0,-1)</f>
        <v>45390</v>
      </c>
      <c r="D79" s="9">
        <f>_xlfn.XLOOKUP(A79,'SJR LIST (2024)'!A79:A475,'SJR LIST (2024)'!Q79:Q475,,0,-1)</f>
        <v>650</v>
      </c>
      <c r="E79" s="9">
        <f>_xlfn.XLOOKUP(A79,'SJR LIST (2024)'!A79:A475,'SJR LIST (2024)'!R79:R475,,0,-1)</f>
        <v>1250</v>
      </c>
      <c r="F79" s="9">
        <f>_xlfn.XLOOKUP(A79,'SJR LIST (2024)'!A79:A475,'SJR LIST (2024)'!S79:S475,,0,-1)</f>
        <v>500</v>
      </c>
      <c r="G79" s="9">
        <f>_xlfn.XLOOKUP(A79,'SJR LIST (2024)'!A79:A475,'SJR LIST (2024)'!T79:T475,,0,-1)</f>
        <v>0</v>
      </c>
      <c r="H79" s="9">
        <f>_xlfn.XLOOKUP(A79,'SJR LIST (2024)'!A79:A475,'SJR LIST (2024)'!U79:U475,,0,-1)</f>
        <v>0</v>
      </c>
      <c r="I79" s="9">
        <f>_xlfn.XLOOKUP(A79,'SJR LIST (2024)'!A79:A475,'SJR LIST (2024)'!W79:W475,,0,-1)</f>
        <v>0</v>
      </c>
      <c r="J79" s="9">
        <f>_xlfn.XLOOKUP(A79,'SJR LIST (2024)'!A79:A475,'SJR LIST (2024)'!X79:X475,,0,-1)</f>
        <v>450</v>
      </c>
      <c r="K79" s="9">
        <f>_xlfn.XLOOKUP(A79,'SJR LIST (2024)'!A79:A475,'SJR LIST (2024)'!Y79:Y475,,0,-1)</f>
        <v>0</v>
      </c>
      <c r="L79" s="9">
        <f>_xlfn.XLOOKUP(A79,'SJR LIST (2024)'!A79:A475,'SJR LIST (2024)'!Z79:Z475,,0,-1)</f>
        <v>0</v>
      </c>
      <c r="M79" s="9">
        <f>_xlfn.XLOOKUP(A79,'SJR LIST (2024)'!A79:A475,'SJR LIST (2024)'!V79:V475,,0,-1)</f>
        <v>0</v>
      </c>
      <c r="N79" s="9">
        <f>_xlfn.XLOOKUP(A79,'SJR LIST (2024)'!A79:A475,'SJR LIST (2024)'!AB79:AB475,,0,-1)</f>
        <v>1950</v>
      </c>
      <c r="O79" s="9">
        <f>_xlfn.XLOOKUP(A79,'SJR LIST (2024)'!A79:A475,'SJR LIST (2024)'!AD79:AD475,,0,-1)</f>
        <v>1000</v>
      </c>
      <c r="P79" s="9">
        <f>_xlfn.XLOOKUP(A79,'SJR LIST (2024)'!A79:A475,'SJR LIST (2024)'!AG79:AG475,,0,-1)</f>
        <v>950</v>
      </c>
      <c r="Q79" s="9">
        <f>_xlfn.XLOOKUP(A79,'SJR LIST (2024)'!A79:A475,'SJR LIST (2024)'!AC79:AC475,,0,-1)</f>
        <v>0</v>
      </c>
      <c r="R79" s="7"/>
      <c r="S79" s="7" t="str">
        <f>_xlfn.XLOOKUP(A79,'SJR LIST (2024)'!A80:A475,'SJR LIST (2024)'!AP80:AP475,,0,-1)</f>
        <v>ARC</v>
      </c>
    </row>
    <row r="80" s="3" customFormat="1" spans="1:19">
      <c r="A80" s="7" t="s">
        <v>152</v>
      </c>
      <c r="B80" s="7" t="str">
        <f>_xlfn.XLOOKUP(A80,'SJR LIST (2024)'!A80:A475,'SJR LIST (2024)'!B80:B475,,0,-1)</f>
        <v>LEJARDE, MARICRIS</v>
      </c>
      <c r="C80" s="10">
        <f>_xlfn.XLOOKUP(A80,'SJR LIST (2024)'!A80:A475,'SJR LIST (2024)'!L80:L475,,0,-1)</f>
        <v>45393</v>
      </c>
      <c r="D80" s="9">
        <f>_xlfn.XLOOKUP(A80,'SJR LIST (2024)'!A80:A475,'SJR LIST (2024)'!Q80:Q475,,0,-1)</f>
        <v>0</v>
      </c>
      <c r="E80" s="9">
        <f>_xlfn.XLOOKUP(A80,'SJR LIST (2024)'!A80:A475,'SJR LIST (2024)'!R80:R475,,0,-1)</f>
        <v>0</v>
      </c>
      <c r="F80" s="9">
        <f>_xlfn.XLOOKUP(A80,'SJR LIST (2024)'!A80:A475,'SJR LIST (2024)'!S80:S475,,0,-1)</f>
        <v>0</v>
      </c>
      <c r="G80" s="9">
        <f>_xlfn.XLOOKUP(A80,'SJR LIST (2024)'!A80:A475,'SJR LIST (2024)'!T80:T475,,0,-1)</f>
        <v>0</v>
      </c>
      <c r="H80" s="9">
        <f>_xlfn.XLOOKUP(A80,'SJR LIST (2024)'!A80:A475,'SJR LIST (2024)'!U80:U475,,0,-1)</f>
        <v>0</v>
      </c>
      <c r="I80" s="9">
        <f>_xlfn.XLOOKUP(A80,'SJR LIST (2024)'!A80:A475,'SJR LIST (2024)'!W80:W475,,0,-1)</f>
        <v>0</v>
      </c>
      <c r="J80" s="9">
        <f>_xlfn.XLOOKUP(A80,'SJR LIST (2024)'!A80:A475,'SJR LIST (2024)'!X80:X475,,0,-1)</f>
        <v>0</v>
      </c>
      <c r="K80" s="9">
        <f>_xlfn.XLOOKUP(A80,'SJR LIST (2024)'!A80:A475,'SJR LIST (2024)'!Y80:Y475,,0,-1)</f>
        <v>0</v>
      </c>
      <c r="L80" s="9">
        <f>_xlfn.XLOOKUP(A80,'SJR LIST (2024)'!A80:A475,'SJR LIST (2024)'!Z80:Z475,,0,-1)</f>
        <v>0</v>
      </c>
      <c r="M80" s="9">
        <f>_xlfn.XLOOKUP(A80,'SJR LIST (2024)'!A80:A475,'SJR LIST (2024)'!V80:V475,,0,-1)</f>
        <v>0</v>
      </c>
      <c r="N80" s="9">
        <f>_xlfn.XLOOKUP(A80,'SJR LIST (2024)'!A80:A475,'SJR LIST (2024)'!AB80:AB475,,0,-1)</f>
        <v>0</v>
      </c>
      <c r="O80" s="9">
        <f>_xlfn.XLOOKUP(A80,'SJR LIST (2024)'!A80:A475,'SJR LIST (2024)'!AD80:AD475,,0,-1)</f>
        <v>0</v>
      </c>
      <c r="P80" s="9">
        <f>_xlfn.XLOOKUP(A80,'SJR LIST (2024)'!A80:A475,'SJR LIST (2024)'!AG80:AG475,,0,-1)</f>
        <v>0</v>
      </c>
      <c r="Q80" s="9">
        <f>_xlfn.XLOOKUP(A80,'SJR LIST (2024)'!A80:A475,'SJR LIST (2024)'!AC80:AC475,,0,-1)</f>
        <v>0</v>
      </c>
      <c r="R80" s="7"/>
      <c r="S80" s="7" t="str">
        <f>_xlfn.XLOOKUP(A80,'SJR LIST (2024)'!A81:A475,'SJR LIST (2024)'!AP81:AP475,,0,-1)</f>
        <v>DPO</v>
      </c>
    </row>
    <row r="81" s="3" customFormat="1" spans="1:19">
      <c r="A81" s="7" t="s">
        <v>154</v>
      </c>
      <c r="B81" s="7" t="str">
        <f>_xlfn.XLOOKUP(A81,'SJR LIST (2024)'!A81:A475,'SJR LIST (2024)'!B81:B475,,0,-1)</f>
        <v>SABIDO, ROSS ANN</v>
      </c>
      <c r="C81" s="10">
        <f>_xlfn.XLOOKUP(A81,'SJR LIST (2024)'!A81:A475,'SJR LIST (2024)'!L81:L475,,0,-1)</f>
        <v>45398</v>
      </c>
      <c r="D81" s="9">
        <f>_xlfn.XLOOKUP(A81,'SJR LIST (2024)'!A81:A475,'SJR LIST (2024)'!Q81:Q475,,0,-1)</f>
        <v>3300</v>
      </c>
      <c r="E81" s="9">
        <f>_xlfn.XLOOKUP(A81,'SJR LIST (2024)'!A81:A475,'SJR LIST (2024)'!R81:R475,,0,-1)</f>
        <v>2600</v>
      </c>
      <c r="F81" s="9">
        <f>_xlfn.XLOOKUP(A81,'SJR LIST (2024)'!A81:A475,'SJR LIST (2024)'!S81:S475,,0,-1)</f>
        <v>500</v>
      </c>
      <c r="G81" s="9">
        <f>_xlfn.XLOOKUP(A81,'SJR LIST (2024)'!A81:A475,'SJR LIST (2024)'!T81:T475,,0,-1)</f>
        <v>0</v>
      </c>
      <c r="H81" s="9">
        <f>_xlfn.XLOOKUP(A81,'SJR LIST (2024)'!A81:A475,'SJR LIST (2024)'!U81:U475,,0,-1)</f>
        <v>0</v>
      </c>
      <c r="I81" s="9">
        <f>_xlfn.XLOOKUP(A81,'SJR LIST (2024)'!A81:A475,'SJR LIST (2024)'!W81:W475,,0,-1)</f>
        <v>0</v>
      </c>
      <c r="J81" s="9">
        <f>_xlfn.XLOOKUP(A81,'SJR LIST (2024)'!A81:A475,'SJR LIST (2024)'!X81:X475,,0,-1)</f>
        <v>0</v>
      </c>
      <c r="K81" s="9">
        <f>_xlfn.XLOOKUP(A81,'SJR LIST (2024)'!A81:A475,'SJR LIST (2024)'!Y81:Y475,,0,-1)</f>
        <v>0</v>
      </c>
      <c r="L81" s="9">
        <f>_xlfn.XLOOKUP(A81,'SJR LIST (2024)'!A81:A475,'SJR LIST (2024)'!Z81:Z475,,0,-1)</f>
        <v>0</v>
      </c>
      <c r="M81" s="9">
        <f>_xlfn.XLOOKUP(A81,'SJR LIST (2024)'!A81:A475,'SJR LIST (2024)'!V81:V475,,0,-1)</f>
        <v>0</v>
      </c>
      <c r="N81" s="9">
        <f>_xlfn.XLOOKUP(A81,'SJR LIST (2024)'!A81:A475,'SJR LIST (2024)'!AB81:AB475,,0,-1)</f>
        <v>6400</v>
      </c>
      <c r="O81" s="9">
        <f>_xlfn.XLOOKUP(A81,'SJR LIST (2024)'!A81:A475,'SJR LIST (2024)'!AD81:AD475,,0,-1)</f>
        <v>3200</v>
      </c>
      <c r="P81" s="9">
        <f>_xlfn.XLOOKUP(A81,'SJR LIST (2024)'!A81:A475,'SJR LIST (2024)'!AG81:AG475,,0,-1)</f>
        <v>3200</v>
      </c>
      <c r="Q81" s="9">
        <f>_xlfn.XLOOKUP(A81,'SJR LIST (2024)'!A81:A475,'SJR LIST (2024)'!AC81:AC475,,0,-1)</f>
        <v>0</v>
      </c>
      <c r="R81" s="7"/>
      <c r="S81" s="7" t="str">
        <f>_xlfn.XLOOKUP(A81,'SJR LIST (2024)'!A82:A475,'SJR LIST (2024)'!AP82:AP475,,0,-1)</f>
        <v>ARC</v>
      </c>
    </row>
    <row r="82" s="3" customFormat="1" spans="1:19">
      <c r="A82" s="7" t="s">
        <v>155</v>
      </c>
      <c r="B82" s="7" t="str">
        <f>_xlfn.XLOOKUP(A82,'SJR LIST (2024)'!A82:A475,'SJR LIST (2024)'!B82:B475,,0,-1)</f>
        <v>RESPALL, RENZEE</v>
      </c>
      <c r="C82" s="10">
        <f>_xlfn.XLOOKUP(A82,'SJR LIST (2024)'!A82:A475,'SJR LIST (2024)'!L82:L475,,0,-1)</f>
        <v>45398</v>
      </c>
      <c r="D82" s="9">
        <f>_xlfn.XLOOKUP(A82,'SJR LIST (2024)'!A82:A475,'SJR LIST (2024)'!Q82:Q475,,0,-1)</f>
        <v>0</v>
      </c>
      <c r="E82" s="9">
        <f>_xlfn.XLOOKUP(A82,'SJR LIST (2024)'!A82:A475,'SJR LIST (2024)'!R82:R475,,0,-1)</f>
        <v>2300</v>
      </c>
      <c r="F82" s="9">
        <f>_xlfn.XLOOKUP(A82,'SJR LIST (2024)'!A82:A475,'SJR LIST (2024)'!S82:S475,,0,-1)</f>
        <v>500</v>
      </c>
      <c r="G82" s="9">
        <f>_xlfn.XLOOKUP(A82,'SJR LIST (2024)'!A82:A475,'SJR LIST (2024)'!T82:T475,,0,-1)</f>
        <v>0</v>
      </c>
      <c r="H82" s="9">
        <f>_xlfn.XLOOKUP(A82,'SJR LIST (2024)'!A82:A475,'SJR LIST (2024)'!U82:U475,,0,-1)</f>
        <v>0</v>
      </c>
      <c r="I82" s="9">
        <f>_xlfn.XLOOKUP(A82,'SJR LIST (2024)'!A82:A475,'SJR LIST (2024)'!W82:W475,,0,-1)</f>
        <v>0</v>
      </c>
      <c r="J82" s="9">
        <f>_xlfn.XLOOKUP(A82,'SJR LIST (2024)'!A82:A475,'SJR LIST (2024)'!X82:X475,,0,-1)</f>
        <v>450</v>
      </c>
      <c r="K82" s="9">
        <f>_xlfn.XLOOKUP(A82,'SJR LIST (2024)'!A82:A475,'SJR LIST (2024)'!Y82:Y475,,0,-1)</f>
        <v>0</v>
      </c>
      <c r="L82" s="9">
        <f>_xlfn.XLOOKUP(A82,'SJR LIST (2024)'!A82:A475,'SJR LIST (2024)'!Z82:Z475,,0,-1)</f>
        <v>0</v>
      </c>
      <c r="M82" s="9">
        <f>_xlfn.XLOOKUP(A82,'SJR LIST (2024)'!A82:A475,'SJR LIST (2024)'!V82:V475,,0,-1)</f>
        <v>0</v>
      </c>
      <c r="N82" s="9">
        <f>_xlfn.XLOOKUP(A82,'SJR LIST (2024)'!A82:A475,'SJR LIST (2024)'!AB82:AB475,,0,-1)</f>
        <v>2350</v>
      </c>
      <c r="O82" s="9">
        <f>_xlfn.XLOOKUP(A82,'SJR LIST (2024)'!A82:A475,'SJR LIST (2024)'!AD82:AD475,,0,-1)</f>
        <v>1175</v>
      </c>
      <c r="P82" s="9">
        <f>_xlfn.XLOOKUP(A82,'SJR LIST (2024)'!A82:A475,'SJR LIST (2024)'!AG82:AG475,,0,-1)</f>
        <v>1175</v>
      </c>
      <c r="Q82" s="9">
        <f>_xlfn.XLOOKUP(A82,'SJR LIST (2024)'!A82:A475,'SJR LIST (2024)'!AC82:AC475,,0,-1)</f>
        <v>0</v>
      </c>
      <c r="R82" s="7"/>
      <c r="S82" s="7" t="str">
        <f>_xlfn.XLOOKUP(A82,'SJR LIST (2024)'!A83:A475,'SJR LIST (2024)'!AP83:AP475,,0,-1)</f>
        <v>ARC</v>
      </c>
    </row>
    <row r="83" s="3" customFormat="1" spans="1:19">
      <c r="A83" s="7" t="s">
        <v>157</v>
      </c>
      <c r="B83" s="7" t="str">
        <f>_xlfn.XLOOKUP(A83,'SJR LIST (2024)'!A83:A475,'SJR LIST (2024)'!B83:B475,,0,-1)</f>
        <v>ONG, ANTONIO</v>
      </c>
      <c r="C83" s="10">
        <f>_xlfn.XLOOKUP(A83,'SJR LIST (2024)'!A83:A475,'SJR LIST (2024)'!L83:L475,,0,-1)</f>
        <v>45400</v>
      </c>
      <c r="D83" s="9">
        <f>_xlfn.XLOOKUP(A83,'SJR LIST (2024)'!A83:A475,'SJR LIST (2024)'!Q83:Q475,,0,-1)</f>
        <v>5500</v>
      </c>
      <c r="E83" s="9">
        <f>_xlfn.XLOOKUP(A83,'SJR LIST (2024)'!A83:A475,'SJR LIST (2024)'!R83:R475,,0,-1)</f>
        <v>2600</v>
      </c>
      <c r="F83" s="9">
        <f>_xlfn.XLOOKUP(A83,'SJR LIST (2024)'!A83:A475,'SJR LIST (2024)'!S83:S475,,0,-1)</f>
        <v>500</v>
      </c>
      <c r="G83" s="9">
        <f>_xlfn.XLOOKUP(A83,'SJR LIST (2024)'!A83:A475,'SJR LIST (2024)'!T83:T475,,0,-1)</f>
        <v>0</v>
      </c>
      <c r="H83" s="9">
        <f>_xlfn.XLOOKUP(A83,'SJR LIST (2024)'!A83:A475,'SJR LIST (2024)'!U83:U475,,0,-1)</f>
        <v>0</v>
      </c>
      <c r="I83" s="9">
        <f>_xlfn.XLOOKUP(A83,'SJR LIST (2024)'!A83:A475,'SJR LIST (2024)'!W83:W475,,0,-1)</f>
        <v>0</v>
      </c>
      <c r="J83" s="9">
        <f>_xlfn.XLOOKUP(A83,'SJR LIST (2024)'!A83:A475,'SJR LIST (2024)'!X83:X475,,0,-1)</f>
        <v>450</v>
      </c>
      <c r="K83" s="9">
        <f>_xlfn.XLOOKUP(A83,'SJR LIST (2024)'!A83:A475,'SJR LIST (2024)'!Y83:Y475,,0,-1)</f>
        <v>0</v>
      </c>
      <c r="L83" s="9">
        <f>_xlfn.XLOOKUP(A83,'SJR LIST (2024)'!A83:A475,'SJR LIST (2024)'!Z83:Z475,,0,-1)</f>
        <v>0</v>
      </c>
      <c r="M83" s="9">
        <f>_xlfn.XLOOKUP(A83,'SJR LIST (2024)'!A83:A475,'SJR LIST (2024)'!V83:V475,,0,-1)</f>
        <v>570.5</v>
      </c>
      <c r="N83" s="9">
        <f>_xlfn.XLOOKUP(A83,'SJR LIST (2024)'!A83:A475,'SJR LIST (2024)'!AB83:AB475,,0,-1)</f>
        <v>7579.5</v>
      </c>
      <c r="O83" s="9">
        <f>_xlfn.XLOOKUP(A83,'SJR LIST (2024)'!A83:A475,'SJR LIST (2024)'!AD83:AD475,,0,-1)</f>
        <v>0</v>
      </c>
      <c r="P83" s="9">
        <f>_xlfn.XLOOKUP(A83,'SJR LIST (2024)'!A83:A475,'SJR LIST (2024)'!AG83:AG475,,0,-1)</f>
        <v>7579.5</v>
      </c>
      <c r="Q83" s="9">
        <f>_xlfn.XLOOKUP(A83,'SJR LIST (2024)'!A83:A475,'SJR LIST (2024)'!AC83:AC475,,0,-1)</f>
        <v>0</v>
      </c>
      <c r="R83" s="7"/>
      <c r="S83" s="7" t="str">
        <f>_xlfn.XLOOKUP(A83,'SJR LIST (2024)'!A84:A475,'SJR LIST (2024)'!AP84:AP475,,0,-1)</f>
        <v>ARC</v>
      </c>
    </row>
    <row r="84" s="3" customFormat="1" spans="1:19">
      <c r="A84" s="7" t="s">
        <v>158</v>
      </c>
      <c r="B84" s="7" t="str">
        <f>_xlfn.XLOOKUP(A84,'SJR LIST (2024)'!A84:A475,'SJR LIST (2024)'!B84:B475,,0,-1)</f>
        <v>QC HOLIDAY SPA</v>
      </c>
      <c r="C84" s="10">
        <f>_xlfn.XLOOKUP(A84,'SJR LIST (2024)'!A84:A475,'SJR LIST (2024)'!L84:L475,,0,-1)</f>
        <v>45401</v>
      </c>
      <c r="D84" s="9">
        <f>_xlfn.XLOOKUP(A84,'SJR LIST (2024)'!A84:A475,'SJR LIST (2024)'!Q84:Q475,,0,-1)</f>
        <v>0</v>
      </c>
      <c r="E84" s="9">
        <f>_xlfn.XLOOKUP(A84,'SJR LIST (2024)'!A84:A475,'SJR LIST (2024)'!R84:R475,,0,-1)</f>
        <v>450</v>
      </c>
      <c r="F84" s="9">
        <f>_xlfn.XLOOKUP(A84,'SJR LIST (2024)'!A84:A475,'SJR LIST (2024)'!S84:S475,,0,-1)</f>
        <v>500</v>
      </c>
      <c r="G84" s="9">
        <f>_xlfn.XLOOKUP(A84,'SJR LIST (2024)'!A84:A475,'SJR LIST (2024)'!T84:T475,,0,-1)</f>
        <v>0</v>
      </c>
      <c r="H84" s="9">
        <f>_xlfn.XLOOKUP(A84,'SJR LIST (2024)'!A84:A475,'SJR LIST (2024)'!U84:U475,,0,-1)</f>
        <v>0</v>
      </c>
      <c r="I84" s="9">
        <f>_xlfn.XLOOKUP(A84,'SJR LIST (2024)'!A84:A475,'SJR LIST (2024)'!W84:W475,,0,-1)</f>
        <v>0</v>
      </c>
      <c r="J84" s="9">
        <f>_xlfn.XLOOKUP(A84,'SJR LIST (2024)'!A84:A475,'SJR LIST (2024)'!X84:X475,,0,-1)</f>
        <v>950</v>
      </c>
      <c r="K84" s="9">
        <f>_xlfn.XLOOKUP(A84,'SJR LIST (2024)'!A84:A475,'SJR LIST (2024)'!Y84:Y475,,0,-1)</f>
        <v>0</v>
      </c>
      <c r="L84" s="9">
        <f>_xlfn.XLOOKUP(A84,'SJR LIST (2024)'!A84:A475,'SJR LIST (2024)'!Z84:Z475,,0,-1)</f>
        <v>0</v>
      </c>
      <c r="M84" s="9">
        <f>_xlfn.XLOOKUP(A84,'SJR LIST (2024)'!A84:A475,'SJR LIST (2024)'!V84:V475,,0,-1)</f>
        <v>0</v>
      </c>
      <c r="N84" s="9">
        <f>_xlfn.XLOOKUP(A84,'SJR LIST (2024)'!A84:A475,'SJR LIST (2024)'!AB84:AB475,,0,-1)</f>
        <v>0</v>
      </c>
      <c r="O84" s="9">
        <f>_xlfn.XLOOKUP(A84,'SJR LIST (2024)'!A84:A475,'SJR LIST (2024)'!AD84:AD475,,0,-1)</f>
        <v>0</v>
      </c>
      <c r="P84" s="9">
        <f>_xlfn.XLOOKUP(A84,'SJR LIST (2024)'!A84:A475,'SJR LIST (2024)'!AG84:AG475,,0,-1)</f>
        <v>0</v>
      </c>
      <c r="Q84" s="9">
        <f>_xlfn.XLOOKUP(A84,'SJR LIST (2024)'!A84:A475,'SJR LIST (2024)'!AC84:AC475,,0,-1)</f>
        <v>0</v>
      </c>
      <c r="R84" s="7"/>
      <c r="S84" s="7" t="str">
        <f>_xlfn.XLOOKUP(A84,'SJR LIST (2024)'!A85:A475,'SJR LIST (2024)'!AP85:AP475,,0,-1)</f>
        <v>DPO</v>
      </c>
    </row>
    <row r="85" s="3" customFormat="1" spans="1:19">
      <c r="A85" s="7" t="s">
        <v>159</v>
      </c>
      <c r="B85" s="7" t="str">
        <f>_xlfn.XLOOKUP(A85,'SJR LIST (2024)'!A85:A475,'SJR LIST (2024)'!B85:B475,,0,-1)</f>
        <v>CINCO, BEN</v>
      </c>
      <c r="C85" s="10">
        <f>_xlfn.XLOOKUP(A85,'SJR LIST (2024)'!A85:A475,'SJR LIST (2024)'!L85:L475,,0,-1)</f>
        <v>45401</v>
      </c>
      <c r="D85" s="9">
        <f>_xlfn.XLOOKUP(A85,'SJR LIST (2024)'!A85:A475,'SJR LIST (2024)'!Q85:Q475,,0,-1)</f>
        <v>0</v>
      </c>
      <c r="E85" s="9">
        <f>_xlfn.XLOOKUP(A85,'SJR LIST (2024)'!A85:A475,'SJR LIST (2024)'!R85:R475,,0,-1)</f>
        <v>0</v>
      </c>
      <c r="F85" s="9">
        <f>_xlfn.XLOOKUP(A85,'SJR LIST (2024)'!A85:A475,'SJR LIST (2024)'!S85:S475,,0,-1)</f>
        <v>0</v>
      </c>
      <c r="G85" s="9">
        <f>_xlfn.XLOOKUP(A85,'SJR LIST (2024)'!A85:A475,'SJR LIST (2024)'!T85:T475,,0,-1)</f>
        <v>0</v>
      </c>
      <c r="H85" s="9">
        <f>_xlfn.XLOOKUP(A85,'SJR LIST (2024)'!A85:A475,'SJR LIST (2024)'!U85:U475,,0,-1)</f>
        <v>0</v>
      </c>
      <c r="I85" s="9">
        <f>_xlfn.XLOOKUP(A85,'SJR LIST (2024)'!A85:A475,'SJR LIST (2024)'!W85:W475,,0,-1)</f>
        <v>0</v>
      </c>
      <c r="J85" s="9">
        <f>_xlfn.XLOOKUP(A85,'SJR LIST (2024)'!A85:A475,'SJR LIST (2024)'!X85:X475,,0,-1)</f>
        <v>0</v>
      </c>
      <c r="K85" s="9">
        <f>_xlfn.XLOOKUP(A85,'SJR LIST (2024)'!A85:A475,'SJR LIST (2024)'!Y85:Y475,,0,-1)</f>
        <v>0</v>
      </c>
      <c r="L85" s="9">
        <f>_xlfn.XLOOKUP(A85,'SJR LIST (2024)'!A85:A475,'SJR LIST (2024)'!Z85:Z475,,0,-1)</f>
        <v>0</v>
      </c>
      <c r="M85" s="9">
        <f>_xlfn.XLOOKUP(A85,'SJR LIST (2024)'!A85:A475,'SJR LIST (2024)'!V85:V475,,0,-1)</f>
        <v>0</v>
      </c>
      <c r="N85" s="9">
        <f>_xlfn.XLOOKUP(A85,'SJR LIST (2024)'!A85:A475,'SJR LIST (2024)'!AB85:AB475,,0,-1)</f>
        <v>0</v>
      </c>
      <c r="O85" s="9">
        <f>_xlfn.XLOOKUP(A85,'SJR LIST (2024)'!A85:A475,'SJR LIST (2024)'!AD85:AD475,,0,-1)</f>
        <v>0</v>
      </c>
      <c r="P85" s="9">
        <f>_xlfn.XLOOKUP(A85,'SJR LIST (2024)'!A85:A475,'SJR LIST (2024)'!AG85:AG475,,0,-1)</f>
        <v>0</v>
      </c>
      <c r="Q85" s="9">
        <f>_xlfn.XLOOKUP(A85,'SJR LIST (2024)'!A85:A475,'SJR LIST (2024)'!AC85:AC475,,0,-1)</f>
        <v>0</v>
      </c>
      <c r="R85" s="7"/>
      <c r="S85" s="7" t="str">
        <f>_xlfn.XLOOKUP(A85,'SJR LIST (2024)'!A86:A475,'SJR LIST (2024)'!AP86:AP475,,0,-1)</f>
        <v>DPO</v>
      </c>
    </row>
    <row r="86" s="3" customFormat="1" spans="1:19">
      <c r="A86" s="7" t="s">
        <v>160</v>
      </c>
      <c r="B86" s="7" t="str">
        <f>_xlfn.XLOOKUP(A86,'SJR LIST (2024)'!A86:A475,'SJR LIST (2024)'!B86:B475,,0,-1)</f>
        <v>OFALSA, MA. DONNA</v>
      </c>
      <c r="C86" s="10">
        <f>_xlfn.XLOOKUP(A86,'SJR LIST (2024)'!A86:A475,'SJR LIST (2024)'!L86:L475,,0,-1)</f>
        <v>45404</v>
      </c>
      <c r="D86" s="9">
        <f>_xlfn.XLOOKUP(A86,'SJR LIST (2024)'!A86:A475,'SJR LIST (2024)'!Q86:Q475,,0,-1)</f>
        <v>3300</v>
      </c>
      <c r="E86" s="9">
        <f>_xlfn.XLOOKUP(A86,'SJR LIST (2024)'!A86:A475,'SJR LIST (2024)'!R86:R475,,0,-1)</f>
        <v>2300</v>
      </c>
      <c r="F86" s="9">
        <f>_xlfn.XLOOKUP(A86,'SJR LIST (2024)'!A86:A475,'SJR LIST (2024)'!S86:S475,,0,-1)</f>
        <v>500</v>
      </c>
      <c r="G86" s="9">
        <f>_xlfn.XLOOKUP(A86,'SJR LIST (2024)'!A86:A475,'SJR LIST (2024)'!T86:T475,,0,-1)</f>
        <v>0</v>
      </c>
      <c r="H86" s="9">
        <f>_xlfn.XLOOKUP(A86,'SJR LIST (2024)'!A86:A475,'SJR LIST (2024)'!U86:U475,,0,-1)</f>
        <v>0</v>
      </c>
      <c r="I86" s="9">
        <f>_xlfn.XLOOKUP(A86,'SJR LIST (2024)'!A86:A475,'SJR LIST (2024)'!W86:W475,,0,-1)</f>
        <v>0</v>
      </c>
      <c r="J86" s="9">
        <f>_xlfn.XLOOKUP(A86,'SJR LIST (2024)'!A86:A475,'SJR LIST (2024)'!X86:X475,,0,-1)</f>
        <v>0</v>
      </c>
      <c r="K86" s="9">
        <f>_xlfn.XLOOKUP(A86,'SJR LIST (2024)'!A86:A475,'SJR LIST (2024)'!Y86:Y475,,0,-1)</f>
        <v>0</v>
      </c>
      <c r="L86" s="9">
        <f>_xlfn.XLOOKUP(A86,'SJR LIST (2024)'!A86:A475,'SJR LIST (2024)'!Z86:Z475,,0,-1)</f>
        <v>0</v>
      </c>
      <c r="M86" s="9">
        <f>_xlfn.XLOOKUP(A86,'SJR LIST (2024)'!A86:A475,'SJR LIST (2024)'!V86:V475,,0,-1)</f>
        <v>0</v>
      </c>
      <c r="N86" s="9">
        <f>_xlfn.XLOOKUP(A86,'SJR LIST (2024)'!A86:A475,'SJR LIST (2024)'!AB86:AB475,,0,-1)</f>
        <v>6100</v>
      </c>
      <c r="O86" s="9">
        <f>_xlfn.XLOOKUP(A86,'SJR LIST (2024)'!A86:A475,'SJR LIST (2024)'!AD86:AD475,,0,-1)</f>
        <v>3100</v>
      </c>
      <c r="P86" s="9">
        <f>_xlfn.XLOOKUP(A86,'SJR LIST (2024)'!A86:A475,'SJR LIST (2024)'!AG86:AG475,,0,-1)</f>
        <v>3000</v>
      </c>
      <c r="Q86" s="9">
        <f>_xlfn.XLOOKUP(A86,'SJR LIST (2024)'!A86:A475,'SJR LIST (2024)'!AC86:AC475,,0,-1)</f>
        <v>0</v>
      </c>
      <c r="R86" s="7"/>
      <c r="S86" s="7" t="str">
        <f>_xlfn.XLOOKUP(A86,'SJR LIST (2024)'!A87:A475,'SJR LIST (2024)'!AP87:AP475,,0,-1)</f>
        <v>ARC</v>
      </c>
    </row>
    <row r="87" s="3" customFormat="1" spans="1:19">
      <c r="A87" s="7" t="s">
        <v>162</v>
      </c>
      <c r="B87" s="7" t="str">
        <f>_xlfn.XLOOKUP(A87,'SJR LIST (2024)'!A87:A475,'SJR LIST (2024)'!B87:B475,,0,-1)</f>
        <v>ONG, JAIME</v>
      </c>
      <c r="C87" s="10">
        <f>_xlfn.XLOOKUP(A87,'SJR LIST (2024)'!A87:A475,'SJR LIST (2024)'!L87:L475,,0,-1)</f>
        <v>45406</v>
      </c>
      <c r="D87" s="9">
        <f>_xlfn.XLOOKUP(A87,'SJR LIST (2024)'!A87:A475,'SJR LIST (2024)'!Q87:Q475,,0,-1)</f>
        <v>0</v>
      </c>
      <c r="E87" s="9">
        <f>_xlfn.XLOOKUP(A87,'SJR LIST (2024)'!A87:A475,'SJR LIST (2024)'!R87:R475,,0,-1)</f>
        <v>4250</v>
      </c>
      <c r="F87" s="9">
        <f>_xlfn.XLOOKUP(A87,'SJR LIST (2024)'!A87:A475,'SJR LIST (2024)'!S87:S475,,0,-1)</f>
        <v>0</v>
      </c>
      <c r="G87" s="9">
        <f>_xlfn.XLOOKUP(A87,'SJR LIST (2024)'!A87:A475,'SJR LIST (2024)'!T87:T475,,0,-1)</f>
        <v>0</v>
      </c>
      <c r="H87" s="9">
        <f>_xlfn.XLOOKUP(A87,'SJR LIST (2024)'!A87:A475,'SJR LIST (2024)'!U87:U475,,0,-1)</f>
        <v>0</v>
      </c>
      <c r="I87" s="9">
        <f>_xlfn.XLOOKUP(A87,'SJR LIST (2024)'!A87:A475,'SJR LIST (2024)'!W87:W475,,0,-1)</f>
        <v>0</v>
      </c>
      <c r="J87" s="9">
        <f>_xlfn.XLOOKUP(A87,'SJR LIST (2024)'!A87:A475,'SJR LIST (2024)'!X87:X475,,0,-1)</f>
        <v>4250</v>
      </c>
      <c r="K87" s="9">
        <f>_xlfn.XLOOKUP(A87,'SJR LIST (2024)'!A87:A475,'SJR LIST (2024)'!Y87:Y475,,0,-1)</f>
        <v>0</v>
      </c>
      <c r="L87" s="9">
        <f>_xlfn.XLOOKUP(A87,'SJR LIST (2024)'!A87:A475,'SJR LIST (2024)'!Z87:Z475,,0,-1)</f>
        <v>0</v>
      </c>
      <c r="M87" s="9">
        <f>_xlfn.XLOOKUP(A87,'SJR LIST (2024)'!A87:A475,'SJR LIST (2024)'!V87:V475,,0,-1)</f>
        <v>0</v>
      </c>
      <c r="N87" s="9">
        <f>_xlfn.XLOOKUP(A87,'SJR LIST (2024)'!A87:A475,'SJR LIST (2024)'!AB87:AB475,,0,-1)</f>
        <v>0</v>
      </c>
      <c r="O87" s="9">
        <f>_xlfn.XLOOKUP(A87,'SJR LIST (2024)'!A87:A475,'SJR LIST (2024)'!AD87:AD475,,0,-1)</f>
        <v>0</v>
      </c>
      <c r="P87" s="9">
        <f>_xlfn.XLOOKUP(A87,'SJR LIST (2024)'!A87:A475,'SJR LIST (2024)'!AG87:AG475,,0,-1)</f>
        <v>0</v>
      </c>
      <c r="Q87" s="9">
        <f>_xlfn.XLOOKUP(A87,'SJR LIST (2024)'!A87:A475,'SJR LIST (2024)'!AC87:AC475,,0,-1)</f>
        <v>0</v>
      </c>
      <c r="R87" s="7"/>
      <c r="S87" s="7" t="str">
        <f>_xlfn.XLOOKUP(A87,'SJR LIST (2024)'!A88:A475,'SJR LIST (2024)'!AP88:AP475,,0,-1)</f>
        <v>ARC</v>
      </c>
    </row>
    <row r="88" s="3" customFormat="1" spans="1:19">
      <c r="A88" s="7" t="s">
        <v>163</v>
      </c>
      <c r="B88" s="7" t="str">
        <f>_xlfn.XLOOKUP(A88,'SJR LIST (2024)'!A88:A475,'SJR LIST (2024)'!B88:B475,,0,-1)</f>
        <v>BARRIOS, FLORIDA</v>
      </c>
      <c r="C88" s="10">
        <f>_xlfn.XLOOKUP(A88,'SJR LIST (2024)'!A88:A475,'SJR LIST (2024)'!L88:L475,,0,-1)</f>
        <v>45406</v>
      </c>
      <c r="D88" s="9">
        <f>_xlfn.XLOOKUP(A88,'SJR LIST (2024)'!A88:A475,'SJR LIST (2024)'!Q88:Q475,,0,-1)</f>
        <v>0</v>
      </c>
      <c r="E88" s="9">
        <f>_xlfn.XLOOKUP(A88,'SJR LIST (2024)'!A88:A475,'SJR LIST (2024)'!R88:R475,,0,-1)</f>
        <v>0</v>
      </c>
      <c r="F88" s="9">
        <f>_xlfn.XLOOKUP(A88,'SJR LIST (2024)'!A88:A475,'SJR LIST (2024)'!S88:S475,,0,-1)</f>
        <v>0</v>
      </c>
      <c r="G88" s="9">
        <f>_xlfn.XLOOKUP(A88,'SJR LIST (2024)'!A88:A475,'SJR LIST (2024)'!T88:T475,,0,-1)</f>
        <v>0</v>
      </c>
      <c r="H88" s="9">
        <f>_xlfn.XLOOKUP(A88,'SJR LIST (2024)'!A88:A475,'SJR LIST (2024)'!U88:U475,,0,-1)</f>
        <v>0</v>
      </c>
      <c r="I88" s="9">
        <f>_xlfn.XLOOKUP(A88,'SJR LIST (2024)'!A88:A475,'SJR LIST (2024)'!W88:W475,,0,-1)</f>
        <v>0</v>
      </c>
      <c r="J88" s="9">
        <f>_xlfn.XLOOKUP(A88,'SJR LIST (2024)'!A88:A475,'SJR LIST (2024)'!X88:X475,,0,-1)</f>
        <v>0</v>
      </c>
      <c r="K88" s="9">
        <f>_xlfn.XLOOKUP(A88,'SJR LIST (2024)'!A88:A475,'SJR LIST (2024)'!Y88:Y475,,0,-1)</f>
        <v>0</v>
      </c>
      <c r="L88" s="9">
        <f>_xlfn.XLOOKUP(A88,'SJR LIST (2024)'!A88:A475,'SJR LIST (2024)'!Z88:Z475,,0,-1)</f>
        <v>0</v>
      </c>
      <c r="M88" s="9">
        <f>_xlfn.XLOOKUP(A88,'SJR LIST (2024)'!A88:A475,'SJR LIST (2024)'!V88:V475,,0,-1)</f>
        <v>0</v>
      </c>
      <c r="N88" s="9">
        <f>_xlfn.XLOOKUP(A88,'SJR LIST (2024)'!A88:A475,'SJR LIST (2024)'!AB88:AB475,,0,-1)</f>
        <v>0</v>
      </c>
      <c r="O88" s="9">
        <f>_xlfn.XLOOKUP(A88,'SJR LIST (2024)'!A88:A475,'SJR LIST (2024)'!AD88:AD475,,0,-1)</f>
        <v>0</v>
      </c>
      <c r="P88" s="9">
        <f>_xlfn.XLOOKUP(A88,'SJR LIST (2024)'!A88:A475,'SJR LIST (2024)'!AG88:AG475,,0,-1)</f>
        <v>0</v>
      </c>
      <c r="Q88" s="9">
        <f>_xlfn.XLOOKUP(A88,'SJR LIST (2024)'!A88:A475,'SJR LIST (2024)'!AC88:AC475,,0,-1)</f>
        <v>0</v>
      </c>
      <c r="R88" s="7"/>
      <c r="S88" s="7" t="str">
        <f>_xlfn.XLOOKUP(A88,'SJR LIST (2024)'!A89:A475,'SJR LIST (2024)'!AP89:AP475,,0,-1)</f>
        <v>DPO</v>
      </c>
    </row>
    <row r="89" s="3" customFormat="1" spans="1:19">
      <c r="A89" s="7" t="s">
        <v>164</v>
      </c>
      <c r="B89" s="7" t="str">
        <f>_xlfn.XLOOKUP(A89,'SJR LIST (2024)'!A89:A475,'SJR LIST (2024)'!B89:B475,,0,-1)</f>
        <v>ONG, JAIME</v>
      </c>
      <c r="C89" s="10">
        <f>_xlfn.XLOOKUP(A89,'SJR LIST (2024)'!A89:A475,'SJR LIST (2024)'!L89:L475,,0,-1)</f>
        <v>45406</v>
      </c>
      <c r="D89" s="9">
        <f>_xlfn.XLOOKUP(A89,'SJR LIST (2024)'!A89:A475,'SJR LIST (2024)'!Q89:Q475,,0,-1)</f>
        <v>11000</v>
      </c>
      <c r="E89" s="9">
        <f>_xlfn.XLOOKUP(A89,'SJR LIST (2024)'!A89:A475,'SJR LIST (2024)'!R89:R475,,0,-1)</f>
        <v>4250</v>
      </c>
      <c r="F89" s="9">
        <f>_xlfn.XLOOKUP(A89,'SJR LIST (2024)'!A89:A475,'SJR LIST (2024)'!S89:S475,,0,-1)</f>
        <v>500</v>
      </c>
      <c r="G89" s="9">
        <f>_xlfn.XLOOKUP(A89,'SJR LIST (2024)'!A89:A475,'SJR LIST (2024)'!T89:T475,,0,-1)</f>
        <v>0</v>
      </c>
      <c r="H89" s="9">
        <f>_xlfn.XLOOKUP(A89,'SJR LIST (2024)'!A89:A475,'SJR LIST (2024)'!U89:U475,,0,-1)</f>
        <v>0</v>
      </c>
      <c r="I89" s="9">
        <f>_xlfn.XLOOKUP(A89,'SJR LIST (2024)'!A89:A475,'SJR LIST (2024)'!W89:W475,,0,-1)</f>
        <v>11000</v>
      </c>
      <c r="J89" s="9">
        <f>_xlfn.XLOOKUP(A89,'SJR LIST (2024)'!A89:A475,'SJR LIST (2024)'!X89:X475,,0,-1)</f>
        <v>0</v>
      </c>
      <c r="K89" s="9">
        <f>_xlfn.XLOOKUP(A89,'SJR LIST (2024)'!A89:A475,'SJR LIST (2024)'!Y89:Y475,,0,-1)</f>
        <v>0</v>
      </c>
      <c r="L89" s="9">
        <f>_xlfn.XLOOKUP(A89,'SJR LIST (2024)'!A89:A475,'SJR LIST (2024)'!Z89:Z475,,0,-1)</f>
        <v>332.5</v>
      </c>
      <c r="M89" s="9">
        <f>_xlfn.XLOOKUP(A89,'SJR LIST (2024)'!A89:A475,'SJR LIST (2024)'!V89:V475,,0,-1)</f>
        <v>332.5</v>
      </c>
      <c r="N89" s="9">
        <f>_xlfn.XLOOKUP(A89,'SJR LIST (2024)'!A89:A475,'SJR LIST (2024)'!AB89:AB475,,0,-1)</f>
        <v>4417.5</v>
      </c>
      <c r="O89" s="9">
        <f>_xlfn.XLOOKUP(A89,'SJR LIST (2024)'!A89:A475,'SJR LIST (2024)'!AD89:AD475,,0,-1)</f>
        <v>4417.5</v>
      </c>
      <c r="P89" s="9">
        <f>_xlfn.XLOOKUP(A89,'SJR LIST (2024)'!A89:A475,'SJR LIST (2024)'!AG89:AG475,,0,-1)</f>
        <v>0</v>
      </c>
      <c r="Q89" s="9">
        <f>_xlfn.XLOOKUP(A89,'SJR LIST (2024)'!A89:A475,'SJR LIST (2024)'!AC89:AC475,,0,-1)</f>
        <v>0</v>
      </c>
      <c r="R89" s="7"/>
      <c r="S89" s="7" t="str">
        <f>_xlfn.XLOOKUP(A89,'SJR LIST (2024)'!A90:A475,'SJR LIST (2024)'!AP90:AP475,,0,-1)</f>
        <v>ARC</v>
      </c>
    </row>
    <row r="90" s="3" customFormat="1" spans="1:19">
      <c r="A90" s="7" t="s">
        <v>165</v>
      </c>
      <c r="B90" s="7" t="str">
        <f>_xlfn.XLOOKUP(A90,'SJR LIST (2024)'!A90:A475,'SJR LIST (2024)'!B90:B475,,0,-1)</f>
        <v>SANTOS, AMY</v>
      </c>
      <c r="C90" s="10">
        <f>_xlfn.XLOOKUP(A90,'SJR LIST (2024)'!A90:A475,'SJR LIST (2024)'!L90:L475,,0,-1)</f>
        <v>45406</v>
      </c>
      <c r="D90" s="9">
        <f>_xlfn.XLOOKUP(A90,'SJR LIST (2024)'!A90:A475,'SJR LIST (2024)'!Q90:Q475,,0,-1)</f>
        <v>0</v>
      </c>
      <c r="E90" s="9">
        <f>_xlfn.XLOOKUP(A90,'SJR LIST (2024)'!A90:A475,'SJR LIST (2024)'!R90:R475,,0,-1)</f>
        <v>450</v>
      </c>
      <c r="F90" s="9">
        <f>_xlfn.XLOOKUP(A90,'SJR LIST (2024)'!A90:A475,'SJR LIST (2024)'!S90:S475,,0,-1)</f>
        <v>500</v>
      </c>
      <c r="G90" s="9">
        <f>_xlfn.XLOOKUP(A90,'SJR LIST (2024)'!A90:A475,'SJR LIST (2024)'!T90:T475,,0,-1)</f>
        <v>0</v>
      </c>
      <c r="H90" s="9">
        <f>_xlfn.XLOOKUP(A90,'SJR LIST (2024)'!A90:A475,'SJR LIST (2024)'!U90:U475,,0,-1)</f>
        <v>0</v>
      </c>
      <c r="I90" s="9">
        <f>_xlfn.XLOOKUP(A90,'SJR LIST (2024)'!A90:A475,'SJR LIST (2024)'!W90:W475,,0,-1)</f>
        <v>0</v>
      </c>
      <c r="J90" s="9">
        <f>_xlfn.XLOOKUP(A90,'SJR LIST (2024)'!A90:A475,'SJR LIST (2024)'!X90:X475,,0,-1)</f>
        <v>450</v>
      </c>
      <c r="K90" s="9">
        <f>_xlfn.XLOOKUP(A90,'SJR LIST (2024)'!A90:A475,'SJR LIST (2024)'!Y90:Y475,,0,-1)</f>
        <v>0</v>
      </c>
      <c r="L90" s="9">
        <f>_xlfn.XLOOKUP(A90,'SJR LIST (2024)'!A90:A475,'SJR LIST (2024)'!Z90:Z475,,0,-1)</f>
        <v>0</v>
      </c>
      <c r="M90" s="9">
        <f>_xlfn.XLOOKUP(A90,'SJR LIST (2024)'!A90:A475,'SJR LIST (2024)'!V90:V475,,0,-1)</f>
        <v>0</v>
      </c>
      <c r="N90" s="9">
        <f>_xlfn.XLOOKUP(A90,'SJR LIST (2024)'!A90:A475,'SJR LIST (2024)'!AB90:AB475,,0,-1)</f>
        <v>500</v>
      </c>
      <c r="O90" s="9">
        <f>_xlfn.XLOOKUP(A90,'SJR LIST (2024)'!A90:A475,'SJR LIST (2024)'!AD90:AD475,,0,-1)</f>
        <v>0</v>
      </c>
      <c r="P90" s="9">
        <f>_xlfn.XLOOKUP(A90,'SJR LIST (2024)'!A90:A475,'SJR LIST (2024)'!AG90:AG475,,0,-1)</f>
        <v>500</v>
      </c>
      <c r="Q90" s="9">
        <f>_xlfn.XLOOKUP(A90,'SJR LIST (2024)'!A90:A475,'SJR LIST (2024)'!AC90:AC475,,0,-1)</f>
        <v>0</v>
      </c>
      <c r="R90" s="7" t="str">
        <f>_xlfn.XLOOKUP(A90,'SJR LIST (2024)'!A90:A475,'SJR LIST (2024)'!AJ90:AJ475,,0,-1)</f>
        <v>FULLYPAID</v>
      </c>
      <c r="S90" s="7" t="str">
        <f>_xlfn.XLOOKUP(A90,'SJR LIST (2024)'!A91:A475,'SJR LIST (2024)'!AP91:AP475,,0,-1)</f>
        <v>ARC</v>
      </c>
    </row>
    <row r="91" s="3" customFormat="1" spans="1:19">
      <c r="A91" s="7" t="s">
        <v>166</v>
      </c>
      <c r="B91" s="7" t="str">
        <f>_xlfn.XLOOKUP(A91,'SJR LIST (2024)'!A91:A475,'SJR LIST (2024)'!B91:B475,,0,-1)</f>
        <v>BARRIOS, FLORIDA</v>
      </c>
      <c r="C91" s="10">
        <f>_xlfn.XLOOKUP(A91,'SJR LIST (2024)'!A91:A475,'SJR LIST (2024)'!L91:L475,,0,-1)</f>
        <v>45406</v>
      </c>
      <c r="D91" s="9">
        <f>_xlfn.XLOOKUP(A91,'SJR LIST (2024)'!A91:A475,'SJR LIST (2024)'!Q91:Q475,,0,-1)</f>
        <v>3700</v>
      </c>
      <c r="E91" s="9">
        <f>_xlfn.XLOOKUP(A91,'SJR LIST (2024)'!A91:A475,'SJR LIST (2024)'!R91:R475,,0,-1)</f>
        <v>800</v>
      </c>
      <c r="F91" s="9">
        <f>_xlfn.XLOOKUP(A91,'SJR LIST (2024)'!A91:A475,'SJR LIST (2024)'!S91:S475,,0,-1)</f>
        <v>0</v>
      </c>
      <c r="G91" s="9">
        <f>_xlfn.XLOOKUP(A91,'SJR LIST (2024)'!A91:A475,'SJR LIST (2024)'!T91:T475,,0,-1)</f>
        <v>0</v>
      </c>
      <c r="H91" s="9">
        <f>_xlfn.XLOOKUP(A91,'SJR LIST (2024)'!A91:A475,'SJR LIST (2024)'!U91:U475,,0,-1)</f>
        <v>0</v>
      </c>
      <c r="I91" s="9">
        <f>_xlfn.XLOOKUP(A91,'SJR LIST (2024)'!A91:A475,'SJR LIST (2024)'!W91:W475,,0,-1)</f>
        <v>3700</v>
      </c>
      <c r="J91" s="9">
        <f>_xlfn.XLOOKUP(A91,'SJR LIST (2024)'!A91:A475,'SJR LIST (2024)'!X91:X475,,0,-1)</f>
        <v>800</v>
      </c>
      <c r="K91" s="9">
        <f>_xlfn.XLOOKUP(A91,'SJR LIST (2024)'!A91:A475,'SJR LIST (2024)'!Y91:Y475,,0,-1)</f>
        <v>0</v>
      </c>
      <c r="L91" s="9">
        <f>_xlfn.XLOOKUP(A91,'SJR LIST (2024)'!A91:A475,'SJR LIST (2024)'!Z91:Z475,,0,-1)</f>
        <v>0</v>
      </c>
      <c r="M91" s="9">
        <f>_xlfn.XLOOKUP(A91,'SJR LIST (2024)'!A91:A475,'SJR LIST (2024)'!V91:V475,,0,-1)</f>
        <v>0</v>
      </c>
      <c r="N91" s="9">
        <f>_xlfn.XLOOKUP(A91,'SJR LIST (2024)'!A91:A475,'SJR LIST (2024)'!AB91:AB475,,0,-1)</f>
        <v>0</v>
      </c>
      <c r="O91" s="9">
        <f>_xlfn.XLOOKUP(A91,'SJR LIST (2024)'!A91:A475,'SJR LIST (2024)'!AD91:AD475,,0,-1)</f>
        <v>0</v>
      </c>
      <c r="P91" s="9">
        <f>_xlfn.XLOOKUP(A91,'SJR LIST (2024)'!A91:A475,'SJR LIST (2024)'!AG91:AG475,,0,-1)</f>
        <v>0</v>
      </c>
      <c r="Q91" s="9">
        <f>_xlfn.XLOOKUP(A91,'SJR LIST (2024)'!A91:A475,'SJR LIST (2024)'!AC91:AC475,,0,-1)</f>
        <v>0</v>
      </c>
      <c r="R91" s="7"/>
      <c r="S91" s="7" t="str">
        <f>_xlfn.XLOOKUP(A91,'SJR LIST (2024)'!A92:A475,'SJR LIST (2024)'!AP92:AP475,,0,-1)</f>
        <v>DPO</v>
      </c>
    </row>
    <row r="92" s="3" customFormat="1" spans="1:19">
      <c r="A92" s="7" t="s">
        <v>169</v>
      </c>
      <c r="B92" s="7" t="str">
        <f>_xlfn.XLOOKUP(A92,'SJR LIST (2024)'!A92:A475,'SJR LIST (2024)'!B92:B475,,0,-1)</f>
        <v>VIESCA, KEVIN</v>
      </c>
      <c r="C92" s="10">
        <f>_xlfn.XLOOKUP(A92,'SJR LIST (2024)'!A92:A475,'SJR LIST (2024)'!L92:L475,,0,-1)</f>
        <v>45407</v>
      </c>
      <c r="D92" s="9">
        <f>_xlfn.XLOOKUP(A92,'SJR LIST (2024)'!A92:A475,'SJR LIST (2024)'!Q92:Q475,,0,-1)</f>
        <v>3300</v>
      </c>
      <c r="E92" s="9">
        <f>_xlfn.XLOOKUP(A92,'SJR LIST (2024)'!A92:A475,'SJR LIST (2024)'!R92:R475,,0,-1)</f>
        <v>2600</v>
      </c>
      <c r="F92" s="9">
        <f>_xlfn.XLOOKUP(A92,'SJR LIST (2024)'!A92:A475,'SJR LIST (2024)'!S92:S475,,0,-1)</f>
        <v>0</v>
      </c>
      <c r="G92" s="9">
        <f>_xlfn.XLOOKUP(A92,'SJR LIST (2024)'!A92:A475,'SJR LIST (2024)'!T92:T475,,0,-1)</f>
        <v>0</v>
      </c>
      <c r="H92" s="9">
        <f>_xlfn.XLOOKUP(A92,'SJR LIST (2024)'!A92:A475,'SJR LIST (2024)'!U92:U475,,0,-1)</f>
        <v>0</v>
      </c>
      <c r="I92" s="9">
        <f>_xlfn.XLOOKUP(A92,'SJR LIST (2024)'!A92:A475,'SJR LIST (2024)'!W92:W475,,0,-1)</f>
        <v>3300</v>
      </c>
      <c r="J92" s="9">
        <f>_xlfn.XLOOKUP(A92,'SJR LIST (2024)'!A92:A475,'SJR LIST (2024)'!X92:X475,,0,-1)</f>
        <v>2600</v>
      </c>
      <c r="K92" s="9">
        <f>_xlfn.XLOOKUP(A92,'SJR LIST (2024)'!A92:A475,'SJR LIST (2024)'!Y92:Y475,,0,-1)</f>
        <v>0</v>
      </c>
      <c r="L92" s="9">
        <f>_xlfn.XLOOKUP(A92,'SJR LIST (2024)'!A92:A475,'SJR LIST (2024)'!Z92:Z475,,0,-1)</f>
        <v>0</v>
      </c>
      <c r="M92" s="9">
        <f>_xlfn.XLOOKUP(A92,'SJR LIST (2024)'!A92:A475,'SJR LIST (2024)'!V92:V475,,0,-1)</f>
        <v>0</v>
      </c>
      <c r="N92" s="9">
        <f>_xlfn.XLOOKUP(A92,'SJR LIST (2024)'!A92:A475,'SJR LIST (2024)'!AB92:AB475,,0,-1)</f>
        <v>0</v>
      </c>
      <c r="O92" s="9">
        <f>_xlfn.XLOOKUP(A92,'SJR LIST (2024)'!A92:A475,'SJR LIST (2024)'!AD92:AD475,,0,-1)</f>
        <v>0</v>
      </c>
      <c r="P92" s="9">
        <f>_xlfn.XLOOKUP(A92,'SJR LIST (2024)'!A92:A475,'SJR LIST (2024)'!AG92:AG475,,0,-1)</f>
        <v>0</v>
      </c>
      <c r="Q92" s="9">
        <f>_xlfn.XLOOKUP(A92,'SJR LIST (2024)'!A92:A475,'SJR LIST (2024)'!AC92:AC475,,0,-1)</f>
        <v>0</v>
      </c>
      <c r="R92" s="7"/>
      <c r="S92" s="7" t="str">
        <f>_xlfn.XLOOKUP(A92,'SJR LIST (2024)'!A93:A475,'SJR LIST (2024)'!AP93:AP475,,0,-1)</f>
        <v>DPO</v>
      </c>
    </row>
    <row r="93" s="3" customFormat="1" spans="1:19">
      <c r="A93" s="7" t="s">
        <v>171</v>
      </c>
      <c r="B93" s="7" t="str">
        <f>_xlfn.XLOOKUP(A93,'SJR LIST (2024)'!A93:A475,'SJR LIST (2024)'!B93:B475,,0,-1)</f>
        <v>RUMBAOA, GINA</v>
      </c>
      <c r="C93" s="10">
        <f>_xlfn.XLOOKUP(A93,'SJR LIST (2024)'!A93:A475,'SJR LIST (2024)'!L93:L475,,0,-1)</f>
        <v>45408</v>
      </c>
      <c r="D93" s="9">
        <f>_xlfn.XLOOKUP(A93,'SJR LIST (2024)'!A93:A475,'SJR LIST (2024)'!Q93:Q475,,0,-1)</f>
        <v>2640</v>
      </c>
      <c r="E93" s="9">
        <f>_xlfn.XLOOKUP(A93,'SJR LIST (2024)'!A93:A475,'SJR LIST (2024)'!R93:R475,,0,-1)</f>
        <v>2790</v>
      </c>
      <c r="F93" s="9">
        <f>_xlfn.XLOOKUP(A93,'SJR LIST (2024)'!A93:A475,'SJR LIST (2024)'!S93:S475,,0,-1)</f>
        <v>0</v>
      </c>
      <c r="G93" s="9">
        <f>_xlfn.XLOOKUP(A93,'SJR LIST (2024)'!A93:A475,'SJR LIST (2024)'!T93:T475,,0,-1)</f>
        <v>0</v>
      </c>
      <c r="H93" s="9">
        <f>_xlfn.XLOOKUP(A93,'SJR LIST (2024)'!A93:A475,'SJR LIST (2024)'!U93:U475,,0,-1)</f>
        <v>0</v>
      </c>
      <c r="I93" s="9">
        <f>_xlfn.XLOOKUP(A93,'SJR LIST (2024)'!A93:A475,'SJR LIST (2024)'!W93:W475,,0,-1)</f>
        <v>0</v>
      </c>
      <c r="J93" s="9">
        <f>_xlfn.XLOOKUP(A93,'SJR LIST (2024)'!A93:A475,'SJR LIST (2024)'!X93:X475,,0,-1)</f>
        <v>0</v>
      </c>
      <c r="K93" s="9">
        <f>_xlfn.XLOOKUP(A93,'SJR LIST (2024)'!A93:A475,'SJR LIST (2024)'!Y93:Y475,,0,-1)</f>
        <v>0</v>
      </c>
      <c r="L93" s="9">
        <f>_xlfn.XLOOKUP(A93,'SJR LIST (2024)'!A93:A475,'SJR LIST (2024)'!Z93:Z475,,0,-1)</f>
        <v>0</v>
      </c>
      <c r="M93" s="9">
        <f>_xlfn.XLOOKUP(A93,'SJR LIST (2024)'!A93:A475,'SJR LIST (2024)'!V93:V475,,0,-1)</f>
        <v>0</v>
      </c>
      <c r="N93" s="9">
        <f>_xlfn.XLOOKUP(A93,'SJR LIST (2024)'!A93:A475,'SJR LIST (2024)'!AB93:AB475,,0,-1)</f>
        <v>5430</v>
      </c>
      <c r="O93" s="9">
        <f>_xlfn.XLOOKUP(A93,'SJR LIST (2024)'!A93:A475,'SJR LIST (2024)'!AD93:AD475,,0,-1)</f>
        <v>0</v>
      </c>
      <c r="P93" s="9">
        <f>_xlfn.XLOOKUP(A93,'SJR LIST (2024)'!A93:A475,'SJR LIST (2024)'!AG93:AG475,,0,-1)</f>
        <v>5430</v>
      </c>
      <c r="Q93" s="9">
        <f>_xlfn.XLOOKUP(A93,'SJR LIST (2024)'!A93:A475,'SJR LIST (2024)'!AC93:AC475,,0,-1)</f>
        <v>0</v>
      </c>
      <c r="R93" s="7"/>
      <c r="S93" s="7" t="str">
        <f>_xlfn.XLOOKUP(A93,'SJR LIST (2024)'!A94:A475,'SJR LIST (2024)'!AP94:AP475,,0,-1)</f>
        <v>ARE</v>
      </c>
    </row>
    <row r="94" s="3" customFormat="1" spans="1:19">
      <c r="A94" s="7" t="s">
        <v>173</v>
      </c>
      <c r="B94" s="7" t="str">
        <f>_xlfn.XLOOKUP(A94,'SJR LIST (2024)'!A94:A475,'SJR LIST (2024)'!B94:B475,,0,-1)</f>
        <v>MONACO PLANT 1</v>
      </c>
      <c r="C94" s="10">
        <f>_xlfn.XLOOKUP(A94,'SJR LIST (2024)'!A94:A475,'SJR LIST (2024)'!L94:L475,,0,-1)</f>
        <v>45411</v>
      </c>
      <c r="D94" s="9">
        <f>_xlfn.XLOOKUP(A94,'SJR LIST (2024)'!A94:A475,'SJR LIST (2024)'!Q94:Q475,,0,-1)</f>
        <v>4645</v>
      </c>
      <c r="E94" s="9">
        <f>_xlfn.XLOOKUP(A94,'SJR LIST (2024)'!A94:A475,'SJR LIST (2024)'!R94:R475,,0,-1)</f>
        <v>2600</v>
      </c>
      <c r="F94" s="9">
        <f>_xlfn.XLOOKUP(A94,'SJR LIST (2024)'!A94:A475,'SJR LIST (2024)'!S94:S475,,0,-1)</f>
        <v>500</v>
      </c>
      <c r="G94" s="9">
        <f>_xlfn.XLOOKUP(A94,'SJR LIST (2024)'!A94:A475,'SJR LIST (2024)'!T94:T475,,0,-1)</f>
        <v>0</v>
      </c>
      <c r="H94" s="9">
        <f>_xlfn.XLOOKUP(A94,'SJR LIST (2024)'!A94:A475,'SJR LIST (2024)'!U94:U475,,0,-1)</f>
        <v>0</v>
      </c>
      <c r="I94" s="9">
        <f>_xlfn.XLOOKUP(A94,'SJR LIST (2024)'!A94:A475,'SJR LIST (2024)'!W94:W475,,0,-1)</f>
        <v>0</v>
      </c>
      <c r="J94" s="9">
        <f>_xlfn.XLOOKUP(A94,'SJR LIST (2024)'!A94:A475,'SJR LIST (2024)'!X94:X475,,0,-1)</f>
        <v>0</v>
      </c>
      <c r="K94" s="9">
        <f>_xlfn.XLOOKUP(A94,'SJR LIST (2024)'!A94:A475,'SJR LIST (2024)'!Y94:Y475,,0,-1)</f>
        <v>929</v>
      </c>
      <c r="L94" s="9">
        <f>_xlfn.XLOOKUP(A94,'SJR LIST (2024)'!A94:A475,'SJR LIST (2024)'!Z94:Z475,,0,-1)</f>
        <v>260</v>
      </c>
      <c r="M94" s="9">
        <f>_xlfn.XLOOKUP(A94,'SJR LIST (2024)'!A94:A475,'SJR LIST (2024)'!V94:V475,,0,-1)</f>
        <v>0</v>
      </c>
      <c r="N94" s="9">
        <f>_xlfn.XLOOKUP(A94,'SJR LIST (2024)'!A94:A475,'SJR LIST (2024)'!AB94:AB475,,0,-1)</f>
        <v>6556</v>
      </c>
      <c r="O94" s="9">
        <f>_xlfn.XLOOKUP(A94,'SJR LIST (2024)'!A94:A475,'SJR LIST (2024)'!AD94:AD475,,0,-1)</f>
        <v>0</v>
      </c>
      <c r="P94" s="9">
        <f>_xlfn.XLOOKUP(A94,'SJR LIST (2024)'!A94:A475,'SJR LIST (2024)'!AG94:AG475,,0,-1)</f>
        <v>6556</v>
      </c>
      <c r="Q94" s="9">
        <f>_xlfn.XLOOKUP(A94,'SJR LIST (2024)'!A94:A475,'SJR LIST (2024)'!AC94:AC475,,0,-1)</f>
        <v>0</v>
      </c>
      <c r="R94" s="7" t="str">
        <f>_xlfn.XLOOKUP(A94,'SJR LIST (2024)'!A94:A475,'SJR LIST (2024)'!AJ94:AJ475,,0,-1)</f>
        <v>FULLYPAID</v>
      </c>
      <c r="S94" s="7" t="str">
        <f>_xlfn.XLOOKUP(A94,'SJR LIST (2024)'!A95:A475,'SJR LIST (2024)'!AP95:AP475,,0,-1)</f>
        <v>ARE</v>
      </c>
    </row>
    <row r="95" s="3" customFormat="1" spans="1:19">
      <c r="A95" s="7" t="s">
        <v>174</v>
      </c>
      <c r="B95" s="7" t="str">
        <f>_xlfn.XLOOKUP(A95,'SJR LIST (2024)'!A95:A475,'SJR LIST (2024)'!B95:B475,,0,-1)</f>
        <v>UMALIN, ESMERALDO</v>
      </c>
      <c r="C95" s="10">
        <f>_xlfn.XLOOKUP(A95,'SJR LIST (2024)'!A95:A475,'SJR LIST (2024)'!L95:L475,,0,-1)</f>
        <v>45411</v>
      </c>
      <c r="D95" s="9">
        <f>_xlfn.XLOOKUP(A95,'SJR LIST (2024)'!A95:A475,'SJR LIST (2024)'!Q95:Q475,,0,-1)</f>
        <v>0</v>
      </c>
      <c r="E95" s="9">
        <f>_xlfn.XLOOKUP(A95,'SJR LIST (2024)'!A95:A475,'SJR LIST (2024)'!R95:R475,,0,-1)</f>
        <v>800</v>
      </c>
      <c r="F95" s="9">
        <f>_xlfn.XLOOKUP(A95,'SJR LIST (2024)'!A95:A475,'SJR LIST (2024)'!S95:S475,,0,-1)</f>
        <v>0</v>
      </c>
      <c r="G95" s="9">
        <f>_xlfn.XLOOKUP(A95,'SJR LIST (2024)'!A95:A475,'SJR LIST (2024)'!T95:T475,,0,-1)</f>
        <v>0</v>
      </c>
      <c r="H95" s="9">
        <f>_xlfn.XLOOKUP(A95,'SJR LIST (2024)'!A95:A475,'SJR LIST (2024)'!U95:U475,,0,-1)</f>
        <v>0</v>
      </c>
      <c r="I95" s="9">
        <f>_xlfn.XLOOKUP(A95,'SJR LIST (2024)'!A95:A475,'SJR LIST (2024)'!W95:W475,,0,-1)</f>
        <v>0</v>
      </c>
      <c r="J95" s="9">
        <f>_xlfn.XLOOKUP(A95,'SJR LIST (2024)'!A95:A475,'SJR LIST (2024)'!X95:X475,,0,-1)</f>
        <v>800</v>
      </c>
      <c r="K95" s="9">
        <f>_xlfn.XLOOKUP(A95,'SJR LIST (2024)'!A95:A475,'SJR LIST (2024)'!Y95:Y475,,0,-1)</f>
        <v>0</v>
      </c>
      <c r="L95" s="9">
        <f>_xlfn.XLOOKUP(A95,'SJR LIST (2024)'!A95:A475,'SJR LIST (2024)'!Z95:Z475,,0,-1)</f>
        <v>0</v>
      </c>
      <c r="M95" s="9">
        <f>_xlfn.XLOOKUP(A95,'SJR LIST (2024)'!A95:A475,'SJR LIST (2024)'!V95:V475,,0,-1)</f>
        <v>0</v>
      </c>
      <c r="N95" s="9">
        <f>_xlfn.XLOOKUP(A95,'SJR LIST (2024)'!A95:A475,'SJR LIST (2024)'!AB95:AB475,,0,-1)</f>
        <v>0</v>
      </c>
      <c r="O95" s="9">
        <f>_xlfn.XLOOKUP(A95,'SJR LIST (2024)'!A95:A475,'SJR LIST (2024)'!AD95:AD475,,0,-1)</f>
        <v>0</v>
      </c>
      <c r="P95" s="9">
        <f>_xlfn.XLOOKUP(A95,'SJR LIST (2024)'!A95:A475,'SJR LIST (2024)'!AG95:AG475,,0,-1)</f>
        <v>0</v>
      </c>
      <c r="Q95" s="9">
        <f>_xlfn.XLOOKUP(A95,'SJR LIST (2024)'!A95:A475,'SJR LIST (2024)'!AC95:AC475,,0,-1)</f>
        <v>0</v>
      </c>
      <c r="R95" s="7"/>
      <c r="S95" s="7" t="str">
        <f>_xlfn.XLOOKUP(A95,'SJR LIST (2024)'!A96:A475,'SJR LIST (2024)'!AP96:AP475,,0,-1)</f>
        <v>DPO</v>
      </c>
    </row>
    <row r="96" s="3" customFormat="1" spans="1:19">
      <c r="A96" s="7" t="s">
        <v>176</v>
      </c>
      <c r="B96" s="7" t="str">
        <f>_xlfn.XLOOKUP(A96,'SJR LIST (2024)'!A96:A475,'SJR LIST (2024)'!B96:B475,,0,-1)</f>
        <v>VERDE, VIRGILIO</v>
      </c>
      <c r="C96" s="10">
        <f>_xlfn.XLOOKUP(A96,'SJR LIST (2024)'!A96:A475,'SJR LIST (2024)'!L96:L475,,0,-1)</f>
        <v>45414</v>
      </c>
      <c r="D96" s="9">
        <f>_xlfn.XLOOKUP(A96,'SJR LIST (2024)'!A96:A475,'SJR LIST (2024)'!Q96:Q475,,0,-1)</f>
        <v>12170</v>
      </c>
      <c r="E96" s="9">
        <f>_xlfn.XLOOKUP(A96,'SJR LIST (2024)'!A96:A475,'SJR LIST (2024)'!R96:R475,,0,-1)</f>
        <v>4250</v>
      </c>
      <c r="F96" s="9">
        <f>_xlfn.XLOOKUP(A96,'SJR LIST (2024)'!A96:A475,'SJR LIST (2024)'!S96:S475,,0,-1)</f>
        <v>500</v>
      </c>
      <c r="G96" s="9">
        <f>_xlfn.XLOOKUP(A96,'SJR LIST (2024)'!A96:A475,'SJR LIST (2024)'!T96:T475,,0,-1)</f>
        <v>0</v>
      </c>
      <c r="H96" s="9">
        <f>_xlfn.XLOOKUP(A96,'SJR LIST (2024)'!A96:A475,'SJR LIST (2024)'!U96:U475,,0,-1)</f>
        <v>0</v>
      </c>
      <c r="I96" s="9">
        <f>_xlfn.XLOOKUP(A96,'SJR LIST (2024)'!A96:A475,'SJR LIST (2024)'!W96:W475,,0,-1)</f>
        <v>7700</v>
      </c>
      <c r="J96" s="9">
        <f>_xlfn.XLOOKUP(A96,'SJR LIST (2024)'!A96:A475,'SJR LIST (2024)'!X96:X475,,0,-1)</f>
        <v>0</v>
      </c>
      <c r="K96" s="9">
        <f>_xlfn.XLOOKUP(A96,'SJR LIST (2024)'!A96:A475,'SJR LIST (2024)'!Y96:Y475,,0,-1)</f>
        <v>0</v>
      </c>
      <c r="L96" s="9">
        <f>_xlfn.XLOOKUP(A96,'SJR LIST (2024)'!A96:A475,'SJR LIST (2024)'!Z96:Z475,,0,-1)</f>
        <v>0</v>
      </c>
      <c r="M96" s="9">
        <f>_xlfn.XLOOKUP(A96,'SJR LIST (2024)'!A96:A475,'SJR LIST (2024)'!V96:V475,,0,-1)</f>
        <v>0</v>
      </c>
      <c r="N96" s="9">
        <f>_xlfn.XLOOKUP(A96,'SJR LIST (2024)'!A96:A475,'SJR LIST (2024)'!AB96:AB475,,0,-1)</f>
        <v>9220</v>
      </c>
      <c r="O96" s="9">
        <f>_xlfn.XLOOKUP(A96,'SJR LIST (2024)'!A96:A475,'SJR LIST (2024)'!AD96:AD475,,0,-1)</f>
        <v>9220</v>
      </c>
      <c r="P96" s="9">
        <f>_xlfn.XLOOKUP(A96,'SJR LIST (2024)'!A96:A475,'SJR LIST (2024)'!AG96:AG475,,0,-1)</f>
        <v>0</v>
      </c>
      <c r="Q96" s="9">
        <f>_xlfn.XLOOKUP(A96,'SJR LIST (2024)'!A96:A475,'SJR LIST (2024)'!AC96:AC475,,0,-1)</f>
        <v>0</v>
      </c>
      <c r="R96" s="7"/>
      <c r="S96" s="7" t="str">
        <f>_xlfn.XLOOKUP(A96,'SJR LIST (2024)'!A97:A475,'SJR LIST (2024)'!AP97:AP475,,0,-1)</f>
        <v>DPO</v>
      </c>
    </row>
    <row r="97" s="3" customFormat="1" spans="1:19">
      <c r="A97" s="7" t="s">
        <v>177</v>
      </c>
      <c r="B97" s="7" t="str">
        <f>_xlfn.XLOOKUP(A97,'SJR LIST (2024)'!A97:A475,'SJR LIST (2024)'!B97:B475,,0,-1)</f>
        <v>DALOPE, NORMITA</v>
      </c>
      <c r="C97" s="10">
        <f>_xlfn.XLOOKUP(A97,'SJR LIST (2024)'!A97:A475,'SJR LIST (2024)'!L97:L475,,0,-1)</f>
        <v>45414</v>
      </c>
      <c r="D97" s="9">
        <f>_xlfn.XLOOKUP(A97,'SJR LIST (2024)'!A97:A475,'SJR LIST (2024)'!Q97:Q475,,0,-1)</f>
        <v>0</v>
      </c>
      <c r="E97" s="9">
        <f>_xlfn.XLOOKUP(A97,'SJR LIST (2024)'!A97:A475,'SJR LIST (2024)'!R97:R475,,0,-1)</f>
        <v>450</v>
      </c>
      <c r="F97" s="9">
        <f>_xlfn.XLOOKUP(A97,'SJR LIST (2024)'!A97:A475,'SJR LIST (2024)'!S97:S475,,0,-1)</f>
        <v>0</v>
      </c>
      <c r="G97" s="9">
        <f>_xlfn.XLOOKUP(A97,'SJR LIST (2024)'!A97:A475,'SJR LIST (2024)'!T97:T475,,0,-1)</f>
        <v>0</v>
      </c>
      <c r="H97" s="9">
        <f>_xlfn.XLOOKUP(A97,'SJR LIST (2024)'!A97:A475,'SJR LIST (2024)'!U97:U475,,0,-1)</f>
        <v>0</v>
      </c>
      <c r="I97" s="9">
        <f>_xlfn.XLOOKUP(A97,'SJR LIST (2024)'!A97:A475,'SJR LIST (2024)'!W97:W475,,0,-1)</f>
        <v>0</v>
      </c>
      <c r="J97" s="9">
        <f>_xlfn.XLOOKUP(A97,'SJR LIST (2024)'!A97:A475,'SJR LIST (2024)'!X97:X475,,0,-1)</f>
        <v>450</v>
      </c>
      <c r="K97" s="9">
        <f>_xlfn.XLOOKUP(A97,'SJR LIST (2024)'!A97:A475,'SJR LIST (2024)'!Y97:Y475,,0,-1)</f>
        <v>0</v>
      </c>
      <c r="L97" s="9">
        <f>_xlfn.XLOOKUP(A97,'SJR LIST (2024)'!A97:A475,'SJR LIST (2024)'!Z97:Z475,,0,-1)</f>
        <v>0</v>
      </c>
      <c r="M97" s="9">
        <f>_xlfn.XLOOKUP(A97,'SJR LIST (2024)'!A97:A475,'SJR LIST (2024)'!V97:V475,,0,-1)</f>
        <v>0</v>
      </c>
      <c r="N97" s="9">
        <f>_xlfn.XLOOKUP(A97,'SJR LIST (2024)'!A97:A475,'SJR LIST (2024)'!AB97:AB475,,0,-1)</f>
        <v>0</v>
      </c>
      <c r="O97" s="9">
        <f>_xlfn.XLOOKUP(A97,'SJR LIST (2024)'!A97:A475,'SJR LIST (2024)'!AD97:AD475,,0,-1)</f>
        <v>0</v>
      </c>
      <c r="P97" s="9">
        <f>_xlfn.XLOOKUP(A97,'SJR LIST (2024)'!A97:A475,'SJR LIST (2024)'!AG97:AG475,,0,-1)</f>
        <v>0</v>
      </c>
      <c r="Q97" s="9">
        <f>_xlfn.XLOOKUP(A97,'SJR LIST (2024)'!A97:A475,'SJR LIST (2024)'!AC97:AC475,,0,-1)</f>
        <v>0</v>
      </c>
      <c r="R97" s="7"/>
      <c r="S97" s="7" t="str">
        <f>_xlfn.XLOOKUP(A97,'SJR LIST (2024)'!A98:A475,'SJR LIST (2024)'!AP98:AP475,,0,-1)</f>
        <v>DPO</v>
      </c>
    </row>
    <row r="98" s="3" customFormat="1" spans="1:19">
      <c r="A98" s="7" t="s">
        <v>178</v>
      </c>
      <c r="B98" s="7" t="str">
        <f>_xlfn.XLOOKUP(A98,'SJR LIST (2024)'!A98:A475,'SJR LIST (2024)'!B98:B475,,0,-1)</f>
        <v>DUMLAO, JAMES ALEXANDER SANTOS</v>
      </c>
      <c r="C98" s="10">
        <f>_xlfn.XLOOKUP(A98,'SJR LIST (2024)'!A98:A475,'SJR LIST (2024)'!L98:L475,,0,-1)</f>
        <v>45414</v>
      </c>
      <c r="D98" s="9">
        <f>_xlfn.XLOOKUP(A98,'SJR LIST (2024)'!A98:A475,'SJR LIST (2024)'!Q98:Q475,,0,-1)</f>
        <v>3000</v>
      </c>
      <c r="E98" s="9">
        <f>_xlfn.XLOOKUP(A98,'SJR LIST (2024)'!A98:A475,'SJR LIST (2024)'!R98:R475,,0,-1)</f>
        <v>800</v>
      </c>
      <c r="F98" s="9">
        <f>_xlfn.XLOOKUP(A98,'SJR LIST (2024)'!A98:A475,'SJR LIST (2024)'!S98:S475,,0,-1)</f>
        <v>0</v>
      </c>
      <c r="G98" s="9">
        <f>_xlfn.XLOOKUP(A98,'SJR LIST (2024)'!A98:A475,'SJR LIST (2024)'!T98:T475,,0,-1)</f>
        <v>0</v>
      </c>
      <c r="H98" s="9">
        <f>_xlfn.XLOOKUP(A98,'SJR LIST (2024)'!A98:A475,'SJR LIST (2024)'!U98:U475,,0,-1)</f>
        <v>0</v>
      </c>
      <c r="I98" s="9">
        <f>_xlfn.XLOOKUP(A98,'SJR LIST (2024)'!A98:A475,'SJR LIST (2024)'!W98:W475,,0,-1)</f>
        <v>3000</v>
      </c>
      <c r="J98" s="9">
        <f>_xlfn.XLOOKUP(A98,'SJR LIST (2024)'!A98:A475,'SJR LIST (2024)'!X98:X475,,0,-1)</f>
        <v>800</v>
      </c>
      <c r="K98" s="9">
        <f>_xlfn.XLOOKUP(A98,'SJR LIST (2024)'!A98:A475,'SJR LIST (2024)'!Y98:Y475,,0,-1)</f>
        <v>0</v>
      </c>
      <c r="L98" s="9">
        <f>_xlfn.XLOOKUP(A98,'SJR LIST (2024)'!A98:A475,'SJR LIST (2024)'!Z98:Z475,,0,-1)</f>
        <v>0</v>
      </c>
      <c r="M98" s="9">
        <f>_xlfn.XLOOKUP(A98,'SJR LIST (2024)'!A98:A475,'SJR LIST (2024)'!V98:V475,,0,-1)</f>
        <v>0</v>
      </c>
      <c r="N98" s="9">
        <f>_xlfn.XLOOKUP(A98,'SJR LIST (2024)'!A98:A475,'SJR LIST (2024)'!AB98:AB475,,0,-1)</f>
        <v>0</v>
      </c>
      <c r="O98" s="9">
        <f>_xlfn.XLOOKUP(A98,'SJR LIST (2024)'!A98:A475,'SJR LIST (2024)'!AD98:AD475,,0,-1)</f>
        <v>0</v>
      </c>
      <c r="P98" s="9">
        <f>_xlfn.XLOOKUP(A98,'SJR LIST (2024)'!A98:A475,'SJR LIST (2024)'!AG98:AG475,,0,-1)</f>
        <v>0</v>
      </c>
      <c r="Q98" s="9">
        <f>_xlfn.XLOOKUP(A98,'SJR LIST (2024)'!A98:A475,'SJR LIST (2024)'!AC98:AC475,,0,-1)</f>
        <v>0</v>
      </c>
      <c r="R98" s="7"/>
      <c r="S98" s="7" t="str">
        <f>_xlfn.XLOOKUP(A98,'SJR LIST (2024)'!A99:A475,'SJR LIST (2024)'!AP99:AP475,,0,-1)</f>
        <v>DPO</v>
      </c>
    </row>
    <row r="99" s="3" customFormat="1" spans="1:19">
      <c r="A99" s="7" t="s">
        <v>179</v>
      </c>
      <c r="B99" s="7" t="str">
        <f>_xlfn.XLOOKUP(A99,'SJR LIST (2024)'!A99:A475,'SJR LIST (2024)'!B99:B475,,0,-1)</f>
        <v>SAMAN, JOMARIE</v>
      </c>
      <c r="C99" s="10">
        <f>_xlfn.XLOOKUP(A99,'SJR LIST (2024)'!A99:A475,'SJR LIST (2024)'!L99:L475,,0,-1)</f>
        <v>45414</v>
      </c>
      <c r="D99" s="9">
        <f>_xlfn.XLOOKUP(A99,'SJR LIST (2024)'!A99:A475,'SJR LIST (2024)'!Q99:Q475,,0,-1)</f>
        <v>300</v>
      </c>
      <c r="E99" s="9">
        <f>_xlfn.XLOOKUP(A99,'SJR LIST (2024)'!A99:A475,'SJR LIST (2024)'!R99:R475,,0,-1)</f>
        <v>800</v>
      </c>
      <c r="F99" s="9">
        <f>_xlfn.XLOOKUP(A99,'SJR LIST (2024)'!A99:A475,'SJR LIST (2024)'!S99:S475,,0,-1)</f>
        <v>0</v>
      </c>
      <c r="G99" s="9">
        <f>_xlfn.XLOOKUP(A99,'SJR LIST (2024)'!A99:A475,'SJR LIST (2024)'!T99:T475,,0,-1)</f>
        <v>0</v>
      </c>
      <c r="H99" s="9">
        <f>_xlfn.XLOOKUP(A99,'SJR LIST (2024)'!A99:A475,'SJR LIST (2024)'!U99:U475,,0,-1)</f>
        <v>0</v>
      </c>
      <c r="I99" s="9">
        <f>_xlfn.XLOOKUP(A99,'SJR LIST (2024)'!A99:A475,'SJR LIST (2024)'!W99:W475,,0,-1)</f>
        <v>300</v>
      </c>
      <c r="J99" s="9">
        <f>_xlfn.XLOOKUP(A99,'SJR LIST (2024)'!A99:A475,'SJR LIST (2024)'!X99:X475,,0,-1)</f>
        <v>800</v>
      </c>
      <c r="K99" s="9">
        <f>_xlfn.XLOOKUP(A99,'SJR LIST (2024)'!A99:A475,'SJR LIST (2024)'!Y99:Y475,,0,-1)</f>
        <v>0</v>
      </c>
      <c r="L99" s="9">
        <f>_xlfn.XLOOKUP(A99,'SJR LIST (2024)'!A99:A475,'SJR LIST (2024)'!Z99:Z475,,0,-1)</f>
        <v>0</v>
      </c>
      <c r="M99" s="9">
        <f>_xlfn.XLOOKUP(A99,'SJR LIST (2024)'!A99:A475,'SJR LIST (2024)'!V99:V475,,0,-1)</f>
        <v>0</v>
      </c>
      <c r="N99" s="9">
        <f>_xlfn.XLOOKUP(A99,'SJR LIST (2024)'!A99:A475,'SJR LIST (2024)'!AB99:AB475,,0,-1)</f>
        <v>0</v>
      </c>
      <c r="O99" s="9">
        <f>_xlfn.XLOOKUP(A99,'SJR LIST (2024)'!A99:A475,'SJR LIST (2024)'!AD99:AD475,,0,-1)</f>
        <v>0</v>
      </c>
      <c r="P99" s="9">
        <f>_xlfn.XLOOKUP(A99,'SJR LIST (2024)'!A99:A475,'SJR LIST (2024)'!AG99:AG475,,0,-1)</f>
        <v>0</v>
      </c>
      <c r="Q99" s="9">
        <f>_xlfn.XLOOKUP(A99,'SJR LIST (2024)'!A99:A475,'SJR LIST (2024)'!AC99:AC475,,0,-1)</f>
        <v>0</v>
      </c>
      <c r="R99" s="7"/>
      <c r="S99" s="7" t="str">
        <f>_xlfn.XLOOKUP(A99,'SJR LIST (2024)'!A100:A475,'SJR LIST (2024)'!AP100:AP475,,0,-1)</f>
        <v>DPO</v>
      </c>
    </row>
    <row r="100" s="3" customFormat="1" spans="1:19">
      <c r="A100" s="7" t="s">
        <v>185</v>
      </c>
      <c r="B100" s="7" t="str">
        <f>_xlfn.XLOOKUP(A100,'SJR LIST (2024)'!A100:A475,'SJR LIST (2024)'!B100:B475,,0,-1)</f>
        <v>ELLANA, DIVINE GRACE</v>
      </c>
      <c r="C100" s="10">
        <f>_xlfn.XLOOKUP(A100,'SJR LIST (2024)'!A100:A475,'SJR LIST (2024)'!L100:L475,,0,-1)</f>
        <v>45419</v>
      </c>
      <c r="D100" s="9">
        <f>_xlfn.XLOOKUP(A100,'SJR LIST (2024)'!A100:A475,'SJR LIST (2024)'!Q100:Q475,,0,-1)</f>
        <v>0</v>
      </c>
      <c r="E100" s="9">
        <f>_xlfn.XLOOKUP(A100,'SJR LIST (2024)'!A100:A475,'SJR LIST (2024)'!R100:R475,,0,-1)</f>
        <v>2300</v>
      </c>
      <c r="F100" s="9">
        <f>_xlfn.XLOOKUP(A100,'SJR LIST (2024)'!A100:A475,'SJR LIST (2024)'!S100:S475,,0,-1)</f>
        <v>0</v>
      </c>
      <c r="G100" s="9">
        <f>_xlfn.XLOOKUP(A100,'SJR LIST (2024)'!A100:A475,'SJR LIST (2024)'!T100:T475,,0,-1)</f>
        <v>0</v>
      </c>
      <c r="H100" s="9">
        <f>_xlfn.XLOOKUP(A100,'SJR LIST (2024)'!A100:A475,'SJR LIST (2024)'!U100:U475,,0,-1)</f>
        <v>0</v>
      </c>
      <c r="I100" s="9">
        <f>_xlfn.XLOOKUP(A100,'SJR LIST (2024)'!A100:A475,'SJR LIST (2024)'!W100:W475,,0,-1)</f>
        <v>0</v>
      </c>
      <c r="J100" s="9">
        <f>_xlfn.XLOOKUP(A100,'SJR LIST (2024)'!A100:A475,'SJR LIST (2024)'!X100:X475,,0,-1)</f>
        <v>2300</v>
      </c>
      <c r="K100" s="9">
        <f>_xlfn.XLOOKUP(A100,'SJR LIST (2024)'!A100:A475,'SJR LIST (2024)'!Y100:Y475,,0,-1)</f>
        <v>0</v>
      </c>
      <c r="L100" s="9">
        <f>_xlfn.XLOOKUP(A100,'SJR LIST (2024)'!A100:A475,'SJR LIST (2024)'!Z100:Z475,,0,-1)</f>
        <v>0</v>
      </c>
      <c r="M100" s="9">
        <f>_xlfn.XLOOKUP(A100,'SJR LIST (2024)'!A100:A475,'SJR LIST (2024)'!V100:V475,,0,-1)</f>
        <v>0</v>
      </c>
      <c r="N100" s="9">
        <f>_xlfn.XLOOKUP(A100,'SJR LIST (2024)'!A100:A475,'SJR LIST (2024)'!AB100:AB475,,0,-1)</f>
        <v>0</v>
      </c>
      <c r="O100" s="9">
        <f>_xlfn.XLOOKUP(A100,'SJR LIST (2024)'!A100:A475,'SJR LIST (2024)'!AD100:AD475,,0,-1)</f>
        <v>0</v>
      </c>
      <c r="P100" s="9">
        <f>_xlfn.XLOOKUP(A100,'SJR LIST (2024)'!A100:A475,'SJR LIST (2024)'!AG100:AG475,,0,-1)</f>
        <v>0</v>
      </c>
      <c r="Q100" s="9">
        <f>_xlfn.XLOOKUP(A100,'SJR LIST (2024)'!A100:A475,'SJR LIST (2024)'!AC100:AC475,,0,-1)</f>
        <v>0</v>
      </c>
      <c r="R100" s="7"/>
      <c r="S100" s="7" t="str">
        <f>_xlfn.XLOOKUP(A100,'SJR LIST (2024)'!A101:A475,'SJR LIST (2024)'!AP101:AP475,,0,-1)</f>
        <v>DPO</v>
      </c>
    </row>
    <row r="101" s="3" customFormat="1" spans="1:19">
      <c r="A101" s="7" t="s">
        <v>187</v>
      </c>
      <c r="B101" s="7" t="str">
        <f>_xlfn.XLOOKUP(A101,'SJR LIST (2024)'!A101:A475,'SJR LIST (2024)'!B101:B475,,0,-1)</f>
        <v>PASCUAL, JHOLLYGHAR</v>
      </c>
      <c r="C101" s="10">
        <f>_xlfn.XLOOKUP(A101,'SJR LIST (2024)'!A101:A475,'SJR LIST (2024)'!L101:L475,,0,-1)</f>
        <v>45421</v>
      </c>
      <c r="D101" s="9">
        <f>_xlfn.XLOOKUP(A101,'SJR LIST (2024)'!A101:A475,'SJR LIST (2024)'!Q101:Q475,,0,-1)</f>
        <v>3300</v>
      </c>
      <c r="E101" s="9">
        <f>_xlfn.XLOOKUP(A101,'SJR LIST (2024)'!A101:A475,'SJR LIST (2024)'!R101:R475,,0,-1)</f>
        <v>2300</v>
      </c>
      <c r="F101" s="9">
        <f>_xlfn.XLOOKUP(A101,'SJR LIST (2024)'!A101:A475,'SJR LIST (2024)'!S101:S475,,0,-1)</f>
        <v>500</v>
      </c>
      <c r="G101" s="9">
        <f>_xlfn.XLOOKUP(A101,'SJR LIST (2024)'!A101:A475,'SJR LIST (2024)'!T101:T475,,0,-1)</f>
        <v>0</v>
      </c>
      <c r="H101" s="9">
        <f>_xlfn.XLOOKUP(A101,'SJR LIST (2024)'!A101:A475,'SJR LIST (2024)'!U101:U475,,0,-1)</f>
        <v>0</v>
      </c>
      <c r="I101" s="9">
        <f>_xlfn.XLOOKUP(A101,'SJR LIST (2024)'!A101:A475,'SJR LIST (2024)'!W101:W475,,0,-1)</f>
        <v>0</v>
      </c>
      <c r="J101" s="9">
        <f>_xlfn.XLOOKUP(A101,'SJR LIST (2024)'!A101:A475,'SJR LIST (2024)'!X101:X475,,0,-1)</f>
        <v>0</v>
      </c>
      <c r="K101" s="9">
        <f>_xlfn.XLOOKUP(A101,'SJR LIST (2024)'!A101:A475,'SJR LIST (2024)'!Y101:Y475,,0,-1)</f>
        <v>0</v>
      </c>
      <c r="L101" s="9">
        <f>_xlfn.XLOOKUP(A101,'SJR LIST (2024)'!A101:A475,'SJR LIST (2024)'!Z101:Z475,,0,-1)</f>
        <v>0</v>
      </c>
      <c r="M101" s="9">
        <f>_xlfn.XLOOKUP(A101,'SJR LIST (2024)'!A101:A475,'SJR LIST (2024)'!V101:V475,,0,-1)</f>
        <v>0</v>
      </c>
      <c r="N101" s="9">
        <f>_xlfn.XLOOKUP(A101,'SJR LIST (2024)'!A101:A475,'SJR LIST (2024)'!AB101:AB475,,0,-1)</f>
        <v>6100</v>
      </c>
      <c r="O101" s="9">
        <f>_xlfn.XLOOKUP(A101,'SJR LIST (2024)'!A101:A475,'SJR LIST (2024)'!AD101:AD475,,0,-1)</f>
        <v>6100</v>
      </c>
      <c r="P101" s="9">
        <f>_xlfn.XLOOKUP(A101,'SJR LIST (2024)'!A101:A475,'SJR LIST (2024)'!AG101:AG475,,0,-1)</f>
        <v>0</v>
      </c>
      <c r="Q101" s="9">
        <f>_xlfn.XLOOKUP(A101,'SJR LIST (2024)'!A101:A475,'SJR LIST (2024)'!AC101:AC475,,0,-1)</f>
        <v>0</v>
      </c>
      <c r="R101" s="7"/>
      <c r="S101" s="7" t="str">
        <f>_xlfn.XLOOKUP(A101,'SJR LIST (2024)'!A102:A475,'SJR LIST (2024)'!AP102:AP475,,0,-1)</f>
        <v>DPO</v>
      </c>
    </row>
    <row r="102" s="3" customFormat="1" spans="1:19">
      <c r="A102" s="7" t="s">
        <v>188</v>
      </c>
      <c r="B102" s="7" t="str">
        <f>_xlfn.XLOOKUP(A102,'SJR LIST (2024)'!A102:A475,'SJR LIST (2024)'!B102:B475,,0,-1)</f>
        <v>ELORA'S AESTHETIC LOUNGE/TIEZO, AILEEN</v>
      </c>
      <c r="C102" s="10">
        <f>_xlfn.XLOOKUP(A102,'SJR LIST (2024)'!A102:A475,'SJR LIST (2024)'!L102:L475,,0,-1)</f>
        <v>45422</v>
      </c>
      <c r="D102" s="9">
        <f>_xlfn.XLOOKUP(A102,'SJR LIST (2024)'!A102:A475,'SJR LIST (2024)'!Q102:Q475,,0,-1)</f>
        <v>600</v>
      </c>
      <c r="E102" s="9">
        <f>_xlfn.XLOOKUP(A102,'SJR LIST (2024)'!A102:A475,'SJR LIST (2024)'!R102:R475,,0,-1)</f>
        <v>800</v>
      </c>
      <c r="F102" s="9">
        <f>_xlfn.XLOOKUP(A102,'SJR LIST (2024)'!A102:A475,'SJR LIST (2024)'!S102:S475,,0,-1)</f>
        <v>0</v>
      </c>
      <c r="G102" s="9">
        <f>_xlfn.XLOOKUP(A102,'SJR LIST (2024)'!A102:A475,'SJR LIST (2024)'!T102:T475,,0,-1)</f>
        <v>0</v>
      </c>
      <c r="H102" s="9">
        <f>_xlfn.XLOOKUP(A102,'SJR LIST (2024)'!A102:A475,'SJR LIST (2024)'!U102:U475,,0,-1)</f>
        <v>0</v>
      </c>
      <c r="I102" s="9">
        <f>_xlfn.XLOOKUP(A102,'SJR LIST (2024)'!A102:A475,'SJR LIST (2024)'!W102:W475,,0,-1)</f>
        <v>600</v>
      </c>
      <c r="J102" s="9">
        <f>_xlfn.XLOOKUP(A102,'SJR LIST (2024)'!A102:A475,'SJR LIST (2024)'!X102:X475,,0,-1)</f>
        <v>800</v>
      </c>
      <c r="K102" s="9">
        <f>_xlfn.XLOOKUP(A102,'SJR LIST (2024)'!A102:A475,'SJR LIST (2024)'!Y102:Y475,,0,-1)</f>
        <v>0</v>
      </c>
      <c r="L102" s="9">
        <f>_xlfn.XLOOKUP(A102,'SJR LIST (2024)'!A102:A475,'SJR LIST (2024)'!Z102:Z475,,0,-1)</f>
        <v>0</v>
      </c>
      <c r="M102" s="9">
        <f>_xlfn.XLOOKUP(A102,'SJR LIST (2024)'!A102:A475,'SJR LIST (2024)'!V102:V475,,0,-1)</f>
        <v>0</v>
      </c>
      <c r="N102" s="9">
        <f>_xlfn.XLOOKUP(A102,'SJR LIST (2024)'!A102:A475,'SJR LIST (2024)'!AB102:AB475,,0,-1)</f>
        <v>0</v>
      </c>
      <c r="O102" s="9">
        <f>_xlfn.XLOOKUP(A102,'SJR LIST (2024)'!A102:A475,'SJR LIST (2024)'!AD102:AD475,,0,-1)</f>
        <v>0</v>
      </c>
      <c r="P102" s="9">
        <f>_xlfn.XLOOKUP(A102,'SJR LIST (2024)'!A102:A475,'SJR LIST (2024)'!AG102:AG475,,0,-1)</f>
        <v>0</v>
      </c>
      <c r="Q102" s="9">
        <f>_xlfn.XLOOKUP(A102,'SJR LIST (2024)'!A102:A475,'SJR LIST (2024)'!AC102:AC475,,0,-1)</f>
        <v>0</v>
      </c>
      <c r="R102" s="7"/>
      <c r="S102" s="7" t="str">
        <f>_xlfn.XLOOKUP(A102,'SJR LIST (2024)'!A103:A475,'SJR LIST (2024)'!AP103:AP475,,0,-1)</f>
        <v>DPO</v>
      </c>
    </row>
    <row r="103" s="3" customFormat="1" spans="1:19">
      <c r="A103" s="7" t="s">
        <v>191</v>
      </c>
      <c r="B103" s="7" t="str">
        <f>_xlfn.XLOOKUP(A103,'SJR LIST (2024)'!A103:A475,'SJR LIST (2024)'!B103:B475,,0,-1)</f>
        <v>QC HOLIDAY SPA</v>
      </c>
      <c r="C103" s="10">
        <f>_xlfn.XLOOKUP(A103,'SJR LIST (2024)'!A103:A475,'SJR LIST (2024)'!L103:L475,,0,-1)</f>
        <v>45426</v>
      </c>
      <c r="D103" s="9">
        <f>_xlfn.XLOOKUP(A103,'SJR LIST (2024)'!A103:A475,'SJR LIST (2024)'!Q103:Q475,,0,-1)</f>
        <v>9350</v>
      </c>
      <c r="E103" s="9">
        <f>_xlfn.XLOOKUP(A103,'SJR LIST (2024)'!A103:A475,'SJR LIST (2024)'!R103:R475,,0,-1)</f>
        <v>2300</v>
      </c>
      <c r="F103" s="9">
        <f>_xlfn.XLOOKUP(A103,'SJR LIST (2024)'!A103:A475,'SJR LIST (2024)'!S103:S475,,0,-1)</f>
        <v>0</v>
      </c>
      <c r="G103" s="9">
        <f>_xlfn.XLOOKUP(A103,'SJR LIST (2024)'!A103:A475,'SJR LIST (2024)'!T103:T475,,0,-1)</f>
        <v>0</v>
      </c>
      <c r="H103" s="9">
        <f>_xlfn.XLOOKUP(A103,'SJR LIST (2024)'!A103:A475,'SJR LIST (2024)'!U103:U475,,0,-1)</f>
        <v>0</v>
      </c>
      <c r="I103" s="9">
        <f>_xlfn.XLOOKUP(A103,'SJR LIST (2024)'!A103:A475,'SJR LIST (2024)'!W103:W475,,0,-1)</f>
        <v>0</v>
      </c>
      <c r="J103" s="9">
        <f>_xlfn.XLOOKUP(A103,'SJR LIST (2024)'!A103:A475,'SJR LIST (2024)'!X103:X475,,0,-1)</f>
        <v>2300</v>
      </c>
      <c r="K103" s="9">
        <f>_xlfn.XLOOKUP(A103,'SJR LIST (2024)'!A103:A475,'SJR LIST (2024)'!Y103:Y475,,0,-1)</f>
        <v>0</v>
      </c>
      <c r="L103" s="9">
        <f>_xlfn.XLOOKUP(A103,'SJR LIST (2024)'!A103:A475,'SJR LIST (2024)'!Z103:Z475,,0,-1)</f>
        <v>0</v>
      </c>
      <c r="M103" s="9">
        <f>_xlfn.XLOOKUP(A103,'SJR LIST (2024)'!A103:A475,'SJR LIST (2024)'!V103:V475,,0,-1)</f>
        <v>935</v>
      </c>
      <c r="N103" s="9">
        <f>_xlfn.XLOOKUP(A103,'SJR LIST (2024)'!A103:A475,'SJR LIST (2024)'!AB103:AB475,,0,-1)</f>
        <v>8415</v>
      </c>
      <c r="O103" s="9">
        <f>_xlfn.XLOOKUP(A103,'SJR LIST (2024)'!A103:A475,'SJR LIST (2024)'!AD103:AD475,,0,-1)</f>
        <v>0</v>
      </c>
      <c r="P103" s="9">
        <f>_xlfn.XLOOKUP(A103,'SJR LIST (2024)'!A103:A475,'SJR LIST (2024)'!AG103:AG475,,0,-1)</f>
        <v>8415</v>
      </c>
      <c r="Q103" s="9">
        <f>_xlfn.XLOOKUP(A103,'SJR LIST (2024)'!A103:A475,'SJR LIST (2024)'!AC103:AC475,,0,-1)</f>
        <v>0</v>
      </c>
      <c r="R103" s="7" t="str">
        <f>_xlfn.XLOOKUP(A103,'SJR LIST (2024)'!A103:A475,'SJR LIST (2024)'!AJ103:AJ475,,0,-1)</f>
        <v>FULLYPAID</v>
      </c>
      <c r="S103" s="7" t="str">
        <f>_xlfn.XLOOKUP(A103,'SJR LIST (2024)'!A104:A475,'SJR LIST (2024)'!AP104:AP475,,0,-1)</f>
        <v>ARE</v>
      </c>
    </row>
    <row r="104" s="3" customFormat="1" spans="1:19">
      <c r="A104" s="7" t="s">
        <v>192</v>
      </c>
      <c r="B104" s="7" t="str">
        <f>_xlfn.XLOOKUP(A104,'SJR LIST (2024)'!A104:A475,'SJR LIST (2024)'!B104:B475,,0,-1)</f>
        <v>ONG, CAROL/WENDY</v>
      </c>
      <c r="C104" s="10">
        <f>_xlfn.XLOOKUP(A104,'SJR LIST (2024)'!A104:A475,'SJR LIST (2024)'!L104:L475,,0,-1)</f>
        <v>45426</v>
      </c>
      <c r="D104" s="9">
        <f>_xlfn.XLOOKUP(A104,'SJR LIST (2024)'!A104:A475,'SJR LIST (2024)'!Q104:Q475,,0,-1)</f>
        <v>4000</v>
      </c>
      <c r="E104" s="9">
        <f>_xlfn.XLOOKUP(A104,'SJR LIST (2024)'!A104:A475,'SJR LIST (2024)'!R104:R475,,0,-1)</f>
        <v>2300</v>
      </c>
      <c r="F104" s="9">
        <f>_xlfn.XLOOKUP(A104,'SJR LIST (2024)'!A104:A475,'SJR LIST (2024)'!S104:S475,,0,-1)</f>
        <v>500</v>
      </c>
      <c r="G104" s="9">
        <f>_xlfn.XLOOKUP(A104,'SJR LIST (2024)'!A104:A475,'SJR LIST (2024)'!T104:T475,,0,-1)</f>
        <v>0</v>
      </c>
      <c r="H104" s="9">
        <f>_xlfn.XLOOKUP(A104,'SJR LIST (2024)'!A104:A475,'SJR LIST (2024)'!U104:U475,,0,-1)</f>
        <v>0</v>
      </c>
      <c r="I104" s="9">
        <f>_xlfn.XLOOKUP(A104,'SJR LIST (2024)'!A104:A475,'SJR LIST (2024)'!W104:W475,,0,-1)</f>
        <v>0</v>
      </c>
      <c r="J104" s="9">
        <f>_xlfn.XLOOKUP(A104,'SJR LIST (2024)'!A104:A475,'SJR LIST (2024)'!X104:X475,,0,-1)</f>
        <v>0</v>
      </c>
      <c r="K104" s="9">
        <f>_xlfn.XLOOKUP(A104,'SJR LIST (2024)'!A104:A475,'SJR LIST (2024)'!Y104:Y475,,0,-1)</f>
        <v>0</v>
      </c>
      <c r="L104" s="9">
        <f>_xlfn.XLOOKUP(A104,'SJR LIST (2024)'!A104:A475,'SJR LIST (2024)'!Z104:Z475,,0,-1)</f>
        <v>800</v>
      </c>
      <c r="M104" s="9">
        <f>_xlfn.XLOOKUP(A104,'SJR LIST (2024)'!A104:A475,'SJR LIST (2024)'!V104:V475,,0,-1)</f>
        <v>0</v>
      </c>
      <c r="N104" s="9">
        <f>_xlfn.XLOOKUP(A104,'SJR LIST (2024)'!A104:A475,'SJR LIST (2024)'!AB104:AB475,,0,-1)</f>
        <v>6000</v>
      </c>
      <c r="O104" s="9">
        <f>_xlfn.XLOOKUP(A104,'SJR LIST (2024)'!A104:A475,'SJR LIST (2024)'!AD104:AD475,,0,-1)</f>
        <v>3000</v>
      </c>
      <c r="P104" s="9">
        <f>_xlfn.XLOOKUP(A104,'SJR LIST (2024)'!A104:A475,'SJR LIST (2024)'!AG104:AG475,,0,-1)</f>
        <v>3000</v>
      </c>
      <c r="Q104" s="9">
        <f>_xlfn.XLOOKUP(A104,'SJR LIST (2024)'!A104:A475,'SJR LIST (2024)'!AC104:AC475,,0,-1)</f>
        <v>0</v>
      </c>
      <c r="R104" s="7"/>
      <c r="S104" s="7" t="str">
        <f>_xlfn.XLOOKUP(A104,'SJR LIST (2024)'!A105:A475,'SJR LIST (2024)'!AP105:AP475,,0,-1)</f>
        <v>DPO</v>
      </c>
    </row>
    <row r="105" s="3" customFormat="1" spans="1:19">
      <c r="A105" s="7" t="s">
        <v>194</v>
      </c>
      <c r="B105" s="7" t="str">
        <f>_xlfn.XLOOKUP(A105,'SJR LIST (2024)'!A105:A475,'SJR LIST (2024)'!B105:B475,,0,-1)</f>
        <v>TRINIDAD, JOSEPH</v>
      </c>
      <c r="C105" s="10">
        <f>_xlfn.XLOOKUP(A105,'SJR LIST (2024)'!A105:A475,'SJR LIST (2024)'!L105:L475,,0,-1)</f>
        <v>45427</v>
      </c>
      <c r="D105" s="9">
        <f>_xlfn.XLOOKUP(A105,'SJR LIST (2024)'!A105:A475,'SJR LIST (2024)'!Q105:Q475,,0,-1)</f>
        <v>3685</v>
      </c>
      <c r="E105" s="9">
        <f>_xlfn.XLOOKUP(A105,'SJR LIST (2024)'!A105:A475,'SJR LIST (2024)'!R105:R475,,0,-1)</f>
        <v>2600</v>
      </c>
      <c r="F105" s="9">
        <f>_xlfn.XLOOKUP(A105,'SJR LIST (2024)'!A105:A475,'SJR LIST (2024)'!S105:S475,,0,-1)</f>
        <v>500</v>
      </c>
      <c r="G105" s="9">
        <f>_xlfn.XLOOKUP(A105,'SJR LIST (2024)'!A105:A475,'SJR LIST (2024)'!T105:T475,,0,-1)</f>
        <v>0</v>
      </c>
      <c r="H105" s="9">
        <f>_xlfn.XLOOKUP(A105,'SJR LIST (2024)'!A105:A475,'SJR LIST (2024)'!U105:U475,,0,-1)</f>
        <v>0</v>
      </c>
      <c r="I105" s="9">
        <f>_xlfn.XLOOKUP(A105,'SJR LIST (2024)'!A105:A475,'SJR LIST (2024)'!W105:W475,,0,-1)</f>
        <v>0</v>
      </c>
      <c r="J105" s="9">
        <f>_xlfn.XLOOKUP(A105,'SJR LIST (2024)'!A105:A475,'SJR LIST (2024)'!X105:X475,,0,-1)</f>
        <v>450</v>
      </c>
      <c r="K105" s="9">
        <f>_xlfn.XLOOKUP(A105,'SJR LIST (2024)'!A105:A475,'SJR LIST (2024)'!Y105:Y475,,0,-1)</f>
        <v>0</v>
      </c>
      <c r="L105" s="9">
        <f>_xlfn.XLOOKUP(A105,'SJR LIST (2024)'!A105:A475,'SJR LIST (2024)'!Z105:Z475,,0,-1)</f>
        <v>0</v>
      </c>
      <c r="M105" s="9">
        <f>_xlfn.XLOOKUP(A105,'SJR LIST (2024)'!A105:A475,'SJR LIST (2024)'!V105:V475,,0,-1)</f>
        <v>0</v>
      </c>
      <c r="N105" s="9">
        <f>_xlfn.XLOOKUP(A105,'SJR LIST (2024)'!A105:A475,'SJR LIST (2024)'!AB105:AB475,,0,-1)</f>
        <v>6335</v>
      </c>
      <c r="O105" s="9">
        <f>_xlfn.XLOOKUP(A105,'SJR LIST (2024)'!A105:A475,'SJR LIST (2024)'!AD105:AD475,,0,-1)</f>
        <v>3335</v>
      </c>
      <c r="P105" s="9">
        <f>_xlfn.XLOOKUP(A105,'SJR LIST (2024)'!A105:A475,'SJR LIST (2024)'!AG105:AG475,,0,-1)</f>
        <v>3000</v>
      </c>
      <c r="Q105" s="9">
        <f>_xlfn.XLOOKUP(A105,'SJR LIST (2024)'!A105:A475,'SJR LIST (2024)'!AC105:AC475,,0,-1)</f>
        <v>0</v>
      </c>
      <c r="R105" s="7" t="str">
        <f>_xlfn.XLOOKUP(A105,'SJR LIST (2024)'!A105:A475,'SJR LIST (2024)'!AJ105:AJ475,,0,-1)</f>
        <v>FULLYPAID</v>
      </c>
      <c r="S105" s="7" t="str">
        <f>_xlfn.XLOOKUP(A105,'SJR LIST (2024)'!A106:A475,'SJR LIST (2024)'!AP106:AP475,,0,-1)</f>
        <v>ARC</v>
      </c>
    </row>
    <row r="106" s="3" customFormat="1" spans="1:19">
      <c r="A106" s="7" t="s">
        <v>195</v>
      </c>
      <c r="B106" s="7" t="str">
        <f>_xlfn.XLOOKUP(A106,'SJR LIST (2024)'!A106:A475,'SJR LIST (2024)'!B106:B475,,0,-1)</f>
        <v>ANDALAHAW, JOHN</v>
      </c>
      <c r="C106" s="10">
        <f>_xlfn.XLOOKUP(A106,'SJR LIST (2024)'!A106:A475,'SJR LIST (2024)'!L106:L475,,0,-1)</f>
        <v>45428</v>
      </c>
      <c r="D106" s="9">
        <f>_xlfn.XLOOKUP(A106,'SJR LIST (2024)'!A106:A475,'SJR LIST (2024)'!Q106:Q475,,0,-1)</f>
        <v>3300</v>
      </c>
      <c r="E106" s="9">
        <f>_xlfn.XLOOKUP(A106,'SJR LIST (2024)'!A106:A475,'SJR LIST (2024)'!R106:R475,,0,-1)</f>
        <v>2600</v>
      </c>
      <c r="F106" s="9">
        <f>_xlfn.XLOOKUP(A106,'SJR LIST (2024)'!A106:A475,'SJR LIST (2024)'!S106:S475,,0,-1)</f>
        <v>500</v>
      </c>
      <c r="G106" s="9">
        <f>_xlfn.XLOOKUP(A106,'SJR LIST (2024)'!A106:A475,'SJR LIST (2024)'!T106:T475,,0,-1)</f>
        <v>0</v>
      </c>
      <c r="H106" s="9">
        <f>_xlfn.XLOOKUP(A106,'SJR LIST (2024)'!A106:A475,'SJR LIST (2024)'!U106:U475,,0,-1)</f>
        <v>0</v>
      </c>
      <c r="I106" s="9">
        <f>_xlfn.XLOOKUP(A106,'SJR LIST (2024)'!A106:A475,'SJR LIST (2024)'!W106:W475,,0,-1)</f>
        <v>0</v>
      </c>
      <c r="J106" s="9">
        <f>_xlfn.XLOOKUP(A106,'SJR LIST (2024)'!A106:A475,'SJR LIST (2024)'!X106:X475,,0,-1)</f>
        <v>950</v>
      </c>
      <c r="K106" s="9">
        <f>_xlfn.XLOOKUP(A106,'SJR LIST (2024)'!A106:A475,'SJR LIST (2024)'!Y106:Y475,,0,-1)</f>
        <v>0</v>
      </c>
      <c r="L106" s="9">
        <f>_xlfn.XLOOKUP(A106,'SJR LIST (2024)'!A106:A475,'SJR LIST (2024)'!Z106:Z475,,0,-1)</f>
        <v>0</v>
      </c>
      <c r="M106" s="9">
        <f>_xlfn.XLOOKUP(A106,'SJR LIST (2024)'!A106:A475,'SJR LIST (2024)'!V106:V475,,0,-1)</f>
        <v>590</v>
      </c>
      <c r="N106" s="9">
        <f>_xlfn.XLOOKUP(A106,'SJR LIST (2024)'!A106:A475,'SJR LIST (2024)'!AB106:AB475,,0,-1)</f>
        <v>4860</v>
      </c>
      <c r="O106" s="9">
        <f>_xlfn.XLOOKUP(A106,'SJR LIST (2024)'!A106:A475,'SJR LIST (2024)'!AD106:AD475,,0,-1)</f>
        <v>2430</v>
      </c>
      <c r="P106" s="9">
        <f>_xlfn.XLOOKUP(A106,'SJR LIST (2024)'!A106:A475,'SJR LIST (2024)'!AG106:AG475,,0,-1)</f>
        <v>2430</v>
      </c>
      <c r="Q106" s="9">
        <f>_xlfn.XLOOKUP(A106,'SJR LIST (2024)'!A106:A475,'SJR LIST (2024)'!AC106:AC475,,0,-1)</f>
        <v>0</v>
      </c>
      <c r="R106" s="7" t="str">
        <f>_xlfn.XLOOKUP(A106,'SJR LIST (2024)'!A106:A475,'SJR LIST (2024)'!AJ106:AJ475,,0,-1)</f>
        <v>FULLYPAID</v>
      </c>
      <c r="S106" s="7" t="str">
        <f>_xlfn.XLOOKUP(A106,'SJR LIST (2024)'!A107:A475,'SJR LIST (2024)'!AP107:AP475,,0,-1)</f>
        <v>ARC</v>
      </c>
    </row>
    <row r="107" s="3" customFormat="1" spans="1:19">
      <c r="A107" s="7" t="s">
        <v>196</v>
      </c>
      <c r="B107" s="7" t="str">
        <f>_xlfn.XLOOKUP(A107,'SJR LIST (2024)'!A107:A475,'SJR LIST (2024)'!B107:B475,,0,-1)</f>
        <v>TAN, ALEXANDER</v>
      </c>
      <c r="C107" s="10">
        <f>_xlfn.XLOOKUP(A107,'SJR LIST (2024)'!A107:A475,'SJR LIST (2024)'!L107:L475,,0,-1)</f>
        <v>45428</v>
      </c>
      <c r="D107" s="9">
        <f>_xlfn.XLOOKUP(A107,'SJR LIST (2024)'!A107:A475,'SJR LIST (2024)'!Q107:Q475,,0,-1)</f>
        <v>16500</v>
      </c>
      <c r="E107" s="9">
        <f>_xlfn.XLOOKUP(A107,'SJR LIST (2024)'!A107:A475,'SJR LIST (2024)'!R107:R475,,0,-1)</f>
        <v>4250</v>
      </c>
      <c r="F107" s="9">
        <f>_xlfn.XLOOKUP(A107,'SJR LIST (2024)'!A107:A475,'SJR LIST (2024)'!S107:S475,,0,-1)</f>
        <v>500</v>
      </c>
      <c r="G107" s="9">
        <f>_xlfn.XLOOKUP(A107,'SJR LIST (2024)'!A107:A475,'SJR LIST (2024)'!T107:T475,,0,-1)</f>
        <v>0</v>
      </c>
      <c r="H107" s="9">
        <f>_xlfn.XLOOKUP(A107,'SJR LIST (2024)'!A107:A475,'SJR LIST (2024)'!U107:U475,,0,-1)</f>
        <v>0</v>
      </c>
      <c r="I107" s="9">
        <f>_xlfn.XLOOKUP(A107,'SJR LIST (2024)'!A107:A475,'SJR LIST (2024)'!W107:W475,,0,-1)</f>
        <v>16500</v>
      </c>
      <c r="J107" s="9">
        <f>_xlfn.XLOOKUP(A107,'SJR LIST (2024)'!A107:A475,'SJR LIST (2024)'!X107:X475,,0,-1)</f>
        <v>450</v>
      </c>
      <c r="K107" s="9">
        <f>_xlfn.XLOOKUP(A107,'SJR LIST (2024)'!A107:A475,'SJR LIST (2024)'!Y107:Y475,,0,-1)</f>
        <v>0</v>
      </c>
      <c r="L107" s="9">
        <f>_xlfn.XLOOKUP(A107,'SJR LIST (2024)'!A107:A475,'SJR LIST (2024)'!Z107:Z475,,0,-1)</f>
        <v>0</v>
      </c>
      <c r="M107" s="9">
        <f>_xlfn.XLOOKUP(A107,'SJR LIST (2024)'!A107:A475,'SJR LIST (2024)'!V107:V475,,0,-1)</f>
        <v>0</v>
      </c>
      <c r="N107" s="9">
        <f>_xlfn.XLOOKUP(A107,'SJR LIST (2024)'!A107:A475,'SJR LIST (2024)'!AB107:AB475,,0,-1)</f>
        <v>4300</v>
      </c>
      <c r="O107" s="9">
        <f>_xlfn.XLOOKUP(A107,'SJR LIST (2024)'!A107:A475,'SJR LIST (2024)'!AD107:AD475,,0,-1)</f>
        <v>2150</v>
      </c>
      <c r="P107" s="9">
        <f>_xlfn.XLOOKUP(A107,'SJR LIST (2024)'!A107:A475,'SJR LIST (2024)'!AG107:AG475,,0,-1)</f>
        <v>2150</v>
      </c>
      <c r="Q107" s="9">
        <f>_xlfn.XLOOKUP(A107,'SJR LIST (2024)'!A107:A475,'SJR LIST (2024)'!AC107:AC475,,0,-1)</f>
        <v>0</v>
      </c>
      <c r="R107" s="7"/>
      <c r="S107" s="7" t="str">
        <f>_xlfn.XLOOKUP(A107,'SJR LIST (2024)'!A108:A475,'SJR LIST (2024)'!AP108:AP475,,0,-1)</f>
        <v>DPO</v>
      </c>
    </row>
    <row r="108" s="3" customFormat="1" spans="1:19">
      <c r="A108" s="7" t="s">
        <v>197</v>
      </c>
      <c r="B108" s="7" t="str">
        <f>_xlfn.XLOOKUP(A108,'SJR LIST (2024)'!A108:A475,'SJR LIST (2024)'!B108:B475,,0,-1)</f>
        <v>PATANAO, MARY ROSE</v>
      </c>
      <c r="C108" s="10">
        <f>_xlfn.XLOOKUP(A108,'SJR LIST (2024)'!A108:A475,'SJR LIST (2024)'!L108:L475,,0,-1)</f>
        <v>45428</v>
      </c>
      <c r="D108" s="9">
        <f>_xlfn.XLOOKUP(A108,'SJR LIST (2024)'!A108:A475,'SJR LIST (2024)'!Q108:Q475,,0,-1)</f>
        <v>3000</v>
      </c>
      <c r="E108" s="9">
        <f>_xlfn.XLOOKUP(A108,'SJR LIST (2024)'!A108:A475,'SJR LIST (2024)'!R108:R475,,0,-1)</f>
        <v>800</v>
      </c>
      <c r="F108" s="9">
        <f>_xlfn.XLOOKUP(A108,'SJR LIST (2024)'!A108:A475,'SJR LIST (2024)'!S108:S475,,0,-1)</f>
        <v>0</v>
      </c>
      <c r="G108" s="9">
        <f>_xlfn.XLOOKUP(A108,'SJR LIST (2024)'!A108:A475,'SJR LIST (2024)'!T108:T475,,0,-1)</f>
        <v>0</v>
      </c>
      <c r="H108" s="9">
        <f>_xlfn.XLOOKUP(A108,'SJR LIST (2024)'!A108:A475,'SJR LIST (2024)'!U108:U475,,0,-1)</f>
        <v>0</v>
      </c>
      <c r="I108" s="9">
        <f>_xlfn.XLOOKUP(A108,'SJR LIST (2024)'!A108:A475,'SJR LIST (2024)'!W108:W475,,0,-1)</f>
        <v>3000</v>
      </c>
      <c r="J108" s="9">
        <f>_xlfn.XLOOKUP(A108,'SJR LIST (2024)'!A108:A475,'SJR LIST (2024)'!X108:X475,,0,-1)</f>
        <v>800</v>
      </c>
      <c r="K108" s="9">
        <f>_xlfn.XLOOKUP(A108,'SJR LIST (2024)'!A108:A475,'SJR LIST (2024)'!Y108:Y475,,0,-1)</f>
        <v>0</v>
      </c>
      <c r="L108" s="9">
        <f>_xlfn.XLOOKUP(A108,'SJR LIST (2024)'!A108:A475,'SJR LIST (2024)'!Z108:Z475,,0,-1)</f>
        <v>0</v>
      </c>
      <c r="M108" s="9">
        <f>_xlfn.XLOOKUP(A108,'SJR LIST (2024)'!A108:A475,'SJR LIST (2024)'!V108:V475,,0,-1)</f>
        <v>0</v>
      </c>
      <c r="N108" s="9">
        <f>_xlfn.XLOOKUP(A108,'SJR LIST (2024)'!A108:A475,'SJR LIST (2024)'!AB108:AB475,,0,-1)</f>
        <v>0</v>
      </c>
      <c r="O108" s="9">
        <f>_xlfn.XLOOKUP(A108,'SJR LIST (2024)'!A108:A475,'SJR LIST (2024)'!AD108:AD475,,0,-1)</f>
        <v>0</v>
      </c>
      <c r="P108" s="9">
        <f>_xlfn.XLOOKUP(A108,'SJR LIST (2024)'!A108:A475,'SJR LIST (2024)'!AG108:AG475,,0,-1)</f>
        <v>0</v>
      </c>
      <c r="Q108" s="9">
        <f>_xlfn.XLOOKUP(A108,'SJR LIST (2024)'!A108:A475,'SJR LIST (2024)'!AC108:AC475,,0,-1)</f>
        <v>0</v>
      </c>
      <c r="R108" s="7"/>
      <c r="S108" s="7" t="str">
        <f>_xlfn.XLOOKUP(A108,'SJR LIST (2024)'!A109:A475,'SJR LIST (2024)'!AP109:AP475,,0,-1)</f>
        <v>DPO</v>
      </c>
    </row>
    <row r="109" s="3" customFormat="1" spans="1:19">
      <c r="A109" s="7" t="s">
        <v>200</v>
      </c>
      <c r="B109" s="7" t="str">
        <f>_xlfn.XLOOKUP(A109,'SJR LIST (2024)'!A109:A475,'SJR LIST (2024)'!B109:B475,,0,-1)</f>
        <v>LEI, TUCK WENG</v>
      </c>
      <c r="C109" s="10">
        <f>_xlfn.XLOOKUP(A109,'SJR LIST (2024)'!A109:A475,'SJR LIST (2024)'!L109:L475,,0,-1)</f>
        <v>45433</v>
      </c>
      <c r="D109" s="9">
        <f>_xlfn.XLOOKUP(A109,'SJR LIST (2024)'!A109:A475,'SJR LIST (2024)'!Q109:Q475,,0,-1)</f>
        <v>0</v>
      </c>
      <c r="E109" s="9">
        <f>_xlfn.XLOOKUP(A109,'SJR LIST (2024)'!A109:A475,'SJR LIST (2024)'!R109:R475,,0,-1)</f>
        <v>500</v>
      </c>
      <c r="F109" s="9">
        <f>_xlfn.XLOOKUP(A109,'SJR LIST (2024)'!A109:A475,'SJR LIST (2024)'!S109:S475,,0,-1)</f>
        <v>500</v>
      </c>
      <c r="G109" s="9">
        <f>_xlfn.XLOOKUP(A109,'SJR LIST (2024)'!A109:A475,'SJR LIST (2024)'!T109:T475,,0,-1)</f>
        <v>0</v>
      </c>
      <c r="H109" s="9">
        <f>_xlfn.XLOOKUP(A109,'SJR LIST (2024)'!A109:A475,'SJR LIST (2024)'!U109:U475,,0,-1)</f>
        <v>0</v>
      </c>
      <c r="I109" s="9">
        <f>_xlfn.XLOOKUP(A109,'SJR LIST (2024)'!A109:A475,'SJR LIST (2024)'!W109:W475,,0,-1)</f>
        <v>0</v>
      </c>
      <c r="J109" s="9">
        <f>_xlfn.XLOOKUP(A109,'SJR LIST (2024)'!A109:A475,'SJR LIST (2024)'!X109:X475,,0,-1)</f>
        <v>0</v>
      </c>
      <c r="K109" s="9">
        <f>_xlfn.XLOOKUP(A109,'SJR LIST (2024)'!A109:A475,'SJR LIST (2024)'!Y109:Y475,,0,-1)</f>
        <v>0</v>
      </c>
      <c r="L109" s="9">
        <f>_xlfn.XLOOKUP(A109,'SJR LIST (2024)'!A109:A475,'SJR LIST (2024)'!Z109:Z475,,0,-1)</f>
        <v>0</v>
      </c>
      <c r="M109" s="9">
        <f>_xlfn.XLOOKUP(A109,'SJR LIST (2024)'!A109:A475,'SJR LIST (2024)'!V109:V475,,0,-1)</f>
        <v>0</v>
      </c>
      <c r="N109" s="9">
        <f>_xlfn.XLOOKUP(A109,'SJR LIST (2024)'!A109:A475,'SJR LIST (2024)'!AB109:AB475,,0,-1)</f>
        <v>1000</v>
      </c>
      <c r="O109" s="9">
        <f>_xlfn.XLOOKUP(A109,'SJR LIST (2024)'!A109:A475,'SJR LIST (2024)'!AD109:AD475,,0,-1)</f>
        <v>1000</v>
      </c>
      <c r="P109" s="9">
        <f>_xlfn.XLOOKUP(A109,'SJR LIST (2024)'!A109:A475,'SJR LIST (2024)'!AG109:AG475,,0,-1)</f>
        <v>0</v>
      </c>
      <c r="Q109" s="9">
        <f>_xlfn.XLOOKUP(A109,'SJR LIST (2024)'!A109:A475,'SJR LIST (2024)'!AC109:AC475,,0,-1)</f>
        <v>0</v>
      </c>
      <c r="R109" s="7"/>
      <c r="S109" s="7">
        <f>_xlfn.XLOOKUP(A109,'SJR LIST (2024)'!A110:A475,'SJR LIST (2024)'!AP110:AP475,,0,-1)</f>
        <v>0</v>
      </c>
    </row>
    <row r="110" s="3" customFormat="1" spans="1:19">
      <c r="A110" s="7" t="s">
        <v>201</v>
      </c>
      <c r="B110" s="7" t="str">
        <f>_xlfn.XLOOKUP(A110,'SJR LIST (2024)'!A110:A475,'SJR LIST (2024)'!B110:B475,,0,-1)</f>
        <v>LEI, TUCK WENG</v>
      </c>
      <c r="C110" s="10">
        <f>_xlfn.XLOOKUP(A110,'SJR LIST (2024)'!A110:A475,'SJR LIST (2024)'!L110:L475,,0,-1)</f>
        <v>45433</v>
      </c>
      <c r="D110" s="9">
        <f>_xlfn.XLOOKUP(A110,'SJR LIST (2024)'!A110:A475,'SJR LIST (2024)'!Q110:Q475,,0,-1)</f>
        <v>0</v>
      </c>
      <c r="E110" s="9">
        <f>_xlfn.XLOOKUP(A110,'SJR LIST (2024)'!A110:A475,'SJR LIST (2024)'!R110:R475,,0,-1)</f>
        <v>800</v>
      </c>
      <c r="F110" s="9">
        <f>_xlfn.XLOOKUP(A110,'SJR LIST (2024)'!A110:A475,'SJR LIST (2024)'!S110:S475,,0,-1)</f>
        <v>0</v>
      </c>
      <c r="G110" s="9">
        <f>_xlfn.XLOOKUP(A110,'SJR LIST (2024)'!A110:A475,'SJR LIST (2024)'!T110:T475,,0,-1)</f>
        <v>0</v>
      </c>
      <c r="H110" s="9">
        <f>_xlfn.XLOOKUP(A110,'SJR LIST (2024)'!A110:A475,'SJR LIST (2024)'!U110:U475,,0,-1)</f>
        <v>0</v>
      </c>
      <c r="I110" s="9">
        <f>_xlfn.XLOOKUP(A110,'SJR LIST (2024)'!A110:A475,'SJR LIST (2024)'!W110:W475,,0,-1)</f>
        <v>0</v>
      </c>
      <c r="J110" s="9">
        <f>_xlfn.XLOOKUP(A110,'SJR LIST (2024)'!A110:A475,'SJR LIST (2024)'!X110:X475,,0,-1)</f>
        <v>0</v>
      </c>
      <c r="K110" s="9">
        <f>_xlfn.XLOOKUP(A110,'SJR LIST (2024)'!A110:A475,'SJR LIST (2024)'!Y110:Y475,,0,-1)</f>
        <v>0</v>
      </c>
      <c r="L110" s="9">
        <f>_xlfn.XLOOKUP(A110,'SJR LIST (2024)'!A110:A475,'SJR LIST (2024)'!Z110:Z475,,0,-1)</f>
        <v>0</v>
      </c>
      <c r="M110" s="9">
        <f>_xlfn.XLOOKUP(A110,'SJR LIST (2024)'!A110:A475,'SJR LIST (2024)'!V110:V475,,0,-1)</f>
        <v>0</v>
      </c>
      <c r="N110" s="9">
        <f>_xlfn.XLOOKUP(A110,'SJR LIST (2024)'!A110:A475,'SJR LIST (2024)'!AB110:AB475,,0,-1)</f>
        <v>800</v>
      </c>
      <c r="O110" s="9">
        <f>_xlfn.XLOOKUP(A110,'SJR LIST (2024)'!A110:A475,'SJR LIST (2024)'!AD110:AD475,,0,-1)</f>
        <v>800</v>
      </c>
      <c r="P110" s="9">
        <f>_xlfn.XLOOKUP(A110,'SJR LIST (2024)'!A110:A475,'SJR LIST (2024)'!AG110:AG475,,0,-1)</f>
        <v>0</v>
      </c>
      <c r="Q110" s="9">
        <f>_xlfn.XLOOKUP(A110,'SJR LIST (2024)'!A110:A475,'SJR LIST (2024)'!AC110:AC475,,0,-1)</f>
        <v>0</v>
      </c>
      <c r="R110" s="7"/>
      <c r="S110" s="7">
        <f>_xlfn.XLOOKUP(A110,'SJR LIST (2024)'!A111:A475,'SJR LIST (2024)'!AP111:AP475,,0,-1)</f>
        <v>0</v>
      </c>
    </row>
    <row r="111" s="3" customFormat="1" spans="1:19">
      <c r="A111" s="7" t="s">
        <v>203</v>
      </c>
      <c r="B111" s="7" t="str">
        <f>_xlfn.XLOOKUP(A111,'SJR LIST (2024)'!A111:A475,'SJR LIST (2024)'!B111:B475,,0,-1)</f>
        <v>BAESA ADVENTIST ACADEMY</v>
      </c>
      <c r="C111" s="10">
        <f>_xlfn.XLOOKUP(A111,'SJR LIST (2024)'!A111:A475,'SJR LIST (2024)'!L111:L475,,0,-1)</f>
        <v>45434</v>
      </c>
      <c r="D111" s="9">
        <f>_xlfn.XLOOKUP(A111,'SJR LIST (2024)'!A111:A475,'SJR LIST (2024)'!Q111:Q475,,0,-1)</f>
        <v>4000</v>
      </c>
      <c r="E111" s="9">
        <f>_xlfn.XLOOKUP(A111,'SJR LIST (2024)'!A111:A475,'SJR LIST (2024)'!R111:R475,,0,-1)</f>
        <v>2300</v>
      </c>
      <c r="F111" s="9">
        <f>_xlfn.XLOOKUP(A111,'SJR LIST (2024)'!A111:A475,'SJR LIST (2024)'!S111:S475,,0,-1)</f>
        <v>0</v>
      </c>
      <c r="G111" s="9">
        <f>_xlfn.XLOOKUP(A111,'SJR LIST (2024)'!A111:A475,'SJR LIST (2024)'!T111:T475,,0,-1)</f>
        <v>0</v>
      </c>
      <c r="H111" s="9">
        <f>_xlfn.XLOOKUP(A111,'SJR LIST (2024)'!A111:A475,'SJR LIST (2024)'!U111:U475,,0,-1)</f>
        <v>0</v>
      </c>
      <c r="I111" s="9">
        <f>_xlfn.XLOOKUP(A111,'SJR LIST (2024)'!A111:A475,'SJR LIST (2024)'!W111:W475,,0,-1)</f>
        <v>4000</v>
      </c>
      <c r="J111" s="9">
        <f>_xlfn.XLOOKUP(A111,'SJR LIST (2024)'!A111:A475,'SJR LIST (2024)'!X111:X475,,0,-1)</f>
        <v>2300</v>
      </c>
      <c r="K111" s="9">
        <f>_xlfn.XLOOKUP(A111,'SJR LIST (2024)'!A111:A475,'SJR LIST (2024)'!Y111:Y475,,0,-1)</f>
        <v>0</v>
      </c>
      <c r="L111" s="9">
        <f>_xlfn.XLOOKUP(A111,'SJR LIST (2024)'!A111:A475,'SJR LIST (2024)'!Z111:Z475,,0,-1)</f>
        <v>0</v>
      </c>
      <c r="M111" s="9">
        <f>_xlfn.XLOOKUP(A111,'SJR LIST (2024)'!A111:A475,'SJR LIST (2024)'!V111:V475,,0,-1)</f>
        <v>0</v>
      </c>
      <c r="N111" s="9">
        <f>_xlfn.XLOOKUP(A111,'SJR LIST (2024)'!A111:A475,'SJR LIST (2024)'!AB111:AB475,,0,-1)</f>
        <v>0</v>
      </c>
      <c r="O111" s="9">
        <f>_xlfn.XLOOKUP(A111,'SJR LIST (2024)'!A111:A475,'SJR LIST (2024)'!AD111:AD475,,0,-1)</f>
        <v>0</v>
      </c>
      <c r="P111" s="9">
        <f>_xlfn.XLOOKUP(A111,'SJR LIST (2024)'!A111:A475,'SJR LIST (2024)'!AG111:AG475,,0,-1)</f>
        <v>0</v>
      </c>
      <c r="Q111" s="9">
        <f>_xlfn.XLOOKUP(A111,'SJR LIST (2024)'!A111:A475,'SJR LIST (2024)'!AC111:AC475,,0,-1)</f>
        <v>0</v>
      </c>
      <c r="R111" s="7"/>
      <c r="S111" s="7" t="str">
        <f>_xlfn.XLOOKUP(A111,'SJR LIST (2024)'!A112:A475,'SJR LIST (2024)'!AP112:AP475,,0,-1)</f>
        <v>DPO</v>
      </c>
    </row>
    <row r="112" s="3" customFormat="1" spans="1:19">
      <c r="A112" s="7" t="s">
        <v>204</v>
      </c>
      <c r="B112" s="7" t="str">
        <f>_xlfn.XLOOKUP(A112,'SJR LIST (2024)'!A112:A475,'SJR LIST (2024)'!B112:B475,,0,-1)</f>
        <v>CHANDIRAMANI, POONAM</v>
      </c>
      <c r="C112" s="10">
        <f>_xlfn.XLOOKUP(A112,'SJR LIST (2024)'!A112:A475,'SJR LIST (2024)'!L112:L475,,0,-1)</f>
        <v>45434</v>
      </c>
      <c r="D112" s="9">
        <f>_xlfn.XLOOKUP(A112,'SJR LIST (2024)'!A112:A475,'SJR LIST (2024)'!Q112:Q475,,0,-1)</f>
        <v>5500</v>
      </c>
      <c r="E112" s="9">
        <f>_xlfn.XLOOKUP(A112,'SJR LIST (2024)'!A112:A475,'SJR LIST (2024)'!R112:R475,,0,-1)</f>
        <v>2300</v>
      </c>
      <c r="F112" s="9">
        <f>_xlfn.XLOOKUP(A112,'SJR LIST (2024)'!A112:A475,'SJR LIST (2024)'!S112:S475,,0,-1)</f>
        <v>0</v>
      </c>
      <c r="G112" s="9">
        <f>_xlfn.XLOOKUP(A112,'SJR LIST (2024)'!A112:A475,'SJR LIST (2024)'!T112:T475,,0,-1)</f>
        <v>0</v>
      </c>
      <c r="H112" s="9">
        <f>_xlfn.XLOOKUP(A112,'SJR LIST (2024)'!A112:A475,'SJR LIST (2024)'!U112:U475,,0,-1)</f>
        <v>0</v>
      </c>
      <c r="I112" s="9">
        <f>_xlfn.XLOOKUP(A112,'SJR LIST (2024)'!A112:A475,'SJR LIST (2024)'!W112:W475,,0,-1)</f>
        <v>5500</v>
      </c>
      <c r="J112" s="9">
        <f>_xlfn.XLOOKUP(A112,'SJR LIST (2024)'!A112:A475,'SJR LIST (2024)'!X112:X475,,0,-1)</f>
        <v>2300</v>
      </c>
      <c r="K112" s="9">
        <f>_xlfn.XLOOKUP(A112,'SJR LIST (2024)'!A112:A475,'SJR LIST (2024)'!Y112:Y475,,0,-1)</f>
        <v>0</v>
      </c>
      <c r="L112" s="9">
        <f>_xlfn.XLOOKUP(A112,'SJR LIST (2024)'!A112:A475,'SJR LIST (2024)'!Z112:Z475,,0,-1)</f>
        <v>0</v>
      </c>
      <c r="M112" s="9">
        <f>_xlfn.XLOOKUP(A112,'SJR LIST (2024)'!A112:A475,'SJR LIST (2024)'!V112:V475,,0,-1)</f>
        <v>0</v>
      </c>
      <c r="N112" s="9">
        <f>_xlfn.XLOOKUP(A112,'SJR LIST (2024)'!A112:A475,'SJR LIST (2024)'!AB112:AB475,,0,-1)</f>
        <v>0</v>
      </c>
      <c r="O112" s="9">
        <f>_xlfn.XLOOKUP(A112,'SJR LIST (2024)'!A112:A475,'SJR LIST (2024)'!AD112:AD475,,0,-1)</f>
        <v>0</v>
      </c>
      <c r="P112" s="9">
        <f>_xlfn.XLOOKUP(A112,'SJR LIST (2024)'!A112:A475,'SJR LIST (2024)'!AG112:AG475,,0,-1)</f>
        <v>0</v>
      </c>
      <c r="Q112" s="9">
        <f>_xlfn.XLOOKUP(A112,'SJR LIST (2024)'!A112:A475,'SJR LIST (2024)'!AC112:AC475,,0,-1)</f>
        <v>0</v>
      </c>
      <c r="R112" s="7"/>
      <c r="S112" s="7" t="str">
        <f>_xlfn.XLOOKUP(A112,'SJR LIST (2024)'!A113:A475,'SJR LIST (2024)'!AP113:AP475,,0,-1)</f>
        <v>DPO</v>
      </c>
    </row>
    <row r="113" s="3" customFormat="1" spans="1:19">
      <c r="A113" s="7" t="s">
        <v>206</v>
      </c>
      <c r="B113" s="7" t="str">
        <f>_xlfn.XLOOKUP(A113,'SJR LIST (2024)'!A113:A475,'SJR LIST (2024)'!B113:B475,,0,-1)</f>
        <v>CHAN, MARVIN</v>
      </c>
      <c r="C113" s="10">
        <f>_xlfn.XLOOKUP(A113,'SJR LIST (2024)'!A113:A475,'SJR LIST (2024)'!L113:L475,,0,-1)</f>
        <v>45436</v>
      </c>
      <c r="D113" s="9">
        <f>_xlfn.XLOOKUP(A113,'SJR LIST (2024)'!A113:A475,'SJR LIST (2024)'!Q113:Q475,,0,-1)</f>
        <v>0</v>
      </c>
      <c r="E113" s="9">
        <f>_xlfn.XLOOKUP(A113,'SJR LIST (2024)'!A113:A475,'SJR LIST (2024)'!R113:R475,,0,-1)</f>
        <v>2500</v>
      </c>
      <c r="F113" s="9">
        <f>_xlfn.XLOOKUP(A113,'SJR LIST (2024)'!A113:A475,'SJR LIST (2024)'!S113:S475,,0,-1)</f>
        <v>0</v>
      </c>
      <c r="G113" s="9">
        <f>_xlfn.XLOOKUP(A113,'SJR LIST (2024)'!A113:A475,'SJR LIST (2024)'!T113:T475,,0,-1)</f>
        <v>0</v>
      </c>
      <c r="H113" s="9">
        <f>_xlfn.XLOOKUP(A113,'SJR LIST (2024)'!A113:A475,'SJR LIST (2024)'!U113:U475,,0,-1)</f>
        <v>0</v>
      </c>
      <c r="I113" s="9">
        <f>_xlfn.XLOOKUP(A113,'SJR LIST (2024)'!A113:A475,'SJR LIST (2024)'!W113:W475,,0,-1)</f>
        <v>0</v>
      </c>
      <c r="J113" s="9">
        <f>_xlfn.XLOOKUP(A113,'SJR LIST (2024)'!A113:A475,'SJR LIST (2024)'!X113:X475,,0,-1)</f>
        <v>2500</v>
      </c>
      <c r="K113" s="9">
        <f>_xlfn.XLOOKUP(A113,'SJR LIST (2024)'!A113:A475,'SJR LIST (2024)'!Y113:Y475,,0,-1)</f>
        <v>0</v>
      </c>
      <c r="L113" s="9">
        <f>_xlfn.XLOOKUP(A113,'SJR LIST (2024)'!A113:A475,'SJR LIST (2024)'!Z113:Z475,,0,-1)</f>
        <v>0</v>
      </c>
      <c r="M113" s="9">
        <f>_xlfn.XLOOKUP(A113,'SJR LIST (2024)'!A113:A475,'SJR LIST (2024)'!V113:V475,,0,-1)</f>
        <v>0</v>
      </c>
      <c r="N113" s="9">
        <f>_xlfn.XLOOKUP(A113,'SJR LIST (2024)'!A113:A475,'SJR LIST (2024)'!AB113:AB475,,0,-1)</f>
        <v>0</v>
      </c>
      <c r="O113" s="9">
        <f>_xlfn.XLOOKUP(A113,'SJR LIST (2024)'!A113:A475,'SJR LIST (2024)'!AD113:AD475,,0,-1)</f>
        <v>0</v>
      </c>
      <c r="P113" s="9">
        <f>_xlfn.XLOOKUP(A113,'SJR LIST (2024)'!A113:A475,'SJR LIST (2024)'!AG113:AG475,,0,-1)</f>
        <v>0</v>
      </c>
      <c r="Q113" s="9">
        <f>_xlfn.XLOOKUP(A113,'SJR LIST (2024)'!A113:A475,'SJR LIST (2024)'!AC113:AC475,,0,-1)</f>
        <v>0</v>
      </c>
      <c r="R113" s="7"/>
      <c r="S113" s="7" t="str">
        <f>_xlfn.XLOOKUP(A113,'SJR LIST (2024)'!A114:A475,'SJR LIST (2024)'!AP114:AP475,,0,-1)</f>
        <v>DPO</v>
      </c>
    </row>
    <row r="114" s="3" customFormat="1" spans="1:19">
      <c r="A114" s="7" t="s">
        <v>212</v>
      </c>
      <c r="B114" s="7" t="str">
        <f>_xlfn.XLOOKUP(A114,'SJR LIST (2024)'!A114:A475,'SJR LIST (2024)'!B114:B475,,0,-1)</f>
        <v>MOULD &amp; DYE IND. CORP</v>
      </c>
      <c r="C114" s="10">
        <f>_xlfn.XLOOKUP(A114,'SJR LIST (2024)'!A114:A475,'SJR LIST (2024)'!L114:L475,,0,-1)</f>
        <v>45439</v>
      </c>
      <c r="D114" s="9">
        <f>_xlfn.XLOOKUP(A114,'SJR LIST (2024)'!A114:A475,'SJR LIST (2024)'!Q114:Q475,,0,-1)</f>
        <v>0</v>
      </c>
      <c r="E114" s="9">
        <f>_xlfn.XLOOKUP(A114,'SJR LIST (2024)'!A114:A475,'SJR LIST (2024)'!R114:R475,,0,-1)</f>
        <v>0</v>
      </c>
      <c r="F114" s="9">
        <f>_xlfn.XLOOKUP(A114,'SJR LIST (2024)'!A114:A475,'SJR LIST (2024)'!S114:S475,,0,-1)</f>
        <v>0</v>
      </c>
      <c r="G114" s="9">
        <f>_xlfn.XLOOKUP(A114,'SJR LIST (2024)'!A114:A475,'SJR LIST (2024)'!T114:T475,,0,-1)</f>
        <v>0</v>
      </c>
      <c r="H114" s="9">
        <f>_xlfn.XLOOKUP(A114,'SJR LIST (2024)'!A114:A475,'SJR LIST (2024)'!U114:U475,,0,-1)</f>
        <v>0</v>
      </c>
      <c r="I114" s="9">
        <f>_xlfn.XLOOKUP(A114,'SJR LIST (2024)'!A114:A475,'SJR LIST (2024)'!W114:W475,,0,-1)</f>
        <v>0</v>
      </c>
      <c r="J114" s="9">
        <f>_xlfn.XLOOKUP(A114,'SJR LIST (2024)'!A114:A475,'SJR LIST (2024)'!X114:X475,,0,-1)</f>
        <v>0</v>
      </c>
      <c r="K114" s="9">
        <f>_xlfn.XLOOKUP(A114,'SJR LIST (2024)'!A114:A475,'SJR LIST (2024)'!Y114:Y475,,0,-1)</f>
        <v>0</v>
      </c>
      <c r="L114" s="9">
        <f>_xlfn.XLOOKUP(A114,'SJR LIST (2024)'!A114:A475,'SJR LIST (2024)'!Z114:Z475,,0,-1)</f>
        <v>0</v>
      </c>
      <c r="M114" s="9">
        <f>_xlfn.XLOOKUP(A114,'SJR LIST (2024)'!A114:A475,'SJR LIST (2024)'!V114:V475,,0,-1)</f>
        <v>0</v>
      </c>
      <c r="N114" s="9">
        <f>_xlfn.XLOOKUP(A114,'SJR LIST (2024)'!A114:A475,'SJR LIST (2024)'!AB114:AB475,,0,-1)</f>
        <v>0</v>
      </c>
      <c r="O114" s="9">
        <f>_xlfn.XLOOKUP(A114,'SJR LIST (2024)'!A114:A475,'SJR LIST (2024)'!AD114:AD475,,0,-1)</f>
        <v>0</v>
      </c>
      <c r="P114" s="9">
        <f>_xlfn.XLOOKUP(A114,'SJR LIST (2024)'!A114:A475,'SJR LIST (2024)'!AG114:AG475,,0,-1)</f>
        <v>0</v>
      </c>
      <c r="Q114" s="9">
        <f>_xlfn.XLOOKUP(A114,'SJR LIST (2024)'!A114:A475,'SJR LIST (2024)'!AC114:AC475,,0,-1)</f>
        <v>0</v>
      </c>
      <c r="R114" s="7"/>
      <c r="S114" s="7" t="str">
        <f>_xlfn.XLOOKUP(A114,'SJR LIST (2024)'!A115:A475,'SJR LIST (2024)'!AP115:AP475,,0,-1)</f>
        <v>DPO</v>
      </c>
    </row>
    <row r="115" s="3" customFormat="1" spans="1:19">
      <c r="A115" s="7" t="s">
        <v>214</v>
      </c>
      <c r="B115" s="7" t="str">
        <f>_xlfn.XLOOKUP(A115,'SJR LIST (2024)'!A115:A475,'SJR LIST (2024)'!B115:B475,,0,-1)</f>
        <v>FERNANDEZ, DINO</v>
      </c>
      <c r="C115" s="10">
        <f>_xlfn.XLOOKUP(A115,'SJR LIST (2024)'!A115:A475,'SJR LIST (2024)'!L115:L475,,0,-1)</f>
        <v>45439</v>
      </c>
      <c r="D115" s="9">
        <f>_xlfn.XLOOKUP(A115,'SJR LIST (2024)'!A115:A475,'SJR LIST (2024)'!Q115:Q475,,0,-1)</f>
        <v>0</v>
      </c>
      <c r="E115" s="9">
        <f>_xlfn.XLOOKUP(A115,'SJR LIST (2024)'!A115:A475,'SJR LIST (2024)'!R115:R475,,0,-1)</f>
        <v>450</v>
      </c>
      <c r="F115" s="9">
        <f>_xlfn.XLOOKUP(A115,'SJR LIST (2024)'!A115:A475,'SJR LIST (2024)'!S115:S475,,0,-1)</f>
        <v>0</v>
      </c>
      <c r="G115" s="9">
        <f>_xlfn.XLOOKUP(A115,'SJR LIST (2024)'!A115:A475,'SJR LIST (2024)'!T115:T475,,0,-1)</f>
        <v>0</v>
      </c>
      <c r="H115" s="9">
        <f>_xlfn.XLOOKUP(A115,'SJR LIST (2024)'!A115:A475,'SJR LIST (2024)'!U115:U475,,0,-1)</f>
        <v>0</v>
      </c>
      <c r="I115" s="9">
        <f>_xlfn.XLOOKUP(A115,'SJR LIST (2024)'!A115:A475,'SJR LIST (2024)'!W115:W475,,0,-1)</f>
        <v>0</v>
      </c>
      <c r="J115" s="9">
        <f>_xlfn.XLOOKUP(A115,'SJR LIST (2024)'!A115:A475,'SJR LIST (2024)'!X115:X475,,0,-1)</f>
        <v>450</v>
      </c>
      <c r="K115" s="9">
        <f>_xlfn.XLOOKUP(A115,'SJR LIST (2024)'!A115:A475,'SJR LIST (2024)'!Y115:Y475,,0,-1)</f>
        <v>0</v>
      </c>
      <c r="L115" s="9">
        <f>_xlfn.XLOOKUP(A115,'SJR LIST (2024)'!A115:A475,'SJR LIST (2024)'!Z115:Z475,,0,-1)</f>
        <v>0</v>
      </c>
      <c r="M115" s="9">
        <f>_xlfn.XLOOKUP(A115,'SJR LIST (2024)'!A115:A475,'SJR LIST (2024)'!V115:V475,,0,-1)</f>
        <v>0</v>
      </c>
      <c r="N115" s="9">
        <f>_xlfn.XLOOKUP(A115,'SJR LIST (2024)'!A115:A475,'SJR LIST (2024)'!AB115:AB475,,0,-1)</f>
        <v>0</v>
      </c>
      <c r="O115" s="9">
        <f>_xlfn.XLOOKUP(A115,'SJR LIST (2024)'!A115:A475,'SJR LIST (2024)'!AD115:AD475,,0,-1)</f>
        <v>0</v>
      </c>
      <c r="P115" s="9">
        <f>_xlfn.XLOOKUP(A115,'SJR LIST (2024)'!A115:A475,'SJR LIST (2024)'!AG115:AG475,,0,-1)</f>
        <v>0</v>
      </c>
      <c r="Q115" s="9">
        <f>_xlfn.XLOOKUP(A115,'SJR LIST (2024)'!A115:A475,'SJR LIST (2024)'!AC115:AC475,,0,-1)</f>
        <v>0</v>
      </c>
      <c r="R115" s="7"/>
      <c r="S115" s="7" t="str">
        <f>_xlfn.XLOOKUP(A115,'SJR LIST (2024)'!A116:A475,'SJR LIST (2024)'!AP116:AP475,,0,-1)</f>
        <v>DPO</v>
      </c>
    </row>
    <row r="116" s="3" customFormat="1" spans="1:19">
      <c r="A116" s="7" t="s">
        <v>213</v>
      </c>
      <c r="B116" s="7" t="str">
        <f>_xlfn.XLOOKUP(A116,'SJR LIST (2024)'!A116:A475,'SJR LIST (2024)'!B116:B475,,0,-1)</f>
        <v>ALCHY ENTERPRISE</v>
      </c>
      <c r="C116" s="10">
        <f>_xlfn.XLOOKUP(A116,'SJR LIST (2024)'!A116:A475,'SJR LIST (2024)'!L116:L475,,0,-1)</f>
        <v>45439</v>
      </c>
      <c r="D116" s="9">
        <f>_xlfn.XLOOKUP(A116,'SJR LIST (2024)'!A116:A475,'SJR LIST (2024)'!Q116:Q475,,0,-1)</f>
        <v>440</v>
      </c>
      <c r="E116" s="9">
        <f>_xlfn.XLOOKUP(A116,'SJR LIST (2024)'!A116:A475,'SJR LIST (2024)'!R116:R475,,0,-1)</f>
        <v>2600</v>
      </c>
      <c r="F116" s="9">
        <f>_xlfn.XLOOKUP(A116,'SJR LIST (2024)'!A116:A475,'SJR LIST (2024)'!S116:S475,,0,-1)</f>
        <v>500</v>
      </c>
      <c r="G116" s="9">
        <f>_xlfn.XLOOKUP(A116,'SJR LIST (2024)'!A116:A475,'SJR LIST (2024)'!T116:T475,,0,-1)</f>
        <v>0</v>
      </c>
      <c r="H116" s="9">
        <f>_xlfn.XLOOKUP(A116,'SJR LIST (2024)'!A116:A475,'SJR LIST (2024)'!U116:U475,,0,-1)</f>
        <v>0</v>
      </c>
      <c r="I116" s="9">
        <f>_xlfn.XLOOKUP(A116,'SJR LIST (2024)'!A116:A475,'SJR LIST (2024)'!W116:W475,,0,-1)</f>
        <v>0</v>
      </c>
      <c r="J116" s="9">
        <f>_xlfn.XLOOKUP(A116,'SJR LIST (2024)'!A116:A475,'SJR LIST (2024)'!X116:X475,,0,-1)</f>
        <v>0</v>
      </c>
      <c r="K116" s="9">
        <f>_xlfn.XLOOKUP(A116,'SJR LIST (2024)'!A116:A475,'SJR LIST (2024)'!Y116:Y475,,0,-1)</f>
        <v>0</v>
      </c>
      <c r="L116" s="9">
        <f>_xlfn.XLOOKUP(A116,'SJR LIST (2024)'!A116:A475,'SJR LIST (2024)'!Z116:Z475,,0,-1)</f>
        <v>0</v>
      </c>
      <c r="M116" s="9">
        <f>_xlfn.XLOOKUP(A116,'SJR LIST (2024)'!A116:A475,'SJR LIST (2024)'!V116:V475,,0,-1)</f>
        <v>247.8</v>
      </c>
      <c r="N116" s="9">
        <f>_xlfn.XLOOKUP(A116,'SJR LIST (2024)'!A116:A475,'SJR LIST (2024)'!AB116:AB475,,0,-1)</f>
        <v>3292.2</v>
      </c>
      <c r="O116" s="9">
        <f>_xlfn.XLOOKUP(A116,'SJR LIST (2024)'!A116:A475,'SJR LIST (2024)'!AD116:AD475,,0,-1)</f>
        <v>1646.1</v>
      </c>
      <c r="P116" s="9">
        <f>_xlfn.XLOOKUP(A116,'SJR LIST (2024)'!A116:A475,'SJR LIST (2024)'!AG116:AG475,,0,-1)</f>
        <v>1646.1</v>
      </c>
      <c r="Q116" s="9">
        <f>_xlfn.XLOOKUP(A116,'SJR LIST (2024)'!A116:A475,'SJR LIST (2024)'!AC116:AC475,,0,-1)</f>
        <v>0</v>
      </c>
      <c r="R116" s="7"/>
      <c r="S116" s="7" t="str">
        <f>_xlfn.XLOOKUP(A116,'SJR LIST (2024)'!A117:A475,'SJR LIST (2024)'!AP117:AP475,,0,-1)</f>
        <v>DPO</v>
      </c>
    </row>
    <row r="117" s="3" customFormat="1" spans="1:19">
      <c r="A117" s="7" t="s">
        <v>215</v>
      </c>
      <c r="B117" s="7" t="str">
        <f>_xlfn.XLOOKUP(A117,'SJR LIST (2024)'!A117:A475,'SJR LIST (2024)'!B117:B475,,0,-1)</f>
        <v>MOULD &amp; DYE IND. CORP</v>
      </c>
      <c r="C117" s="10">
        <f>_xlfn.XLOOKUP(A117,'SJR LIST (2024)'!A117:A475,'SJR LIST (2024)'!L117:L475,,0,-1)</f>
        <v>45439</v>
      </c>
      <c r="D117" s="9">
        <f>_xlfn.XLOOKUP(A117,'SJR LIST (2024)'!A117:A475,'SJR LIST (2024)'!Q117:Q475,,0,-1)</f>
        <v>1830</v>
      </c>
      <c r="E117" s="9">
        <f>_xlfn.XLOOKUP(A117,'SJR LIST (2024)'!A117:A475,'SJR LIST (2024)'!R117:R475,,0,-1)</f>
        <v>2600</v>
      </c>
      <c r="F117" s="9">
        <f>_xlfn.XLOOKUP(A117,'SJR LIST (2024)'!A117:A475,'SJR LIST (2024)'!S117:S475,,0,-1)</f>
        <v>500</v>
      </c>
      <c r="G117" s="9">
        <f>_xlfn.XLOOKUP(A117,'SJR LIST (2024)'!A117:A475,'SJR LIST (2024)'!T117:T475,,0,-1)</f>
        <v>0</v>
      </c>
      <c r="H117" s="9">
        <f>_xlfn.XLOOKUP(A117,'SJR LIST (2024)'!A117:A475,'SJR LIST (2024)'!U117:U475,,0,-1)</f>
        <v>0</v>
      </c>
      <c r="I117" s="9">
        <f>_xlfn.XLOOKUP(A117,'SJR LIST (2024)'!A117:A475,'SJR LIST (2024)'!W117:W475,,0,-1)</f>
        <v>0</v>
      </c>
      <c r="J117" s="9">
        <f>_xlfn.XLOOKUP(A117,'SJR LIST (2024)'!A117:A475,'SJR LIST (2024)'!X117:X475,,0,-1)</f>
        <v>0</v>
      </c>
      <c r="K117" s="9">
        <f>_xlfn.XLOOKUP(A117,'SJR LIST (2024)'!A117:A475,'SJR LIST (2024)'!Y117:Y475,,0,-1)</f>
        <v>0</v>
      </c>
      <c r="L117" s="9">
        <f>_xlfn.XLOOKUP(A117,'SJR LIST (2024)'!A117:A475,'SJR LIST (2024)'!Z117:Z475,,0,-1)</f>
        <v>0</v>
      </c>
      <c r="M117" s="9">
        <f>_xlfn.XLOOKUP(A117,'SJR LIST (2024)'!A117:A475,'SJR LIST (2024)'!V117:V475,,0,-1)</f>
        <v>246.5</v>
      </c>
      <c r="N117" s="9">
        <f>_xlfn.XLOOKUP(A117,'SJR LIST (2024)'!A117:A475,'SJR LIST (2024)'!AB117:AB475,,0,-1)</f>
        <v>4683.5</v>
      </c>
      <c r="O117" s="9">
        <f>_xlfn.XLOOKUP(A117,'SJR LIST (2024)'!A117:A475,'SJR LIST (2024)'!AD117:AD475,,0,-1)</f>
        <v>0</v>
      </c>
      <c r="P117" s="9">
        <f>_xlfn.XLOOKUP(A117,'SJR LIST (2024)'!A117:A475,'SJR LIST (2024)'!AG117:AG475,,0,-1)</f>
        <v>4683.5</v>
      </c>
      <c r="Q117" s="9">
        <f>_xlfn.XLOOKUP(A117,'SJR LIST (2024)'!A117:A475,'SJR LIST (2024)'!AC117:AC475,,0,-1)</f>
        <v>0</v>
      </c>
      <c r="R117" s="7" t="str">
        <f>_xlfn.XLOOKUP(A117,'SJR LIST (2024)'!A117:A475,'SJR LIST (2024)'!AJ117:AJ475,,0,-1)</f>
        <v>FULLYPAID</v>
      </c>
      <c r="S117" s="7" t="str">
        <f>_xlfn.XLOOKUP(A117,'SJR LIST (2024)'!A118:A475,'SJR LIST (2024)'!AP118:AP475,,0,-1)</f>
        <v>ARE</v>
      </c>
    </row>
    <row r="118" s="3" customFormat="1" spans="1:19">
      <c r="A118" s="7" t="s">
        <v>216</v>
      </c>
      <c r="B118" s="7" t="str">
        <f>_xlfn.XLOOKUP(A118,'SJR LIST (2024)'!A118:A475,'SJR LIST (2024)'!B118:B475,,0,-1)</f>
        <v>WESTERN APPLIANCES TRINOMA</v>
      </c>
      <c r="C118" s="10">
        <f>_xlfn.XLOOKUP(A118,'SJR LIST (2024)'!A118:A475,'SJR LIST (2024)'!L118:L475,,0,-1)</f>
        <v>45440</v>
      </c>
      <c r="D118" s="9">
        <f>_xlfn.XLOOKUP(A118,'SJR LIST (2024)'!A118:A475,'SJR LIST (2024)'!Q118:Q475,,0,-1)</f>
        <v>0</v>
      </c>
      <c r="E118" s="9">
        <f>_xlfn.XLOOKUP(A118,'SJR LIST (2024)'!A118:A475,'SJR LIST (2024)'!R118:R475,,0,-1)</f>
        <v>800</v>
      </c>
      <c r="F118" s="9">
        <f>_xlfn.XLOOKUP(A118,'SJR LIST (2024)'!A118:A475,'SJR LIST (2024)'!S118:S475,,0,-1)</f>
        <v>0</v>
      </c>
      <c r="G118" s="9">
        <f>_xlfn.XLOOKUP(A118,'SJR LIST (2024)'!A118:A475,'SJR LIST (2024)'!T118:T475,,0,-1)</f>
        <v>0</v>
      </c>
      <c r="H118" s="9">
        <f>_xlfn.XLOOKUP(A118,'SJR LIST (2024)'!A118:A475,'SJR LIST (2024)'!U118:U475,,0,-1)</f>
        <v>0</v>
      </c>
      <c r="I118" s="9">
        <f>_xlfn.XLOOKUP(A118,'SJR LIST (2024)'!A118:A475,'SJR LIST (2024)'!W118:W475,,0,-1)</f>
        <v>0</v>
      </c>
      <c r="J118" s="9">
        <f>_xlfn.XLOOKUP(A118,'SJR LIST (2024)'!A118:A475,'SJR LIST (2024)'!X118:X475,,0,-1)</f>
        <v>800</v>
      </c>
      <c r="K118" s="9">
        <f>_xlfn.XLOOKUP(A118,'SJR LIST (2024)'!A118:A475,'SJR LIST (2024)'!Y118:Y475,,0,-1)</f>
        <v>0</v>
      </c>
      <c r="L118" s="9">
        <f>_xlfn.XLOOKUP(A118,'SJR LIST (2024)'!A118:A475,'SJR LIST (2024)'!Z118:Z475,,0,-1)</f>
        <v>0</v>
      </c>
      <c r="M118" s="9">
        <f>_xlfn.XLOOKUP(A118,'SJR LIST (2024)'!A118:A475,'SJR LIST (2024)'!V118:V475,,0,-1)</f>
        <v>0</v>
      </c>
      <c r="N118" s="9">
        <f>_xlfn.XLOOKUP(A118,'SJR LIST (2024)'!A118:A475,'SJR LIST (2024)'!AB118:AB475,,0,-1)</f>
        <v>0</v>
      </c>
      <c r="O118" s="9">
        <f>_xlfn.XLOOKUP(A118,'SJR LIST (2024)'!A118:A475,'SJR LIST (2024)'!AD118:AD475,,0,-1)</f>
        <v>0</v>
      </c>
      <c r="P118" s="9">
        <f>_xlfn.XLOOKUP(A118,'SJR LIST (2024)'!A118:A475,'SJR LIST (2024)'!AG118:AG475,,0,-1)</f>
        <v>0</v>
      </c>
      <c r="Q118" s="9">
        <f>_xlfn.XLOOKUP(A118,'SJR LIST (2024)'!A118:A475,'SJR LIST (2024)'!AC118:AC475,,0,-1)</f>
        <v>0</v>
      </c>
      <c r="R118" s="7"/>
      <c r="S118" s="7" t="str">
        <f>_xlfn.XLOOKUP(A118,'SJR LIST (2024)'!A119:A475,'SJR LIST (2024)'!AP119:AP475,,0,-1)</f>
        <v>DPO</v>
      </c>
    </row>
    <row r="119" s="3" customFormat="1" spans="1:19">
      <c r="A119" s="7" t="s">
        <v>219</v>
      </c>
      <c r="B119" s="7" t="str">
        <f>_xlfn.XLOOKUP(A119,'SJR LIST (2024)'!A119:A475,'SJR LIST (2024)'!B119:B475,,0,-1)</f>
        <v>TOM BOC, CHRISTIAN SUDARIO</v>
      </c>
      <c r="C119" s="10">
        <f>_xlfn.XLOOKUP(A119,'SJR LIST (2024)'!A119:A475,'SJR LIST (2024)'!L119:L475,,0,-1)</f>
        <v>45443</v>
      </c>
      <c r="D119" s="9">
        <f>_xlfn.XLOOKUP(A119,'SJR LIST (2024)'!A119:A475,'SJR LIST (2024)'!Q119:Q475,,0,-1)</f>
        <v>3300</v>
      </c>
      <c r="E119" s="9">
        <f>_xlfn.XLOOKUP(A119,'SJR LIST (2024)'!A119:A475,'SJR LIST (2024)'!R119:R475,,0,-1)</f>
        <v>2600</v>
      </c>
      <c r="F119" s="9">
        <f>_xlfn.XLOOKUP(A119,'SJR LIST (2024)'!A119:A475,'SJR LIST (2024)'!S119:S475,,0,-1)</f>
        <v>0</v>
      </c>
      <c r="G119" s="9">
        <f>_xlfn.XLOOKUP(A119,'SJR LIST (2024)'!A119:A475,'SJR LIST (2024)'!T119:T475,,0,-1)</f>
        <v>0</v>
      </c>
      <c r="H119" s="9">
        <f>_xlfn.XLOOKUP(A119,'SJR LIST (2024)'!A119:A475,'SJR LIST (2024)'!U119:U475,,0,-1)</f>
        <v>0</v>
      </c>
      <c r="I119" s="9">
        <f>_xlfn.XLOOKUP(A119,'SJR LIST (2024)'!A119:A475,'SJR LIST (2024)'!W119:W475,,0,-1)</f>
        <v>3300</v>
      </c>
      <c r="J119" s="9">
        <f>_xlfn.XLOOKUP(A119,'SJR LIST (2024)'!A119:A475,'SJR LIST (2024)'!X119:X475,,0,-1)</f>
        <v>2600</v>
      </c>
      <c r="K119" s="9">
        <f>_xlfn.XLOOKUP(A119,'SJR LIST (2024)'!A119:A475,'SJR LIST (2024)'!Y119:Y475,,0,-1)</f>
        <v>0</v>
      </c>
      <c r="L119" s="9">
        <f>_xlfn.XLOOKUP(A119,'SJR LIST (2024)'!A119:A475,'SJR LIST (2024)'!Z119:Z475,,0,-1)</f>
        <v>0</v>
      </c>
      <c r="M119" s="9">
        <f>_xlfn.XLOOKUP(A119,'SJR LIST (2024)'!A119:A475,'SJR LIST (2024)'!V119:V475,,0,-1)</f>
        <v>0</v>
      </c>
      <c r="N119" s="9">
        <f>_xlfn.XLOOKUP(A119,'SJR LIST (2024)'!A119:A475,'SJR LIST (2024)'!AB119:AB475,,0,-1)</f>
        <v>0</v>
      </c>
      <c r="O119" s="9">
        <f>_xlfn.XLOOKUP(A119,'SJR LIST (2024)'!A119:A475,'SJR LIST (2024)'!AD119:AD475,,0,-1)</f>
        <v>0</v>
      </c>
      <c r="P119" s="9">
        <f>_xlfn.XLOOKUP(A119,'SJR LIST (2024)'!A119:A475,'SJR LIST (2024)'!AG119:AG475,,0,-1)</f>
        <v>0</v>
      </c>
      <c r="Q119" s="9">
        <f>_xlfn.XLOOKUP(A119,'SJR LIST (2024)'!A119:A475,'SJR LIST (2024)'!AC119:AC475,,0,-1)</f>
        <v>0</v>
      </c>
      <c r="R119" s="7"/>
      <c r="S119" s="7" t="str">
        <f>_xlfn.XLOOKUP(A119,'SJR LIST (2024)'!A120:A475,'SJR LIST (2024)'!AP120:AP475,,0,-1)</f>
        <v>DPO</v>
      </c>
    </row>
    <row r="120" s="3" customFormat="1" spans="1:19">
      <c r="A120" s="7" t="s">
        <v>222</v>
      </c>
      <c r="B120" s="7" t="str">
        <f>_xlfn.XLOOKUP(A120,'SJR LIST (2024)'!A120:A475,'SJR LIST (2024)'!B120:B475,,0,-1)</f>
        <v>SECO, ARVIN JAY</v>
      </c>
      <c r="C120" s="10">
        <f>_xlfn.XLOOKUP(A120,'SJR LIST (2024)'!A120:A475,'SJR LIST (2024)'!L120:L475,,0,-1)</f>
        <v>45446</v>
      </c>
      <c r="D120" s="9">
        <f>_xlfn.XLOOKUP(A120,'SJR LIST (2024)'!A120:A475,'SJR LIST (2024)'!Q120:Q475,,0,-1)</f>
        <v>0</v>
      </c>
      <c r="E120" s="9">
        <f>_xlfn.XLOOKUP(A120,'SJR LIST (2024)'!A120:A475,'SJR LIST (2024)'!R120:R475,,0,-1)</f>
        <v>450</v>
      </c>
      <c r="F120" s="9">
        <f>_xlfn.XLOOKUP(A120,'SJR LIST (2024)'!A120:A475,'SJR LIST (2024)'!S120:S475,,0,-1)</f>
        <v>0</v>
      </c>
      <c r="G120" s="9">
        <f>_xlfn.XLOOKUP(A120,'SJR LIST (2024)'!A120:A475,'SJR LIST (2024)'!T120:T475,,0,-1)</f>
        <v>0</v>
      </c>
      <c r="H120" s="9">
        <f>_xlfn.XLOOKUP(A120,'SJR LIST (2024)'!A120:A475,'SJR LIST (2024)'!U120:U475,,0,-1)</f>
        <v>0</v>
      </c>
      <c r="I120" s="9">
        <f>_xlfn.XLOOKUP(A120,'SJR LIST (2024)'!A120:A475,'SJR LIST (2024)'!W120:W475,,0,-1)</f>
        <v>0</v>
      </c>
      <c r="J120" s="9">
        <f>_xlfn.XLOOKUP(A120,'SJR LIST (2024)'!A120:A475,'SJR LIST (2024)'!X120:X475,,0,-1)</f>
        <v>450</v>
      </c>
      <c r="K120" s="9">
        <f>_xlfn.XLOOKUP(A120,'SJR LIST (2024)'!A120:A475,'SJR LIST (2024)'!Y120:Y475,,0,-1)</f>
        <v>0</v>
      </c>
      <c r="L120" s="9">
        <f>_xlfn.XLOOKUP(A120,'SJR LIST (2024)'!A120:A475,'SJR LIST (2024)'!Z120:Z475,,0,-1)</f>
        <v>0</v>
      </c>
      <c r="M120" s="9">
        <f>_xlfn.XLOOKUP(A120,'SJR LIST (2024)'!A120:A475,'SJR LIST (2024)'!V120:V475,,0,-1)</f>
        <v>0</v>
      </c>
      <c r="N120" s="9">
        <f>_xlfn.XLOOKUP(A120,'SJR LIST (2024)'!A120:A475,'SJR LIST (2024)'!AB120:AB475,,0,-1)</f>
        <v>0</v>
      </c>
      <c r="O120" s="9">
        <f>_xlfn.XLOOKUP(A120,'SJR LIST (2024)'!A120:A475,'SJR LIST (2024)'!AD120:AD475,,0,-1)</f>
        <v>0</v>
      </c>
      <c r="P120" s="9">
        <f>_xlfn.XLOOKUP(A120,'SJR LIST (2024)'!A120:A475,'SJR LIST (2024)'!AG120:AG475,,0,-1)</f>
        <v>0</v>
      </c>
      <c r="Q120" s="9">
        <f>_xlfn.XLOOKUP(A120,'SJR LIST (2024)'!A120:A475,'SJR LIST (2024)'!AC120:AC475,,0,-1)</f>
        <v>0</v>
      </c>
      <c r="R120" s="7"/>
      <c r="S120" s="7" t="str">
        <f>_xlfn.XLOOKUP(A120,'SJR LIST (2024)'!A121:A475,'SJR LIST (2024)'!AP121:AP475,,0,-1)</f>
        <v>DPO</v>
      </c>
    </row>
    <row r="121" s="3" customFormat="1" spans="1:19">
      <c r="A121" s="7" t="s">
        <v>223</v>
      </c>
      <c r="B121" s="7" t="str">
        <f>_xlfn.XLOOKUP(A121,'SJR LIST (2024)'!A121:A475,'SJR LIST (2024)'!B121:B475,,0,-1)</f>
        <v>PRIME FLOORCOVERINGS</v>
      </c>
      <c r="C121" s="10">
        <f>_xlfn.XLOOKUP(A121,'SJR LIST (2024)'!A121:A475,'SJR LIST (2024)'!L121:L475,,0,-1)</f>
        <v>45446</v>
      </c>
      <c r="D121" s="9">
        <f>_xlfn.XLOOKUP(A121,'SJR LIST (2024)'!A121:A475,'SJR LIST (2024)'!Q121:Q475,,0,-1)</f>
        <v>0</v>
      </c>
      <c r="E121" s="9">
        <f>_xlfn.XLOOKUP(A121,'SJR LIST (2024)'!A121:A475,'SJR LIST (2024)'!R121:R475,,0,-1)</f>
        <v>600</v>
      </c>
      <c r="F121" s="9">
        <f>_xlfn.XLOOKUP(A121,'SJR LIST (2024)'!A121:A475,'SJR LIST (2024)'!S121:S475,,0,-1)</f>
        <v>500</v>
      </c>
      <c r="G121" s="9">
        <f>_xlfn.XLOOKUP(A121,'SJR LIST (2024)'!A121:A475,'SJR LIST (2024)'!T121:T475,,0,-1)</f>
        <v>0</v>
      </c>
      <c r="H121" s="9">
        <f>_xlfn.XLOOKUP(A121,'SJR LIST (2024)'!A121:A475,'SJR LIST (2024)'!U121:U475,,0,-1)</f>
        <v>0</v>
      </c>
      <c r="I121" s="9">
        <f>_xlfn.XLOOKUP(A121,'SJR LIST (2024)'!A121:A475,'SJR LIST (2024)'!W121:W475,,0,-1)</f>
        <v>0</v>
      </c>
      <c r="J121" s="9">
        <f>_xlfn.XLOOKUP(A121,'SJR LIST (2024)'!A121:A475,'SJR LIST (2024)'!X121:X475,,0,-1)</f>
        <v>0</v>
      </c>
      <c r="K121" s="9">
        <f>_xlfn.XLOOKUP(A121,'SJR LIST (2024)'!A121:A475,'SJR LIST (2024)'!Y121:Y475,,0,-1)</f>
        <v>0</v>
      </c>
      <c r="L121" s="9">
        <f>_xlfn.XLOOKUP(A121,'SJR LIST (2024)'!A121:A475,'SJR LIST (2024)'!Z121:Z475,,0,-1)</f>
        <v>0</v>
      </c>
      <c r="M121" s="9">
        <f>_xlfn.XLOOKUP(A121,'SJR LIST (2024)'!A121:A475,'SJR LIST (2024)'!V121:V475,,0,-1)</f>
        <v>0</v>
      </c>
      <c r="N121" s="9">
        <f>_xlfn.XLOOKUP(A121,'SJR LIST (2024)'!A121:A475,'SJR LIST (2024)'!AB121:AB475,,0,-1)</f>
        <v>1100</v>
      </c>
      <c r="O121" s="9">
        <f>_xlfn.XLOOKUP(A121,'SJR LIST (2024)'!A121:A475,'SJR LIST (2024)'!AD121:AD475,,0,-1)</f>
        <v>1100</v>
      </c>
      <c r="P121" s="9">
        <f>_xlfn.XLOOKUP(A121,'SJR LIST (2024)'!A121:A475,'SJR LIST (2024)'!AG121:AG475,,0,-1)</f>
        <v>0</v>
      </c>
      <c r="Q121" s="9">
        <f>_xlfn.XLOOKUP(A121,'SJR LIST (2024)'!A121:A475,'SJR LIST (2024)'!AC121:AC475,,0,-1)</f>
        <v>0</v>
      </c>
      <c r="R121" s="7"/>
      <c r="S121" s="7" t="str">
        <f>_xlfn.XLOOKUP(A121,'SJR LIST (2024)'!A122:A475,'SJR LIST (2024)'!AP122:AP475,,0,-1)</f>
        <v>DPO</v>
      </c>
    </row>
    <row r="122" s="3" customFormat="1" spans="1:19">
      <c r="A122" s="7" t="s">
        <v>224</v>
      </c>
      <c r="B122" s="7" t="str">
        <f>_xlfn.XLOOKUP(A122,'SJR LIST (2024)'!A122:A475,'SJR LIST (2024)'!B122:B475,,0,-1)</f>
        <v>ABLAZA, DEXTER</v>
      </c>
      <c r="C122" s="10">
        <f>_xlfn.XLOOKUP(A122,'SJR LIST (2024)'!A122:A475,'SJR LIST (2024)'!L122:L475,,0,-1)</f>
        <v>45446</v>
      </c>
      <c r="D122" s="9">
        <f>_xlfn.XLOOKUP(A122,'SJR LIST (2024)'!A122:A475,'SJR LIST (2024)'!Q122:Q475,,0,-1)</f>
        <v>2200</v>
      </c>
      <c r="E122" s="9">
        <f>_xlfn.XLOOKUP(A122,'SJR LIST (2024)'!A122:A475,'SJR LIST (2024)'!R122:R475,,0,-1)</f>
        <v>2300</v>
      </c>
      <c r="F122" s="9">
        <f>_xlfn.XLOOKUP(A122,'SJR LIST (2024)'!A122:A475,'SJR LIST (2024)'!S122:S475,,0,-1)</f>
        <v>0</v>
      </c>
      <c r="G122" s="9">
        <f>_xlfn.XLOOKUP(A122,'SJR LIST (2024)'!A122:A475,'SJR LIST (2024)'!T122:T475,,0,-1)</f>
        <v>0</v>
      </c>
      <c r="H122" s="9">
        <f>_xlfn.XLOOKUP(A122,'SJR LIST (2024)'!A122:A475,'SJR LIST (2024)'!U122:U475,,0,-1)</f>
        <v>0</v>
      </c>
      <c r="I122" s="9">
        <f>_xlfn.XLOOKUP(A122,'SJR LIST (2024)'!A122:A475,'SJR LIST (2024)'!W122:W475,,0,-1)</f>
        <v>2200</v>
      </c>
      <c r="J122" s="9">
        <f>_xlfn.XLOOKUP(A122,'SJR LIST (2024)'!A122:A475,'SJR LIST (2024)'!X122:X475,,0,-1)</f>
        <v>2300</v>
      </c>
      <c r="K122" s="9">
        <f>_xlfn.XLOOKUP(A122,'SJR LIST (2024)'!A122:A475,'SJR LIST (2024)'!Y122:Y475,,0,-1)</f>
        <v>0</v>
      </c>
      <c r="L122" s="9">
        <f>_xlfn.XLOOKUP(A122,'SJR LIST (2024)'!A122:A475,'SJR LIST (2024)'!Z122:Z475,,0,-1)</f>
        <v>0</v>
      </c>
      <c r="M122" s="9">
        <f>_xlfn.XLOOKUP(A122,'SJR LIST (2024)'!A122:A475,'SJR LIST (2024)'!V122:V475,,0,-1)</f>
        <v>0</v>
      </c>
      <c r="N122" s="9">
        <f>_xlfn.XLOOKUP(A122,'SJR LIST (2024)'!A122:A475,'SJR LIST (2024)'!AB122:AB475,,0,-1)</f>
        <v>0</v>
      </c>
      <c r="O122" s="9">
        <f>_xlfn.XLOOKUP(A122,'SJR LIST (2024)'!A122:A475,'SJR LIST (2024)'!AD122:AD475,,0,-1)</f>
        <v>0</v>
      </c>
      <c r="P122" s="9">
        <f>_xlfn.XLOOKUP(A122,'SJR LIST (2024)'!A122:A475,'SJR LIST (2024)'!AG122:AG475,,0,-1)</f>
        <v>0</v>
      </c>
      <c r="Q122" s="9">
        <f>_xlfn.XLOOKUP(A122,'SJR LIST (2024)'!A122:A475,'SJR LIST (2024)'!AC122:AC475,,0,-1)</f>
        <v>0</v>
      </c>
      <c r="R122" s="7"/>
      <c r="S122" s="7" t="str">
        <f>_xlfn.XLOOKUP(A122,'SJR LIST (2024)'!A123:A475,'SJR LIST (2024)'!AP123:AP475,,0,-1)</f>
        <v>DPO</v>
      </c>
    </row>
    <row r="123" s="3" customFormat="1" spans="1:19">
      <c r="A123" s="7" t="s">
        <v>227</v>
      </c>
      <c r="B123" s="7" t="str">
        <f>_xlfn.XLOOKUP(A123,'SJR LIST (2024)'!A123:A475,'SJR LIST (2024)'!B123:B475,,0,-1)</f>
        <v>GO, KARMEN</v>
      </c>
      <c r="C123" s="10">
        <f>_xlfn.XLOOKUP(A123,'SJR LIST (2024)'!A123:A475,'SJR LIST (2024)'!L123:L475,,0,-1)</f>
        <v>45449</v>
      </c>
      <c r="D123" s="9">
        <f>_xlfn.XLOOKUP(A123,'SJR LIST (2024)'!A123:A475,'SJR LIST (2024)'!Q123:Q475,,0,-1)</f>
        <v>7600</v>
      </c>
      <c r="E123" s="9">
        <f>_xlfn.XLOOKUP(A123,'SJR LIST (2024)'!A123:A475,'SJR LIST (2024)'!R123:R475,,0,-1)</f>
        <v>2600</v>
      </c>
      <c r="F123" s="9">
        <f>_xlfn.XLOOKUP(A123,'SJR LIST (2024)'!A123:A475,'SJR LIST (2024)'!S123:S475,,0,-1)</f>
        <v>500</v>
      </c>
      <c r="G123" s="9">
        <f>_xlfn.XLOOKUP(A123,'SJR LIST (2024)'!A123:A475,'SJR LIST (2024)'!T123:T475,,0,-1)</f>
        <v>0</v>
      </c>
      <c r="H123" s="9">
        <f>_xlfn.XLOOKUP(A123,'SJR LIST (2024)'!A123:A475,'SJR LIST (2024)'!U123:U475,,0,-1)</f>
        <v>0</v>
      </c>
      <c r="I123" s="9">
        <f>_xlfn.XLOOKUP(A123,'SJR LIST (2024)'!A123:A475,'SJR LIST (2024)'!W123:W475,,0,-1)</f>
        <v>7600</v>
      </c>
      <c r="J123" s="9">
        <f>_xlfn.XLOOKUP(A123,'SJR LIST (2024)'!A123:A475,'SJR LIST (2024)'!X123:X475,,0,-1)</f>
        <v>450</v>
      </c>
      <c r="K123" s="9">
        <f>_xlfn.XLOOKUP(A123,'SJR LIST (2024)'!A123:A475,'SJR LIST (2024)'!Y123:Y475,,0,-1)</f>
        <v>0</v>
      </c>
      <c r="L123" s="9">
        <f>_xlfn.XLOOKUP(A123,'SJR LIST (2024)'!A123:A475,'SJR LIST (2024)'!Z123:Z475,,0,-1)</f>
        <v>0</v>
      </c>
      <c r="M123" s="9">
        <f>_xlfn.XLOOKUP(A123,'SJR LIST (2024)'!A123:A475,'SJR LIST (2024)'!V123:V475,,0,-1)</f>
        <v>0</v>
      </c>
      <c r="N123" s="9">
        <f>_xlfn.XLOOKUP(A123,'SJR LIST (2024)'!A123:A475,'SJR LIST (2024)'!AB123:AB475,,0,-1)</f>
        <v>2650</v>
      </c>
      <c r="O123" s="9">
        <f>_xlfn.XLOOKUP(A123,'SJR LIST (2024)'!A123:A475,'SJR LIST (2024)'!AD123:AD475,,0,-1)</f>
        <v>1325</v>
      </c>
      <c r="P123" s="9">
        <f>_xlfn.XLOOKUP(A123,'SJR LIST (2024)'!A123:A475,'SJR LIST (2024)'!AG123:AG475,,0,-1)</f>
        <v>1325</v>
      </c>
      <c r="Q123" s="9">
        <f>_xlfn.XLOOKUP(A123,'SJR LIST (2024)'!A123:A475,'SJR LIST (2024)'!AC123:AC475,,0,-1)</f>
        <v>0</v>
      </c>
      <c r="R123" s="7" t="str">
        <f>_xlfn.XLOOKUP(A123,'SJR LIST (2024)'!A123:A475,'SJR LIST (2024)'!AJ123:AJ475,,0,-1)</f>
        <v>FULLYPAID</v>
      </c>
      <c r="S123" s="7" t="str">
        <f>_xlfn.XLOOKUP(A123,'SJR LIST (2024)'!A124:A475,'SJR LIST (2024)'!AP124:AP475,,0,-1)</f>
        <v>ARC</v>
      </c>
    </row>
    <row r="124" s="3" customFormat="1" spans="1:19">
      <c r="A124" s="7" t="s">
        <v>229</v>
      </c>
      <c r="B124" s="7" t="str">
        <f>_xlfn.XLOOKUP(A124,'SJR LIST (2024)'!A124:A475,'SJR LIST (2024)'!B124:B475,,0,-1)</f>
        <v>YOUNG, JEFF P.</v>
      </c>
      <c r="C124" s="10">
        <f>_xlfn.XLOOKUP(A124,'SJR LIST (2024)'!A124:A475,'SJR LIST (2024)'!L124:L475,,0,-1)</f>
        <v>45449</v>
      </c>
      <c r="D124" s="9">
        <f>_xlfn.XLOOKUP(A124,'SJR LIST (2024)'!A124:A475,'SJR LIST (2024)'!Q124:Q475,,0,-1)</f>
        <v>1200</v>
      </c>
      <c r="E124" s="9">
        <f>_xlfn.XLOOKUP(A124,'SJR LIST (2024)'!A124:A475,'SJR LIST (2024)'!R124:R475,,0,-1)</f>
        <v>800</v>
      </c>
      <c r="F124" s="9">
        <f>_xlfn.XLOOKUP(A124,'SJR LIST (2024)'!A124:A475,'SJR LIST (2024)'!S124:S475,,0,-1)</f>
        <v>0</v>
      </c>
      <c r="G124" s="9">
        <f>_xlfn.XLOOKUP(A124,'SJR LIST (2024)'!A124:A475,'SJR LIST (2024)'!T124:T475,,0,-1)</f>
        <v>0</v>
      </c>
      <c r="H124" s="9">
        <f>_xlfn.XLOOKUP(A124,'SJR LIST (2024)'!A124:A475,'SJR LIST (2024)'!U124:U475,,0,-1)</f>
        <v>0</v>
      </c>
      <c r="I124" s="9">
        <f>_xlfn.XLOOKUP(A124,'SJR LIST (2024)'!A124:A475,'SJR LIST (2024)'!W124:W475,,0,-1)</f>
        <v>1200</v>
      </c>
      <c r="J124" s="9">
        <f>_xlfn.XLOOKUP(A124,'SJR LIST (2024)'!A124:A475,'SJR LIST (2024)'!X124:X475,,0,-1)</f>
        <v>800</v>
      </c>
      <c r="K124" s="9">
        <f>_xlfn.XLOOKUP(A124,'SJR LIST (2024)'!A124:A475,'SJR LIST (2024)'!Y124:Y475,,0,-1)</f>
        <v>0</v>
      </c>
      <c r="L124" s="9">
        <f>_xlfn.XLOOKUP(A124,'SJR LIST (2024)'!A124:A475,'SJR LIST (2024)'!Z124:Z475,,0,-1)</f>
        <v>0</v>
      </c>
      <c r="M124" s="9">
        <f>_xlfn.XLOOKUP(A124,'SJR LIST (2024)'!A124:A475,'SJR LIST (2024)'!V124:V475,,0,-1)</f>
        <v>0</v>
      </c>
      <c r="N124" s="9">
        <f>_xlfn.XLOOKUP(A124,'SJR LIST (2024)'!A124:A475,'SJR LIST (2024)'!AB124:AB475,,0,-1)</f>
        <v>0</v>
      </c>
      <c r="O124" s="9">
        <f>_xlfn.XLOOKUP(A124,'SJR LIST (2024)'!A124:A475,'SJR LIST (2024)'!AD124:AD475,,0,-1)</f>
        <v>0</v>
      </c>
      <c r="P124" s="9">
        <f>_xlfn.XLOOKUP(A124,'SJR LIST (2024)'!A124:A475,'SJR LIST (2024)'!AG124:AG475,,0,-1)</f>
        <v>0</v>
      </c>
      <c r="Q124" s="9">
        <f>_xlfn.XLOOKUP(A124,'SJR LIST (2024)'!A124:A475,'SJR LIST (2024)'!AC124:AC475,,0,-1)</f>
        <v>0</v>
      </c>
      <c r="R124" s="7"/>
      <c r="S124" s="7" t="str">
        <f>_xlfn.XLOOKUP(A124,'SJR LIST (2024)'!A125:A475,'SJR LIST (2024)'!AP125:AP475,,0,-1)</f>
        <v>DBI</v>
      </c>
    </row>
    <row r="125" s="3" customFormat="1" spans="1:19">
      <c r="A125" s="7" t="s">
        <v>233</v>
      </c>
      <c r="B125" s="7" t="str">
        <f>_xlfn.XLOOKUP(A125,'SJR LIST (2024)'!A125:A475,'SJR LIST (2024)'!B125:B475,,0,-1)</f>
        <v>ZULUETA, CHRISTOPHER</v>
      </c>
      <c r="C125" s="10">
        <f>_xlfn.XLOOKUP(A125,'SJR LIST (2024)'!A125:A475,'SJR LIST (2024)'!L125:L475,,0,-1)</f>
        <v>45453</v>
      </c>
      <c r="D125" s="9">
        <f>_xlfn.XLOOKUP(A125,'SJR LIST (2024)'!A125:A475,'SJR LIST (2024)'!Q125:Q475,,0,-1)</f>
        <v>300</v>
      </c>
      <c r="E125" s="9">
        <f>_xlfn.XLOOKUP(A125,'SJR LIST (2024)'!A125:A475,'SJR LIST (2024)'!R125:R475,,0,-1)</f>
        <v>800</v>
      </c>
      <c r="F125" s="9">
        <f>_xlfn.XLOOKUP(A125,'SJR LIST (2024)'!A125:A475,'SJR LIST (2024)'!S125:S475,,0,-1)</f>
        <v>0</v>
      </c>
      <c r="G125" s="9">
        <f>_xlfn.XLOOKUP(A125,'SJR LIST (2024)'!A125:A475,'SJR LIST (2024)'!T125:T475,,0,-1)</f>
        <v>0</v>
      </c>
      <c r="H125" s="9">
        <f>_xlfn.XLOOKUP(A125,'SJR LIST (2024)'!A125:A475,'SJR LIST (2024)'!U125:U475,,0,-1)</f>
        <v>0</v>
      </c>
      <c r="I125" s="9">
        <f>_xlfn.XLOOKUP(A125,'SJR LIST (2024)'!A125:A475,'SJR LIST (2024)'!W125:W475,,0,-1)</f>
        <v>300</v>
      </c>
      <c r="J125" s="9">
        <f>_xlfn.XLOOKUP(A125,'SJR LIST (2024)'!A125:A475,'SJR LIST (2024)'!X125:X475,,0,-1)</f>
        <v>800</v>
      </c>
      <c r="K125" s="9">
        <f>_xlfn.XLOOKUP(A125,'SJR LIST (2024)'!A125:A475,'SJR LIST (2024)'!Y125:Y475,,0,-1)</f>
        <v>0</v>
      </c>
      <c r="L125" s="9">
        <f>_xlfn.XLOOKUP(A125,'SJR LIST (2024)'!A125:A475,'SJR LIST (2024)'!Z125:Z475,,0,-1)</f>
        <v>0</v>
      </c>
      <c r="M125" s="9">
        <f>_xlfn.XLOOKUP(A125,'SJR LIST (2024)'!A125:A475,'SJR LIST (2024)'!V125:V475,,0,-1)</f>
        <v>0</v>
      </c>
      <c r="N125" s="9">
        <f>_xlfn.XLOOKUP(A125,'SJR LIST (2024)'!A125:A475,'SJR LIST (2024)'!AB125:AB475,,0,-1)</f>
        <v>0</v>
      </c>
      <c r="O125" s="9">
        <f>_xlfn.XLOOKUP(A125,'SJR LIST (2024)'!A125:A475,'SJR LIST (2024)'!AD125:AD475,,0,-1)</f>
        <v>0</v>
      </c>
      <c r="P125" s="9">
        <f>_xlfn.XLOOKUP(A125,'SJR LIST (2024)'!A125:A475,'SJR LIST (2024)'!AG125:AG475,,0,-1)</f>
        <v>0</v>
      </c>
      <c r="Q125" s="9">
        <f>_xlfn.XLOOKUP(A125,'SJR LIST (2024)'!A125:A475,'SJR LIST (2024)'!AC125:AC475,,0,-1)</f>
        <v>0</v>
      </c>
      <c r="R125" s="7"/>
      <c r="S125" s="7" t="str">
        <f>_xlfn.XLOOKUP(A125,'SJR LIST (2024)'!A126:A475,'SJR LIST (2024)'!AP126:AP475,,0,-1)</f>
        <v>DPO</v>
      </c>
    </row>
    <row r="126" s="3" customFormat="1" spans="1:19">
      <c r="A126" s="7" t="s">
        <v>235</v>
      </c>
      <c r="B126" s="7" t="str">
        <f>_xlfn.XLOOKUP(A126,'SJR LIST (2024)'!A126:A475,'SJR LIST (2024)'!B126:B475,,0,-1)</f>
        <v>JESUS, DAVID C/O REBECCA JESUS</v>
      </c>
      <c r="C126" s="10">
        <f>_xlfn.XLOOKUP(A126,'SJR LIST (2024)'!A126:A475,'SJR LIST (2024)'!L126:L475,,0,-1)</f>
        <v>45454</v>
      </c>
      <c r="D126" s="9">
        <f>_xlfn.XLOOKUP(A126,'SJR LIST (2024)'!A126:A475,'SJR LIST (2024)'!Q126:Q475,,0,-1)</f>
        <v>165</v>
      </c>
      <c r="E126" s="9">
        <f>_xlfn.XLOOKUP(A126,'SJR LIST (2024)'!A126:A475,'SJR LIST (2024)'!R126:R475,,0,-1)</f>
        <v>1250</v>
      </c>
      <c r="F126" s="9">
        <f>_xlfn.XLOOKUP(A126,'SJR LIST (2024)'!A126:A475,'SJR LIST (2024)'!S126:S475,,0,-1)</f>
        <v>500</v>
      </c>
      <c r="G126" s="9">
        <f>_xlfn.XLOOKUP(A126,'SJR LIST (2024)'!A126:A475,'SJR LIST (2024)'!T126:T475,,0,-1)</f>
        <v>0</v>
      </c>
      <c r="H126" s="9">
        <f>_xlfn.XLOOKUP(A126,'SJR LIST (2024)'!A126:A475,'SJR LIST (2024)'!U126:U475,,0,-1)</f>
        <v>0</v>
      </c>
      <c r="I126" s="9">
        <f>_xlfn.XLOOKUP(A126,'SJR LIST (2024)'!A126:A475,'SJR LIST (2024)'!W126:W475,,0,-1)</f>
        <v>33</v>
      </c>
      <c r="J126" s="9">
        <f>_xlfn.XLOOKUP(A126,'SJR LIST (2024)'!A126:A475,'SJR LIST (2024)'!X126:X475,,0,-1)</f>
        <v>175</v>
      </c>
      <c r="K126" s="9">
        <f>_xlfn.XLOOKUP(A126,'SJR LIST (2024)'!A126:A475,'SJR LIST (2024)'!Y126:Y475,,0,-1)</f>
        <v>0</v>
      </c>
      <c r="L126" s="9">
        <f>_xlfn.XLOOKUP(A126,'SJR LIST (2024)'!A126:A475,'SJR LIST (2024)'!Z126:Z475,,0,-1)</f>
        <v>0</v>
      </c>
      <c r="M126" s="9">
        <f>_xlfn.XLOOKUP(A126,'SJR LIST (2024)'!A126:A475,'SJR LIST (2024)'!V126:V475,,0,-1)</f>
        <v>7</v>
      </c>
      <c r="N126" s="9">
        <f>_xlfn.XLOOKUP(A126,'SJR LIST (2024)'!A126:A475,'SJR LIST (2024)'!AB126:AB475,,0,-1)</f>
        <v>1700</v>
      </c>
      <c r="O126" s="9">
        <f>_xlfn.XLOOKUP(A126,'SJR LIST (2024)'!A126:A475,'SJR LIST (2024)'!AD126:AD475,,0,-1)</f>
        <v>0</v>
      </c>
      <c r="P126" s="9">
        <f>_xlfn.XLOOKUP(A126,'SJR LIST (2024)'!A126:A475,'SJR LIST (2024)'!AG126:AG475,,0,-1)</f>
        <v>1700</v>
      </c>
      <c r="Q126" s="9">
        <f>_xlfn.XLOOKUP(A126,'SJR LIST (2024)'!A126:A475,'SJR LIST (2024)'!AC126:AC475,,0,-1)</f>
        <v>0</v>
      </c>
      <c r="R126" s="7" t="str">
        <f>_xlfn.XLOOKUP(A126,'SJR LIST (2024)'!A126:A475,'SJR LIST (2024)'!AJ126:AJ475,,0,-1)</f>
        <v>FULLYPAID</v>
      </c>
      <c r="S126" s="7" t="str">
        <f>_xlfn.XLOOKUP(A126,'SJR LIST (2024)'!A127:A475,'SJR LIST (2024)'!AP127:AP475,,0,-1)</f>
        <v>ARE</v>
      </c>
    </row>
    <row r="127" s="3" customFormat="1" spans="1:19">
      <c r="A127" s="7" t="s">
        <v>236</v>
      </c>
      <c r="B127" s="7" t="str">
        <f>_xlfn.XLOOKUP(A127,'SJR LIST (2024)'!A127:A475,'SJR LIST (2024)'!B127:B475,,0,-1)</f>
        <v>UNITEC RESOURCES INC.</v>
      </c>
      <c r="C127" s="10">
        <f>_xlfn.XLOOKUP(A127,'SJR LIST (2024)'!A127:A475,'SJR LIST (2024)'!L127:L475,,0,-1)</f>
        <v>45456</v>
      </c>
      <c r="D127" s="9">
        <f>_xlfn.XLOOKUP(A127,'SJR LIST (2024)'!A127:A475,'SJR LIST (2024)'!Q127:Q475,,0,-1)</f>
        <v>0</v>
      </c>
      <c r="E127" s="9">
        <f>_xlfn.XLOOKUP(A127,'SJR LIST (2024)'!A127:A475,'SJR LIST (2024)'!R127:R475,,0,-1)</f>
        <v>3500</v>
      </c>
      <c r="F127" s="9">
        <f>_xlfn.XLOOKUP(A127,'SJR LIST (2024)'!A127:A475,'SJR LIST (2024)'!S127:S475,,0,-1)</f>
        <v>0</v>
      </c>
      <c r="G127" s="9">
        <f>_xlfn.XLOOKUP(A127,'SJR LIST (2024)'!A127:A475,'SJR LIST (2024)'!T127:T475,,0,-1)</f>
        <v>0</v>
      </c>
      <c r="H127" s="9">
        <f>_xlfn.XLOOKUP(A127,'SJR LIST (2024)'!A127:A475,'SJR LIST (2024)'!U127:U475,,0,-1)</f>
        <v>0</v>
      </c>
      <c r="I127" s="9">
        <f>_xlfn.XLOOKUP(A127,'SJR LIST (2024)'!A127:A475,'SJR LIST (2024)'!W127:W475,,0,-1)</f>
        <v>0</v>
      </c>
      <c r="J127" s="9">
        <f>_xlfn.XLOOKUP(A127,'SJR LIST (2024)'!A127:A475,'SJR LIST (2024)'!X127:X475,,0,-1)</f>
        <v>3500</v>
      </c>
      <c r="K127" s="9">
        <f>_xlfn.XLOOKUP(A127,'SJR LIST (2024)'!A127:A475,'SJR LIST (2024)'!Y127:Y475,,0,-1)</f>
        <v>0</v>
      </c>
      <c r="L127" s="9">
        <f>_xlfn.XLOOKUP(A127,'SJR LIST (2024)'!A127:A475,'SJR LIST (2024)'!Z127:Z475,,0,-1)</f>
        <v>0</v>
      </c>
      <c r="M127" s="9">
        <f>_xlfn.XLOOKUP(A127,'SJR LIST (2024)'!A127:A475,'SJR LIST (2024)'!V127:V475,,0,-1)</f>
        <v>0</v>
      </c>
      <c r="N127" s="9">
        <f>_xlfn.XLOOKUP(A127,'SJR LIST (2024)'!A127:A475,'SJR LIST (2024)'!AB127:AB475,,0,-1)</f>
        <v>0</v>
      </c>
      <c r="O127" s="9">
        <f>_xlfn.XLOOKUP(A127,'SJR LIST (2024)'!A127:A475,'SJR LIST (2024)'!AD127:AD475,,0,-1)</f>
        <v>0</v>
      </c>
      <c r="P127" s="9">
        <f>_xlfn.XLOOKUP(A127,'SJR LIST (2024)'!A127:A475,'SJR LIST (2024)'!AG127:AG475,,0,-1)</f>
        <v>0</v>
      </c>
      <c r="Q127" s="9">
        <f>_xlfn.XLOOKUP(A127,'SJR LIST (2024)'!A127:A475,'SJR LIST (2024)'!AC127:AC475,,0,-1)</f>
        <v>0</v>
      </c>
      <c r="R127" s="7"/>
      <c r="S127" s="7" t="str">
        <f>_xlfn.XLOOKUP(A127,'SJR LIST (2024)'!A128:A475,'SJR LIST (2024)'!AP128:AP475,,0,-1)</f>
        <v>FC</v>
      </c>
    </row>
    <row r="128" s="3" customFormat="1" spans="1:19">
      <c r="A128" s="7" t="s">
        <v>237</v>
      </c>
      <c r="B128" s="7" t="str">
        <f>_xlfn.XLOOKUP(A128,'SJR LIST (2024)'!A128:A475,'SJR LIST (2024)'!B128:B475,,0,-1)</f>
        <v>UNITEC RESOURCES INC.</v>
      </c>
      <c r="C128" s="10">
        <f>_xlfn.XLOOKUP(A128,'SJR LIST (2024)'!A128:A475,'SJR LIST (2024)'!L128:L475,,0,-1)</f>
        <v>45456</v>
      </c>
      <c r="D128" s="9">
        <f>_xlfn.XLOOKUP(A128,'SJR LIST (2024)'!A128:A475,'SJR LIST (2024)'!Q128:Q475,,0,-1)</f>
        <v>220</v>
      </c>
      <c r="E128" s="9">
        <f>_xlfn.XLOOKUP(A128,'SJR LIST (2024)'!A128:A475,'SJR LIST (2024)'!R128:R475,,0,-1)</f>
        <v>5250</v>
      </c>
      <c r="F128" s="9">
        <f>_xlfn.XLOOKUP(A128,'SJR LIST (2024)'!A128:A475,'SJR LIST (2024)'!S128:S475,,0,-1)</f>
        <v>500</v>
      </c>
      <c r="G128" s="9">
        <f>_xlfn.XLOOKUP(A128,'SJR LIST (2024)'!A128:A475,'SJR LIST (2024)'!T128:T475,,0,-1)</f>
        <v>0</v>
      </c>
      <c r="H128" s="9">
        <f>_xlfn.XLOOKUP(A128,'SJR LIST (2024)'!A128:A475,'SJR LIST (2024)'!U128:U475,,0,-1)</f>
        <v>0</v>
      </c>
      <c r="I128" s="9">
        <f>_xlfn.XLOOKUP(A128,'SJR LIST (2024)'!A128:A475,'SJR LIST (2024)'!W128:W475,,0,-1)</f>
        <v>0</v>
      </c>
      <c r="J128" s="9">
        <f>_xlfn.XLOOKUP(A128,'SJR LIST (2024)'!A128:A475,'SJR LIST (2024)'!X128:X475,,0,-1)</f>
        <v>0</v>
      </c>
      <c r="K128" s="9">
        <f>_xlfn.XLOOKUP(A128,'SJR LIST (2024)'!A128:A475,'SJR LIST (2024)'!Y128:Y475,,0,-1)</f>
        <v>0</v>
      </c>
      <c r="L128" s="9">
        <f>_xlfn.XLOOKUP(A128,'SJR LIST (2024)'!A128:A475,'SJR LIST (2024)'!Z128:Z475,,0,-1)</f>
        <v>0</v>
      </c>
      <c r="M128" s="9">
        <f>_xlfn.XLOOKUP(A128,'SJR LIST (2024)'!A128:A475,'SJR LIST (2024)'!V128:V475,,0,-1)</f>
        <v>417.9</v>
      </c>
      <c r="N128" s="9">
        <f>_xlfn.XLOOKUP(A128,'SJR LIST (2024)'!A128:A475,'SJR LIST (2024)'!AB128:AB475,,0,-1)</f>
        <v>5452.96</v>
      </c>
      <c r="O128" s="9">
        <f>_xlfn.XLOOKUP(A128,'SJR LIST (2024)'!A128:A475,'SJR LIST (2024)'!AD128:AD475,,0,-1)</f>
        <v>0</v>
      </c>
      <c r="P128" s="9">
        <f>_xlfn.XLOOKUP(A128,'SJR LIST (2024)'!A128:A475,'SJR LIST (2024)'!AG128:AG475,,0,-1)</f>
        <v>5452.96</v>
      </c>
      <c r="Q128" s="9">
        <f>_xlfn.XLOOKUP(A128,'SJR LIST (2024)'!A128:A475,'SJR LIST (2024)'!AC128:AC475,,0,-1)</f>
        <v>0</v>
      </c>
      <c r="R128" s="7"/>
      <c r="S128" s="7" t="str">
        <f>_xlfn.XLOOKUP(A128,'SJR LIST (2024)'!A129:A475,'SJR LIST (2024)'!AP129:AP475,,0,-1)</f>
        <v>ARE</v>
      </c>
    </row>
    <row r="129" s="3" customFormat="1" spans="1:19">
      <c r="A129" s="7" t="s">
        <v>240</v>
      </c>
      <c r="B129" s="7" t="str">
        <f>_xlfn.XLOOKUP(A129,'SJR LIST (2024)'!A129:A475,'SJR LIST (2024)'!B129:B475,,0,-1)</f>
        <v>BANZIL, EDMART</v>
      </c>
      <c r="C129" s="10">
        <f>_xlfn.XLOOKUP(A129,'SJR LIST (2024)'!A129:A475,'SJR LIST (2024)'!L129:L475,,0,-1)</f>
        <v>45457</v>
      </c>
      <c r="D129" s="9">
        <f>_xlfn.XLOOKUP(A129,'SJR LIST (2024)'!A129:A475,'SJR LIST (2024)'!Q129:Q475,,0,-1)</f>
        <v>0</v>
      </c>
      <c r="E129" s="9">
        <f>_xlfn.XLOOKUP(A129,'SJR LIST (2024)'!A129:A475,'SJR LIST (2024)'!R129:R475,,0,-1)</f>
        <v>800</v>
      </c>
      <c r="F129" s="9">
        <f>_xlfn.XLOOKUP(A129,'SJR LIST (2024)'!A129:A475,'SJR LIST (2024)'!S129:S475,,0,-1)</f>
        <v>0</v>
      </c>
      <c r="G129" s="9">
        <f>_xlfn.XLOOKUP(A129,'SJR LIST (2024)'!A129:A475,'SJR LIST (2024)'!T129:T475,,0,-1)</f>
        <v>0</v>
      </c>
      <c r="H129" s="9">
        <f>_xlfn.XLOOKUP(A129,'SJR LIST (2024)'!A129:A475,'SJR LIST (2024)'!U129:U475,,0,-1)</f>
        <v>0</v>
      </c>
      <c r="I129" s="9">
        <f>_xlfn.XLOOKUP(A129,'SJR LIST (2024)'!A129:A475,'SJR LIST (2024)'!W129:W475,,0,-1)</f>
        <v>0</v>
      </c>
      <c r="J129" s="9">
        <f>_xlfn.XLOOKUP(A129,'SJR LIST (2024)'!A129:A475,'SJR LIST (2024)'!X129:X475,,0,-1)</f>
        <v>800</v>
      </c>
      <c r="K129" s="9">
        <f>_xlfn.XLOOKUP(A129,'SJR LIST (2024)'!A129:A475,'SJR LIST (2024)'!Y129:Y475,,0,-1)</f>
        <v>0</v>
      </c>
      <c r="L129" s="9">
        <f>_xlfn.XLOOKUP(A129,'SJR LIST (2024)'!A129:A475,'SJR LIST (2024)'!Z129:Z475,,0,-1)</f>
        <v>0</v>
      </c>
      <c r="M129" s="9">
        <f>_xlfn.XLOOKUP(A129,'SJR LIST (2024)'!A129:A475,'SJR LIST (2024)'!V129:V475,,0,-1)</f>
        <v>0</v>
      </c>
      <c r="N129" s="9">
        <f>_xlfn.XLOOKUP(A129,'SJR LIST (2024)'!A129:A475,'SJR LIST (2024)'!AB129:AB475,,0,-1)</f>
        <v>0</v>
      </c>
      <c r="O129" s="9">
        <f>_xlfn.XLOOKUP(A129,'SJR LIST (2024)'!A129:A475,'SJR LIST (2024)'!AD129:AD475,,0,-1)</f>
        <v>0</v>
      </c>
      <c r="P129" s="9">
        <f>_xlfn.XLOOKUP(A129,'SJR LIST (2024)'!A129:A475,'SJR LIST (2024)'!AG129:AG475,,0,-1)</f>
        <v>0</v>
      </c>
      <c r="Q129" s="9">
        <f>_xlfn.XLOOKUP(A129,'SJR LIST (2024)'!A129:A475,'SJR LIST (2024)'!AC129:AC475,,0,-1)</f>
        <v>0</v>
      </c>
      <c r="R129" s="7" t="str">
        <f>_xlfn.XLOOKUP(A129,'SJR LIST (2024)'!A129:A475,'SJR LIST (2024)'!AJ129:AJ475,,0,-1)</f>
        <v>W</v>
      </c>
      <c r="S129" s="7" t="str">
        <f>_xlfn.XLOOKUP(A129,'SJR LIST (2024)'!A130:A475,'SJR LIST (2024)'!AP130:AP475,,0,-1)</f>
        <v>DPO</v>
      </c>
    </row>
    <row r="130" s="3" customFormat="1" spans="1:19">
      <c r="A130" s="7" t="s">
        <v>241</v>
      </c>
      <c r="B130" s="7" t="str">
        <f>_xlfn.XLOOKUP(A130,'SJR LIST (2024)'!A130:A475,'SJR LIST (2024)'!B130:B475,,0,-1)</f>
        <v>SANGGALANG, NICK LORENZ</v>
      </c>
      <c r="C130" s="10">
        <f>_xlfn.XLOOKUP(A130,'SJR LIST (2024)'!A130:A475,'SJR LIST (2024)'!L130:L475,,0,-1)</f>
        <v>45457</v>
      </c>
      <c r="D130" s="9">
        <f>_xlfn.XLOOKUP(A130,'SJR LIST (2024)'!A130:A475,'SJR LIST (2024)'!Q130:Q475,,0,-1)</f>
        <v>5000</v>
      </c>
      <c r="E130" s="9">
        <f>_xlfn.XLOOKUP(A130,'SJR LIST (2024)'!A130:A475,'SJR LIST (2024)'!R130:R475,,0,-1)</f>
        <v>1100</v>
      </c>
      <c r="F130" s="9">
        <f>_xlfn.XLOOKUP(A130,'SJR LIST (2024)'!A130:A475,'SJR LIST (2024)'!S130:S475,,0,-1)</f>
        <v>500</v>
      </c>
      <c r="G130" s="9">
        <f>_xlfn.XLOOKUP(A130,'SJR LIST (2024)'!A130:A475,'SJR LIST (2024)'!T130:T475,,0,-1)</f>
        <v>0</v>
      </c>
      <c r="H130" s="9">
        <f>_xlfn.XLOOKUP(A130,'SJR LIST (2024)'!A130:A475,'SJR LIST (2024)'!U130:U475,,0,-1)</f>
        <v>0</v>
      </c>
      <c r="I130" s="9">
        <f>_xlfn.XLOOKUP(A130,'SJR LIST (2024)'!A130:A475,'SJR LIST (2024)'!W130:W475,,0,-1)</f>
        <v>0</v>
      </c>
      <c r="J130" s="9">
        <f>_xlfn.XLOOKUP(A130,'SJR LIST (2024)'!A130:A475,'SJR LIST (2024)'!X130:X475,,0,-1)</f>
        <v>1500</v>
      </c>
      <c r="K130" s="9">
        <f>_xlfn.XLOOKUP(A130,'SJR LIST (2024)'!A130:A475,'SJR LIST (2024)'!Y130:Y475,,0,-1)</f>
        <v>0</v>
      </c>
      <c r="L130" s="9">
        <f>_xlfn.XLOOKUP(A130,'SJR LIST (2024)'!A130:A475,'SJR LIST (2024)'!Z130:Z475,,0,-1)</f>
        <v>0</v>
      </c>
      <c r="M130" s="9">
        <f>_xlfn.XLOOKUP(A130,'SJR LIST (2024)'!A130:A475,'SJR LIST (2024)'!V130:V475,,0,-1)</f>
        <v>0</v>
      </c>
      <c r="N130" s="9">
        <f>_xlfn.XLOOKUP(A130,'SJR LIST (2024)'!A130:A475,'SJR LIST (2024)'!AB130:AB475,,0,-1)</f>
        <v>5100</v>
      </c>
      <c r="O130" s="9">
        <f>_xlfn.XLOOKUP(A130,'SJR LIST (2024)'!A130:A475,'SJR LIST (2024)'!AD130:AD475,,0,-1)</f>
        <v>5100</v>
      </c>
      <c r="P130" s="9">
        <f>_xlfn.XLOOKUP(A130,'SJR LIST (2024)'!A130:A475,'SJR LIST (2024)'!AG130:AG475,,0,-1)</f>
        <v>0</v>
      </c>
      <c r="Q130" s="9">
        <f>_xlfn.XLOOKUP(A130,'SJR LIST (2024)'!A130:A475,'SJR LIST (2024)'!AC130:AC475,,0,-1)</f>
        <v>0</v>
      </c>
      <c r="R130" s="7" t="str">
        <f>_xlfn.XLOOKUP(A130,'SJR LIST (2024)'!A130:A475,'SJR LIST (2024)'!AJ130:AJ475,,0,-1)</f>
        <v>FULLYPAID</v>
      </c>
      <c r="S130" s="7" t="str">
        <f>_xlfn.XLOOKUP(A130,'SJR LIST (2024)'!A131:A475,'SJR LIST (2024)'!AP131:AP475,,0,-1)</f>
        <v>ARC</v>
      </c>
    </row>
    <row r="131" s="3" customFormat="1" spans="1:19">
      <c r="A131" s="7" t="s">
        <v>239</v>
      </c>
      <c r="B131" s="7" t="str">
        <f>_xlfn.XLOOKUP(A131,'SJR LIST (2024)'!A131:A475,'SJR LIST (2024)'!B131:B475,,0,-1)</f>
        <v>PALERACIO, ALVIN</v>
      </c>
      <c r="C131" s="10">
        <f>_xlfn.XLOOKUP(A131,'SJR LIST (2024)'!A131:A475,'SJR LIST (2024)'!L131:L475,,0,-1)</f>
        <v>45457</v>
      </c>
      <c r="D131" s="9">
        <f>_xlfn.XLOOKUP(A131,'SJR LIST (2024)'!A131:A475,'SJR LIST (2024)'!Q131:Q475,,0,-1)</f>
        <v>0</v>
      </c>
      <c r="E131" s="9">
        <f>_xlfn.XLOOKUP(A131,'SJR LIST (2024)'!A131:A475,'SJR LIST (2024)'!R131:R475,,0,-1)</f>
        <v>450</v>
      </c>
      <c r="F131" s="9">
        <f>_xlfn.XLOOKUP(A131,'SJR LIST (2024)'!A131:A475,'SJR LIST (2024)'!S131:S475,,0,-1)</f>
        <v>0</v>
      </c>
      <c r="G131" s="9">
        <f>_xlfn.XLOOKUP(A131,'SJR LIST (2024)'!A131:A475,'SJR LIST (2024)'!T131:T475,,0,-1)</f>
        <v>0</v>
      </c>
      <c r="H131" s="9">
        <f>_xlfn.XLOOKUP(A131,'SJR LIST (2024)'!A131:A475,'SJR LIST (2024)'!U131:U475,,0,-1)</f>
        <v>0</v>
      </c>
      <c r="I131" s="9">
        <f>_xlfn.XLOOKUP(A131,'SJR LIST (2024)'!A131:A475,'SJR LIST (2024)'!W131:W475,,0,-1)</f>
        <v>0</v>
      </c>
      <c r="J131" s="9">
        <f>_xlfn.XLOOKUP(A131,'SJR LIST (2024)'!A131:A475,'SJR LIST (2024)'!X131:X475,,0,-1)</f>
        <v>450</v>
      </c>
      <c r="K131" s="9">
        <f>_xlfn.XLOOKUP(A131,'SJR LIST (2024)'!A131:A475,'SJR LIST (2024)'!Y131:Y475,,0,-1)</f>
        <v>0</v>
      </c>
      <c r="L131" s="9">
        <f>_xlfn.XLOOKUP(A131,'SJR LIST (2024)'!A131:A475,'SJR LIST (2024)'!Z131:Z475,,0,-1)</f>
        <v>0</v>
      </c>
      <c r="M131" s="9">
        <f>_xlfn.XLOOKUP(A131,'SJR LIST (2024)'!A131:A475,'SJR LIST (2024)'!V131:V475,,0,-1)</f>
        <v>0</v>
      </c>
      <c r="N131" s="9">
        <f>_xlfn.XLOOKUP(A131,'SJR LIST (2024)'!A131:A475,'SJR LIST (2024)'!AB131:AB475,,0,-1)</f>
        <v>0</v>
      </c>
      <c r="O131" s="9">
        <f>_xlfn.XLOOKUP(A131,'SJR LIST (2024)'!A131:A475,'SJR LIST (2024)'!AD131:AD475,,0,-1)</f>
        <v>0</v>
      </c>
      <c r="P131" s="9">
        <f>_xlfn.XLOOKUP(A131,'SJR LIST (2024)'!A131:A475,'SJR LIST (2024)'!AG131:AG475,,0,-1)</f>
        <v>0</v>
      </c>
      <c r="Q131" s="9">
        <f>_xlfn.XLOOKUP(A131,'SJR LIST (2024)'!A131:A475,'SJR LIST (2024)'!AC131:AC475,,0,-1)</f>
        <v>0</v>
      </c>
      <c r="R131" s="7" t="str">
        <f>_xlfn.XLOOKUP(A131,'SJR LIST (2024)'!A131:A475,'SJR LIST (2024)'!AJ131:AJ475,,0,-1)</f>
        <v>W</v>
      </c>
      <c r="S131" s="7" t="str">
        <f>_xlfn.XLOOKUP(A131,'SJR LIST (2024)'!A132:A475,'SJR LIST (2024)'!AP132:AP475,,0,-1)</f>
        <v>DPO</v>
      </c>
    </row>
    <row r="132" s="3" customFormat="1" spans="1:19">
      <c r="A132" s="7" t="s">
        <v>244</v>
      </c>
      <c r="B132" s="7" t="str">
        <f>_xlfn.XLOOKUP(A132,'SJR LIST (2024)'!A132:A475,'SJR LIST (2024)'!B132:B475,,0,-1)</f>
        <v>PINEDA, VIRGILIO</v>
      </c>
      <c r="C132" s="10">
        <f>_xlfn.XLOOKUP(A132,'SJR LIST (2024)'!A132:A475,'SJR LIST (2024)'!L132:L475,,0,-1)</f>
        <v>45462</v>
      </c>
      <c r="D132" s="9">
        <f>_xlfn.XLOOKUP(A132,'SJR LIST (2024)'!A132:A475,'SJR LIST (2024)'!Q132:Q475,,0,-1)</f>
        <v>0</v>
      </c>
      <c r="E132" s="9">
        <f>_xlfn.XLOOKUP(A132,'SJR LIST (2024)'!A132:A475,'SJR LIST (2024)'!R132:R475,,0,-1)</f>
        <v>2400</v>
      </c>
      <c r="F132" s="9">
        <f>_xlfn.XLOOKUP(A132,'SJR LIST (2024)'!A132:A475,'SJR LIST (2024)'!S132:S475,,0,-1)</f>
        <v>0</v>
      </c>
      <c r="G132" s="9">
        <f>_xlfn.XLOOKUP(A132,'SJR LIST (2024)'!A132:A475,'SJR LIST (2024)'!T132:T475,,0,-1)</f>
        <v>0</v>
      </c>
      <c r="H132" s="9">
        <f>_xlfn.XLOOKUP(A132,'SJR LIST (2024)'!A132:A475,'SJR LIST (2024)'!U132:U475,,0,-1)</f>
        <v>0</v>
      </c>
      <c r="I132" s="9">
        <f>_xlfn.XLOOKUP(A132,'SJR LIST (2024)'!A132:A475,'SJR LIST (2024)'!W132:W475,,0,-1)</f>
        <v>0</v>
      </c>
      <c r="J132" s="9">
        <f>_xlfn.XLOOKUP(A132,'SJR LIST (2024)'!A132:A475,'SJR LIST (2024)'!X132:X475,,0,-1)</f>
        <v>2400</v>
      </c>
      <c r="K132" s="9">
        <f>_xlfn.XLOOKUP(A132,'SJR LIST (2024)'!A132:A475,'SJR LIST (2024)'!Y132:Y475,,0,-1)</f>
        <v>0</v>
      </c>
      <c r="L132" s="9">
        <f>_xlfn.XLOOKUP(A132,'SJR LIST (2024)'!A132:A475,'SJR LIST (2024)'!Z132:Z475,,0,-1)</f>
        <v>0</v>
      </c>
      <c r="M132" s="9">
        <f>_xlfn.XLOOKUP(A132,'SJR LIST (2024)'!A132:A475,'SJR LIST (2024)'!V132:V475,,0,-1)</f>
        <v>0</v>
      </c>
      <c r="N132" s="9">
        <f>_xlfn.XLOOKUP(A132,'SJR LIST (2024)'!A132:A475,'SJR LIST (2024)'!AB132:AB475,,0,-1)</f>
        <v>0</v>
      </c>
      <c r="O132" s="9">
        <f>_xlfn.XLOOKUP(A132,'SJR LIST (2024)'!A132:A475,'SJR LIST (2024)'!AD132:AD475,,0,-1)</f>
        <v>0</v>
      </c>
      <c r="P132" s="9">
        <f>_xlfn.XLOOKUP(A132,'SJR LIST (2024)'!A132:A475,'SJR LIST (2024)'!AG132:AG475,,0,-1)</f>
        <v>0</v>
      </c>
      <c r="Q132" s="9">
        <f>_xlfn.XLOOKUP(A132,'SJR LIST (2024)'!A132:A475,'SJR LIST (2024)'!AC132:AC475,,0,-1)</f>
        <v>0</v>
      </c>
      <c r="R132" s="7" t="str">
        <f>_xlfn.XLOOKUP(A132,'SJR LIST (2024)'!A132:A475,'SJR LIST (2024)'!AJ132:AJ475,,0,-1)</f>
        <v>L</v>
      </c>
      <c r="S132" s="7" t="str">
        <f>_xlfn.XLOOKUP(A132,'SJR LIST (2024)'!A133:A475,'SJR LIST (2024)'!AP133:AP475,,0,-1)</f>
        <v>ARC</v>
      </c>
    </row>
    <row r="133" s="3" customFormat="1" spans="1:19">
      <c r="A133" s="7" t="s">
        <v>245</v>
      </c>
      <c r="B133" s="7" t="str">
        <f>_xlfn.XLOOKUP(A133,'SJR LIST (2024)'!A133:A475,'SJR LIST (2024)'!B133:B475,,0,-1)</f>
        <v>PINEDA, VIRGILIO</v>
      </c>
      <c r="C133" s="10">
        <f>_xlfn.XLOOKUP(A133,'SJR LIST (2024)'!A133:A475,'SJR LIST (2024)'!L133:L475,,0,-1)</f>
        <v>45462</v>
      </c>
      <c r="D133" s="9">
        <f>_xlfn.XLOOKUP(A133,'SJR LIST (2024)'!A133:A475,'SJR LIST (2024)'!Q133:Q475,,0,-1)</f>
        <v>9350</v>
      </c>
      <c r="E133" s="9">
        <f>_xlfn.XLOOKUP(A133,'SJR LIST (2024)'!A133:A475,'SJR LIST (2024)'!R133:R475,,0,-1)</f>
        <v>2400</v>
      </c>
      <c r="F133" s="9">
        <f>_xlfn.XLOOKUP(A133,'SJR LIST (2024)'!A133:A475,'SJR LIST (2024)'!S133:S475,,0,-1)</f>
        <v>500</v>
      </c>
      <c r="G133" s="9">
        <f>_xlfn.XLOOKUP(A133,'SJR LIST (2024)'!A133:A475,'SJR LIST (2024)'!T133:T475,,0,-1)</f>
        <v>0</v>
      </c>
      <c r="H133" s="9">
        <f>_xlfn.XLOOKUP(A133,'SJR LIST (2024)'!A133:A475,'SJR LIST (2024)'!U133:U475,,0,-1)</f>
        <v>0</v>
      </c>
      <c r="I133" s="9">
        <f>_xlfn.XLOOKUP(A133,'SJR LIST (2024)'!A133:A475,'SJR LIST (2024)'!W133:W475,,0,-1)</f>
        <v>0</v>
      </c>
      <c r="J133" s="9">
        <f>_xlfn.XLOOKUP(A133,'SJR LIST (2024)'!A133:A475,'SJR LIST (2024)'!X133:X475,,0,-1)</f>
        <v>0</v>
      </c>
      <c r="K133" s="9">
        <f>_xlfn.XLOOKUP(A133,'SJR LIST (2024)'!A133:A475,'SJR LIST (2024)'!Y133:Y475,,0,-1)</f>
        <v>0</v>
      </c>
      <c r="L133" s="9">
        <f>_xlfn.XLOOKUP(A133,'SJR LIST (2024)'!A133:A475,'SJR LIST (2024)'!Z133:Z475,,0,-1)</f>
        <v>0</v>
      </c>
      <c r="M133" s="9">
        <f>_xlfn.XLOOKUP(A133,'SJR LIST (2024)'!A133:A475,'SJR LIST (2024)'!V133:V475,,0,-1)</f>
        <v>0</v>
      </c>
      <c r="N133" s="9">
        <f>_xlfn.XLOOKUP(A133,'SJR LIST (2024)'!A133:A475,'SJR LIST (2024)'!AB133:AB475,,0,-1)</f>
        <v>12250</v>
      </c>
      <c r="O133" s="9">
        <f>_xlfn.XLOOKUP(A133,'SJR LIST (2024)'!A133:A475,'SJR LIST (2024)'!AD133:AD475,,0,-1)</f>
        <v>6200</v>
      </c>
      <c r="P133" s="9">
        <f>_xlfn.XLOOKUP(A133,'SJR LIST (2024)'!A133:A475,'SJR LIST (2024)'!AG133:AG475,,0,-1)</f>
        <v>6050</v>
      </c>
      <c r="Q133" s="9">
        <f>_xlfn.XLOOKUP(A133,'SJR LIST (2024)'!A133:A475,'SJR LIST (2024)'!AC133:AC475,,0,-1)</f>
        <v>0</v>
      </c>
      <c r="R133" s="7" t="str">
        <f>_xlfn.XLOOKUP(A133,'SJR LIST (2024)'!A133:A475,'SJR LIST (2024)'!AJ133:AJ475,,0,-1)</f>
        <v>FULLYPAID</v>
      </c>
      <c r="S133" s="7" t="str">
        <f>_xlfn.XLOOKUP(A133,'SJR LIST (2024)'!A134:A475,'SJR LIST (2024)'!AP134:AP475,,0,-1)</f>
        <v>ARC</v>
      </c>
    </row>
    <row r="134" s="3" customFormat="1" spans="1:19">
      <c r="A134" s="7" t="s">
        <v>251</v>
      </c>
      <c r="B134" s="7" t="str">
        <f>_xlfn.XLOOKUP(A134,'SJR LIST (2024)'!A134:A475,'SJR LIST (2024)'!B134:B475,,0,-1)</f>
        <v>ESPIRITU, ADRIAN</v>
      </c>
      <c r="C134" s="10">
        <f>_xlfn.XLOOKUP(A134,'SJR LIST (2024)'!A134:A475,'SJR LIST (2024)'!L134:L475,,0,-1)</f>
        <v>45468</v>
      </c>
      <c r="D134" s="9">
        <f>_xlfn.XLOOKUP(A134,'SJR LIST (2024)'!A134:A475,'SJR LIST (2024)'!Q134:Q475,,0,-1)</f>
        <v>0</v>
      </c>
      <c r="E134" s="9">
        <f>_xlfn.XLOOKUP(A134,'SJR LIST (2024)'!A134:A475,'SJR LIST (2024)'!R134:R475,,0,-1)</f>
        <v>450</v>
      </c>
      <c r="F134" s="9">
        <f>_xlfn.XLOOKUP(A134,'SJR LIST (2024)'!A134:A475,'SJR LIST (2024)'!S134:S475,,0,-1)</f>
        <v>0</v>
      </c>
      <c r="G134" s="9">
        <f>_xlfn.XLOOKUP(A134,'SJR LIST (2024)'!A134:A475,'SJR LIST (2024)'!T134:T475,,0,-1)</f>
        <v>0</v>
      </c>
      <c r="H134" s="9">
        <f>_xlfn.XLOOKUP(A134,'SJR LIST (2024)'!A134:A475,'SJR LIST (2024)'!U134:U475,,0,-1)</f>
        <v>0</v>
      </c>
      <c r="I134" s="9">
        <f>_xlfn.XLOOKUP(A134,'SJR LIST (2024)'!A134:A475,'SJR LIST (2024)'!W134:W475,,0,-1)</f>
        <v>0</v>
      </c>
      <c r="J134" s="9">
        <f>_xlfn.XLOOKUP(A134,'SJR LIST (2024)'!A134:A475,'SJR LIST (2024)'!X134:X475,,0,-1)</f>
        <v>450</v>
      </c>
      <c r="K134" s="9">
        <f>_xlfn.XLOOKUP(A134,'SJR LIST (2024)'!A134:A475,'SJR LIST (2024)'!Y134:Y475,,0,-1)</f>
        <v>0</v>
      </c>
      <c r="L134" s="9">
        <f>_xlfn.XLOOKUP(A134,'SJR LIST (2024)'!A134:A475,'SJR LIST (2024)'!Z134:Z475,,0,-1)</f>
        <v>0</v>
      </c>
      <c r="M134" s="9">
        <f>_xlfn.XLOOKUP(A134,'SJR LIST (2024)'!A134:A475,'SJR LIST (2024)'!V134:V475,,0,-1)</f>
        <v>0</v>
      </c>
      <c r="N134" s="9">
        <f>_xlfn.XLOOKUP(A134,'SJR LIST (2024)'!A134:A475,'SJR LIST (2024)'!AB134:AB475,,0,-1)</f>
        <v>0</v>
      </c>
      <c r="O134" s="9">
        <f>_xlfn.XLOOKUP(A134,'SJR LIST (2024)'!A134:A475,'SJR LIST (2024)'!AD134:AD475,,0,-1)</f>
        <v>0</v>
      </c>
      <c r="P134" s="9">
        <f>_xlfn.XLOOKUP(A134,'SJR LIST (2024)'!A134:A475,'SJR LIST (2024)'!AG134:AG475,,0,-1)</f>
        <v>0</v>
      </c>
      <c r="Q134" s="9">
        <f>_xlfn.XLOOKUP(A134,'SJR LIST (2024)'!A134:A475,'SJR LIST (2024)'!AC134:AC475,,0,-1)</f>
        <v>0</v>
      </c>
      <c r="R134" s="7" t="str">
        <f>_xlfn.XLOOKUP(A134,'SJR LIST (2024)'!A134:A475,'SJR LIST (2024)'!AJ134:AJ475,,0,-1)</f>
        <v>W</v>
      </c>
      <c r="S134" s="7" t="str">
        <f>_xlfn.XLOOKUP(A134,'SJR LIST (2024)'!A135:A475,'SJR LIST (2024)'!AP135:AP475,,0,-1)</f>
        <v>DPO</v>
      </c>
    </row>
    <row r="135" s="3" customFormat="1" spans="1:19">
      <c r="A135" s="7" t="s">
        <v>258</v>
      </c>
      <c r="B135" s="7" t="str">
        <f>_xlfn.XLOOKUP(A135,'SJR LIST (2024)'!A135:A475,'SJR LIST (2024)'!B135:B475,,0,-1)</f>
        <v>FARILLAS, EILEEN</v>
      </c>
      <c r="C135" s="10">
        <f>_xlfn.XLOOKUP(A135,'SJR LIST (2024)'!A135:A475,'SJR LIST (2024)'!L135:L475,,0,-1)</f>
        <v>45471</v>
      </c>
      <c r="D135" s="9">
        <f>_xlfn.XLOOKUP(A135,'SJR LIST (2024)'!A135:A475,'SJR LIST (2024)'!Q135:Q475,,0,-1)</f>
        <v>0</v>
      </c>
      <c r="E135" s="9">
        <f>_xlfn.XLOOKUP(A135,'SJR LIST (2024)'!A135:A475,'SJR LIST (2024)'!R135:R475,,0,-1)</f>
        <v>450</v>
      </c>
      <c r="F135" s="9">
        <f>_xlfn.XLOOKUP(A135,'SJR LIST (2024)'!A135:A475,'SJR LIST (2024)'!S135:S475,,0,-1)</f>
        <v>0</v>
      </c>
      <c r="G135" s="9">
        <f>_xlfn.XLOOKUP(A135,'SJR LIST (2024)'!A135:A475,'SJR LIST (2024)'!T135:T475,,0,-1)</f>
        <v>0</v>
      </c>
      <c r="H135" s="9">
        <f>_xlfn.XLOOKUP(A135,'SJR LIST (2024)'!A135:A475,'SJR LIST (2024)'!U135:U475,,0,-1)</f>
        <v>0</v>
      </c>
      <c r="I135" s="9">
        <f>_xlfn.XLOOKUP(A135,'SJR LIST (2024)'!A135:A475,'SJR LIST (2024)'!W135:W475,,0,-1)</f>
        <v>0</v>
      </c>
      <c r="J135" s="9">
        <f>_xlfn.XLOOKUP(A135,'SJR LIST (2024)'!A135:A475,'SJR LIST (2024)'!X135:X475,,0,-1)</f>
        <v>450</v>
      </c>
      <c r="K135" s="9">
        <f>_xlfn.XLOOKUP(A135,'SJR LIST (2024)'!A135:A475,'SJR LIST (2024)'!Y135:Y475,,0,-1)</f>
        <v>0</v>
      </c>
      <c r="L135" s="9">
        <f>_xlfn.XLOOKUP(A135,'SJR LIST (2024)'!A135:A475,'SJR LIST (2024)'!Z135:Z475,,0,-1)</f>
        <v>0</v>
      </c>
      <c r="M135" s="9">
        <f>_xlfn.XLOOKUP(A135,'SJR LIST (2024)'!A135:A475,'SJR LIST (2024)'!V135:V475,,0,-1)</f>
        <v>0</v>
      </c>
      <c r="N135" s="9">
        <f>_xlfn.XLOOKUP(A135,'SJR LIST (2024)'!A135:A475,'SJR LIST (2024)'!AB135:AB475,,0,-1)</f>
        <v>0</v>
      </c>
      <c r="O135" s="9">
        <f>_xlfn.XLOOKUP(A135,'SJR LIST (2024)'!A135:A475,'SJR LIST (2024)'!AD135:AD475,,0,-1)</f>
        <v>0</v>
      </c>
      <c r="P135" s="9">
        <f>_xlfn.XLOOKUP(A135,'SJR LIST (2024)'!A135:A475,'SJR LIST (2024)'!AG135:AG475,,0,-1)</f>
        <v>0</v>
      </c>
      <c r="Q135" s="9">
        <f>_xlfn.XLOOKUP(A135,'SJR LIST (2024)'!A135:A475,'SJR LIST (2024)'!AC135:AC475,,0,-1)</f>
        <v>0</v>
      </c>
      <c r="R135" s="7" t="str">
        <f>_xlfn.XLOOKUP(A135,'SJR LIST (2024)'!A135:A475,'SJR LIST (2024)'!AJ135:AJ475,,0,-1)</f>
        <v>W</v>
      </c>
      <c r="S135" s="7" t="str">
        <f>_xlfn.XLOOKUP(A135,'SJR LIST (2024)'!A136:A475,'SJR LIST (2024)'!AP136:AP475,,0,-1)</f>
        <v>DPO</v>
      </c>
    </row>
    <row r="136" s="3" customFormat="1" spans="1:19">
      <c r="A136" s="7" t="s">
        <v>265</v>
      </c>
      <c r="B136" s="7" t="str">
        <f>_xlfn.XLOOKUP(A136,'SJR LIST (2024)'!A136:A475,'SJR LIST (2024)'!B136:B475,,0,-1)</f>
        <v>SUPER ICE INC.</v>
      </c>
      <c r="C136" s="10">
        <f>_xlfn.XLOOKUP(A136,'SJR LIST (2024)'!A136:A475,'SJR LIST (2024)'!L136:L475,,0,-1)</f>
        <v>45477</v>
      </c>
      <c r="D136" s="9">
        <f>_xlfn.XLOOKUP(A136,'SJR LIST (2024)'!A136:A475,'SJR LIST (2024)'!Q136:Q475,,0,-1)</f>
        <v>0</v>
      </c>
      <c r="E136" s="9">
        <f>_xlfn.XLOOKUP(A136,'SJR LIST (2024)'!A136:A475,'SJR LIST (2024)'!R136:R475,,0,-1)</f>
        <v>600</v>
      </c>
      <c r="F136" s="9">
        <f>_xlfn.XLOOKUP(A136,'SJR LIST (2024)'!A136:A475,'SJR LIST (2024)'!S136:S475,,0,-1)</f>
        <v>500</v>
      </c>
      <c r="G136" s="9">
        <f>_xlfn.XLOOKUP(A136,'SJR LIST (2024)'!A136:A475,'SJR LIST (2024)'!T136:T475,,0,-1)</f>
        <v>0</v>
      </c>
      <c r="H136" s="9">
        <f>_xlfn.XLOOKUP(A136,'SJR LIST (2024)'!A136:A475,'SJR LIST (2024)'!U136:U475,,0,-1)</f>
        <v>0</v>
      </c>
      <c r="I136" s="9">
        <f>_xlfn.XLOOKUP(A136,'SJR LIST (2024)'!A136:A475,'SJR LIST (2024)'!W136:W475,,0,-1)</f>
        <v>0</v>
      </c>
      <c r="J136" s="9">
        <f>_xlfn.XLOOKUP(A136,'SJR LIST (2024)'!A136:A475,'SJR LIST (2024)'!X136:X475,,0,-1)</f>
        <v>0</v>
      </c>
      <c r="K136" s="9">
        <f>_xlfn.XLOOKUP(A136,'SJR LIST (2024)'!A136:A475,'SJR LIST (2024)'!Y136:Y475,,0,-1)</f>
        <v>0</v>
      </c>
      <c r="L136" s="9">
        <f>_xlfn.XLOOKUP(A136,'SJR LIST (2024)'!A136:A475,'SJR LIST (2024)'!Z136:Z475,,0,-1)</f>
        <v>0</v>
      </c>
      <c r="M136" s="9">
        <f>_xlfn.XLOOKUP(A136,'SJR LIST (2024)'!A136:A475,'SJR LIST (2024)'!V136:V475,,0,-1)</f>
        <v>0</v>
      </c>
      <c r="N136" s="9">
        <f>_xlfn.XLOOKUP(A136,'SJR LIST (2024)'!A136:A475,'SJR LIST (2024)'!AB136:AB475,,0,-1)</f>
        <v>1100</v>
      </c>
      <c r="O136" s="9">
        <f>_xlfn.XLOOKUP(A136,'SJR LIST (2024)'!A136:A475,'SJR LIST (2024)'!AD136:AD475,,0,-1)</f>
        <v>0</v>
      </c>
      <c r="P136" s="9">
        <f>_xlfn.XLOOKUP(A136,'SJR LIST (2024)'!A136:A475,'SJR LIST (2024)'!AG136:AG475,,0,-1)</f>
        <v>0</v>
      </c>
      <c r="Q136" s="9">
        <f>_xlfn.XLOOKUP(A136,'SJR LIST (2024)'!A136:A475,'SJR LIST (2024)'!AC136:AC475,,0,-1)</f>
        <v>1100</v>
      </c>
      <c r="R136" s="7" t="str">
        <f>_xlfn.XLOOKUP(A136,'SJR LIST (2024)'!A136:A475,'SJR LIST (2024)'!AJ136:AJ475,,0,-1)</f>
        <v>AR</v>
      </c>
      <c r="S136" s="7" t="str">
        <f>_xlfn.XLOOKUP(A136,'SJR LIST (2024)'!A137:A475,'SJR LIST (2024)'!AP137:AP475,,0,-1)</f>
        <v>FC</v>
      </c>
    </row>
    <row r="137" s="3" customFormat="1" spans="1:19">
      <c r="A137" s="7" t="s">
        <v>266</v>
      </c>
      <c r="B137" s="7" t="str">
        <f>_xlfn.XLOOKUP(A137,'SJR LIST (2024)'!A137:A475,'SJR LIST (2024)'!B137:B475,,0,-1)</f>
        <v>ALVAREZ, LYRA MAE</v>
      </c>
      <c r="C137" s="10">
        <f>_xlfn.XLOOKUP(A137,'SJR LIST (2024)'!A137:A475,'SJR LIST (2024)'!L137:L475,,0,-1)</f>
        <v>45477</v>
      </c>
      <c r="D137" s="9">
        <f>_xlfn.XLOOKUP(A137,'SJR LIST (2024)'!A137:A475,'SJR LIST (2024)'!Q137:Q475,,0,-1)</f>
        <v>600</v>
      </c>
      <c r="E137" s="9">
        <f>_xlfn.XLOOKUP(A137,'SJR LIST (2024)'!A137:A475,'SJR LIST (2024)'!R137:R475,,0,-1)</f>
        <v>900</v>
      </c>
      <c r="F137" s="9">
        <f>_xlfn.XLOOKUP(A137,'SJR LIST (2024)'!A137:A475,'SJR LIST (2024)'!S137:S475,,0,-1)</f>
        <v>500</v>
      </c>
      <c r="G137" s="9">
        <f>_xlfn.XLOOKUP(A137,'SJR LIST (2024)'!A137:A475,'SJR LIST (2024)'!T137:T475,,0,-1)</f>
        <v>0</v>
      </c>
      <c r="H137" s="9">
        <f>_xlfn.XLOOKUP(A137,'SJR LIST (2024)'!A137:A475,'SJR LIST (2024)'!U137:U475,,0,-1)</f>
        <v>0</v>
      </c>
      <c r="I137" s="9">
        <f>_xlfn.XLOOKUP(A137,'SJR LIST (2024)'!A137:A475,'SJR LIST (2024)'!W137:W475,,0,-1)</f>
        <v>0</v>
      </c>
      <c r="J137" s="9">
        <f>_xlfn.XLOOKUP(A137,'SJR LIST (2024)'!A137:A475,'SJR LIST (2024)'!X137:X475,,0,-1)</f>
        <v>0</v>
      </c>
      <c r="K137" s="9">
        <f>_xlfn.XLOOKUP(A137,'SJR LIST (2024)'!A137:A475,'SJR LIST (2024)'!Y137:Y475,,0,-1)</f>
        <v>0</v>
      </c>
      <c r="L137" s="9">
        <f>_xlfn.XLOOKUP(A137,'SJR LIST (2024)'!A137:A475,'SJR LIST (2024)'!Z137:Z475,,0,-1)</f>
        <v>0</v>
      </c>
      <c r="M137" s="9">
        <f>_xlfn.XLOOKUP(A137,'SJR LIST (2024)'!A137:A475,'SJR LIST (2024)'!V137:V475,,0,-1)</f>
        <v>0</v>
      </c>
      <c r="N137" s="9">
        <f>_xlfn.XLOOKUP(A137,'SJR LIST (2024)'!A137:A475,'SJR LIST (2024)'!AB137:AB475,,0,-1)</f>
        <v>2000</v>
      </c>
      <c r="O137" s="9">
        <f>_xlfn.XLOOKUP(A137,'SJR LIST (2024)'!A137:A475,'SJR LIST (2024)'!AD137:AD475,,0,-1)</f>
        <v>1000</v>
      </c>
      <c r="P137" s="9">
        <f>_xlfn.XLOOKUP(A137,'SJR LIST (2024)'!A137:A475,'SJR LIST (2024)'!AG137:AG475,,0,-1)</f>
        <v>1000</v>
      </c>
      <c r="Q137" s="9">
        <f>_xlfn.XLOOKUP(A137,'SJR LIST (2024)'!A137:A475,'SJR LIST (2024)'!AC137:AC475,,0,-1)</f>
        <v>0</v>
      </c>
      <c r="R137" s="7" t="str">
        <f>_xlfn.XLOOKUP(A137,'SJR LIST (2024)'!A137:A475,'SJR LIST (2024)'!AJ137:AJ475,,0,-1)</f>
        <v>FULLYPAID</v>
      </c>
      <c r="S137" s="7" t="str">
        <f>_xlfn.XLOOKUP(A137,'SJR LIST (2024)'!A138:A475,'SJR LIST (2024)'!AP138:AP475,,0,-1)</f>
        <v>ARC</v>
      </c>
    </row>
    <row r="138" s="3" customFormat="1" spans="1:19">
      <c r="A138" s="7" t="s">
        <v>267</v>
      </c>
      <c r="B138" s="7" t="str">
        <f>_xlfn.XLOOKUP(A138,'SJR LIST (2024)'!A138:A475,'SJR LIST (2024)'!B138:B475,,0,-1)</f>
        <v>SOMBILO, JAYBIE</v>
      </c>
      <c r="C138" s="10">
        <f>_xlfn.XLOOKUP(A138,'SJR LIST (2024)'!A138:A475,'SJR LIST (2024)'!L138:L475,,0,-1)</f>
        <v>45477</v>
      </c>
      <c r="D138" s="9">
        <f>_xlfn.XLOOKUP(A138,'SJR LIST (2024)'!A138:A475,'SJR LIST (2024)'!Q138:Q475,,0,-1)</f>
        <v>0</v>
      </c>
      <c r="E138" s="9">
        <f>_xlfn.XLOOKUP(A138,'SJR LIST (2024)'!A138:A475,'SJR LIST (2024)'!R138:R475,,0,-1)</f>
        <v>900</v>
      </c>
      <c r="F138" s="9">
        <f>_xlfn.XLOOKUP(A138,'SJR LIST (2024)'!A138:A475,'SJR LIST (2024)'!S138:S475,,0,-1)</f>
        <v>0</v>
      </c>
      <c r="G138" s="9">
        <f>_xlfn.XLOOKUP(A138,'SJR LIST (2024)'!A138:A475,'SJR LIST (2024)'!T138:T475,,0,-1)</f>
        <v>0</v>
      </c>
      <c r="H138" s="9">
        <f>_xlfn.XLOOKUP(A138,'SJR LIST (2024)'!A138:A475,'SJR LIST (2024)'!U138:U475,,0,-1)</f>
        <v>0</v>
      </c>
      <c r="I138" s="9">
        <f>_xlfn.XLOOKUP(A138,'SJR LIST (2024)'!A138:A475,'SJR LIST (2024)'!W138:W475,,0,-1)</f>
        <v>0</v>
      </c>
      <c r="J138" s="9">
        <f>_xlfn.XLOOKUP(A138,'SJR LIST (2024)'!A138:A475,'SJR LIST (2024)'!X138:X475,,0,-1)</f>
        <v>900</v>
      </c>
      <c r="K138" s="9">
        <f>_xlfn.XLOOKUP(A138,'SJR LIST (2024)'!A138:A475,'SJR LIST (2024)'!Y138:Y475,,0,-1)</f>
        <v>0</v>
      </c>
      <c r="L138" s="9">
        <f>_xlfn.XLOOKUP(A138,'SJR LIST (2024)'!A138:A475,'SJR LIST (2024)'!Z138:Z475,,0,-1)</f>
        <v>0</v>
      </c>
      <c r="M138" s="9">
        <f>_xlfn.XLOOKUP(A138,'SJR LIST (2024)'!A138:A475,'SJR LIST (2024)'!V138:V475,,0,-1)</f>
        <v>0</v>
      </c>
      <c r="N138" s="9">
        <f>_xlfn.XLOOKUP(A138,'SJR LIST (2024)'!A138:A475,'SJR LIST (2024)'!AB138:AB475,,0,-1)</f>
        <v>0</v>
      </c>
      <c r="O138" s="9">
        <f>_xlfn.XLOOKUP(A138,'SJR LIST (2024)'!A138:A475,'SJR LIST (2024)'!AD138:AD475,,0,-1)</f>
        <v>0</v>
      </c>
      <c r="P138" s="9">
        <f>_xlfn.XLOOKUP(A138,'SJR LIST (2024)'!A138:A475,'SJR LIST (2024)'!AG138:AG475,,0,-1)</f>
        <v>0</v>
      </c>
      <c r="Q138" s="9">
        <f>_xlfn.XLOOKUP(A138,'SJR LIST (2024)'!A138:A475,'SJR LIST (2024)'!AC138:AC475,,0,-1)</f>
        <v>0</v>
      </c>
      <c r="R138" s="7" t="str">
        <f>_xlfn.XLOOKUP(A138,'SJR LIST (2024)'!A138:A475,'SJR LIST (2024)'!AJ138:AJ475,,0,-1)</f>
        <v>W</v>
      </c>
      <c r="S138" s="7" t="str">
        <f>_xlfn.XLOOKUP(A138,'SJR LIST (2024)'!A139:A475,'SJR LIST (2024)'!AP139:AP475,,0,-1)</f>
        <v>DPO</v>
      </c>
    </row>
    <row r="139" s="3" customFormat="1" spans="1:19">
      <c r="A139" s="7" t="s">
        <v>270</v>
      </c>
      <c r="B139" s="7" t="str">
        <f>_xlfn.XLOOKUP(A139,'SJR LIST (2024)'!A139:A475,'SJR LIST (2024)'!B139:B475,,0,-1)</f>
        <v>HARDWORKERS MANPOWER AGENCY C/O SAMMY D.C</v>
      </c>
      <c r="C139" s="10">
        <f>_xlfn.XLOOKUP(A139,'SJR LIST (2024)'!A139:A475,'SJR LIST (2024)'!L139:L475,,0,-1)</f>
        <v>45481</v>
      </c>
      <c r="D139" s="9">
        <f>_xlfn.XLOOKUP(A139,'SJR LIST (2024)'!A139:A475,'SJR LIST (2024)'!Q139:Q475,,0,-1)</f>
        <v>220</v>
      </c>
      <c r="E139" s="9">
        <f>_xlfn.XLOOKUP(A139,'SJR LIST (2024)'!A139:A475,'SJR LIST (2024)'!R139:R475,,0,-1)</f>
        <v>1750</v>
      </c>
      <c r="F139" s="9">
        <f>_xlfn.XLOOKUP(A139,'SJR LIST (2024)'!A139:A475,'SJR LIST (2024)'!S139:S475,,0,-1)</f>
        <v>0</v>
      </c>
      <c r="G139" s="9">
        <f>_xlfn.XLOOKUP(A139,'SJR LIST (2024)'!A139:A475,'SJR LIST (2024)'!T139:T475,,0,-1)</f>
        <v>0</v>
      </c>
      <c r="H139" s="9">
        <f>_xlfn.XLOOKUP(A139,'SJR LIST (2024)'!A139:A475,'SJR LIST (2024)'!U139:U475,,0,-1)</f>
        <v>0</v>
      </c>
      <c r="I139" s="9">
        <f>_xlfn.XLOOKUP(A139,'SJR LIST (2024)'!A139:A475,'SJR LIST (2024)'!W139:W475,,0,-1)</f>
        <v>0</v>
      </c>
      <c r="J139" s="9">
        <f>_xlfn.XLOOKUP(A139,'SJR LIST (2024)'!A139:A475,'SJR LIST (2024)'!X139:X475,,0,-1)</f>
        <v>0</v>
      </c>
      <c r="K139" s="9">
        <f>_xlfn.XLOOKUP(A139,'SJR LIST (2024)'!A139:A475,'SJR LIST (2024)'!Y139:Y475,,0,-1)</f>
        <v>0</v>
      </c>
      <c r="L139" s="9">
        <f>_xlfn.XLOOKUP(A139,'SJR LIST (2024)'!A139:A475,'SJR LIST (2024)'!Z139:Z475,,0,-1)</f>
        <v>0</v>
      </c>
      <c r="M139" s="9">
        <f>_xlfn.XLOOKUP(A139,'SJR LIST (2024)'!A139:A475,'SJR LIST (2024)'!V139:V475,,0,-1)</f>
        <v>197</v>
      </c>
      <c r="N139" s="9">
        <f>_xlfn.XLOOKUP(A139,'SJR LIST (2024)'!A139:A475,'SJR LIST (2024)'!AB139:AB475,,0,-1)</f>
        <v>1773</v>
      </c>
      <c r="O139" s="9">
        <f>_xlfn.XLOOKUP(A139,'SJR LIST (2024)'!A139:A475,'SJR LIST (2024)'!AD139:AD475,,0,-1)</f>
        <v>0</v>
      </c>
      <c r="P139" s="9">
        <f>_xlfn.XLOOKUP(A139,'SJR LIST (2024)'!A139:A475,'SJR LIST (2024)'!AG139:AG475,,0,-1)</f>
        <v>1773</v>
      </c>
      <c r="Q139" s="9">
        <f>_xlfn.XLOOKUP(A139,'SJR LIST (2024)'!A139:A475,'SJR LIST (2024)'!AC139:AC475,,0,-1)</f>
        <v>0</v>
      </c>
      <c r="R139" s="7" t="str">
        <f>_xlfn.XLOOKUP(A139,'SJR LIST (2024)'!A139:A475,'SJR LIST (2024)'!AJ139:AJ475,,0,-1)</f>
        <v>FULLYPAID</v>
      </c>
      <c r="S139" s="7" t="str">
        <f>_xlfn.XLOOKUP(A139,'SJR LIST (2024)'!A140:A475,'SJR LIST (2024)'!AP140:AP475,,0,-1)</f>
        <v>ARC</v>
      </c>
    </row>
    <row r="140" s="3" customFormat="1" spans="1:19">
      <c r="A140" s="7" t="s">
        <v>271</v>
      </c>
      <c r="B140" s="7" t="str">
        <f>_xlfn.XLOOKUP(A140,'SJR LIST (2024)'!A140:A475,'SJR LIST (2024)'!B140:B475,,0,-1)</f>
        <v>KONBINI CORP.</v>
      </c>
      <c r="C140" s="10">
        <f>_xlfn.XLOOKUP(A140,'SJR LIST (2024)'!A140:A475,'SJR LIST (2024)'!L140:L475,,0,-1)</f>
        <v>45481</v>
      </c>
      <c r="D140" s="9">
        <f>_xlfn.XLOOKUP(A140,'SJR LIST (2024)'!A140:A475,'SJR LIST (2024)'!Q140:Q475,,0,-1)</f>
        <v>0</v>
      </c>
      <c r="E140" s="9">
        <f>_xlfn.XLOOKUP(A140,'SJR LIST (2024)'!A140:A475,'SJR LIST (2024)'!R140:R475,,0,-1)</f>
        <v>2300</v>
      </c>
      <c r="F140" s="9">
        <f>_xlfn.XLOOKUP(A140,'SJR LIST (2024)'!A140:A475,'SJR LIST (2024)'!S140:S475,,0,-1)</f>
        <v>0</v>
      </c>
      <c r="G140" s="9">
        <f>_xlfn.XLOOKUP(A140,'SJR LIST (2024)'!A140:A475,'SJR LIST (2024)'!T140:T475,,0,-1)</f>
        <v>0</v>
      </c>
      <c r="H140" s="9">
        <f>_xlfn.XLOOKUP(A140,'SJR LIST (2024)'!A140:A475,'SJR LIST (2024)'!U140:U475,,0,-1)</f>
        <v>0</v>
      </c>
      <c r="I140" s="9">
        <f>_xlfn.XLOOKUP(A140,'SJR LIST (2024)'!A140:A475,'SJR LIST (2024)'!W140:W475,,0,-1)</f>
        <v>0</v>
      </c>
      <c r="J140" s="9">
        <f>_xlfn.XLOOKUP(A140,'SJR LIST (2024)'!A140:A475,'SJR LIST (2024)'!X140:X475,,0,-1)</f>
        <v>0</v>
      </c>
      <c r="K140" s="9">
        <f>_xlfn.XLOOKUP(A140,'SJR LIST (2024)'!A140:A475,'SJR LIST (2024)'!Y140:Y475,,0,-1)</f>
        <v>0</v>
      </c>
      <c r="L140" s="9">
        <f>_xlfn.XLOOKUP(A140,'SJR LIST (2024)'!A140:A475,'SJR LIST (2024)'!Z140:Z475,,0,-1)</f>
        <v>0</v>
      </c>
      <c r="M140" s="9">
        <f>_xlfn.XLOOKUP(A140,'SJR LIST (2024)'!A140:A475,'SJR LIST (2024)'!V140:V475,,0,-1)</f>
        <v>0</v>
      </c>
      <c r="N140" s="9">
        <f>_xlfn.XLOOKUP(A140,'SJR LIST (2024)'!A140:A475,'SJR LIST (2024)'!AB140:AB475,,0,-1)</f>
        <v>2300</v>
      </c>
      <c r="O140" s="9">
        <f>_xlfn.XLOOKUP(A140,'SJR LIST (2024)'!A140:A475,'SJR LIST (2024)'!AD140:AD475,,0,-1)</f>
        <v>1150</v>
      </c>
      <c r="P140" s="9">
        <f>_xlfn.XLOOKUP(A140,'SJR LIST (2024)'!A140:A475,'SJR LIST (2024)'!AG140:AG475,,0,-1)</f>
        <v>1150</v>
      </c>
      <c r="Q140" s="9">
        <f>_xlfn.XLOOKUP(A140,'SJR LIST (2024)'!A140:A475,'SJR LIST (2024)'!AC140:AC475,,0,-1)</f>
        <v>0</v>
      </c>
      <c r="R140" s="7" t="str">
        <f>_xlfn.XLOOKUP(A140,'SJR LIST (2024)'!A140:A475,'SJR LIST (2024)'!AJ140:AJ475,,0,-1)</f>
        <v>FULLYPAID</v>
      </c>
      <c r="S140" s="7" t="str">
        <f>_xlfn.XLOOKUP(A140,'SJR LIST (2024)'!A141:A475,'SJR LIST (2024)'!AP141:AP475,,0,-1)</f>
        <v>ARC</v>
      </c>
    </row>
    <row r="141" s="3" customFormat="1" spans="1:19">
      <c r="A141" s="7" t="s">
        <v>275</v>
      </c>
      <c r="B141" s="7" t="str">
        <f>_xlfn.XLOOKUP(A141,'SJR LIST (2024)'!A141:A475,'SJR LIST (2024)'!B141:B475,,0,-1)</f>
        <v>SANTOS, RUARY</v>
      </c>
      <c r="C141" s="10">
        <f>_xlfn.XLOOKUP(A141,'SJR LIST (2024)'!A141:A475,'SJR LIST (2024)'!L141:L475,,0,-1)</f>
        <v>45483</v>
      </c>
      <c r="D141" s="9">
        <f>_xlfn.XLOOKUP(A141,'SJR LIST (2024)'!A141:A475,'SJR LIST (2024)'!Q141:Q475,,0,-1)</f>
        <v>0</v>
      </c>
      <c r="E141" s="9">
        <f>_xlfn.XLOOKUP(A141,'SJR LIST (2024)'!A141:A475,'SJR LIST (2024)'!R141:R475,,0,-1)</f>
        <v>450</v>
      </c>
      <c r="F141" s="9">
        <f>_xlfn.XLOOKUP(A141,'SJR LIST (2024)'!A141:A475,'SJR LIST (2024)'!S141:S475,,0,-1)</f>
        <v>0</v>
      </c>
      <c r="G141" s="9">
        <f>_xlfn.XLOOKUP(A141,'SJR LIST (2024)'!A141:A475,'SJR LIST (2024)'!T141:T475,,0,-1)</f>
        <v>0</v>
      </c>
      <c r="H141" s="9">
        <f>_xlfn.XLOOKUP(A141,'SJR LIST (2024)'!A141:A475,'SJR LIST (2024)'!U141:U475,,0,-1)</f>
        <v>0</v>
      </c>
      <c r="I141" s="9">
        <f>_xlfn.XLOOKUP(A141,'SJR LIST (2024)'!A141:A475,'SJR LIST (2024)'!W141:W475,,0,-1)</f>
        <v>0</v>
      </c>
      <c r="J141" s="9">
        <f>_xlfn.XLOOKUP(A141,'SJR LIST (2024)'!A141:A475,'SJR LIST (2024)'!X141:X475,,0,-1)</f>
        <v>450</v>
      </c>
      <c r="K141" s="9">
        <f>_xlfn.XLOOKUP(A141,'SJR LIST (2024)'!A141:A475,'SJR LIST (2024)'!Y141:Y475,,0,-1)</f>
        <v>0</v>
      </c>
      <c r="L141" s="9">
        <f>_xlfn.XLOOKUP(A141,'SJR LIST (2024)'!A141:A475,'SJR LIST (2024)'!Z141:Z475,,0,-1)</f>
        <v>0</v>
      </c>
      <c r="M141" s="9">
        <f>_xlfn.XLOOKUP(A141,'SJR LIST (2024)'!A141:A475,'SJR LIST (2024)'!V141:V475,,0,-1)</f>
        <v>0</v>
      </c>
      <c r="N141" s="9">
        <f>_xlfn.XLOOKUP(A141,'SJR LIST (2024)'!A141:A475,'SJR LIST (2024)'!AB141:AB475,,0,-1)</f>
        <v>0</v>
      </c>
      <c r="O141" s="9">
        <f>_xlfn.XLOOKUP(A141,'SJR LIST (2024)'!A141:A475,'SJR LIST (2024)'!AD141:AD475,,0,-1)</f>
        <v>0</v>
      </c>
      <c r="P141" s="9">
        <f>_xlfn.XLOOKUP(A141,'SJR LIST (2024)'!A141:A475,'SJR LIST (2024)'!AG141:AG475,,0,-1)</f>
        <v>0</v>
      </c>
      <c r="Q141" s="9">
        <f>_xlfn.XLOOKUP(A141,'SJR LIST (2024)'!A141:A475,'SJR LIST (2024)'!AC141:AC475,,0,-1)</f>
        <v>0</v>
      </c>
      <c r="R141" s="7" t="str">
        <f>_xlfn.XLOOKUP(A141,'SJR LIST (2024)'!A141:A475,'SJR LIST (2024)'!AJ141:AJ475,,0,-1)</f>
        <v>W</v>
      </c>
      <c r="S141" s="7" t="str">
        <f>_xlfn.XLOOKUP(A141,'SJR LIST (2024)'!A142:A475,'SJR LIST (2024)'!AP142:AP475,,0,-1)</f>
        <v>DBI</v>
      </c>
    </row>
    <row r="142" s="3" customFormat="1" spans="1:19">
      <c r="A142" s="7" t="s">
        <v>278</v>
      </c>
      <c r="B142" s="7" t="str">
        <f>_xlfn.XLOOKUP(A142,'SJR LIST (2024)'!A142:A475,'SJR LIST (2024)'!B142:B475,,0,-1)</f>
        <v>ALVAREZ, LYRA MAE</v>
      </c>
      <c r="C142" s="10">
        <f>_xlfn.XLOOKUP(A142,'SJR LIST (2024)'!A142:A475,'SJR LIST (2024)'!L142:L475,,0,-1)</f>
        <v>45485</v>
      </c>
      <c r="D142" s="9">
        <f>_xlfn.XLOOKUP(A142,'SJR LIST (2024)'!A142:A475,'SJR LIST (2024)'!Q142:Q475,,0,-1)</f>
        <v>0</v>
      </c>
      <c r="E142" s="9">
        <f>_xlfn.XLOOKUP(A142,'SJR LIST (2024)'!A142:A475,'SJR LIST (2024)'!R142:R475,,0,-1)</f>
        <v>2300</v>
      </c>
      <c r="F142" s="9">
        <f>_xlfn.XLOOKUP(A142,'SJR LIST (2024)'!A142:A475,'SJR LIST (2024)'!S142:S475,,0,-1)</f>
        <v>0</v>
      </c>
      <c r="G142" s="9">
        <f>_xlfn.XLOOKUP(A142,'SJR LIST (2024)'!A142:A475,'SJR LIST (2024)'!T142:T475,,0,-1)</f>
        <v>0</v>
      </c>
      <c r="H142" s="9">
        <f>_xlfn.XLOOKUP(A142,'SJR LIST (2024)'!A142:A475,'SJR LIST (2024)'!U142:U475,,0,-1)</f>
        <v>0</v>
      </c>
      <c r="I142" s="9">
        <f>_xlfn.XLOOKUP(A142,'SJR LIST (2024)'!A142:A475,'SJR LIST (2024)'!W142:W475,,0,-1)</f>
        <v>0</v>
      </c>
      <c r="J142" s="9">
        <f>_xlfn.XLOOKUP(A142,'SJR LIST (2024)'!A142:A475,'SJR LIST (2024)'!X142:X475,,0,-1)</f>
        <v>900</v>
      </c>
      <c r="K142" s="9">
        <f>_xlfn.XLOOKUP(A142,'SJR LIST (2024)'!A142:A475,'SJR LIST (2024)'!Y142:Y475,,0,-1)</f>
        <v>0</v>
      </c>
      <c r="L142" s="9">
        <f>_xlfn.XLOOKUP(A142,'SJR LIST (2024)'!A142:A475,'SJR LIST (2024)'!Z142:Z475,,0,-1)</f>
        <v>0</v>
      </c>
      <c r="M142" s="9">
        <f>_xlfn.XLOOKUP(A142,'SJR LIST (2024)'!A142:A475,'SJR LIST (2024)'!V142:V475,,0,-1)</f>
        <v>0</v>
      </c>
      <c r="N142" s="9">
        <f>_xlfn.XLOOKUP(A142,'SJR LIST (2024)'!A142:A475,'SJR LIST (2024)'!AB142:AB475,,0,-1)</f>
        <v>1400</v>
      </c>
      <c r="O142" s="9">
        <f>_xlfn.XLOOKUP(A142,'SJR LIST (2024)'!A142:A475,'SJR LIST (2024)'!AD142:AD475,,0,-1)</f>
        <v>150</v>
      </c>
      <c r="P142" s="9">
        <f>_xlfn.XLOOKUP(A142,'SJR LIST (2024)'!A142:A475,'SJR LIST (2024)'!AG142:AG475,,0,-1)</f>
        <v>1250</v>
      </c>
      <c r="Q142" s="9">
        <f>_xlfn.XLOOKUP(A142,'SJR LIST (2024)'!A142:A475,'SJR LIST (2024)'!AC142:AC475,,0,-1)</f>
        <v>0</v>
      </c>
      <c r="R142" s="7" t="str">
        <f>_xlfn.XLOOKUP(A142,'SJR LIST (2024)'!A142:A475,'SJR LIST (2024)'!AJ142:AJ475,,0,-1)</f>
        <v>FULLYPAID</v>
      </c>
      <c r="S142" s="7" t="str">
        <f>_xlfn.XLOOKUP(A142,'SJR LIST (2024)'!A143:A475,'SJR LIST (2024)'!AP143:AP475,,0,-1)</f>
        <v>ARC</v>
      </c>
    </row>
    <row r="143" s="3" customFormat="1" spans="1:19">
      <c r="A143" s="7" t="s">
        <v>279</v>
      </c>
      <c r="B143" s="7" t="str">
        <f>_xlfn.XLOOKUP(A143,'SJR LIST (2024)'!A143:A475,'SJR LIST (2024)'!B143:B475,,0,-1)</f>
        <v>SOMBILO, JAYBIE</v>
      </c>
      <c r="C143" s="10">
        <f>_xlfn.XLOOKUP(A143,'SJR LIST (2024)'!A143:A475,'SJR LIST (2024)'!L143:L475,,0,-1)</f>
        <v>45485</v>
      </c>
      <c r="D143" s="9">
        <f>_xlfn.XLOOKUP(A143,'SJR LIST (2024)'!A143:A475,'SJR LIST (2024)'!Q143:Q475,,0,-1)</f>
        <v>3300</v>
      </c>
      <c r="E143" s="9">
        <f>_xlfn.XLOOKUP(A143,'SJR LIST (2024)'!A143:A475,'SJR LIST (2024)'!R143:R475,,0,-1)</f>
        <v>2300</v>
      </c>
      <c r="F143" s="9">
        <f>_xlfn.XLOOKUP(A143,'SJR LIST (2024)'!A143:A475,'SJR LIST (2024)'!S143:S475,,0,-1)</f>
        <v>0</v>
      </c>
      <c r="G143" s="9">
        <f>_xlfn.XLOOKUP(A143,'SJR LIST (2024)'!A143:A475,'SJR LIST (2024)'!T143:T475,,0,-1)</f>
        <v>0</v>
      </c>
      <c r="H143" s="9">
        <f>_xlfn.XLOOKUP(A143,'SJR LIST (2024)'!A143:A475,'SJR LIST (2024)'!U143:U475,,0,-1)</f>
        <v>0</v>
      </c>
      <c r="I143" s="9">
        <f>_xlfn.XLOOKUP(A143,'SJR LIST (2024)'!A143:A475,'SJR LIST (2024)'!W143:W475,,0,-1)</f>
        <v>3300</v>
      </c>
      <c r="J143" s="9">
        <f>_xlfn.XLOOKUP(A143,'SJR LIST (2024)'!A143:A475,'SJR LIST (2024)'!X143:X475,,0,-1)</f>
        <v>2300</v>
      </c>
      <c r="K143" s="9">
        <f>_xlfn.XLOOKUP(A143,'SJR LIST (2024)'!A143:A475,'SJR LIST (2024)'!Y143:Y475,,0,-1)</f>
        <v>0</v>
      </c>
      <c r="L143" s="9">
        <f>_xlfn.XLOOKUP(A143,'SJR LIST (2024)'!A143:A475,'SJR LIST (2024)'!Z143:Z475,,0,-1)</f>
        <v>0</v>
      </c>
      <c r="M143" s="9">
        <f>_xlfn.XLOOKUP(A143,'SJR LIST (2024)'!A143:A475,'SJR LIST (2024)'!V143:V475,,0,-1)</f>
        <v>0</v>
      </c>
      <c r="N143" s="9">
        <f>_xlfn.XLOOKUP(A143,'SJR LIST (2024)'!A143:A475,'SJR LIST (2024)'!AB143:AB475,,0,-1)</f>
        <v>0</v>
      </c>
      <c r="O143" s="9">
        <f>_xlfn.XLOOKUP(A143,'SJR LIST (2024)'!A143:A475,'SJR LIST (2024)'!AD143:AD475,,0,-1)</f>
        <v>0</v>
      </c>
      <c r="P143" s="9">
        <f>_xlfn.XLOOKUP(A143,'SJR LIST (2024)'!A143:A475,'SJR LIST (2024)'!AG143:AG475,,0,-1)</f>
        <v>0</v>
      </c>
      <c r="Q143" s="9">
        <f>_xlfn.XLOOKUP(A143,'SJR LIST (2024)'!A143:A475,'SJR LIST (2024)'!AC143:AC475,,0,-1)</f>
        <v>0</v>
      </c>
      <c r="R143" s="7" t="str">
        <f>_xlfn.XLOOKUP(A143,'SJR LIST (2024)'!A143:A475,'SJR LIST (2024)'!AJ143:AJ475,,0,-1)</f>
        <v>W</v>
      </c>
      <c r="S143" s="7" t="str">
        <f>_xlfn.XLOOKUP(A143,'SJR LIST (2024)'!A144:A475,'SJR LIST (2024)'!AP144:AP475,,0,-1)</f>
        <v>DPO</v>
      </c>
    </row>
    <row r="144" s="3" customFormat="1" spans="1:19">
      <c r="A144" s="7" t="s">
        <v>280</v>
      </c>
      <c r="B144" s="7" t="str">
        <f>_xlfn.XLOOKUP(A144,'SJR LIST (2024)'!A144:A475,'SJR LIST (2024)'!B144:B475,,0,-1)</f>
        <v>MONACO PLANT 1</v>
      </c>
      <c r="C144" s="10">
        <f>_xlfn.XLOOKUP(A144,'SJR LIST (2024)'!A144:A475,'SJR LIST (2024)'!L144:L475,,0,-1)</f>
        <v>45489</v>
      </c>
      <c r="D144" s="9">
        <f>_xlfn.XLOOKUP(A144,'SJR LIST (2024)'!A144:A475,'SJR LIST (2024)'!Q144:Q475,,0,-1)</f>
        <v>0</v>
      </c>
      <c r="E144" s="9">
        <f>_xlfn.XLOOKUP(A144,'SJR LIST (2024)'!A144:A475,'SJR LIST (2024)'!R144:R475,,0,-1)</f>
        <v>600</v>
      </c>
      <c r="F144" s="9">
        <f>_xlfn.XLOOKUP(A144,'SJR LIST (2024)'!A144:A475,'SJR LIST (2024)'!S144:S475,,0,-1)</f>
        <v>0</v>
      </c>
      <c r="G144" s="9">
        <f>_xlfn.XLOOKUP(A144,'SJR LIST (2024)'!A144:A475,'SJR LIST (2024)'!T144:T475,,0,-1)</f>
        <v>0</v>
      </c>
      <c r="H144" s="9">
        <f>_xlfn.XLOOKUP(A144,'SJR LIST (2024)'!A144:A475,'SJR LIST (2024)'!U144:U475,,0,-1)</f>
        <v>0</v>
      </c>
      <c r="I144" s="9">
        <f>_xlfn.XLOOKUP(A144,'SJR LIST (2024)'!A144:A475,'SJR LIST (2024)'!W144:W475,,0,-1)</f>
        <v>0</v>
      </c>
      <c r="J144" s="9">
        <f>_xlfn.XLOOKUP(A144,'SJR LIST (2024)'!A144:A475,'SJR LIST (2024)'!X144:X475,,0,-1)</f>
        <v>600</v>
      </c>
      <c r="K144" s="9">
        <f>_xlfn.XLOOKUP(A144,'SJR LIST (2024)'!A144:A475,'SJR LIST (2024)'!Y144:Y475,,0,-1)</f>
        <v>0</v>
      </c>
      <c r="L144" s="9">
        <f>_xlfn.XLOOKUP(A144,'SJR LIST (2024)'!A144:A475,'SJR LIST (2024)'!Z144:Z475,,0,-1)</f>
        <v>0</v>
      </c>
      <c r="M144" s="9">
        <f>_xlfn.XLOOKUP(A144,'SJR LIST (2024)'!A144:A475,'SJR LIST (2024)'!V144:V475,,0,-1)</f>
        <v>0</v>
      </c>
      <c r="N144" s="9">
        <f>_xlfn.XLOOKUP(A144,'SJR LIST (2024)'!A144:A475,'SJR LIST (2024)'!AB144:AB475,,0,-1)</f>
        <v>0</v>
      </c>
      <c r="O144" s="9">
        <f>_xlfn.XLOOKUP(A144,'SJR LIST (2024)'!A144:A475,'SJR LIST (2024)'!AD144:AD475,,0,-1)</f>
        <v>0</v>
      </c>
      <c r="P144" s="9">
        <f>_xlfn.XLOOKUP(A144,'SJR LIST (2024)'!A144:A475,'SJR LIST (2024)'!AG144:AG475,,0,-1)</f>
        <v>0</v>
      </c>
      <c r="Q144" s="9">
        <f>_xlfn.XLOOKUP(A144,'SJR LIST (2024)'!A144:A475,'SJR LIST (2024)'!AC144:AC475,,0,-1)</f>
        <v>0</v>
      </c>
      <c r="R144" s="7" t="str">
        <f>_xlfn.XLOOKUP(A144,'SJR LIST (2024)'!A144:A475,'SJR LIST (2024)'!AJ144:AJ475,,0,-1)</f>
        <v>WAIVED</v>
      </c>
      <c r="S144" s="7" t="str">
        <f>_xlfn.XLOOKUP(A144,'SJR LIST (2024)'!A145:A475,'SJR LIST (2024)'!AP145:AP475,,0,-1)</f>
        <v>DPO</v>
      </c>
    </row>
    <row r="145" s="3" customFormat="1" spans="1:19">
      <c r="A145" s="7" t="s">
        <v>281</v>
      </c>
      <c r="B145" s="7" t="str">
        <f>_xlfn.XLOOKUP(A145,'SJR LIST (2024)'!A145:A475,'SJR LIST (2024)'!B145:B475,,0,-1)</f>
        <v>SUNGA, DANIEL/ ELIZABETH DAAG</v>
      </c>
      <c r="C145" s="10">
        <f>_xlfn.XLOOKUP(A145,'SJR LIST (2024)'!A145:A475,'SJR LIST (2024)'!L145:L475,,0,-1)</f>
        <v>45489</v>
      </c>
      <c r="D145" s="9">
        <f>_xlfn.XLOOKUP(A145,'SJR LIST (2024)'!A145:A475,'SJR LIST (2024)'!Q145:Q475,,0,-1)</f>
        <v>7600</v>
      </c>
      <c r="E145" s="9">
        <f>_xlfn.XLOOKUP(A145,'SJR LIST (2024)'!A145:A475,'SJR LIST (2024)'!R145:R475,,0,-1)</f>
        <v>2300</v>
      </c>
      <c r="F145" s="9">
        <f>_xlfn.XLOOKUP(A145,'SJR LIST (2024)'!A145:A475,'SJR LIST (2024)'!S145:S475,,0,-1)</f>
        <v>0</v>
      </c>
      <c r="G145" s="9">
        <f>_xlfn.XLOOKUP(A145,'SJR LIST (2024)'!A145:A475,'SJR LIST (2024)'!T145:T475,,0,-1)</f>
        <v>0</v>
      </c>
      <c r="H145" s="9">
        <f>_xlfn.XLOOKUP(A145,'SJR LIST (2024)'!A145:A475,'SJR LIST (2024)'!U145:U475,,0,-1)</f>
        <v>0</v>
      </c>
      <c r="I145" s="9">
        <f>_xlfn.XLOOKUP(A145,'SJR LIST (2024)'!A145:A475,'SJR LIST (2024)'!W145:W475,,0,-1)</f>
        <v>7600</v>
      </c>
      <c r="J145" s="9">
        <f>_xlfn.XLOOKUP(A145,'SJR LIST (2024)'!A145:A475,'SJR LIST (2024)'!X145:X475,,0,-1)</f>
        <v>2300</v>
      </c>
      <c r="K145" s="9">
        <f>_xlfn.XLOOKUP(A145,'SJR LIST (2024)'!A145:A475,'SJR LIST (2024)'!Y145:Y475,,0,-1)</f>
        <v>0</v>
      </c>
      <c r="L145" s="9">
        <f>_xlfn.XLOOKUP(A145,'SJR LIST (2024)'!A145:A475,'SJR LIST (2024)'!Z145:Z475,,0,-1)</f>
        <v>0</v>
      </c>
      <c r="M145" s="9">
        <f>_xlfn.XLOOKUP(A145,'SJR LIST (2024)'!A145:A475,'SJR LIST (2024)'!V145:V475,,0,-1)</f>
        <v>0</v>
      </c>
      <c r="N145" s="9">
        <f>_xlfn.XLOOKUP(A145,'SJR LIST (2024)'!A145:A475,'SJR LIST (2024)'!AB145:AB475,,0,-1)</f>
        <v>0</v>
      </c>
      <c r="O145" s="9">
        <f>_xlfn.XLOOKUP(A145,'SJR LIST (2024)'!A145:A475,'SJR LIST (2024)'!AD145:AD475,,0,-1)</f>
        <v>0</v>
      </c>
      <c r="P145" s="9">
        <f>_xlfn.XLOOKUP(A145,'SJR LIST (2024)'!A145:A475,'SJR LIST (2024)'!AG145:AG475,,0,-1)</f>
        <v>0</v>
      </c>
      <c r="Q145" s="9">
        <f>_xlfn.XLOOKUP(A145,'SJR LIST (2024)'!A145:A475,'SJR LIST (2024)'!AC145:AC475,,0,-1)</f>
        <v>0</v>
      </c>
      <c r="R145" s="7" t="str">
        <f>_xlfn.XLOOKUP(A145,'SJR LIST (2024)'!A145:A475,'SJR LIST (2024)'!AJ145:AJ475,,0,-1)</f>
        <v>W</v>
      </c>
      <c r="S145" s="7" t="str">
        <f>_xlfn.XLOOKUP(A145,'SJR LIST (2024)'!A146:A475,'SJR LIST (2024)'!AP146:AP475,,0,-1)</f>
        <v>FOR DELIVERY</v>
      </c>
    </row>
    <row r="146" s="3" customFormat="1" spans="1:19">
      <c r="A146" s="7" t="s">
        <v>285</v>
      </c>
      <c r="B146" s="7" t="str">
        <f>_xlfn.XLOOKUP(A146,'SJR LIST (2024)'!A146:A475,'SJR LIST (2024)'!B146:B475,,0,-1)</f>
        <v>RIEL, JUSTIN</v>
      </c>
      <c r="C146" s="10">
        <f>_xlfn.XLOOKUP(A146,'SJR LIST (2024)'!A146:A475,'SJR LIST (2024)'!L146:L475,,0,-1)</f>
        <v>45492</v>
      </c>
      <c r="D146" s="9">
        <f>_xlfn.XLOOKUP(A146,'SJR LIST (2024)'!A146:A475,'SJR LIST (2024)'!Q146:Q475,,0,-1)</f>
        <v>0</v>
      </c>
      <c r="E146" s="9">
        <f>_xlfn.XLOOKUP(A146,'SJR LIST (2024)'!A146:A475,'SJR LIST (2024)'!R146:R475,,0,-1)</f>
        <v>450</v>
      </c>
      <c r="F146" s="9">
        <f>_xlfn.XLOOKUP(A146,'SJR LIST (2024)'!A146:A475,'SJR LIST (2024)'!S146:S475,,0,-1)</f>
        <v>0</v>
      </c>
      <c r="G146" s="9">
        <f>_xlfn.XLOOKUP(A146,'SJR LIST (2024)'!A146:A475,'SJR LIST (2024)'!T146:T475,,0,-1)</f>
        <v>0</v>
      </c>
      <c r="H146" s="9">
        <f>_xlfn.XLOOKUP(A146,'SJR LIST (2024)'!A146:A475,'SJR LIST (2024)'!U146:U475,,0,-1)</f>
        <v>0</v>
      </c>
      <c r="I146" s="9">
        <f>_xlfn.XLOOKUP(A146,'SJR LIST (2024)'!A146:A475,'SJR LIST (2024)'!W146:W475,,0,-1)</f>
        <v>0</v>
      </c>
      <c r="J146" s="9">
        <f>_xlfn.XLOOKUP(A146,'SJR LIST (2024)'!A146:A475,'SJR LIST (2024)'!X146:X475,,0,-1)</f>
        <v>450</v>
      </c>
      <c r="K146" s="9">
        <f>_xlfn.XLOOKUP(A146,'SJR LIST (2024)'!A146:A475,'SJR LIST (2024)'!Y146:Y475,,0,-1)</f>
        <v>0</v>
      </c>
      <c r="L146" s="9">
        <f>_xlfn.XLOOKUP(A146,'SJR LIST (2024)'!A146:A475,'SJR LIST (2024)'!Z146:Z475,,0,-1)</f>
        <v>0</v>
      </c>
      <c r="M146" s="9">
        <f>_xlfn.XLOOKUP(A146,'SJR LIST (2024)'!A146:A475,'SJR LIST (2024)'!V146:V475,,0,-1)</f>
        <v>0</v>
      </c>
      <c r="N146" s="9">
        <f>_xlfn.XLOOKUP(A146,'SJR LIST (2024)'!A146:A475,'SJR LIST (2024)'!AB146:AB475,,0,-1)</f>
        <v>0</v>
      </c>
      <c r="O146" s="9">
        <f>_xlfn.XLOOKUP(A146,'SJR LIST (2024)'!A146:A475,'SJR LIST (2024)'!AD146:AD475,,0,-1)</f>
        <v>0</v>
      </c>
      <c r="P146" s="9">
        <f>_xlfn.XLOOKUP(A146,'SJR LIST (2024)'!A146:A475,'SJR LIST (2024)'!AG146:AG475,,0,-1)</f>
        <v>0</v>
      </c>
      <c r="Q146" s="9">
        <f>_xlfn.XLOOKUP(A146,'SJR LIST (2024)'!A146:A475,'SJR LIST (2024)'!AC146:AC475,,0,-1)</f>
        <v>0</v>
      </c>
      <c r="R146" s="7" t="str">
        <f>_xlfn.XLOOKUP(A146,'SJR LIST (2024)'!A146:A475,'SJR LIST (2024)'!AJ146:AJ475,,0,-1)</f>
        <v>WARRANTY</v>
      </c>
      <c r="S146" s="7" t="str">
        <f>_xlfn.XLOOKUP(A146,'SJR LIST (2024)'!A147:A475,'SJR LIST (2024)'!AP147:AP475,,0,-1)</f>
        <v>DPO</v>
      </c>
    </row>
    <row r="147" s="3" customFormat="1" spans="1:19">
      <c r="A147" s="7" t="s">
        <v>292</v>
      </c>
      <c r="B147" s="7" t="str">
        <f>_xlfn.XLOOKUP(A147,'SJR LIST (2024)'!A147:A475,'SJR LIST (2024)'!B147:B475,,0,-1)</f>
        <v>CARMONA, MARIBEL</v>
      </c>
      <c r="C147" s="10">
        <f>_xlfn.XLOOKUP(A147,'SJR LIST (2024)'!A147:A475,'SJR LIST (2024)'!L147:L475,,0,-1)</f>
        <v>45496</v>
      </c>
      <c r="D147" s="9">
        <f>_xlfn.XLOOKUP(A147,'SJR LIST (2024)'!A147:A475,'SJR LIST (2024)'!Q147:Q475,,0,-1)</f>
        <v>600</v>
      </c>
      <c r="E147" s="9">
        <f>_xlfn.XLOOKUP(A147,'SJR LIST (2024)'!A147:A475,'SJR LIST (2024)'!R147:R475,,0,-1)</f>
        <v>800</v>
      </c>
      <c r="F147" s="9">
        <f>_xlfn.XLOOKUP(A147,'SJR LIST (2024)'!A147:A475,'SJR LIST (2024)'!S147:S475,,0,-1)</f>
        <v>0</v>
      </c>
      <c r="G147" s="9">
        <f>_xlfn.XLOOKUP(A147,'SJR LIST (2024)'!A147:A475,'SJR LIST (2024)'!T147:T475,,0,-1)</f>
        <v>0</v>
      </c>
      <c r="H147" s="9">
        <f>_xlfn.XLOOKUP(A147,'SJR LIST (2024)'!A147:A475,'SJR LIST (2024)'!U147:U475,,0,-1)</f>
        <v>0</v>
      </c>
      <c r="I147" s="9">
        <f>_xlfn.XLOOKUP(A147,'SJR LIST (2024)'!A147:A475,'SJR LIST (2024)'!W147:W475,,0,-1)</f>
        <v>600</v>
      </c>
      <c r="J147" s="9">
        <f>_xlfn.XLOOKUP(A147,'SJR LIST (2024)'!A147:A475,'SJR LIST (2024)'!X147:X475,,0,-1)</f>
        <v>800</v>
      </c>
      <c r="K147" s="9">
        <f>_xlfn.XLOOKUP(A147,'SJR LIST (2024)'!A147:A475,'SJR LIST (2024)'!Y147:Y475,,0,-1)</f>
        <v>0</v>
      </c>
      <c r="L147" s="9">
        <f>_xlfn.XLOOKUP(A147,'SJR LIST (2024)'!A147:A475,'SJR LIST (2024)'!Z147:Z475,,0,-1)</f>
        <v>0</v>
      </c>
      <c r="M147" s="9">
        <f>_xlfn.XLOOKUP(A147,'SJR LIST (2024)'!A147:A475,'SJR LIST (2024)'!V147:V475,,0,-1)</f>
        <v>0</v>
      </c>
      <c r="N147" s="9">
        <f>_xlfn.XLOOKUP(A147,'SJR LIST (2024)'!A147:A475,'SJR LIST (2024)'!AB147:AB475,,0,-1)</f>
        <v>0</v>
      </c>
      <c r="O147" s="9">
        <f>_xlfn.XLOOKUP(A147,'SJR LIST (2024)'!A147:A475,'SJR LIST (2024)'!AD147:AD475,,0,-1)</f>
        <v>0</v>
      </c>
      <c r="P147" s="9">
        <f>_xlfn.XLOOKUP(A147,'SJR LIST (2024)'!A147:A475,'SJR LIST (2024)'!AG147:AG475,,0,-1)</f>
        <v>0</v>
      </c>
      <c r="Q147" s="9">
        <f>_xlfn.XLOOKUP(A147,'SJR LIST (2024)'!A147:A475,'SJR LIST (2024)'!AC147:AC475,,0,-1)</f>
        <v>0</v>
      </c>
      <c r="R147" s="7" t="str">
        <f>_xlfn.XLOOKUP(A147,'SJR LIST (2024)'!A147:A475,'SJR LIST (2024)'!AJ147:AJ475,,0,-1)</f>
        <v>WARRANTY</v>
      </c>
      <c r="S147" s="7" t="str">
        <f>_xlfn.XLOOKUP(A147,'SJR LIST (2024)'!A148:A475,'SJR LIST (2024)'!AP148:AP475,,0,-1)</f>
        <v>DPO</v>
      </c>
    </row>
    <row r="148" s="3" customFormat="1" spans="1:19">
      <c r="A148" s="7" t="s">
        <v>293</v>
      </c>
      <c r="B148" s="7" t="str">
        <f>_xlfn.XLOOKUP(A148,'SJR LIST (2024)'!A158:A475,'SJR LIST (2024)'!B158:B475,,0,-1)</f>
        <v>MONACO PLANT 1</v>
      </c>
      <c r="C148" s="10">
        <f>_xlfn.XLOOKUP(A148,'SJR LIST (2024)'!A158:A475,'SJR LIST (2024)'!L158:L475,,0,-1)</f>
        <v>45498</v>
      </c>
      <c r="D148" s="9">
        <f>_xlfn.XLOOKUP(A148,'SJR LIST (2024)'!A158:A475,'SJR LIST (2024)'!Q158:Q475,,0,-1)</f>
        <v>0</v>
      </c>
      <c r="E148" s="9">
        <f>_xlfn.XLOOKUP(A148,'SJR LIST (2024)'!A158:A475,'SJR LIST (2024)'!R158:R475,,0,-1)</f>
        <v>450</v>
      </c>
      <c r="F148" s="9">
        <f>_xlfn.XLOOKUP(A148,'SJR LIST (2024)'!A158:A475,'SJR LIST (2024)'!S158:S475,,0,-1)</f>
        <v>0</v>
      </c>
      <c r="G148" s="9">
        <f>_xlfn.XLOOKUP(A148,'SJR LIST (2024)'!A158:A475,'SJR LIST (2024)'!T158:T475,,0,-1)</f>
        <v>0</v>
      </c>
      <c r="H148" s="9">
        <f>_xlfn.XLOOKUP(A148,'SJR LIST (2024)'!A158:A475,'SJR LIST (2024)'!U158:U475,,0,-1)</f>
        <v>0</v>
      </c>
      <c r="I148" s="9">
        <f>_xlfn.XLOOKUP(A148,'SJR LIST (2024)'!A158:A475,'SJR LIST (2024)'!W158:W475,,0,-1)</f>
        <v>0</v>
      </c>
      <c r="J148" s="9">
        <f>_xlfn.XLOOKUP(A148,'SJR LIST (2024)'!A158:A475,'SJR LIST (2024)'!X158:X475,,0,-1)</f>
        <v>450</v>
      </c>
      <c r="K148" s="9">
        <f>_xlfn.XLOOKUP(A148,'SJR LIST (2024)'!A158:A475,'SJR LIST (2024)'!Y158:Y475,,0,-1)</f>
        <v>0</v>
      </c>
      <c r="L148" s="9">
        <f>_xlfn.XLOOKUP(A148,'SJR LIST (2024)'!A158:A475,'SJR LIST (2024)'!Z158:Z475,,0,-1)</f>
        <v>0</v>
      </c>
      <c r="M148" s="9">
        <f>_xlfn.XLOOKUP(A148,'SJR LIST (2024)'!A158:A475,'SJR LIST (2024)'!V158:V475,,0,-1)</f>
        <v>0</v>
      </c>
      <c r="N148" s="9">
        <f>_xlfn.XLOOKUP(A148,'SJR LIST (2024)'!A158:A475,'SJR LIST (2024)'!AB158:AB475,,0,-1)</f>
        <v>0</v>
      </c>
      <c r="O148" s="9">
        <f>_xlfn.XLOOKUP(A148,'SJR LIST (2024)'!A158:A475,'SJR LIST (2024)'!AD158:AD475,,0,-1)</f>
        <v>0</v>
      </c>
      <c r="P148" s="9">
        <f>_xlfn.XLOOKUP(A148,'SJR LIST (2024)'!A158:A475,'SJR LIST (2024)'!AG158:AG475,,0,-1)</f>
        <v>0</v>
      </c>
      <c r="Q148" s="9">
        <f>_xlfn.XLOOKUP(A148,'SJR LIST (2024)'!A158:A475,'SJR LIST (2024)'!AC158:AC475,,0,-1)</f>
        <v>0</v>
      </c>
      <c r="R148" s="7" t="str">
        <f>_xlfn.XLOOKUP(A148,'SJR LIST (2024)'!A158:A475,'SJR LIST (2024)'!AJ158:AJ475,,0,-1)</f>
        <v>WAIVED</v>
      </c>
      <c r="S148" s="7" t="str">
        <f>_xlfn.XLOOKUP(A148,'SJR LIST (2024)'!A149:A475,'SJR LIST (2024)'!AP149:AP475,,0,-1)</f>
        <v>DPO</v>
      </c>
    </row>
    <row r="149" s="3" customFormat="1" spans="1:19">
      <c r="A149" s="7" t="s">
        <v>293</v>
      </c>
      <c r="B149" s="7" t="str">
        <f>_xlfn.XLOOKUP(A149,'SJR LIST (2024)'!A164:A475,'SJR LIST (2024)'!B164:B475,,0,-1)</f>
        <v>MONACO PLANT 1</v>
      </c>
      <c r="C149" s="10">
        <f>_xlfn.XLOOKUP(A149,'SJR LIST (2024)'!A164:A475,'SJR LIST (2024)'!L164:L475,,0,-1)</f>
        <v>45498</v>
      </c>
      <c r="D149" s="9">
        <f>_xlfn.XLOOKUP(A149,'SJR LIST (2024)'!A164:A475,'SJR LIST (2024)'!Q164:Q475,,0,-1)</f>
        <v>0</v>
      </c>
      <c r="E149" s="9">
        <f>_xlfn.XLOOKUP(A149,'SJR LIST (2024)'!A164:A475,'SJR LIST (2024)'!R164:R475,,0,-1)</f>
        <v>450</v>
      </c>
      <c r="F149" s="9">
        <f>_xlfn.XLOOKUP(A149,'SJR LIST (2024)'!A164:A475,'SJR LIST (2024)'!S164:S475,,0,-1)</f>
        <v>0</v>
      </c>
      <c r="G149" s="9">
        <f>_xlfn.XLOOKUP(A149,'SJR LIST (2024)'!A164:A475,'SJR LIST (2024)'!T164:T475,,0,-1)</f>
        <v>0</v>
      </c>
      <c r="H149" s="9">
        <f>_xlfn.XLOOKUP(A149,'SJR LIST (2024)'!A164:A475,'SJR LIST (2024)'!U164:U475,,0,-1)</f>
        <v>0</v>
      </c>
      <c r="I149" s="9">
        <f>_xlfn.XLOOKUP(A149,'SJR LIST (2024)'!A164:A475,'SJR LIST (2024)'!W164:W475,,0,-1)</f>
        <v>0</v>
      </c>
      <c r="J149" s="9">
        <f>_xlfn.XLOOKUP(A149,'SJR LIST (2024)'!A164:A475,'SJR LIST (2024)'!X164:X475,,0,-1)</f>
        <v>450</v>
      </c>
      <c r="K149" s="9">
        <f>_xlfn.XLOOKUP(A149,'SJR LIST (2024)'!A164:A475,'SJR LIST (2024)'!Y164:Y475,,0,-1)</f>
        <v>0</v>
      </c>
      <c r="L149" s="9">
        <f>_xlfn.XLOOKUP(A149,'SJR LIST (2024)'!A164:A475,'SJR LIST (2024)'!Z164:Z475,,0,-1)</f>
        <v>0</v>
      </c>
      <c r="M149" s="9">
        <f>_xlfn.XLOOKUP(A149,'SJR LIST (2024)'!A164:A475,'SJR LIST (2024)'!V164:V475,,0,-1)</f>
        <v>0</v>
      </c>
      <c r="N149" s="9">
        <f>_xlfn.XLOOKUP(A149,'SJR LIST (2024)'!A164:A475,'SJR LIST (2024)'!AB164:AB475,,0,-1)</f>
        <v>0</v>
      </c>
      <c r="O149" s="9">
        <f>_xlfn.XLOOKUP(A149,'SJR LIST (2024)'!A164:A475,'SJR LIST (2024)'!AD164:AD475,,0,-1)</f>
        <v>0</v>
      </c>
      <c r="P149" s="9">
        <f>_xlfn.XLOOKUP(A149,'SJR LIST (2024)'!A164:A475,'SJR LIST (2024)'!AG164:AG475,,0,-1)</f>
        <v>0</v>
      </c>
      <c r="Q149" s="9">
        <f>_xlfn.XLOOKUP(A149,'SJR LIST (2024)'!A164:A475,'SJR LIST (2024)'!AC164:AC475,,0,-1)</f>
        <v>0</v>
      </c>
      <c r="R149" s="7" t="str">
        <f>_xlfn.XLOOKUP(A149,'SJR LIST (2024)'!A164:A475,'SJR LIST (2024)'!AJ164:AJ475,,0,-1)</f>
        <v>WAIVED</v>
      </c>
      <c r="S149" s="7" t="str">
        <f>_xlfn.XLOOKUP(A149,'SJR LIST (2024)'!A150:A475,'SJR LIST (2024)'!AP150:AP475,,0,-1)</f>
        <v>DPO</v>
      </c>
    </row>
    <row r="150" s="3" customFormat="1" spans="1:19">
      <c r="A150" s="7" t="s">
        <v>295</v>
      </c>
      <c r="B150" s="7" t="str">
        <f>_xlfn.XLOOKUP(A150,'SJR LIST (2024)'!A148:A475,'SJR LIST (2024)'!B148:B475,,0,-1)</f>
        <v>MENDOZA, MERIAH</v>
      </c>
      <c r="C150" s="10">
        <f>_xlfn.XLOOKUP(A150,'SJR LIST (2024)'!A148:A475,'SJR LIST (2024)'!L148:L475,,0,-1)</f>
        <v>45502</v>
      </c>
      <c r="D150" s="9">
        <f>_xlfn.XLOOKUP(A150,'SJR LIST (2024)'!A148:A475,'SJR LIST (2024)'!Q148:Q475,,0,-1)</f>
        <v>0</v>
      </c>
      <c r="E150" s="9">
        <f>_xlfn.XLOOKUP(A150,'SJR LIST (2024)'!A148:A475,'SJR LIST (2024)'!R148:R475,,0,-1)</f>
        <v>3500</v>
      </c>
      <c r="F150" s="9">
        <f>_xlfn.XLOOKUP(A150,'SJR LIST (2024)'!A148:A475,'SJR LIST (2024)'!S148:S475,,0,-1)</f>
        <v>0</v>
      </c>
      <c r="G150" s="9">
        <f>_xlfn.XLOOKUP(A150,'SJR LIST (2024)'!A148:A475,'SJR LIST (2024)'!T148:T475,,0,-1)</f>
        <v>0</v>
      </c>
      <c r="H150" s="9">
        <f>_xlfn.XLOOKUP(A150,'SJR LIST (2024)'!A148:A475,'SJR LIST (2024)'!U148:U475,,0,-1)</f>
        <v>0</v>
      </c>
      <c r="I150" s="9">
        <f>_xlfn.XLOOKUP(A150,'SJR LIST (2024)'!A148:A475,'SJR LIST (2024)'!W148:W475,,0,-1)</f>
        <v>0</v>
      </c>
      <c r="J150" s="9">
        <f>_xlfn.XLOOKUP(A150,'SJR LIST (2024)'!A148:A475,'SJR LIST (2024)'!X148:X475,,0,-1)</f>
        <v>3500</v>
      </c>
      <c r="K150" s="9">
        <f>_xlfn.XLOOKUP(A150,'SJR LIST (2024)'!A148:A475,'SJR LIST (2024)'!Y148:Y475,,0,-1)</f>
        <v>0</v>
      </c>
      <c r="L150" s="9">
        <f>_xlfn.XLOOKUP(A150,'SJR LIST (2024)'!A148:A475,'SJR LIST (2024)'!Z148:Z475,,0,-1)</f>
        <v>0</v>
      </c>
      <c r="M150" s="9">
        <f>_xlfn.XLOOKUP(A150,'SJR LIST (2024)'!A148:A475,'SJR LIST (2024)'!V148:V475,,0,-1)</f>
        <v>0</v>
      </c>
      <c r="N150" s="9">
        <f>_xlfn.XLOOKUP(A150,'SJR LIST (2024)'!A148:A475,'SJR LIST (2024)'!AB148:AB475,,0,-1)</f>
        <v>0</v>
      </c>
      <c r="O150" s="9">
        <f>_xlfn.XLOOKUP(A150,'SJR LIST (2024)'!A148:A475,'SJR LIST (2024)'!AD148:AD475,,0,-1)</f>
        <v>0</v>
      </c>
      <c r="P150" s="9">
        <f>_xlfn.XLOOKUP(A150,'SJR LIST (2024)'!A148:A475,'SJR LIST (2024)'!AG148:AG475,,0,-1)</f>
        <v>0</v>
      </c>
      <c r="Q150" s="9">
        <f>_xlfn.XLOOKUP(A150,'SJR LIST (2024)'!A148:A475,'SJR LIST (2024)'!AC148:AC475,,0,-1)</f>
        <v>0</v>
      </c>
      <c r="R150" s="7" t="str">
        <f>_xlfn.XLOOKUP(A150,'SJR LIST (2024)'!A148:A475,'SJR LIST (2024)'!AJ148:AJ475,,0,-1)</f>
        <v>L</v>
      </c>
      <c r="S150" s="7" t="str">
        <f>_xlfn.XLOOKUP(A150,'SJR LIST (2024)'!A151:A475,'SJR LIST (2024)'!AP151:AP475,,0,-1)</f>
        <v>ARC</v>
      </c>
    </row>
    <row r="151" s="3" customFormat="1" spans="1:19">
      <c r="A151" s="7" t="s">
        <v>296</v>
      </c>
      <c r="B151" s="7" t="str">
        <f>_xlfn.XLOOKUP(A151,'SJR LIST (2024)'!A149:A475,'SJR LIST (2024)'!B149:B475,,0,-1)</f>
        <v>MENDOZA, MERIAH</v>
      </c>
      <c r="C151" s="10">
        <f>_xlfn.XLOOKUP(A151,'SJR LIST (2024)'!A149:A475,'SJR LIST (2024)'!L149:L475,,0,-1)</f>
        <v>45502</v>
      </c>
      <c r="D151" s="9">
        <f>_xlfn.XLOOKUP(A151,'SJR LIST (2024)'!A149:A475,'SJR LIST (2024)'!Q149:Q475,,0,-1)</f>
        <v>17600</v>
      </c>
      <c r="E151" s="9">
        <f>_xlfn.XLOOKUP(A151,'SJR LIST (2024)'!A149:A475,'SJR LIST (2024)'!R149:R475,,0,-1)</f>
        <v>5250</v>
      </c>
      <c r="F151" s="9">
        <f>_xlfn.XLOOKUP(A151,'SJR LIST (2024)'!A149:A475,'SJR LIST (2024)'!S149:S475,,0,-1)</f>
        <v>500</v>
      </c>
      <c r="G151" s="9">
        <f>_xlfn.XLOOKUP(A151,'SJR LIST (2024)'!A149:A475,'SJR LIST (2024)'!T149:T475,,0,-1)</f>
        <v>0</v>
      </c>
      <c r="H151" s="9">
        <f>_xlfn.XLOOKUP(A151,'SJR LIST (2024)'!A149:A475,'SJR LIST (2024)'!U149:U475,,0,-1)</f>
        <v>0</v>
      </c>
      <c r="I151" s="9">
        <f>_xlfn.XLOOKUP(A151,'SJR LIST (2024)'!A149:A475,'SJR LIST (2024)'!W149:W475,,0,-1)</f>
        <v>0</v>
      </c>
      <c r="J151" s="9">
        <f>_xlfn.XLOOKUP(A151,'SJR LIST (2024)'!A149:A475,'SJR LIST (2024)'!X149:X475,,0,-1)</f>
        <v>0</v>
      </c>
      <c r="K151" s="9">
        <f>_xlfn.XLOOKUP(A151,'SJR LIST (2024)'!A149:A475,'SJR LIST (2024)'!Y149:Y475,,0,-1)</f>
        <v>0</v>
      </c>
      <c r="L151" s="9">
        <f>_xlfn.XLOOKUP(A151,'SJR LIST (2024)'!A149:A475,'SJR LIST (2024)'!Z149:Z475,,0,-1)</f>
        <v>0</v>
      </c>
      <c r="M151" s="9">
        <f>_xlfn.XLOOKUP(A151,'SJR LIST (2024)'!A149:A475,'SJR LIST (2024)'!V149:V475,,0,-1)</f>
        <v>0</v>
      </c>
      <c r="N151" s="9">
        <f>_xlfn.XLOOKUP(A151,'SJR LIST (2024)'!A149:A475,'SJR LIST (2024)'!AB149:AB475,,0,-1)</f>
        <v>23350</v>
      </c>
      <c r="O151" s="9">
        <f>_xlfn.XLOOKUP(A151,'SJR LIST (2024)'!A149:A475,'SJR LIST (2024)'!AD149:AD475,,0,-1)</f>
        <v>11500</v>
      </c>
      <c r="P151" s="9">
        <f>_xlfn.XLOOKUP(A151,'SJR LIST (2024)'!A149:A475,'SJR LIST (2024)'!AG149:AG475,,0,-1)</f>
        <v>11850</v>
      </c>
      <c r="Q151" s="9">
        <f>_xlfn.XLOOKUP(A151,'SJR LIST (2024)'!A149:A475,'SJR LIST (2024)'!AC149:AC475,,0,-1)</f>
        <v>0</v>
      </c>
      <c r="R151" s="7" t="str">
        <f>_xlfn.XLOOKUP(A151,'SJR LIST (2024)'!A149:A475,'SJR LIST (2024)'!AJ149:AJ475,,0,-1)</f>
        <v>FULLYPAID</v>
      </c>
      <c r="S151" s="7" t="str">
        <f>_xlfn.XLOOKUP(A151,'SJR LIST (2024)'!A152:A475,'SJR LIST (2024)'!AP152:AP475,,0,-1)</f>
        <v>ARC</v>
      </c>
    </row>
    <row r="152" s="3" customFormat="1" spans="1:19">
      <c r="A152" s="7" t="s">
        <v>297</v>
      </c>
      <c r="B152" s="7" t="str">
        <f>_xlfn.XLOOKUP(A152,'SJR LIST (2024)'!A150:A475,'SJR LIST (2024)'!B150:B475,,0,-1)</f>
        <v>SOMBILO, JAYBIE</v>
      </c>
      <c r="C152" s="10">
        <f>_xlfn.XLOOKUP(A152,'SJR LIST (2024)'!A150:A475,'SJR LIST (2024)'!L150:L475,,0,-1)</f>
        <v>45502</v>
      </c>
      <c r="D152" s="9">
        <f>_xlfn.XLOOKUP(A152,'SJR LIST (2024)'!A150:A475,'SJR LIST (2024)'!Q150:Q475,,0,-1)</f>
        <v>0</v>
      </c>
      <c r="E152" s="9">
        <f>_xlfn.XLOOKUP(A152,'SJR LIST (2024)'!A150:A475,'SJR LIST (2024)'!R150:R475,,0,-1)</f>
        <v>450</v>
      </c>
      <c r="F152" s="9">
        <f>_xlfn.XLOOKUP(A152,'SJR LIST (2024)'!A150:A475,'SJR LIST (2024)'!S150:S475,,0,-1)</f>
        <v>0</v>
      </c>
      <c r="G152" s="9">
        <f>_xlfn.XLOOKUP(A152,'SJR LIST (2024)'!A150:A475,'SJR LIST (2024)'!T150:T475,,0,-1)</f>
        <v>0</v>
      </c>
      <c r="H152" s="9">
        <f>_xlfn.XLOOKUP(A152,'SJR LIST (2024)'!A150:A475,'SJR LIST (2024)'!U150:U475,,0,-1)</f>
        <v>0</v>
      </c>
      <c r="I152" s="9">
        <f>_xlfn.XLOOKUP(A152,'SJR LIST (2024)'!A150:A475,'SJR LIST (2024)'!W150:W475,,0,-1)</f>
        <v>0</v>
      </c>
      <c r="J152" s="9">
        <f>_xlfn.XLOOKUP(A152,'SJR LIST (2024)'!A150:A475,'SJR LIST (2024)'!X150:X475,,0,-1)</f>
        <v>0</v>
      </c>
      <c r="K152" s="9">
        <f>_xlfn.XLOOKUP(A152,'SJR LIST (2024)'!A150:A475,'SJR LIST (2024)'!Y150:Y475,,0,-1)</f>
        <v>0</v>
      </c>
      <c r="L152" s="9">
        <f>_xlfn.XLOOKUP(A152,'SJR LIST (2024)'!A150:A475,'SJR LIST (2024)'!Z150:Z475,,0,-1)</f>
        <v>0</v>
      </c>
      <c r="M152" s="9">
        <f>_xlfn.XLOOKUP(A152,'SJR LIST (2024)'!A150:A475,'SJR LIST (2024)'!V150:V475,,0,-1)</f>
        <v>0</v>
      </c>
      <c r="N152" s="9">
        <f>_xlfn.XLOOKUP(A152,'SJR LIST (2024)'!A150:A475,'SJR LIST (2024)'!AB150:AB475,,0,-1)</f>
        <v>450</v>
      </c>
      <c r="O152" s="9">
        <f>_xlfn.XLOOKUP(A152,'SJR LIST (2024)'!A150:A475,'SJR LIST (2024)'!AD150:AD475,,0,-1)</f>
        <v>450</v>
      </c>
      <c r="P152" s="9">
        <f>_xlfn.XLOOKUP(A152,'SJR LIST (2024)'!A150:A475,'SJR LIST (2024)'!AG150:AG475,,0,-1)</f>
        <v>0</v>
      </c>
      <c r="Q152" s="9">
        <f>_xlfn.XLOOKUP(A152,'SJR LIST (2024)'!A150:A475,'SJR LIST (2024)'!AC150:AC475,,0,-1)</f>
        <v>0</v>
      </c>
      <c r="R152" s="7" t="str">
        <f>_xlfn.XLOOKUP(A152,'SJR LIST (2024)'!A150:A475,'SJR LIST (2024)'!AJ150:AJ475,,0,-1)</f>
        <v>W</v>
      </c>
      <c r="S152" s="7" t="str">
        <f>_xlfn.XLOOKUP(A152,'SJR LIST (2024)'!A153:A475,'SJR LIST (2024)'!AP153:AP475,,0,-1)</f>
        <v>DPO</v>
      </c>
    </row>
    <row r="153" s="3" customFormat="1" spans="1:19">
      <c r="A153" s="7" t="s">
        <v>301</v>
      </c>
      <c r="B153" s="7" t="str">
        <f>_xlfn.XLOOKUP(A153,'SJR LIST (2024)'!A159:A475,'SJR LIST (2024)'!B159:B475,,0,-1)</f>
        <v>LEE, REDMOND</v>
      </c>
      <c r="C153" s="10">
        <f>_xlfn.XLOOKUP(A153,'SJR LIST (2024)'!A159:A475,'SJR LIST (2024)'!L159:L475,,0,-1)</f>
        <v>45502</v>
      </c>
      <c r="D153" s="9">
        <f>_xlfn.XLOOKUP(A153,'SJR LIST (2024)'!A159:A475,'SJR LIST (2024)'!Q159:Q475,,0,-1)</f>
        <v>10015</v>
      </c>
      <c r="E153" s="9">
        <f>_xlfn.XLOOKUP(A153,'SJR LIST (2024)'!A159:A475,'SJR LIST (2024)'!R159:R475,,0,-1)</f>
        <v>2600</v>
      </c>
      <c r="F153" s="9">
        <f>_xlfn.XLOOKUP(A153,'SJR LIST (2024)'!A159:A475,'SJR LIST (2024)'!S159:S475,,0,-1)</f>
        <v>500</v>
      </c>
      <c r="G153" s="9">
        <f>_xlfn.XLOOKUP(A153,'SJR LIST (2024)'!A159:A475,'SJR LIST (2024)'!T159:T475,,0,-1)</f>
        <v>0</v>
      </c>
      <c r="H153" s="9">
        <f>_xlfn.XLOOKUP(A153,'SJR LIST (2024)'!A159:A475,'SJR LIST (2024)'!U159:U475,,0,-1)</f>
        <v>0</v>
      </c>
      <c r="I153" s="9">
        <f>_xlfn.XLOOKUP(A153,'SJR LIST (2024)'!A159:A475,'SJR LIST (2024)'!W159:W475,,0,-1)</f>
        <v>0</v>
      </c>
      <c r="J153" s="9">
        <f>_xlfn.XLOOKUP(A153,'SJR LIST (2024)'!A159:A475,'SJR LIST (2024)'!X159:X475,,0,-1)</f>
        <v>0</v>
      </c>
      <c r="K153" s="9">
        <f>_xlfn.XLOOKUP(A153,'SJR LIST (2024)'!A159:A475,'SJR LIST (2024)'!Y159:Y475,,0,-1)</f>
        <v>0</v>
      </c>
      <c r="L153" s="9">
        <f>_xlfn.XLOOKUP(A153,'SJR LIST (2024)'!A159:A475,'SJR LIST (2024)'!Z159:Z475,,0,-1)</f>
        <v>0</v>
      </c>
      <c r="M153" s="9">
        <f>_xlfn.XLOOKUP(A153,'SJR LIST (2024)'!A159:A475,'SJR LIST (2024)'!V159:V475,,0,-1)</f>
        <v>918.05</v>
      </c>
      <c r="N153" s="9">
        <f>_xlfn.XLOOKUP(A153,'SJR LIST (2024)'!A159:A475,'SJR LIST (2024)'!AB159:AB475,,0,-1)</f>
        <v>12196.95</v>
      </c>
      <c r="O153" s="9">
        <f>_xlfn.XLOOKUP(A153,'SJR LIST (2024)'!A159:A475,'SJR LIST (2024)'!AD159:AD475,,0,-1)</f>
        <v>0</v>
      </c>
      <c r="P153" s="9">
        <f>_xlfn.XLOOKUP(A153,'SJR LIST (2024)'!A159:A475,'SJR LIST (2024)'!AG159:AG475,,0,-1)</f>
        <v>12196.95</v>
      </c>
      <c r="Q153" s="9">
        <f>_xlfn.XLOOKUP(A153,'SJR LIST (2024)'!A159:A475,'SJR LIST (2024)'!AC159:AC475,,0,-1)</f>
        <v>0</v>
      </c>
      <c r="R153" s="7" t="str">
        <f>_xlfn.XLOOKUP(A153,'SJR LIST (2024)'!A159:A475,'SJR LIST (2024)'!AJ159:AJ475,,0,-1)</f>
        <v>FULLYPAID</v>
      </c>
      <c r="S153" s="7" t="str">
        <f>_xlfn.XLOOKUP(A153,'SJR LIST (2024)'!A154:A475,'SJR LIST (2024)'!AP154:AP475,,0,-1)</f>
        <v>ARC</v>
      </c>
    </row>
    <row r="154" s="3" customFormat="1" spans="1:19">
      <c r="A154" s="7" t="s">
        <v>302</v>
      </c>
      <c r="B154" s="7" t="str">
        <f>_xlfn.XLOOKUP(A154,'SJR LIST (2024)'!A160:A475,'SJR LIST (2024)'!B160:B475,,0,-1)</f>
        <v>RAMIREZ, RICH AMOR</v>
      </c>
      <c r="C154" s="10">
        <f>_xlfn.XLOOKUP(A154,'SJR LIST (2024)'!A160:A475,'SJR LIST (2024)'!L160:L475,,0,-1)</f>
        <v>45502</v>
      </c>
      <c r="D154" s="9">
        <f>_xlfn.XLOOKUP(A154,'SJR LIST (2024)'!A160:A475,'SJR LIST (2024)'!Q160:Q475,,0,-1)</f>
        <v>200</v>
      </c>
      <c r="E154" s="9">
        <f>_xlfn.XLOOKUP(A154,'SJR LIST (2024)'!A160:A475,'SJR LIST (2024)'!R160:R475,,0,-1)</f>
        <v>900</v>
      </c>
      <c r="F154" s="9">
        <f>_xlfn.XLOOKUP(A154,'SJR LIST (2024)'!A160:A475,'SJR LIST (2024)'!S160:S475,,0,-1)</f>
        <v>0</v>
      </c>
      <c r="G154" s="9">
        <f>_xlfn.XLOOKUP(A154,'SJR LIST (2024)'!A160:A475,'SJR LIST (2024)'!T160:T475,,0,-1)</f>
        <v>0</v>
      </c>
      <c r="H154" s="9">
        <f>_xlfn.XLOOKUP(A154,'SJR LIST (2024)'!A160:A475,'SJR LIST (2024)'!U160:U475,,0,-1)</f>
        <v>0</v>
      </c>
      <c r="I154" s="9">
        <f>_xlfn.XLOOKUP(A154,'SJR LIST (2024)'!A160:A475,'SJR LIST (2024)'!W160:W475,,0,-1)</f>
        <v>200</v>
      </c>
      <c r="J154" s="9">
        <f>_xlfn.XLOOKUP(A154,'SJR LIST (2024)'!A160:A475,'SJR LIST (2024)'!X160:X475,,0,-1)</f>
        <v>900</v>
      </c>
      <c r="K154" s="9">
        <f>_xlfn.XLOOKUP(A154,'SJR LIST (2024)'!A160:A475,'SJR LIST (2024)'!Y160:Y475,,0,-1)</f>
        <v>0</v>
      </c>
      <c r="L154" s="9">
        <f>_xlfn.XLOOKUP(A154,'SJR LIST (2024)'!A160:A475,'SJR LIST (2024)'!Z160:Z475,,0,-1)</f>
        <v>0</v>
      </c>
      <c r="M154" s="9">
        <f>_xlfn.XLOOKUP(A154,'SJR LIST (2024)'!A160:A475,'SJR LIST (2024)'!V160:V475,,0,-1)</f>
        <v>0</v>
      </c>
      <c r="N154" s="9">
        <f>_xlfn.XLOOKUP(A154,'SJR LIST (2024)'!A160:A475,'SJR LIST (2024)'!AB160:AB475,,0,-1)</f>
        <v>0</v>
      </c>
      <c r="O154" s="9">
        <f>_xlfn.XLOOKUP(A154,'SJR LIST (2024)'!A160:A475,'SJR LIST (2024)'!AD160:AD475,,0,-1)</f>
        <v>0</v>
      </c>
      <c r="P154" s="9">
        <f>_xlfn.XLOOKUP(A154,'SJR LIST (2024)'!A160:A475,'SJR LIST (2024)'!AG160:AG475,,0,-1)</f>
        <v>0</v>
      </c>
      <c r="Q154" s="9">
        <f>_xlfn.XLOOKUP(A154,'SJR LIST (2024)'!A160:A475,'SJR LIST (2024)'!AC160:AC475,,0,-1)</f>
        <v>0</v>
      </c>
      <c r="R154" s="7"/>
      <c r="S154" s="7" t="str">
        <f>_xlfn.XLOOKUP(A154,'SJR LIST (2024)'!A155:A475,'SJR LIST (2024)'!AP155:AP475,,0,-1)</f>
        <v>DPO</v>
      </c>
    </row>
    <row r="155" s="3" customFormat="1" spans="1:19">
      <c r="A155" s="7" t="s">
        <v>308</v>
      </c>
      <c r="B155" s="7" t="str">
        <f>_xlfn.XLOOKUP(A155,'SJR LIST (2024)'!A161:A475,'SJR LIST (2024)'!B161:B475,,0,-1)</f>
        <v>ALIX, CATHY</v>
      </c>
      <c r="C155" s="10">
        <f>_xlfn.XLOOKUP(A155,'SJR LIST (2024)'!A161:A475,'SJR LIST (2024)'!L161:L475,,0,-1)</f>
        <v>45503</v>
      </c>
      <c r="D155" s="9">
        <f>_xlfn.XLOOKUP(A155,'SJR LIST (2024)'!A161:A475,'SJR LIST (2024)'!Q161:Q475,,0,-1)</f>
        <v>0</v>
      </c>
      <c r="E155" s="9">
        <f>_xlfn.XLOOKUP(A155,'SJR LIST (2024)'!A161:A475,'SJR LIST (2024)'!R161:R475,,0,-1)</f>
        <v>2300</v>
      </c>
      <c r="F155" s="9">
        <f>_xlfn.XLOOKUP(A155,'SJR LIST (2024)'!A161:A475,'SJR LIST (2024)'!S161:S475,,0,-1)</f>
        <v>500</v>
      </c>
      <c r="G155" s="9">
        <f>_xlfn.XLOOKUP(A155,'SJR LIST (2024)'!A161:A475,'SJR LIST (2024)'!T161:T475,,0,-1)</f>
        <v>0</v>
      </c>
      <c r="H155" s="9">
        <f>_xlfn.XLOOKUP(A155,'SJR LIST (2024)'!A161:A475,'SJR LIST (2024)'!U161:U475,,0,-1)</f>
        <v>0</v>
      </c>
      <c r="I155" s="9">
        <f>_xlfn.XLOOKUP(A155,'SJR LIST (2024)'!A161:A475,'SJR LIST (2024)'!W161:W475,,0,-1)</f>
        <v>0</v>
      </c>
      <c r="J155" s="9">
        <f>_xlfn.XLOOKUP(A155,'SJR LIST (2024)'!A161:A475,'SJR LIST (2024)'!X161:X475,,0,-1)</f>
        <v>450</v>
      </c>
      <c r="K155" s="9">
        <f>_xlfn.XLOOKUP(A155,'SJR LIST (2024)'!A161:A475,'SJR LIST (2024)'!Y161:Y475,,0,-1)</f>
        <v>0</v>
      </c>
      <c r="L155" s="9">
        <f>_xlfn.XLOOKUP(A155,'SJR LIST (2024)'!A161:A475,'SJR LIST (2024)'!Z161:Z475,,0,-1)</f>
        <v>0</v>
      </c>
      <c r="M155" s="9">
        <f>_xlfn.XLOOKUP(A155,'SJR LIST (2024)'!A161:A475,'SJR LIST (2024)'!V161:V475,,0,-1)</f>
        <v>164.5</v>
      </c>
      <c r="N155" s="9">
        <f>_xlfn.XLOOKUP(A155,'SJR LIST (2024)'!A161:A475,'SJR LIST (2024)'!AB161:AB475,,0,-1)</f>
        <v>2185.5</v>
      </c>
      <c r="O155" s="9">
        <f>_xlfn.XLOOKUP(A155,'SJR LIST (2024)'!A161:A475,'SJR LIST (2024)'!AD161:AD475,,0,-1)</f>
        <v>2185.5</v>
      </c>
      <c r="P155" s="9">
        <f>_xlfn.XLOOKUP(A155,'SJR LIST (2024)'!A161:A475,'SJR LIST (2024)'!AG161:AG475,,0,-1)</f>
        <v>0</v>
      </c>
      <c r="Q155" s="9">
        <f>_xlfn.XLOOKUP(A155,'SJR LIST (2024)'!A161:A475,'SJR LIST (2024)'!AC161:AC475,,0,-1)</f>
        <v>0</v>
      </c>
      <c r="R155" s="7"/>
      <c r="S155" s="7" t="str">
        <f>_xlfn.XLOOKUP(A155,'SJR LIST (2024)'!A156:A475,'SJR LIST (2024)'!AP156:AP475,,0,-1)</f>
        <v>ARC</v>
      </c>
    </row>
    <row r="156" s="3" customFormat="1" spans="1:19">
      <c r="A156" s="7" t="s">
        <v>309</v>
      </c>
      <c r="B156" s="7" t="str">
        <f>_xlfn.XLOOKUP(A156,'SJR LIST (2024)'!A153:A475,'SJR LIST (2024)'!B153:B475,,0,-1)</f>
        <v>SPRING PALACE RESTAURANT INC.</v>
      </c>
      <c r="C156" s="10">
        <f>_xlfn.XLOOKUP(A156,'SJR LIST (2024)'!A153:A475,'SJR LIST (2024)'!L153:L475,,0,-1)</f>
        <v>45504</v>
      </c>
      <c r="D156" s="9">
        <f>_xlfn.XLOOKUP(A156,'SJR LIST (2024)'!A153:A475,'SJR LIST (2024)'!Q153:Q475,,0,-1)</f>
        <v>2305</v>
      </c>
      <c r="E156" s="9">
        <f>_xlfn.XLOOKUP(A156,'SJR LIST (2024)'!A153:A475,'SJR LIST (2024)'!R153:R475,,0,-1)</f>
        <v>4250</v>
      </c>
      <c r="F156" s="9">
        <f>_xlfn.XLOOKUP(A156,'SJR LIST (2024)'!A153:A475,'SJR LIST (2024)'!S153:S475,,0,-1)</f>
        <v>800</v>
      </c>
      <c r="G156" s="9">
        <f>_xlfn.XLOOKUP(A156,'SJR LIST (2024)'!A153:A475,'SJR LIST (2024)'!T153:T475,,0,-1)</f>
        <v>0</v>
      </c>
      <c r="H156" s="9">
        <f>_xlfn.XLOOKUP(A156,'SJR LIST (2024)'!A153:A475,'SJR LIST (2024)'!U153:U475,,0,-1)</f>
        <v>0</v>
      </c>
      <c r="I156" s="9">
        <f>_xlfn.XLOOKUP(A156,'SJR LIST (2024)'!A153:A475,'SJR LIST (2024)'!W153:W475,,0,-1)</f>
        <v>0</v>
      </c>
      <c r="J156" s="9">
        <f>_xlfn.XLOOKUP(A156,'SJR LIST (2024)'!A153:A475,'SJR LIST (2024)'!X153:X475,,0,-1)</f>
        <v>0</v>
      </c>
      <c r="K156" s="9">
        <f>_xlfn.XLOOKUP(A156,'SJR LIST (2024)'!A153:A475,'SJR LIST (2024)'!Y153:Y475,,0,-1)</f>
        <v>0</v>
      </c>
      <c r="L156" s="9">
        <f>_xlfn.XLOOKUP(A156,'SJR LIST (2024)'!A153:A475,'SJR LIST (2024)'!Z153:Z475,,0,-1)</f>
        <v>0</v>
      </c>
      <c r="M156" s="9">
        <f>_xlfn.XLOOKUP(A156,'SJR LIST (2024)'!A153:A475,'SJR LIST (2024)'!V153:V475,,0,-1)</f>
        <v>0</v>
      </c>
      <c r="N156" s="9">
        <f>_xlfn.XLOOKUP(A156,'SJR LIST (2024)'!A153:A475,'SJR LIST (2024)'!AB153:AB475,,0,-1)</f>
        <v>7355</v>
      </c>
      <c r="O156" s="9">
        <f>_xlfn.XLOOKUP(A156,'SJR LIST (2024)'!A153:A475,'SJR LIST (2024)'!AD153:AD475,,0,-1)</f>
        <v>0</v>
      </c>
      <c r="P156" s="9">
        <f>_xlfn.XLOOKUP(A156,'SJR LIST (2024)'!A153:A475,'SJR LIST (2024)'!AG153:AG475,,0,-1)</f>
        <v>0</v>
      </c>
      <c r="Q156" s="9">
        <f>_xlfn.XLOOKUP(A156,'SJR LIST (2024)'!A153:A475,'SJR LIST (2024)'!AC153:AC475,,0,-1)</f>
        <v>7355</v>
      </c>
      <c r="R156" s="7" t="str">
        <f>_xlfn.XLOOKUP(A156,'SJR LIST (2024)'!A153:A475,'SJR LIST (2024)'!AJ153:AJ475,,0,-1)</f>
        <v>AR</v>
      </c>
      <c r="S156" s="7" t="str">
        <f>_xlfn.XLOOKUP(A156,'SJR LIST (2024)'!A157:A475,'SJR LIST (2024)'!AP157:AP475,,0,-1)</f>
        <v>FC</v>
      </c>
    </row>
    <row r="157" s="3" customFormat="1" spans="1:19">
      <c r="A157" s="7" t="s">
        <v>310</v>
      </c>
      <c r="B157" s="7" t="str">
        <f>_xlfn.XLOOKUP(A157,'SJR LIST (2024)'!A154:A475,'SJR LIST (2024)'!B154:B475,,0,-1)</f>
        <v>SPRING PALACE RESTAURANT INC.</v>
      </c>
      <c r="C157" s="10">
        <f>_xlfn.XLOOKUP(A157,'SJR LIST (2024)'!A154:A475,'SJR LIST (2024)'!L154:L475,,0,-1)</f>
        <v>45504</v>
      </c>
      <c r="D157" s="9">
        <f>_xlfn.XLOOKUP(A157,'SJR LIST (2024)'!A154:A475,'SJR LIST (2024)'!Q154:Q475,,0,-1)</f>
        <v>0</v>
      </c>
      <c r="E157" s="9">
        <f>_xlfn.XLOOKUP(A157,'SJR LIST (2024)'!A154:A475,'SJR LIST (2024)'!R154:R475,,0,-1)</f>
        <v>450</v>
      </c>
      <c r="F157" s="9">
        <f>_xlfn.XLOOKUP(A157,'SJR LIST (2024)'!A154:A475,'SJR LIST (2024)'!S154:S475,,0,-1)</f>
        <v>0</v>
      </c>
      <c r="G157" s="9">
        <f>_xlfn.XLOOKUP(A157,'SJR LIST (2024)'!A154:A475,'SJR LIST (2024)'!T154:T475,,0,-1)</f>
        <v>0</v>
      </c>
      <c r="H157" s="9">
        <f>_xlfn.XLOOKUP(A157,'SJR LIST (2024)'!A154:A475,'SJR LIST (2024)'!U154:U475,,0,-1)</f>
        <v>0</v>
      </c>
      <c r="I157" s="9">
        <f>_xlfn.XLOOKUP(A157,'SJR LIST (2024)'!A154:A475,'SJR LIST (2024)'!W154:W475,,0,-1)</f>
        <v>0</v>
      </c>
      <c r="J157" s="9">
        <f>_xlfn.XLOOKUP(A157,'SJR LIST (2024)'!A154:A475,'SJR LIST (2024)'!X154:X475,,0,-1)</f>
        <v>0</v>
      </c>
      <c r="K157" s="9">
        <f>_xlfn.XLOOKUP(A157,'SJR LIST (2024)'!A154:A475,'SJR LIST (2024)'!Y154:Y475,,0,-1)</f>
        <v>0</v>
      </c>
      <c r="L157" s="9">
        <f>_xlfn.XLOOKUP(A157,'SJR LIST (2024)'!A154:A475,'SJR LIST (2024)'!Z154:Z475,,0,-1)</f>
        <v>0</v>
      </c>
      <c r="M157" s="9">
        <f>_xlfn.XLOOKUP(A157,'SJR LIST (2024)'!A154:A475,'SJR LIST (2024)'!V154:V475,,0,-1)</f>
        <v>0</v>
      </c>
      <c r="N157" s="9">
        <f>_xlfn.XLOOKUP(A157,'SJR LIST (2024)'!A154:A475,'SJR LIST (2024)'!AB154:AB475,,0,-1)</f>
        <v>450</v>
      </c>
      <c r="O157" s="9">
        <f>_xlfn.XLOOKUP(A157,'SJR LIST (2024)'!A154:A475,'SJR LIST (2024)'!AD154:AD475,,0,-1)</f>
        <v>0</v>
      </c>
      <c r="P157" s="9">
        <f>_xlfn.XLOOKUP(A157,'SJR LIST (2024)'!A154:A475,'SJR LIST (2024)'!AG154:AG475,,0,-1)</f>
        <v>0</v>
      </c>
      <c r="Q157" s="9">
        <f>_xlfn.XLOOKUP(A157,'SJR LIST (2024)'!A154:A475,'SJR LIST (2024)'!AC154:AC475,,0,-1)</f>
        <v>450</v>
      </c>
      <c r="R157" s="7" t="str">
        <f>_xlfn.XLOOKUP(A157,'SJR LIST (2024)'!A154:A475,'SJR LIST (2024)'!AJ154:AJ475,,0,-1)</f>
        <v>AR</v>
      </c>
      <c r="S157" s="7" t="str">
        <f>_xlfn.XLOOKUP(A157,'SJR LIST (2024)'!A158:A475,'SJR LIST (2024)'!AP158:AP475,,0,-1)</f>
        <v>FC</v>
      </c>
    </row>
    <row r="158" s="3" customFormat="1" spans="1:19">
      <c r="A158" s="7" t="s">
        <v>311</v>
      </c>
      <c r="B158" s="7" t="str">
        <f>_xlfn.XLOOKUP(A158,'SJR LIST (2024)'!A162:A475,'SJR LIST (2024)'!B162:B475,,0,-1)</f>
        <v>ORIAS, ALFREDO</v>
      </c>
      <c r="C158" s="10">
        <f>_xlfn.XLOOKUP(A158,'SJR LIST (2024)'!A162:A475,'SJR LIST (2024)'!L162:L475,,0,-1)</f>
        <v>45504</v>
      </c>
      <c r="D158" s="9">
        <f>_xlfn.XLOOKUP(A158,'SJR LIST (2024)'!A162:A475,'SJR LIST (2024)'!Q162:Q475,,0,-1)</f>
        <v>0</v>
      </c>
      <c r="E158" s="9">
        <f>_xlfn.XLOOKUP(A158,'SJR LIST (2024)'!A162:A475,'SJR LIST (2024)'!R162:R475,,0,-1)</f>
        <v>900</v>
      </c>
      <c r="F158" s="9">
        <f>_xlfn.XLOOKUP(A158,'SJR LIST (2024)'!A162:A475,'SJR LIST (2024)'!S162:S475,,0,-1)</f>
        <v>0</v>
      </c>
      <c r="G158" s="9">
        <f>_xlfn.XLOOKUP(A158,'SJR LIST (2024)'!A162:A475,'SJR LIST (2024)'!T162:T475,,0,-1)</f>
        <v>0</v>
      </c>
      <c r="H158" s="9">
        <f>_xlfn.XLOOKUP(A158,'SJR LIST (2024)'!A162:A475,'SJR LIST (2024)'!U162:U475,,0,-1)</f>
        <v>0</v>
      </c>
      <c r="I158" s="9">
        <f>_xlfn.XLOOKUP(A158,'SJR LIST (2024)'!A162:A475,'SJR LIST (2024)'!W162:W475,,0,-1)</f>
        <v>0</v>
      </c>
      <c r="J158" s="9">
        <f>_xlfn.XLOOKUP(A158,'SJR LIST (2024)'!A162:A475,'SJR LIST (2024)'!X162:X475,,0,-1)</f>
        <v>900</v>
      </c>
      <c r="K158" s="9">
        <f>_xlfn.XLOOKUP(A158,'SJR LIST (2024)'!A162:A475,'SJR LIST (2024)'!Y162:Y475,,0,-1)</f>
        <v>0</v>
      </c>
      <c r="L158" s="9">
        <f>_xlfn.XLOOKUP(A158,'SJR LIST (2024)'!A162:A475,'SJR LIST (2024)'!Z162:Z475,,0,-1)</f>
        <v>0</v>
      </c>
      <c r="M158" s="9">
        <f>_xlfn.XLOOKUP(A158,'SJR LIST (2024)'!A162:A475,'SJR LIST (2024)'!V162:V475,,0,-1)</f>
        <v>0</v>
      </c>
      <c r="N158" s="9">
        <f>_xlfn.XLOOKUP(A158,'SJR LIST (2024)'!A162:A475,'SJR LIST (2024)'!AB162:AB475,,0,-1)</f>
        <v>0</v>
      </c>
      <c r="O158" s="9">
        <f>_xlfn.XLOOKUP(A158,'SJR LIST (2024)'!A162:A475,'SJR LIST (2024)'!AD162:AD475,,0,-1)</f>
        <v>0</v>
      </c>
      <c r="P158" s="9">
        <f>_xlfn.XLOOKUP(A158,'SJR LIST (2024)'!A162:A475,'SJR LIST (2024)'!AG162:AG475,,0,-1)</f>
        <v>0</v>
      </c>
      <c r="Q158" s="9">
        <f>_xlfn.XLOOKUP(A158,'SJR LIST (2024)'!A162:A475,'SJR LIST (2024)'!AC162:AC475,,0,-1)</f>
        <v>0</v>
      </c>
      <c r="R158" s="7"/>
      <c r="S158" s="7" t="str">
        <f>_xlfn.XLOOKUP(A158,'SJR LIST (2024)'!A159:A475,'SJR LIST (2024)'!AP159:AP475,,0,-1)</f>
        <v>DPO</v>
      </c>
    </row>
    <row r="159" s="3" customFormat="1" spans="1:19">
      <c r="A159" s="7" t="s">
        <v>312</v>
      </c>
      <c r="B159" s="7" t="str">
        <f>_xlfn.XLOOKUP(A159,'SJR LIST (2024)'!A163:A475,'SJR LIST (2024)'!B163:B475,,0,-1)</f>
        <v>RIBAY, MERCY</v>
      </c>
      <c r="C159" s="10">
        <f>_xlfn.XLOOKUP(A159,'SJR LIST (2024)'!A163:A475,'SJR LIST (2024)'!L163:L475,,0,-1)</f>
        <v>45504</v>
      </c>
      <c r="D159" s="9">
        <f>_xlfn.XLOOKUP(A159,'SJR LIST (2024)'!A163:A475,'SJR LIST (2024)'!Q163:Q475,,0,-1)</f>
        <v>0</v>
      </c>
      <c r="E159" s="9">
        <f>_xlfn.XLOOKUP(A159,'SJR LIST (2024)'!A163:A475,'SJR LIST (2024)'!R163:R475,,0,-1)</f>
        <v>900</v>
      </c>
      <c r="F159" s="9">
        <f>_xlfn.XLOOKUP(A159,'SJR LIST (2024)'!A163:A475,'SJR LIST (2024)'!S163:S475,,0,-1)</f>
        <v>0</v>
      </c>
      <c r="G159" s="9">
        <f>_xlfn.XLOOKUP(A159,'SJR LIST (2024)'!A163:A475,'SJR LIST (2024)'!T163:T475,,0,-1)</f>
        <v>0</v>
      </c>
      <c r="H159" s="9">
        <f>_xlfn.XLOOKUP(A159,'SJR LIST (2024)'!A163:A475,'SJR LIST (2024)'!U163:U475,,0,-1)</f>
        <v>0</v>
      </c>
      <c r="I159" s="9">
        <f>_xlfn.XLOOKUP(A159,'SJR LIST (2024)'!A163:A475,'SJR LIST (2024)'!W163:W475,,0,-1)</f>
        <v>0</v>
      </c>
      <c r="J159" s="9">
        <f>_xlfn.XLOOKUP(A159,'SJR LIST (2024)'!A163:A475,'SJR LIST (2024)'!X163:X475,,0,-1)</f>
        <v>900</v>
      </c>
      <c r="K159" s="9">
        <f>_xlfn.XLOOKUP(A159,'SJR LIST (2024)'!A163:A475,'SJR LIST (2024)'!Y163:Y475,,0,-1)</f>
        <v>0</v>
      </c>
      <c r="L159" s="9">
        <f>_xlfn.XLOOKUP(A159,'SJR LIST (2024)'!A163:A475,'SJR LIST (2024)'!Z163:Z475,,0,-1)</f>
        <v>0</v>
      </c>
      <c r="M159" s="9">
        <f>_xlfn.XLOOKUP(A159,'SJR LIST (2024)'!A163:A475,'SJR LIST (2024)'!V163:V475,,0,-1)</f>
        <v>0</v>
      </c>
      <c r="N159" s="9">
        <f>_xlfn.XLOOKUP(A159,'SJR LIST (2024)'!A163:A475,'SJR LIST (2024)'!AB163:AB475,,0,-1)</f>
        <v>0</v>
      </c>
      <c r="O159" s="9">
        <f>_xlfn.XLOOKUP(A159,'SJR LIST (2024)'!A163:A475,'SJR LIST (2024)'!AD163:AD475,,0,-1)</f>
        <v>0</v>
      </c>
      <c r="P159" s="9">
        <f>_xlfn.XLOOKUP(A159,'SJR LIST (2024)'!A163:A475,'SJR LIST (2024)'!AG163:AG475,,0,-1)</f>
        <v>0</v>
      </c>
      <c r="Q159" s="9">
        <f>_xlfn.XLOOKUP(A159,'SJR LIST (2024)'!A163:A475,'SJR LIST (2024)'!AC163:AC475,,0,-1)</f>
        <v>0</v>
      </c>
      <c r="R159" s="7"/>
      <c r="S159" s="7" t="str">
        <f>_xlfn.XLOOKUP(A159,'SJR LIST (2024)'!A160:A475,'SJR LIST (2024)'!AP160:AP475,,0,-1)</f>
        <v>DPO</v>
      </c>
    </row>
    <row r="160" s="3" customFormat="1" spans="1:19">
      <c r="A160" s="7" t="s">
        <v>320</v>
      </c>
      <c r="B160" s="7" t="str">
        <f>_xlfn.XLOOKUP(A160,'SJR LIST (2024)'!A164:A475,'SJR LIST (2024)'!B164:B475,,0,-1)</f>
        <v>BERMUDEZ, ARCHIE</v>
      </c>
      <c r="C160" s="10">
        <f>_xlfn.XLOOKUP(A160,'SJR LIST (2024)'!A164:A475,'SJR LIST (2024)'!L164:L475,,0,-1)</f>
        <v>45510</v>
      </c>
      <c r="D160" s="9">
        <f>_xlfn.XLOOKUP(A160,'SJR LIST (2024)'!A164:A475,'SJR LIST (2024)'!Q164:Q475,,0,-1)</f>
        <v>0</v>
      </c>
      <c r="E160" s="9">
        <f>_xlfn.XLOOKUP(A160,'SJR LIST (2024)'!A164:A475,'SJR LIST (2024)'!R164:R475,,0,-1)</f>
        <v>900</v>
      </c>
      <c r="F160" s="9">
        <f>_xlfn.XLOOKUP(A160,'SJR LIST (2024)'!A164:A475,'SJR LIST (2024)'!S164:S475,,0,-1)</f>
        <v>0</v>
      </c>
      <c r="G160" s="9">
        <f>_xlfn.XLOOKUP(A160,'SJR LIST (2024)'!A164:A475,'SJR LIST (2024)'!T164:T475,,0,-1)</f>
        <v>0</v>
      </c>
      <c r="H160" s="9">
        <f>_xlfn.XLOOKUP(A160,'SJR LIST (2024)'!A164:A475,'SJR LIST (2024)'!U164:U475,,0,-1)</f>
        <v>0</v>
      </c>
      <c r="I160" s="9">
        <f>_xlfn.XLOOKUP(A160,'SJR LIST (2024)'!A164:A475,'SJR LIST (2024)'!W164:W475,,0,-1)</f>
        <v>0</v>
      </c>
      <c r="J160" s="9">
        <f>_xlfn.XLOOKUP(A160,'SJR LIST (2024)'!A164:A475,'SJR LIST (2024)'!X164:X475,,0,-1)</f>
        <v>900</v>
      </c>
      <c r="K160" s="9">
        <f>_xlfn.XLOOKUP(A160,'SJR LIST (2024)'!A164:A475,'SJR LIST (2024)'!Y164:Y475,,0,-1)</f>
        <v>0</v>
      </c>
      <c r="L160" s="9">
        <f>_xlfn.XLOOKUP(A160,'SJR LIST (2024)'!A164:A475,'SJR LIST (2024)'!Z164:Z475,,0,-1)</f>
        <v>0</v>
      </c>
      <c r="M160" s="9">
        <f>_xlfn.XLOOKUP(A160,'SJR LIST (2024)'!A164:A475,'SJR LIST (2024)'!V164:V475,,0,-1)</f>
        <v>0</v>
      </c>
      <c r="N160" s="9">
        <f>_xlfn.XLOOKUP(A160,'SJR LIST (2024)'!A164:A475,'SJR LIST (2024)'!AB164:AB475,,0,-1)</f>
        <v>0</v>
      </c>
      <c r="O160" s="9">
        <f>_xlfn.XLOOKUP(A160,'SJR LIST (2024)'!A164:A475,'SJR LIST (2024)'!AD164:AD475,,0,-1)</f>
        <v>0</v>
      </c>
      <c r="P160" s="9">
        <f>_xlfn.XLOOKUP(A160,'SJR LIST (2024)'!A164:A475,'SJR LIST (2024)'!AG164:AG475,,0,-1)</f>
        <v>0</v>
      </c>
      <c r="Q160" s="9">
        <f>_xlfn.XLOOKUP(A160,'SJR LIST (2024)'!A164:A475,'SJR LIST (2024)'!AC164:AC475,,0,-1)</f>
        <v>0</v>
      </c>
      <c r="R160" s="7"/>
      <c r="S160" s="7" t="str">
        <f>_xlfn.XLOOKUP(A160,'SJR LIST (2024)'!A161:A475,'SJR LIST (2024)'!AP161:AP475,,0,-1)</f>
        <v>DPO</v>
      </c>
    </row>
    <row r="161" s="3" customFormat="1" spans="1:19">
      <c r="A161" s="7" t="s">
        <v>321</v>
      </c>
      <c r="B161" s="7" t="str">
        <f>_xlfn.XLOOKUP(A161,'SJR LIST (2024)'!A165:A475,'SJR LIST (2024)'!B165:B475,,0,-1)</f>
        <v>VELASCO, ARMANDO</v>
      </c>
      <c r="C161" s="10">
        <f>_xlfn.XLOOKUP(A161,'SJR LIST (2024)'!A165:A475,'SJR LIST (2024)'!L165:L475,,0,-1)</f>
        <v>45512</v>
      </c>
      <c r="D161" s="9">
        <f>_xlfn.XLOOKUP(A161,'SJR LIST (2024)'!A165:A475,'SJR LIST (2024)'!Q165:Q475,,0,-1)</f>
        <v>0</v>
      </c>
      <c r="E161" s="9">
        <f>_xlfn.XLOOKUP(A161,'SJR LIST (2024)'!A165:A475,'SJR LIST (2024)'!R165:R475,,0,-1)</f>
        <v>1000</v>
      </c>
      <c r="F161" s="9">
        <f>_xlfn.XLOOKUP(A161,'SJR LIST (2024)'!A165:A475,'SJR LIST (2024)'!S165:S475,,0,-1)</f>
        <v>0</v>
      </c>
      <c r="G161" s="9">
        <f>_xlfn.XLOOKUP(A161,'SJR LIST (2024)'!A165:A475,'SJR LIST (2024)'!T165:T475,,0,-1)</f>
        <v>0</v>
      </c>
      <c r="H161" s="9">
        <f>_xlfn.XLOOKUP(A161,'SJR LIST (2024)'!A165:A475,'SJR LIST (2024)'!U165:U475,,0,-1)</f>
        <v>0</v>
      </c>
      <c r="I161" s="9">
        <f>_xlfn.XLOOKUP(A161,'SJR LIST (2024)'!A165:A475,'SJR LIST (2024)'!W165:W475,,0,-1)</f>
        <v>0</v>
      </c>
      <c r="J161" s="9">
        <f>_xlfn.XLOOKUP(A161,'SJR LIST (2024)'!A165:A475,'SJR LIST (2024)'!X165:X475,,0,-1)</f>
        <v>0</v>
      </c>
      <c r="K161" s="9">
        <f>_xlfn.XLOOKUP(A161,'SJR LIST (2024)'!A165:A475,'SJR LIST (2024)'!Y165:Y475,,0,-1)</f>
        <v>0</v>
      </c>
      <c r="L161" s="9">
        <f>_xlfn.XLOOKUP(A161,'SJR LIST (2024)'!A165:A475,'SJR LIST (2024)'!Z165:Z475,,0,-1)</f>
        <v>0</v>
      </c>
      <c r="M161" s="9">
        <f>_xlfn.XLOOKUP(A161,'SJR LIST (2024)'!A165:A475,'SJR LIST (2024)'!V165:V475,,0,-1)</f>
        <v>100</v>
      </c>
      <c r="N161" s="9">
        <f>_xlfn.XLOOKUP(A161,'SJR LIST (2024)'!A165:A475,'SJR LIST (2024)'!AB165:AB475,,0,-1)</f>
        <v>1521</v>
      </c>
      <c r="O161" s="9">
        <f>_xlfn.XLOOKUP(A161,'SJR LIST (2024)'!A165:A475,'SJR LIST (2024)'!AD165:AD475,,0,-1)</f>
        <v>0</v>
      </c>
      <c r="P161" s="9">
        <f>_xlfn.XLOOKUP(A161,'SJR LIST (2024)'!A165:A475,'SJR LIST (2024)'!AG165:AG475,,0,-1)</f>
        <v>0</v>
      </c>
      <c r="Q161" s="9">
        <f>_xlfn.XLOOKUP(A161,'SJR LIST (2024)'!A165:A475,'SJR LIST (2024)'!AC165:AC475,,0,-1)</f>
        <v>1521</v>
      </c>
      <c r="R161" s="7"/>
      <c r="S161" s="7" t="str">
        <f>_xlfn.XLOOKUP(A161,'SJR LIST (2024)'!A162:A475,'SJR LIST (2024)'!AP162:AP475,,0,-1)</f>
        <v>FC</v>
      </c>
    </row>
    <row r="162" s="3" customFormat="1" spans="1:19">
      <c r="A162" s="7" t="s">
        <v>322</v>
      </c>
      <c r="B162" s="7" t="str">
        <f>_xlfn.XLOOKUP(A162,'SJR LIST (2024)'!A166:A475,'SJR LIST (2024)'!B166:B475,,0,-1)</f>
        <v>VELASCO, ARMANDO</v>
      </c>
      <c r="C162" s="10">
        <f>_xlfn.XLOOKUP(A162,'SJR LIST (2024)'!A166:A475,'SJR LIST (2024)'!L166:L475,,0,-1)</f>
        <v>45512</v>
      </c>
      <c r="D162" s="9">
        <f>_xlfn.XLOOKUP(A162,'SJR LIST (2024)'!A166:A475,'SJR LIST (2024)'!Q166:Q475,,0,-1)</f>
        <v>9460</v>
      </c>
      <c r="E162" s="9">
        <f>_xlfn.XLOOKUP(A162,'SJR LIST (2024)'!A166:A475,'SJR LIST (2024)'!R166:R475,,0,-1)</f>
        <v>5250</v>
      </c>
      <c r="F162" s="9">
        <f>_xlfn.XLOOKUP(A162,'SJR LIST (2024)'!A166:A475,'SJR LIST (2024)'!S166:S475,,0,-1)</f>
        <v>500</v>
      </c>
      <c r="G162" s="9">
        <f>_xlfn.XLOOKUP(A162,'SJR LIST (2024)'!A166:A475,'SJR LIST (2024)'!T166:T475,,0,-1)</f>
        <v>0</v>
      </c>
      <c r="H162" s="9">
        <f>_xlfn.XLOOKUP(A162,'SJR LIST (2024)'!A166:A475,'SJR LIST (2024)'!U166:U475,,0,-1)</f>
        <v>0</v>
      </c>
      <c r="I162" s="9">
        <f>_xlfn.XLOOKUP(A162,'SJR LIST (2024)'!A166:A475,'SJR LIST (2024)'!W166:W475,,0,-1)</f>
        <v>0</v>
      </c>
      <c r="J162" s="9">
        <f>_xlfn.XLOOKUP(A162,'SJR LIST (2024)'!A166:A475,'SJR LIST (2024)'!X166:X475,,0,-1)</f>
        <v>0</v>
      </c>
      <c r="K162" s="9">
        <f>_xlfn.XLOOKUP(A162,'SJR LIST (2024)'!A166:A475,'SJR LIST (2024)'!Y166:Y475,,0,-1)</f>
        <v>0</v>
      </c>
      <c r="L162" s="9">
        <f>_xlfn.XLOOKUP(A162,'SJR LIST (2024)'!A166:A475,'SJR LIST (2024)'!Z166:Z475,,0,-1)</f>
        <v>0</v>
      </c>
      <c r="M162" s="9">
        <f>_xlfn.XLOOKUP(A162,'SJR LIST (2024)'!A166:A475,'SJR LIST (2024)'!V166:V475,,0,-1)</f>
        <v>1521</v>
      </c>
      <c r="N162" s="9">
        <f>_xlfn.XLOOKUP(A162,'SJR LIST (2024)'!A166:A475,'SJR LIST (2024)'!AB166:AB475,,0,-1)</f>
        <v>13689</v>
      </c>
      <c r="O162" s="9">
        <f>_xlfn.XLOOKUP(A162,'SJR LIST (2024)'!A166:A475,'SJR LIST (2024)'!AD166:AD475,,0,-1)</f>
        <v>0</v>
      </c>
      <c r="P162" s="9">
        <f>_xlfn.XLOOKUP(A162,'SJR LIST (2024)'!A166:A475,'SJR LIST (2024)'!AG166:AG475,,0,-1)</f>
        <v>0</v>
      </c>
      <c r="Q162" s="9">
        <f>_xlfn.XLOOKUP(A162,'SJR LIST (2024)'!A166:A475,'SJR LIST (2024)'!AC166:AC475,,0,-1)</f>
        <v>13689</v>
      </c>
      <c r="R162" s="7"/>
      <c r="S162" s="7" t="str">
        <f>_xlfn.XLOOKUP(A162,'SJR LIST (2024)'!A163:A475,'SJR LIST (2024)'!AP163:AP475,,0,-1)</f>
        <v>FC</v>
      </c>
    </row>
    <row r="163" s="3" customFormat="1" spans="1:19">
      <c r="A163" s="7" t="s">
        <v>323</v>
      </c>
      <c r="B163" s="7" t="str">
        <f>_xlfn.XLOOKUP(A163,'SJR LIST (2024)'!A167:A475,'SJR LIST (2024)'!B167:B475,,0,-1)</f>
        <v>VELASCO, ARMANDO</v>
      </c>
      <c r="C163" s="10">
        <f>_xlfn.XLOOKUP(A163,'SJR LIST (2024)'!A167:A475,'SJR LIST (2024)'!L167:L475,,0,-1)</f>
        <v>45512</v>
      </c>
      <c r="D163" s="9">
        <f>_xlfn.XLOOKUP(A163,'SJR LIST (2024)'!A167:A475,'SJR LIST (2024)'!Q167:Q475,,0,-1)</f>
        <v>0</v>
      </c>
      <c r="E163" s="9">
        <f>_xlfn.XLOOKUP(A163,'SJR LIST (2024)'!A167:A475,'SJR LIST (2024)'!R167:R475,,0,-1)</f>
        <v>5250</v>
      </c>
      <c r="F163" s="9">
        <f>_xlfn.XLOOKUP(A163,'SJR LIST (2024)'!A167:A475,'SJR LIST (2024)'!S167:S475,,0,-1)</f>
        <v>0</v>
      </c>
      <c r="G163" s="9">
        <f>_xlfn.XLOOKUP(A163,'SJR LIST (2024)'!A167:A475,'SJR LIST (2024)'!T167:T475,,0,-1)</f>
        <v>0</v>
      </c>
      <c r="H163" s="9">
        <f>_xlfn.XLOOKUP(A163,'SJR LIST (2024)'!A167:A475,'SJR LIST (2024)'!U167:U475,,0,-1)</f>
        <v>0</v>
      </c>
      <c r="I163" s="9">
        <f>_xlfn.XLOOKUP(A163,'SJR LIST (2024)'!A167:A475,'SJR LIST (2024)'!W167:W475,,0,-1)</f>
        <v>0</v>
      </c>
      <c r="J163" s="9">
        <f>_xlfn.XLOOKUP(A163,'SJR LIST (2024)'!A167:A475,'SJR LIST (2024)'!X167:X475,,0,-1)</f>
        <v>5250</v>
      </c>
      <c r="K163" s="9">
        <f>_xlfn.XLOOKUP(A163,'SJR LIST (2024)'!A167:A475,'SJR LIST (2024)'!Y167:Y475,,0,-1)</f>
        <v>0</v>
      </c>
      <c r="L163" s="9">
        <f>_xlfn.XLOOKUP(A163,'SJR LIST (2024)'!A167:A475,'SJR LIST (2024)'!Z167:Z475,,0,-1)</f>
        <v>0</v>
      </c>
      <c r="M163" s="9">
        <f>_xlfn.XLOOKUP(A163,'SJR LIST (2024)'!A167:A475,'SJR LIST (2024)'!V167:V475,,0,-1)</f>
        <v>0</v>
      </c>
      <c r="N163" s="9">
        <f>_xlfn.XLOOKUP(A163,'SJR LIST (2024)'!A167:A475,'SJR LIST (2024)'!AB167:AB475,,0,-1)</f>
        <v>0</v>
      </c>
      <c r="O163" s="9">
        <f>_xlfn.XLOOKUP(A163,'SJR LIST (2024)'!A167:A475,'SJR LIST (2024)'!AD167:AD475,,0,-1)</f>
        <v>0</v>
      </c>
      <c r="P163" s="9">
        <f>_xlfn.XLOOKUP(A163,'SJR LIST (2024)'!A167:A475,'SJR LIST (2024)'!AG167:AG475,,0,-1)</f>
        <v>0</v>
      </c>
      <c r="Q163" s="9">
        <f>_xlfn.XLOOKUP(A163,'SJR LIST (2024)'!A167:A475,'SJR LIST (2024)'!AC167:AC475,,0,-1)</f>
        <v>0</v>
      </c>
      <c r="R163" s="7"/>
      <c r="S163" s="7" t="str">
        <f>_xlfn.XLOOKUP(A163,'SJR LIST (2024)'!A164:A475,'SJR LIST (2024)'!AP164:AP475,,0,-1)</f>
        <v>FC</v>
      </c>
    </row>
    <row r="164" s="3" customFormat="1" spans="1:19">
      <c r="A164" s="7" t="s">
        <v>329</v>
      </c>
      <c r="B164" s="7" t="str">
        <f>_xlfn.XLOOKUP(A164,'SJR LIST (2024)'!A168:A475,'SJR LIST (2024)'!B168:B475,,0,-1)</f>
        <v>ARCILLA, BRYAN JED</v>
      </c>
      <c r="C164" s="10">
        <f>_xlfn.XLOOKUP(A164,'SJR LIST (2024)'!A168:A475,'SJR LIST (2024)'!L168:L475,,0,-1)</f>
        <v>45512</v>
      </c>
      <c r="D164" s="9">
        <f>_xlfn.XLOOKUP(A164,'SJR LIST (2024)'!A168:A475,'SJR LIST (2024)'!Q168:Q475,,0,-1)</f>
        <v>1500</v>
      </c>
      <c r="E164" s="9">
        <f>_xlfn.XLOOKUP(A164,'SJR LIST (2024)'!A168:A475,'SJR LIST (2024)'!R168:R475,,0,-1)</f>
        <v>800</v>
      </c>
      <c r="F164" s="9">
        <f>_xlfn.XLOOKUP(A164,'SJR LIST (2024)'!A168:A475,'SJR LIST (2024)'!S168:S475,,0,-1)</f>
        <v>0</v>
      </c>
      <c r="G164" s="9">
        <f>_xlfn.XLOOKUP(A164,'SJR LIST (2024)'!A168:A475,'SJR LIST (2024)'!T168:T475,,0,-1)</f>
        <v>0</v>
      </c>
      <c r="H164" s="9">
        <f>_xlfn.XLOOKUP(A164,'SJR LIST (2024)'!A168:A475,'SJR LIST (2024)'!U168:U475,,0,-1)</f>
        <v>0</v>
      </c>
      <c r="I164" s="9">
        <f>_xlfn.XLOOKUP(A164,'SJR LIST (2024)'!A168:A475,'SJR LIST (2024)'!W168:W475,,0,-1)</f>
        <v>1500</v>
      </c>
      <c r="J164" s="9">
        <f>_xlfn.XLOOKUP(A164,'SJR LIST (2024)'!A168:A475,'SJR LIST (2024)'!X168:X475,,0,-1)</f>
        <v>800</v>
      </c>
      <c r="K164" s="9">
        <f>_xlfn.XLOOKUP(A164,'SJR LIST (2024)'!A168:A475,'SJR LIST (2024)'!Y168:Y475,,0,-1)</f>
        <v>0</v>
      </c>
      <c r="L164" s="9">
        <f>_xlfn.XLOOKUP(A164,'SJR LIST (2024)'!A168:A475,'SJR LIST (2024)'!Z168:Z475,,0,-1)</f>
        <v>0</v>
      </c>
      <c r="M164" s="9">
        <f>_xlfn.XLOOKUP(A164,'SJR LIST (2024)'!A168:A475,'SJR LIST (2024)'!V168:V475,,0,-1)</f>
        <v>0</v>
      </c>
      <c r="N164" s="9">
        <f>_xlfn.XLOOKUP(A164,'SJR LIST (2024)'!A168:A475,'SJR LIST (2024)'!AB168:AB475,,0,-1)</f>
        <v>0</v>
      </c>
      <c r="O164" s="9">
        <f>_xlfn.XLOOKUP(A164,'SJR LIST (2024)'!A168:A475,'SJR LIST (2024)'!AD168:AD475,,0,-1)</f>
        <v>0</v>
      </c>
      <c r="P164" s="9">
        <f>_xlfn.XLOOKUP(A164,'SJR LIST (2024)'!A168:A475,'SJR LIST (2024)'!AG168:AG475,,0,-1)</f>
        <v>0</v>
      </c>
      <c r="Q164" s="9">
        <f>_xlfn.XLOOKUP(A164,'SJR LIST (2024)'!A168:A475,'SJR LIST (2024)'!AC168:AC475,,0,-1)</f>
        <v>0</v>
      </c>
      <c r="R164" s="7"/>
      <c r="S164" s="7" t="str">
        <f>_xlfn.XLOOKUP(A164,'SJR LIST (2024)'!A165:A475,'SJR LIST (2024)'!AP165:AP475,,0,-1)</f>
        <v>DPO</v>
      </c>
    </row>
    <row r="165" s="3" customFormat="1" spans="1:19">
      <c r="A165" s="7" t="s">
        <v>330</v>
      </c>
      <c r="B165" s="7" t="str">
        <f>_xlfn.XLOOKUP(A165,'SJR LIST (2024)'!A169:A475,'SJR LIST (2024)'!B169:B475,,0,-1)</f>
        <v>BALBA, VERNADINE</v>
      </c>
      <c r="C165" s="10">
        <f>_xlfn.XLOOKUP(A165,'SJR LIST (2024)'!A169:A475,'SJR LIST (2024)'!L169:L475,,0,-1)</f>
        <v>45513</v>
      </c>
      <c r="D165" s="9">
        <f>_xlfn.XLOOKUP(A165,'SJR LIST (2024)'!A169:A475,'SJR LIST (2024)'!Q169:Q475,,0,-1)</f>
        <v>3300</v>
      </c>
      <c r="E165" s="9">
        <f>_xlfn.XLOOKUP(A165,'SJR LIST (2024)'!A169:A475,'SJR LIST (2024)'!R169:R475,,0,-1)</f>
        <v>1350</v>
      </c>
      <c r="F165" s="9">
        <f>_xlfn.XLOOKUP(A165,'SJR LIST (2024)'!A169:A475,'SJR LIST (2024)'!S169:S475,,0,-1)</f>
        <v>500</v>
      </c>
      <c r="G165" s="9">
        <f>_xlfn.XLOOKUP(A165,'SJR LIST (2024)'!A169:A475,'SJR LIST (2024)'!T169:T475,,0,-1)</f>
        <v>0</v>
      </c>
      <c r="H165" s="9">
        <f>_xlfn.XLOOKUP(A165,'SJR LIST (2024)'!A169:A475,'SJR LIST (2024)'!U169:U475,,0,-1)</f>
        <v>0</v>
      </c>
      <c r="I165" s="9">
        <f>_xlfn.XLOOKUP(A165,'SJR LIST (2024)'!A169:A475,'SJR LIST (2024)'!W169:W475,,0,-1)</f>
        <v>0</v>
      </c>
      <c r="J165" s="9">
        <f>_xlfn.XLOOKUP(A165,'SJR LIST (2024)'!A169:A475,'SJR LIST (2024)'!X169:X475,,0,-1)</f>
        <v>450</v>
      </c>
      <c r="K165" s="9">
        <f>_xlfn.XLOOKUP(A165,'SJR LIST (2024)'!A169:A475,'SJR LIST (2024)'!Y169:Y475,,0,-1)</f>
        <v>660</v>
      </c>
      <c r="L165" s="9">
        <f>_xlfn.XLOOKUP(A165,'SJR LIST (2024)'!A169:A475,'SJR LIST (2024)'!Z169:Z475,,0,-1)</f>
        <v>140</v>
      </c>
      <c r="M165" s="9">
        <f>_xlfn.XLOOKUP(A165,'SJR LIST (2024)'!A169:A475,'SJR LIST (2024)'!V169:V475,,0,-1)</f>
        <v>0</v>
      </c>
      <c r="N165" s="9">
        <f>_xlfn.XLOOKUP(A165,'SJR LIST (2024)'!A169:A475,'SJR LIST (2024)'!AB169:AB475,,0,-1)</f>
        <v>3900</v>
      </c>
      <c r="O165" s="9">
        <f>_xlfn.XLOOKUP(A165,'SJR LIST (2024)'!A169:A475,'SJR LIST (2024)'!AD169:AD475,,0,-1)</f>
        <v>2500</v>
      </c>
      <c r="P165" s="9">
        <f>_xlfn.XLOOKUP(A165,'SJR LIST (2024)'!A169:A475,'SJR LIST (2024)'!AG169:AG475,,0,-1)</f>
        <v>1400</v>
      </c>
      <c r="Q165" s="9">
        <f>_xlfn.XLOOKUP(A165,'SJR LIST (2024)'!A169:A475,'SJR LIST (2024)'!AC169:AC475,,0,-1)</f>
        <v>0</v>
      </c>
      <c r="R165" s="7"/>
      <c r="S165" s="7" t="str">
        <f>_xlfn.XLOOKUP(A165,'SJR LIST (2024)'!A166:A475,'SJR LIST (2024)'!AP166:AP475,,0,-1)</f>
        <v>ARC</v>
      </c>
    </row>
    <row r="166" s="3" customFormat="1" spans="1:19">
      <c r="A166" s="7" t="s">
        <v>333</v>
      </c>
      <c r="B166" s="7" t="str">
        <f>_xlfn.XLOOKUP(A166,'SJR LIST (2024)'!A170:A475,'SJR LIST (2024)'!B170:B475,,0,-1)</f>
        <v>WESTERN APPLIANCES KAWIT</v>
      </c>
      <c r="C166" s="10">
        <f>_xlfn.XLOOKUP(A166,'SJR LIST (2024)'!A170:A475,'SJR LIST (2024)'!L170:L475,,0,-1)</f>
        <v>45516</v>
      </c>
      <c r="D166" s="9">
        <f>_xlfn.XLOOKUP(A166,'SJR LIST (2024)'!A170:A475,'SJR LIST (2024)'!Q170:Q475,,0,-1)</f>
        <v>1500</v>
      </c>
      <c r="E166" s="9">
        <f>_xlfn.XLOOKUP(A166,'SJR LIST (2024)'!A170:A475,'SJR LIST (2024)'!R170:R475,,0,-1)</f>
        <v>800</v>
      </c>
      <c r="F166" s="9">
        <f>_xlfn.XLOOKUP(A166,'SJR LIST (2024)'!A170:A475,'SJR LIST (2024)'!S170:S475,,0,-1)</f>
        <v>0</v>
      </c>
      <c r="G166" s="9">
        <f>_xlfn.XLOOKUP(A166,'SJR LIST (2024)'!A170:A475,'SJR LIST (2024)'!T170:T475,,0,-1)</f>
        <v>0</v>
      </c>
      <c r="H166" s="9">
        <f>_xlfn.XLOOKUP(A166,'SJR LIST (2024)'!A170:A475,'SJR LIST (2024)'!U170:U475,,0,-1)</f>
        <v>0</v>
      </c>
      <c r="I166" s="9">
        <f>_xlfn.XLOOKUP(A166,'SJR LIST (2024)'!A170:A475,'SJR LIST (2024)'!W170:W475,,0,-1)</f>
        <v>1500</v>
      </c>
      <c r="J166" s="9">
        <f>_xlfn.XLOOKUP(A166,'SJR LIST (2024)'!A170:A475,'SJR LIST (2024)'!X170:X475,,0,-1)</f>
        <v>800</v>
      </c>
      <c r="K166" s="9">
        <f>_xlfn.XLOOKUP(A166,'SJR LIST (2024)'!A170:A475,'SJR LIST (2024)'!Y170:Y475,,0,-1)</f>
        <v>0</v>
      </c>
      <c r="L166" s="9">
        <f>_xlfn.XLOOKUP(A166,'SJR LIST (2024)'!A170:A475,'SJR LIST (2024)'!Z170:Z475,,0,-1)</f>
        <v>0</v>
      </c>
      <c r="M166" s="9">
        <f>_xlfn.XLOOKUP(A166,'SJR LIST (2024)'!A170:A475,'SJR LIST (2024)'!V170:V475,,0,-1)</f>
        <v>0</v>
      </c>
      <c r="N166" s="9">
        <f>_xlfn.XLOOKUP(A166,'SJR LIST (2024)'!A170:A475,'SJR LIST (2024)'!AB170:AB475,,0,-1)</f>
        <v>0</v>
      </c>
      <c r="O166" s="9">
        <f>_xlfn.XLOOKUP(A166,'SJR LIST (2024)'!A170:A475,'SJR LIST (2024)'!AD170:AD475,,0,-1)</f>
        <v>0</v>
      </c>
      <c r="P166" s="9">
        <f>_xlfn.XLOOKUP(A166,'SJR LIST (2024)'!A170:A475,'SJR LIST (2024)'!AG170:AG475,,0,-1)</f>
        <v>0</v>
      </c>
      <c r="Q166" s="9">
        <f>_xlfn.XLOOKUP(A166,'SJR LIST (2024)'!A170:A475,'SJR LIST (2024)'!AC170:AC475,,0,-1)</f>
        <v>0</v>
      </c>
      <c r="R166" s="7"/>
      <c r="S166" s="7" t="str">
        <f>_xlfn.XLOOKUP(A166,'SJR LIST (2024)'!A167:A475,'SJR LIST (2024)'!AP167:AP475,,0,-1)</f>
        <v>DPO</v>
      </c>
    </row>
    <row r="167" s="3" customFormat="1" spans="1:19">
      <c r="A167" s="7" t="s">
        <v>335</v>
      </c>
      <c r="B167" s="7" t="str">
        <f>_xlfn.XLOOKUP(A167,'SJR LIST (2024)'!A171:A475,'SJR LIST (2024)'!B171:B475,,0,-1)</f>
        <v>ZSCHALIG, GEORGE</v>
      </c>
      <c r="C167" s="10">
        <f>_xlfn.XLOOKUP(A167,'SJR LIST (2024)'!A171:A475,'SJR LIST (2024)'!L171:L475,,0,-1)</f>
        <v>45519</v>
      </c>
      <c r="D167" s="9">
        <f>_xlfn.XLOOKUP(A167,'SJR LIST (2024)'!A171:A475,'SJR LIST (2024)'!Q171:Q475,,0,-1)</f>
        <v>4600</v>
      </c>
      <c r="E167" s="9">
        <f>_xlfn.XLOOKUP(A167,'SJR LIST (2024)'!A171:A475,'SJR LIST (2024)'!R171:R475,,0,-1)</f>
        <v>4250</v>
      </c>
      <c r="F167" s="9">
        <f>_xlfn.XLOOKUP(A167,'SJR LIST (2024)'!A171:A475,'SJR LIST (2024)'!S171:S475,,0,-1)</f>
        <v>500</v>
      </c>
      <c r="G167" s="9">
        <f>_xlfn.XLOOKUP(A167,'SJR LIST (2024)'!A171:A475,'SJR LIST (2024)'!T171:T475,,0,-1)</f>
        <v>0</v>
      </c>
      <c r="H167" s="9">
        <f>_xlfn.XLOOKUP(A167,'SJR LIST (2024)'!A171:A475,'SJR LIST (2024)'!U171:U475,,0,-1)</f>
        <v>200</v>
      </c>
      <c r="I167" s="9">
        <f>_xlfn.XLOOKUP(A167,'SJR LIST (2024)'!A171:A475,'SJR LIST (2024)'!W171:W475,,0,-1)</f>
        <v>0</v>
      </c>
      <c r="J167" s="9">
        <f>_xlfn.XLOOKUP(A167,'SJR LIST (2024)'!A171:A475,'SJR LIST (2024)'!X171:X475,,0,-1)</f>
        <v>0</v>
      </c>
      <c r="K167" s="9">
        <f>_xlfn.XLOOKUP(A167,'SJR LIST (2024)'!A171:A475,'SJR LIST (2024)'!Y171:Y475,,0,-1)</f>
        <v>0</v>
      </c>
      <c r="L167" s="9">
        <f>_xlfn.XLOOKUP(A167,'SJR LIST (2024)'!A171:A475,'SJR LIST (2024)'!Z171:Z475,,0,-1)</f>
        <v>0</v>
      </c>
      <c r="M167" s="9">
        <f>_xlfn.XLOOKUP(A167,'SJR LIST (2024)'!A171:A475,'SJR LIST (2024)'!V171:V475,,0,-1)</f>
        <v>0</v>
      </c>
      <c r="N167" s="9">
        <f>_xlfn.XLOOKUP(A167,'SJR LIST (2024)'!A171:A475,'SJR LIST (2024)'!AB171:AB475,,0,-1)</f>
        <v>9150</v>
      </c>
      <c r="O167" s="9">
        <f>_xlfn.XLOOKUP(A167,'SJR LIST (2024)'!A171:A475,'SJR LIST (2024)'!AD171:AD475,,0,-1)</f>
        <v>5000</v>
      </c>
      <c r="P167" s="9">
        <f>_xlfn.XLOOKUP(A167,'SJR LIST (2024)'!A171:A475,'SJR LIST (2024)'!AG171:AG475,,0,-1)</f>
        <v>4150</v>
      </c>
      <c r="Q167" s="9">
        <f>_xlfn.XLOOKUP(A167,'SJR LIST (2024)'!A171:A475,'SJR LIST (2024)'!AC171:AC475,,0,-1)</f>
        <v>0</v>
      </c>
      <c r="R167" s="7"/>
      <c r="S167" s="7" t="str">
        <f>_xlfn.XLOOKUP(A167,'SJR LIST (2024)'!A168:A475,'SJR LIST (2024)'!AP168:AP475,,0,-1)</f>
        <v>ARC</v>
      </c>
    </row>
    <row r="168" s="3" customFormat="1" spans="1:19">
      <c r="A168" s="7" t="s">
        <v>336</v>
      </c>
      <c r="B168" s="7" t="str">
        <f>_xlfn.XLOOKUP(A168,'SJR LIST (2024)'!A172:A475,'SJR LIST (2024)'!B172:B475,,0,-1)</f>
        <v>CASTANEDA, VIOLETA</v>
      </c>
      <c r="C168" s="10">
        <f>_xlfn.XLOOKUP(A168,'SJR LIST (2024)'!A172:A475,'SJR LIST (2024)'!L172:L475,,0,-1)</f>
        <v>45520</v>
      </c>
      <c r="D168" s="9">
        <f>_xlfn.XLOOKUP(A168,'SJR LIST (2024)'!A172:A475,'SJR LIST (2024)'!Q172:Q475,,0,-1)</f>
        <v>500</v>
      </c>
      <c r="E168" s="9">
        <f>_xlfn.XLOOKUP(A168,'SJR LIST (2024)'!A172:A475,'SJR LIST (2024)'!R172:R475,,0,-1)</f>
        <v>1250</v>
      </c>
      <c r="F168" s="9">
        <f>_xlfn.XLOOKUP(A168,'SJR LIST (2024)'!A172:A475,'SJR LIST (2024)'!S172:S475,,0,-1)</f>
        <v>500</v>
      </c>
      <c r="G168" s="9">
        <f>_xlfn.XLOOKUP(A168,'SJR LIST (2024)'!A172:A475,'SJR LIST (2024)'!T172:T475,,0,-1)</f>
        <v>0</v>
      </c>
      <c r="H168" s="9">
        <f>_xlfn.XLOOKUP(A168,'SJR LIST (2024)'!A172:A475,'SJR LIST (2024)'!U172:U475,,0,-1)</f>
        <v>0</v>
      </c>
      <c r="I168" s="9">
        <f>_xlfn.XLOOKUP(A168,'SJR LIST (2024)'!A172:A475,'SJR LIST (2024)'!W172:W475,,0,-1)</f>
        <v>0</v>
      </c>
      <c r="J168" s="9">
        <f>_xlfn.XLOOKUP(A168,'SJR LIST (2024)'!A172:A475,'SJR LIST (2024)'!X172:X475,,0,-1)</f>
        <v>0</v>
      </c>
      <c r="K168" s="9">
        <f>_xlfn.XLOOKUP(A168,'SJR LIST (2024)'!A172:A475,'SJR LIST (2024)'!Y172:Y475,,0,-1)</f>
        <v>0</v>
      </c>
      <c r="L168" s="9">
        <f>_xlfn.XLOOKUP(A168,'SJR LIST (2024)'!A172:A475,'SJR LIST (2024)'!Z172:Z475,,0,-1)</f>
        <v>0</v>
      </c>
      <c r="M168" s="9">
        <f>_xlfn.XLOOKUP(A168,'SJR LIST (2024)'!A172:A475,'SJR LIST (2024)'!V172:V475,,0,-1)</f>
        <v>157.5</v>
      </c>
      <c r="N168" s="9">
        <f>_xlfn.XLOOKUP(A168,'SJR LIST (2024)'!A172:A475,'SJR LIST (2024)'!AB172:AB475,,0,-1)</f>
        <v>2092.5</v>
      </c>
      <c r="O168" s="9">
        <f>_xlfn.XLOOKUP(A168,'SJR LIST (2024)'!A172:A475,'SJR LIST (2024)'!AD172:AD475,,0,-1)</f>
        <v>1000</v>
      </c>
      <c r="P168" s="9">
        <f>_xlfn.XLOOKUP(A168,'SJR LIST (2024)'!A172:A475,'SJR LIST (2024)'!AG172:AG475,,0,-1)</f>
        <v>1092.5</v>
      </c>
      <c r="Q168" s="9">
        <f>_xlfn.XLOOKUP(A168,'SJR LIST (2024)'!A172:A475,'SJR LIST (2024)'!AC172:AC475,,0,-1)</f>
        <v>0</v>
      </c>
      <c r="R168" s="7"/>
      <c r="S168" s="7" t="str">
        <f>_xlfn.XLOOKUP(A168,'SJR LIST (2024)'!A169:A475,'SJR LIST (2024)'!AP169:AP475,,0,-1)</f>
        <v>ARC</v>
      </c>
    </row>
    <row r="169" s="3" customFormat="1" spans="1:19">
      <c r="A169" s="7" t="s">
        <v>338</v>
      </c>
      <c r="B169" s="7" t="str">
        <f>_xlfn.XLOOKUP(A169,'SJR LIST (2024)'!A173:A475,'SJR LIST (2024)'!B173:B475,,0,-1)</f>
        <v>REY, RAMON</v>
      </c>
      <c r="C169" s="10">
        <f>_xlfn.XLOOKUP(A169,'SJR LIST (2024)'!A173:A475,'SJR LIST (2024)'!L173:L475,,0,-1)</f>
        <v>45520</v>
      </c>
      <c r="D169" s="9">
        <f>_xlfn.XLOOKUP(A169,'SJR LIST (2024)'!A173:A475,'SJR LIST (2024)'!Q173:Q475,,0,-1)</f>
        <v>3300</v>
      </c>
      <c r="E169" s="9">
        <f>_xlfn.XLOOKUP(A169,'SJR LIST (2024)'!A173:A475,'SJR LIST (2024)'!R173:R475,,0,-1)</f>
        <v>2600</v>
      </c>
      <c r="F169" s="9">
        <f>_xlfn.XLOOKUP(A169,'SJR LIST (2024)'!A173:A475,'SJR LIST (2024)'!S173:S475,,0,-1)</f>
        <v>500</v>
      </c>
      <c r="G169" s="9">
        <f>_xlfn.XLOOKUP(A169,'SJR LIST (2024)'!A173:A475,'SJR LIST (2024)'!T173:T475,,0,-1)</f>
        <v>0</v>
      </c>
      <c r="H169" s="9">
        <f>_xlfn.XLOOKUP(A169,'SJR LIST (2024)'!A173:A475,'SJR LIST (2024)'!U173:U475,,0,-1)</f>
        <v>0</v>
      </c>
      <c r="I169" s="9">
        <f>_xlfn.XLOOKUP(A169,'SJR LIST (2024)'!A173:A475,'SJR LIST (2024)'!W173:W475,,0,-1)</f>
        <v>0</v>
      </c>
      <c r="J169" s="9">
        <f>_xlfn.XLOOKUP(A169,'SJR LIST (2024)'!A173:A475,'SJR LIST (2024)'!X173:X475,,0,-1)</f>
        <v>0</v>
      </c>
      <c r="K169" s="9">
        <f>_xlfn.XLOOKUP(A169,'SJR LIST (2024)'!A173:A475,'SJR LIST (2024)'!Y173:Y475,,0,-1)</f>
        <v>0</v>
      </c>
      <c r="L169" s="9">
        <f>_xlfn.XLOOKUP(A169,'SJR LIST (2024)'!A173:A475,'SJR LIST (2024)'!Z173:Z475,,0,-1)</f>
        <v>0</v>
      </c>
      <c r="M169" s="9">
        <f>_xlfn.XLOOKUP(A169,'SJR LIST (2024)'!A173:A475,'SJR LIST (2024)'!V173:V475,,0,-1)</f>
        <v>0</v>
      </c>
      <c r="N169" s="9">
        <f>_xlfn.XLOOKUP(A169,'SJR LIST (2024)'!A173:A475,'SJR LIST (2024)'!AB173:AB475,,0,-1)</f>
        <v>6400</v>
      </c>
      <c r="O169" s="9">
        <f>_xlfn.XLOOKUP(A169,'SJR LIST (2024)'!A173:A475,'SJR LIST (2024)'!AD173:AD475,,0,-1)</f>
        <v>3200</v>
      </c>
      <c r="P169" s="9">
        <f>_xlfn.XLOOKUP(A169,'SJR LIST (2024)'!A173:A475,'SJR LIST (2024)'!AG173:AG475,,0,-1)</f>
        <v>3200</v>
      </c>
      <c r="Q169" s="9">
        <f>_xlfn.XLOOKUP(A169,'SJR LIST (2024)'!A173:A475,'SJR LIST (2024)'!AC173:AC475,,0,-1)</f>
        <v>0</v>
      </c>
      <c r="R169" s="7"/>
      <c r="S169" s="7" t="str">
        <f>_xlfn.XLOOKUP(A169,'SJR LIST (2024)'!A170:A475,'SJR LIST (2024)'!AP170:AP475,,0,-1)</f>
        <v>ARC</v>
      </c>
    </row>
    <row r="170" s="3" customFormat="1" spans="1:19">
      <c r="A170" s="7" t="s">
        <v>340</v>
      </c>
      <c r="B170" s="7" t="str">
        <f>_xlfn.XLOOKUP(A170,'SJR LIST (2024)'!A174:A475,'SJR LIST (2024)'!B174:B475,,0,-1)</f>
        <v>SUCHIANCO, ATTY. PETER</v>
      </c>
      <c r="C170" s="10">
        <f>_xlfn.XLOOKUP(A170,'SJR LIST (2024)'!A174:A475,'SJR LIST (2024)'!L174:L475,,0,-1)</f>
        <v>45523</v>
      </c>
      <c r="D170" s="9">
        <f>_xlfn.XLOOKUP(A170,'SJR LIST (2024)'!A174:A475,'SJR LIST (2024)'!Q174:Q475,,0,-1)</f>
        <v>3250</v>
      </c>
      <c r="E170" s="9">
        <f>_xlfn.XLOOKUP(A170,'SJR LIST (2024)'!A174:A475,'SJR LIST (2024)'!R174:R475,,0,-1)</f>
        <v>2400</v>
      </c>
      <c r="F170" s="9">
        <f>_xlfn.XLOOKUP(A170,'SJR LIST (2024)'!A174:A475,'SJR LIST (2024)'!S174:S475,,0,-1)</f>
        <v>0</v>
      </c>
      <c r="G170" s="9">
        <f>_xlfn.XLOOKUP(A170,'SJR LIST (2024)'!A174:A475,'SJR LIST (2024)'!T174:T475,,0,-1)</f>
        <v>0</v>
      </c>
      <c r="H170" s="9">
        <f>_xlfn.XLOOKUP(A170,'SJR LIST (2024)'!A174:A475,'SJR LIST (2024)'!U174:U475,,0,-1)</f>
        <v>0</v>
      </c>
      <c r="I170" s="9">
        <f>_xlfn.XLOOKUP(A170,'SJR LIST (2024)'!A174:A475,'SJR LIST (2024)'!W174:W475,,0,-1)</f>
        <v>0</v>
      </c>
      <c r="J170" s="9">
        <f>_xlfn.XLOOKUP(A170,'SJR LIST (2024)'!A174:A475,'SJR LIST (2024)'!X174:X475,,0,-1)</f>
        <v>0</v>
      </c>
      <c r="K170" s="9">
        <f>_xlfn.XLOOKUP(A170,'SJR LIST (2024)'!A174:A475,'SJR LIST (2024)'!Y174:Y475,,0,-1)</f>
        <v>0</v>
      </c>
      <c r="L170" s="9">
        <f>_xlfn.XLOOKUP(A170,'SJR LIST (2024)'!A174:A475,'SJR LIST (2024)'!Z174:Z475,,0,-1)</f>
        <v>0</v>
      </c>
      <c r="M170" s="9">
        <f>_xlfn.XLOOKUP(A170,'SJR LIST (2024)'!A174:A475,'SJR LIST (2024)'!V174:V475,,0,-1)</f>
        <v>395.5</v>
      </c>
      <c r="N170" s="9">
        <f>_xlfn.XLOOKUP(A170,'SJR LIST (2024)'!A174:A475,'SJR LIST (2024)'!AB174:AB475,,0,-1)</f>
        <v>5254.5</v>
      </c>
      <c r="O170" s="9">
        <f>_xlfn.XLOOKUP(A170,'SJR LIST (2024)'!A174:A475,'SJR LIST (2024)'!AD174:AD475,,0,-1)</f>
        <v>0</v>
      </c>
      <c r="P170" s="9">
        <f>_xlfn.XLOOKUP(A170,'SJR LIST (2024)'!A174:A475,'SJR LIST (2024)'!AG174:AG475,,0,-1)</f>
        <v>5254.5</v>
      </c>
      <c r="Q170" s="9">
        <f>_xlfn.XLOOKUP(A170,'SJR LIST (2024)'!A174:A475,'SJR LIST (2024)'!AC174:AC475,,0,-1)</f>
        <v>0</v>
      </c>
      <c r="R170" s="7"/>
      <c r="S170" s="7" t="str">
        <f>_xlfn.XLOOKUP(A170,'SJR LIST (2024)'!A171:A475,'SJR LIST (2024)'!AP171:AP475,,0,-1)</f>
        <v>ARE</v>
      </c>
    </row>
    <row r="171" s="3" customFormat="1" spans="1:19">
      <c r="A171" s="7" t="s">
        <v>341</v>
      </c>
      <c r="B171" s="7" t="str">
        <f>_xlfn.XLOOKUP(A171,'SJR LIST (2024)'!A175:A475,'SJR LIST (2024)'!B175:B475,,0,-1)</f>
        <v>SUCHIANCO, ATTY. PETER</v>
      </c>
      <c r="C171" s="10">
        <f>_xlfn.XLOOKUP(A171,'SJR LIST (2024)'!A175:A475,'SJR LIST (2024)'!L175:L475,,0,-1)</f>
        <v>45523</v>
      </c>
      <c r="D171" s="9">
        <f>_xlfn.XLOOKUP(A171,'SJR LIST (2024)'!A175:A475,'SJR LIST (2024)'!Q175:Q475,,0,-1)</f>
        <v>3000</v>
      </c>
      <c r="E171" s="9">
        <f>_xlfn.XLOOKUP(A171,'SJR LIST (2024)'!A175:A475,'SJR LIST (2024)'!R175:R475,,0,-1)</f>
        <v>2400</v>
      </c>
      <c r="F171" s="9">
        <f>_xlfn.XLOOKUP(A171,'SJR LIST (2024)'!A175:A475,'SJR LIST (2024)'!S175:S475,,0,-1)</f>
        <v>0</v>
      </c>
      <c r="G171" s="9">
        <f>_xlfn.XLOOKUP(A171,'SJR LIST (2024)'!A175:A475,'SJR LIST (2024)'!T175:T475,,0,-1)</f>
        <v>0</v>
      </c>
      <c r="H171" s="9">
        <f>_xlfn.XLOOKUP(A171,'SJR LIST (2024)'!A175:A475,'SJR LIST (2024)'!U175:U475,,0,-1)</f>
        <v>0</v>
      </c>
      <c r="I171" s="9">
        <f>_xlfn.XLOOKUP(A171,'SJR LIST (2024)'!A175:A475,'SJR LIST (2024)'!W175:W475,,0,-1)</f>
        <v>0</v>
      </c>
      <c r="J171" s="9">
        <f>_xlfn.XLOOKUP(A171,'SJR LIST (2024)'!A175:A475,'SJR LIST (2024)'!X175:X475,,0,-1)</f>
        <v>0</v>
      </c>
      <c r="K171" s="9">
        <f>_xlfn.XLOOKUP(A171,'SJR LIST (2024)'!A175:A475,'SJR LIST (2024)'!Y175:Y475,,0,-1)</f>
        <v>0</v>
      </c>
      <c r="L171" s="9">
        <f>_xlfn.XLOOKUP(A171,'SJR LIST (2024)'!A175:A475,'SJR LIST (2024)'!Z175:Z475,,0,-1)</f>
        <v>0</v>
      </c>
      <c r="M171" s="9">
        <f>_xlfn.XLOOKUP(A171,'SJR LIST (2024)'!A175:A475,'SJR LIST (2024)'!V175:V475,,0,-1)</f>
        <v>378</v>
      </c>
      <c r="N171" s="9">
        <f>_xlfn.XLOOKUP(A171,'SJR LIST (2024)'!A175:A475,'SJR LIST (2024)'!AB175:AB475,,0,-1)</f>
        <v>5022</v>
      </c>
      <c r="O171" s="9">
        <f>_xlfn.XLOOKUP(A171,'SJR LIST (2024)'!A175:A475,'SJR LIST (2024)'!AD175:AD475,,0,-1)</f>
        <v>0</v>
      </c>
      <c r="P171" s="9">
        <f>_xlfn.XLOOKUP(A171,'SJR LIST (2024)'!A175:A475,'SJR LIST (2024)'!AG175:AG475,,0,-1)</f>
        <v>5022</v>
      </c>
      <c r="Q171" s="9">
        <f>_xlfn.XLOOKUP(A171,'SJR LIST (2024)'!A175:A475,'SJR LIST (2024)'!AC175:AC475,,0,-1)</f>
        <v>0</v>
      </c>
      <c r="R171" s="7"/>
      <c r="S171" s="7" t="str">
        <f>_xlfn.XLOOKUP(A171,'SJR LIST (2024)'!A172:A475,'SJR LIST (2024)'!AP172:AP475,,0,-1)</f>
        <v>ARE</v>
      </c>
    </row>
    <row r="172" s="3" customFormat="1" spans="1:19">
      <c r="A172" s="7" t="s">
        <v>342</v>
      </c>
      <c r="B172" s="7" t="str">
        <f>_xlfn.XLOOKUP(A172,'SJR LIST (2024)'!A176:A475,'SJR LIST (2024)'!B176:B475,,0,-1)</f>
        <v>SUCHIANCO, ATTY. PETER</v>
      </c>
      <c r="C172" s="10">
        <f>_xlfn.XLOOKUP(A172,'SJR LIST (2024)'!A176:A475,'SJR LIST (2024)'!L176:L475,,0,-1)</f>
        <v>45523</v>
      </c>
      <c r="D172" s="9">
        <f>_xlfn.XLOOKUP(A172,'SJR LIST (2024)'!A176:A475,'SJR LIST (2024)'!Q176:Q475,,0,-1)</f>
        <v>4400</v>
      </c>
      <c r="E172" s="9">
        <f>_xlfn.XLOOKUP(A172,'SJR LIST (2024)'!A176:A475,'SJR LIST (2024)'!R176:R475,,0,-1)</f>
        <v>2400</v>
      </c>
      <c r="F172" s="9">
        <f>_xlfn.XLOOKUP(A172,'SJR LIST (2024)'!A176:A475,'SJR LIST (2024)'!S176:S475,,0,-1)</f>
        <v>500</v>
      </c>
      <c r="G172" s="9">
        <f>_xlfn.XLOOKUP(A172,'SJR LIST (2024)'!A176:A475,'SJR LIST (2024)'!T176:T475,,0,-1)</f>
        <v>0</v>
      </c>
      <c r="H172" s="9">
        <f>_xlfn.XLOOKUP(A172,'SJR LIST (2024)'!A176:A475,'SJR LIST (2024)'!U176:U475,,0,-1)</f>
        <v>0</v>
      </c>
      <c r="I172" s="9">
        <f>_xlfn.XLOOKUP(A172,'SJR LIST (2024)'!A176:A475,'SJR LIST (2024)'!W176:W475,,0,-1)</f>
        <v>0</v>
      </c>
      <c r="J172" s="9">
        <f>_xlfn.XLOOKUP(A172,'SJR LIST (2024)'!A176:A475,'SJR LIST (2024)'!X176:X475,,0,-1)</f>
        <v>0</v>
      </c>
      <c r="K172" s="9">
        <f>_xlfn.XLOOKUP(A172,'SJR LIST (2024)'!A176:A475,'SJR LIST (2024)'!Y176:Y475,,0,-1)</f>
        <v>0</v>
      </c>
      <c r="L172" s="9">
        <f>_xlfn.XLOOKUP(A172,'SJR LIST (2024)'!A176:A475,'SJR LIST (2024)'!Z176:Z475,,0,-1)</f>
        <v>0</v>
      </c>
      <c r="M172" s="9">
        <f>_xlfn.XLOOKUP(A172,'SJR LIST (2024)'!A176:A475,'SJR LIST (2024)'!V176:V475,,0,-1)</f>
        <v>511</v>
      </c>
      <c r="N172" s="9">
        <f>_xlfn.XLOOKUP(A172,'SJR LIST (2024)'!A176:A475,'SJR LIST (2024)'!AB176:AB475,,0,-1)</f>
        <v>6789</v>
      </c>
      <c r="O172" s="9">
        <f>_xlfn.XLOOKUP(A172,'SJR LIST (2024)'!A176:A475,'SJR LIST (2024)'!AD176:AD475,,0,-1)</f>
        <v>0</v>
      </c>
      <c r="P172" s="9">
        <f>_xlfn.XLOOKUP(A172,'SJR LIST (2024)'!A176:A475,'SJR LIST (2024)'!AG176:AG475,,0,-1)</f>
        <v>6789</v>
      </c>
      <c r="Q172" s="9">
        <f>_xlfn.XLOOKUP(A172,'SJR LIST (2024)'!A176:A475,'SJR LIST (2024)'!AC176:AC475,,0,-1)</f>
        <v>0</v>
      </c>
      <c r="R172" s="7"/>
      <c r="S172" s="7" t="str">
        <f>_xlfn.XLOOKUP(A172,'SJR LIST (2024)'!A173:A475,'SJR LIST (2024)'!AP173:AP475,,0,-1)</f>
        <v>ARE</v>
      </c>
    </row>
    <row r="173" s="3" customFormat="1" spans="1:19">
      <c r="A173" s="7" t="s">
        <v>343</v>
      </c>
      <c r="B173" s="7" t="str">
        <f>_xlfn.XLOOKUP(A173,'SJR LIST (2024)'!A177:A475,'SJR LIST (2024)'!B177:B475,,0,-1)</f>
        <v>REPOLLEDO, MELCHORA</v>
      </c>
      <c r="C173" s="10">
        <f>_xlfn.XLOOKUP(A173,'SJR LIST (2024)'!A177:A475,'SJR LIST (2024)'!L177:L475,,0,-1)</f>
        <v>45525</v>
      </c>
      <c r="D173" s="9">
        <f>_xlfn.XLOOKUP(A173,'SJR LIST (2024)'!A177:A475,'SJR LIST (2024)'!Q177:Q475,,0,-1)</f>
        <v>3300</v>
      </c>
      <c r="E173" s="9">
        <f>_xlfn.XLOOKUP(A173,'SJR LIST (2024)'!A177:A475,'SJR LIST (2024)'!R177:R475,,0,-1)</f>
        <v>1350</v>
      </c>
      <c r="F173" s="9">
        <f>_xlfn.XLOOKUP(A173,'SJR LIST (2024)'!A177:A475,'SJR LIST (2024)'!S177:S475,,0,-1)</f>
        <v>500</v>
      </c>
      <c r="G173" s="9">
        <f>_xlfn.XLOOKUP(A173,'SJR LIST (2024)'!A177:A475,'SJR LIST (2024)'!T177:T475,,0,-1)</f>
        <v>0</v>
      </c>
      <c r="H173" s="9">
        <f>_xlfn.XLOOKUP(A173,'SJR LIST (2024)'!A177:A475,'SJR LIST (2024)'!U177:U475,,0,-1)</f>
        <v>0</v>
      </c>
      <c r="I173" s="9">
        <f>_xlfn.XLOOKUP(A173,'SJR LIST (2024)'!A177:A475,'SJR LIST (2024)'!W177:W475,,0,-1)</f>
        <v>0</v>
      </c>
      <c r="J173" s="9">
        <f>_xlfn.XLOOKUP(A173,'SJR LIST (2024)'!A177:A475,'SJR LIST (2024)'!X177:X475,,0,-1)</f>
        <v>0</v>
      </c>
      <c r="K173" s="9">
        <f>_xlfn.XLOOKUP(A173,'SJR LIST (2024)'!A177:A475,'SJR LIST (2024)'!Y177:Y475,,0,-1)</f>
        <v>0</v>
      </c>
      <c r="L173" s="9">
        <f>_xlfn.XLOOKUP(A173,'SJR LIST (2024)'!A177:A475,'SJR LIST (2024)'!Z177:Z475,,0,-1)</f>
        <v>0</v>
      </c>
      <c r="M173" s="9">
        <f>_xlfn.XLOOKUP(A173,'SJR LIST (2024)'!A177:A475,'SJR LIST (2024)'!V177:V475,,0,-1)</f>
        <v>0</v>
      </c>
      <c r="N173" s="9">
        <f>_xlfn.XLOOKUP(A173,'SJR LIST (2024)'!A177:A475,'SJR LIST (2024)'!AB177:AB475,,0,-1)</f>
        <v>5150</v>
      </c>
      <c r="O173" s="9">
        <f>_xlfn.XLOOKUP(A173,'SJR LIST (2024)'!A177:A475,'SJR LIST (2024)'!AD177:AD475,,0,-1)</f>
        <v>2575</v>
      </c>
      <c r="P173" s="9">
        <f>_xlfn.XLOOKUP(A173,'SJR LIST (2024)'!A177:A475,'SJR LIST (2024)'!AG177:AG475,,0,-1)</f>
        <v>2575</v>
      </c>
      <c r="Q173" s="9">
        <f>_xlfn.XLOOKUP(A173,'SJR LIST (2024)'!A177:A475,'SJR LIST (2024)'!AC177:AC475,,0,-1)</f>
        <v>0</v>
      </c>
      <c r="R173" s="7"/>
      <c r="S173" s="7" t="str">
        <f>_xlfn.XLOOKUP(A173,'SJR LIST (2024)'!A174:A475,'SJR LIST (2024)'!AP174:AP475,,0,-1)</f>
        <v>ARC</v>
      </c>
    </row>
    <row r="174" s="3" customFormat="1" spans="1:19">
      <c r="A174" s="7" t="s">
        <v>349</v>
      </c>
      <c r="B174" s="7" t="str">
        <f>_xlfn.XLOOKUP(A174,'SJR LIST (2024)'!A184:A475,'SJR LIST (2024)'!B184:B475,,0,-1)</f>
        <v>COLICO, JANE</v>
      </c>
      <c r="C174" s="10">
        <f>_xlfn.XLOOKUP(A174,'SJR LIST (2024)'!A184:A475,'SJR LIST (2024)'!L184:L475,,0,-1)</f>
        <v>45531</v>
      </c>
      <c r="D174" s="9">
        <f>_xlfn.XLOOKUP(A174,'SJR LIST (2024)'!A184:A475,'SJR LIST (2024)'!Q184:Q475,,0,-1)</f>
        <v>0</v>
      </c>
      <c r="E174" s="9">
        <f>_xlfn.XLOOKUP(A174,'SJR LIST (2024)'!A184:A475,'SJR LIST (2024)'!R184:R475,,0,-1)</f>
        <v>450</v>
      </c>
      <c r="F174" s="9">
        <f>_xlfn.XLOOKUP(A174,'SJR LIST (2024)'!A184:A475,'SJR LIST (2024)'!S184:S475,,0,-1)</f>
        <v>0</v>
      </c>
      <c r="G174" s="9">
        <f>_xlfn.XLOOKUP(A174,'SJR LIST (2024)'!A184:A475,'SJR LIST (2024)'!T184:T475,,0,-1)</f>
        <v>0</v>
      </c>
      <c r="H174" s="9">
        <f>_xlfn.XLOOKUP(A174,'SJR LIST (2024)'!A184:A475,'SJR LIST (2024)'!U184:U475,,0,-1)</f>
        <v>0</v>
      </c>
      <c r="I174" s="9">
        <f>_xlfn.XLOOKUP(A174,'SJR LIST (2024)'!A184:A475,'SJR LIST (2024)'!W184:W475,,0,-1)</f>
        <v>0</v>
      </c>
      <c r="J174" s="9">
        <f>_xlfn.XLOOKUP(A174,'SJR LIST (2024)'!A184:A475,'SJR LIST (2024)'!X184:X475,,0,-1)</f>
        <v>450</v>
      </c>
      <c r="K174" s="9">
        <f>_xlfn.XLOOKUP(A174,'SJR LIST (2024)'!A184:A475,'SJR LIST (2024)'!Y184:Y475,,0,-1)</f>
        <v>0</v>
      </c>
      <c r="L174" s="9">
        <f>_xlfn.XLOOKUP(A174,'SJR LIST (2024)'!A184:A475,'SJR LIST (2024)'!Z184:Z475,,0,-1)</f>
        <v>0</v>
      </c>
      <c r="M174" s="9">
        <f>_xlfn.XLOOKUP(A174,'SJR LIST (2024)'!A184:A475,'SJR LIST (2024)'!V184:V475,,0,-1)</f>
        <v>0</v>
      </c>
      <c r="N174" s="9">
        <f>_xlfn.XLOOKUP(A174,'SJR LIST (2024)'!A184:A475,'SJR LIST (2024)'!AB184:AB475,,0,-1)</f>
        <v>0</v>
      </c>
      <c r="O174" s="9">
        <f>_xlfn.XLOOKUP(A174,'SJR LIST (2024)'!A184:A475,'SJR LIST (2024)'!AD184:AD475,,0,-1)</f>
        <v>0</v>
      </c>
      <c r="P174" s="9">
        <f>_xlfn.XLOOKUP(A174,'SJR LIST (2024)'!A184:A475,'SJR LIST (2024)'!AG184:AG475,,0,-1)</f>
        <v>0</v>
      </c>
      <c r="Q174" s="9">
        <f>_xlfn.XLOOKUP(A174,'SJR LIST (2024)'!A184:A475,'SJR LIST (2024)'!AC184:AC475,,0,-1)</f>
        <v>0</v>
      </c>
      <c r="R174" s="7"/>
      <c r="S174" s="7" t="str">
        <f>_xlfn.XLOOKUP(A174,'SJR LIST (2024)'!A181:A475,'SJR LIST (2024)'!AP181:AP475,,0,-1)</f>
        <v>DPO</v>
      </c>
    </row>
    <row r="175" s="3" customFormat="1" spans="1:19">
      <c r="A175" s="7" t="s">
        <v>350</v>
      </c>
      <c r="B175" s="7" t="str">
        <f>_xlfn.XLOOKUP(A175,'SJR LIST (2024)'!A185:A475,'SJR LIST (2024)'!B185:B475,,0,-1)</f>
        <v>REBUYAS, LUISITO MARIANO</v>
      </c>
      <c r="C175" s="10">
        <f>_xlfn.XLOOKUP(A175,'SJR LIST (2024)'!A185:A475,'SJR LIST (2024)'!L185:L475,,0,-1)</f>
        <v>45531</v>
      </c>
      <c r="D175" s="9">
        <f>_xlfn.XLOOKUP(A175,'SJR LIST (2024)'!A185:A475,'SJR LIST (2024)'!Q185:Q475,,0,-1)</f>
        <v>0</v>
      </c>
      <c r="E175" s="9">
        <f>_xlfn.XLOOKUP(A175,'SJR LIST (2024)'!A185:A475,'SJR LIST (2024)'!R185:R475,,0,-1)</f>
        <v>500</v>
      </c>
      <c r="F175" s="9">
        <f>_xlfn.XLOOKUP(A175,'SJR LIST (2024)'!A185:A475,'SJR LIST (2024)'!S185:S475,,0,-1)</f>
        <v>0</v>
      </c>
      <c r="G175" s="9">
        <f>_xlfn.XLOOKUP(A175,'SJR LIST (2024)'!A185:A475,'SJR LIST (2024)'!T185:T475,,0,-1)</f>
        <v>0</v>
      </c>
      <c r="H175" s="9">
        <f>_xlfn.XLOOKUP(A175,'SJR LIST (2024)'!A185:A475,'SJR LIST (2024)'!U185:U475,,0,-1)</f>
        <v>0</v>
      </c>
      <c r="I175" s="9">
        <f>_xlfn.XLOOKUP(A175,'SJR LIST (2024)'!A185:A475,'SJR LIST (2024)'!W185:W475,,0,-1)</f>
        <v>0</v>
      </c>
      <c r="J175" s="9">
        <f>_xlfn.XLOOKUP(A175,'SJR LIST (2024)'!A185:A475,'SJR LIST (2024)'!X185:X475,,0,-1)</f>
        <v>500</v>
      </c>
      <c r="K175" s="9">
        <f>_xlfn.XLOOKUP(A175,'SJR LIST (2024)'!A185:A475,'SJR LIST (2024)'!Y185:Y475,,0,-1)</f>
        <v>0</v>
      </c>
      <c r="L175" s="9">
        <f>_xlfn.XLOOKUP(A175,'SJR LIST (2024)'!A185:A475,'SJR LIST (2024)'!Z185:Z475,,0,-1)</f>
        <v>0</v>
      </c>
      <c r="M175" s="9">
        <f>_xlfn.XLOOKUP(A175,'SJR LIST (2024)'!A185:A475,'SJR LIST (2024)'!V185:V475,,0,-1)</f>
        <v>0</v>
      </c>
      <c r="N175" s="9">
        <f>_xlfn.XLOOKUP(A175,'SJR LIST (2024)'!A185:A475,'SJR LIST (2024)'!AB185:AB475,,0,-1)</f>
        <v>0</v>
      </c>
      <c r="O175" s="9">
        <f>_xlfn.XLOOKUP(A175,'SJR LIST (2024)'!A185:A475,'SJR LIST (2024)'!AD185:AD475,,0,-1)</f>
        <v>0</v>
      </c>
      <c r="P175" s="9">
        <f>_xlfn.XLOOKUP(A175,'SJR LIST (2024)'!A185:A475,'SJR LIST (2024)'!AG185:AG475,,0,-1)</f>
        <v>0</v>
      </c>
      <c r="Q175" s="9">
        <f>_xlfn.XLOOKUP(A175,'SJR LIST (2024)'!A185:A475,'SJR LIST (2024)'!AC185:AC475,,0,-1)</f>
        <v>0</v>
      </c>
      <c r="R175" s="7"/>
      <c r="S175" s="7" t="str">
        <f>_xlfn.XLOOKUP(A175,'SJR LIST (2024)'!A182:A475,'SJR LIST (2024)'!AP182:AP475,,0,-1)</f>
        <v>DPO</v>
      </c>
    </row>
    <row r="176" s="3" customFormat="1" spans="1:19">
      <c r="A176" s="7" t="s">
        <v>351</v>
      </c>
      <c r="B176" s="7" t="str">
        <f>_xlfn.XLOOKUP(A176,'SJR LIST (2024)'!A186:A475,'SJR LIST (2024)'!B186:B475,,0,-1)</f>
        <v>ILUSTRE, ROMA</v>
      </c>
      <c r="C176" s="10">
        <f>_xlfn.XLOOKUP(A176,'SJR LIST (2024)'!A186:A475,'SJR LIST (2024)'!L186:L475,,0,-1)</f>
        <v>45532</v>
      </c>
      <c r="D176" s="9">
        <f>_xlfn.XLOOKUP(A176,'SJR LIST (2024)'!A186:A475,'SJR LIST (2024)'!Q186:Q475,,0,-1)</f>
        <v>600</v>
      </c>
      <c r="E176" s="9">
        <f>_xlfn.XLOOKUP(A176,'SJR LIST (2024)'!A186:A475,'SJR LIST (2024)'!R186:R475,,0,-1)</f>
        <v>800</v>
      </c>
      <c r="F176" s="9">
        <f>_xlfn.XLOOKUP(A176,'SJR LIST (2024)'!A186:A475,'SJR LIST (2024)'!S186:S475,,0,-1)</f>
        <v>0</v>
      </c>
      <c r="G176" s="9">
        <f>_xlfn.XLOOKUP(A176,'SJR LIST (2024)'!A186:A475,'SJR LIST (2024)'!T186:T475,,0,-1)</f>
        <v>0</v>
      </c>
      <c r="H176" s="9">
        <f>_xlfn.XLOOKUP(A176,'SJR LIST (2024)'!A186:A475,'SJR LIST (2024)'!U186:U475,,0,-1)</f>
        <v>0</v>
      </c>
      <c r="I176" s="9">
        <f>_xlfn.XLOOKUP(A176,'SJR LIST (2024)'!A186:A475,'SJR LIST (2024)'!W186:W475,,0,-1)</f>
        <v>600</v>
      </c>
      <c r="J176" s="9">
        <f>_xlfn.XLOOKUP(A176,'SJR LIST (2024)'!A186:A475,'SJR LIST (2024)'!X186:X475,,0,-1)</f>
        <v>800</v>
      </c>
      <c r="K176" s="9">
        <f>_xlfn.XLOOKUP(A176,'SJR LIST (2024)'!A186:A475,'SJR LIST (2024)'!Y186:Y475,,0,-1)</f>
        <v>0</v>
      </c>
      <c r="L176" s="9">
        <f>_xlfn.XLOOKUP(A176,'SJR LIST (2024)'!A186:A475,'SJR LIST (2024)'!Z186:Z475,,0,-1)</f>
        <v>0</v>
      </c>
      <c r="M176" s="9">
        <f>_xlfn.XLOOKUP(A176,'SJR LIST (2024)'!A186:A475,'SJR LIST (2024)'!V186:V475,,0,-1)</f>
        <v>0</v>
      </c>
      <c r="N176" s="9">
        <f>_xlfn.XLOOKUP(A176,'SJR LIST (2024)'!A186:A475,'SJR LIST (2024)'!AB186:AB475,,0,-1)</f>
        <v>0</v>
      </c>
      <c r="O176" s="9">
        <f>_xlfn.XLOOKUP(A176,'SJR LIST (2024)'!A186:A475,'SJR LIST (2024)'!AD186:AD475,,0,-1)</f>
        <v>0</v>
      </c>
      <c r="P176" s="9">
        <f>_xlfn.XLOOKUP(A176,'SJR LIST (2024)'!A186:A475,'SJR LIST (2024)'!AG186:AG475,,0,-1)</f>
        <v>0</v>
      </c>
      <c r="Q176" s="9">
        <f>_xlfn.XLOOKUP(A176,'SJR LIST (2024)'!A186:A475,'SJR LIST (2024)'!AC186:AC475,,0,-1)</f>
        <v>0</v>
      </c>
      <c r="R176" s="7"/>
      <c r="S176" s="7" t="str">
        <f>_xlfn.XLOOKUP(A176,'SJR LIST (2024)'!A183:A475,'SJR LIST (2024)'!AP183:AP475,,0,-1)</f>
        <v>DPO</v>
      </c>
    </row>
    <row r="177" s="3" customFormat="1" spans="1:19">
      <c r="A177" s="7" t="s">
        <v>352</v>
      </c>
      <c r="B177" s="7" t="str">
        <f>_xlfn.XLOOKUP(A177,'SJR LIST (2024)'!A187:A475,'SJR LIST (2024)'!B187:B475,,0,-1)</f>
        <v>OSIO, LIEZEL</v>
      </c>
      <c r="C177" s="10">
        <f>_xlfn.XLOOKUP(A177,'SJR LIST (2024)'!A187:A475,'SJR LIST (2024)'!L187:L475,,0,-1)</f>
        <v>45532</v>
      </c>
      <c r="D177" s="9">
        <f>_xlfn.XLOOKUP(A177,'SJR LIST (2024)'!A187:A475,'SJR LIST (2024)'!Q187:Q475,,0,-1)</f>
        <v>600</v>
      </c>
      <c r="E177" s="9">
        <f>_xlfn.XLOOKUP(A177,'SJR LIST (2024)'!A187:A475,'SJR LIST (2024)'!R187:R475,,0,-1)</f>
        <v>800</v>
      </c>
      <c r="F177" s="9">
        <f>_xlfn.XLOOKUP(A177,'SJR LIST (2024)'!A187:A475,'SJR LIST (2024)'!S187:S475,,0,-1)</f>
        <v>0</v>
      </c>
      <c r="G177" s="9">
        <f>_xlfn.XLOOKUP(A177,'SJR LIST (2024)'!A187:A475,'SJR LIST (2024)'!T187:T475,,0,-1)</f>
        <v>0</v>
      </c>
      <c r="H177" s="9">
        <f>_xlfn.XLOOKUP(A177,'SJR LIST (2024)'!A187:A475,'SJR LIST (2024)'!U187:U475,,0,-1)</f>
        <v>0</v>
      </c>
      <c r="I177" s="9">
        <f>_xlfn.XLOOKUP(A177,'SJR LIST (2024)'!A187:A475,'SJR LIST (2024)'!W187:W475,,0,-1)</f>
        <v>600</v>
      </c>
      <c r="J177" s="9">
        <f>_xlfn.XLOOKUP(A177,'SJR LIST (2024)'!A187:A475,'SJR LIST (2024)'!X187:X475,,0,-1)</f>
        <v>800</v>
      </c>
      <c r="K177" s="9">
        <f>_xlfn.XLOOKUP(A177,'SJR LIST (2024)'!A187:A475,'SJR LIST (2024)'!Y187:Y475,,0,-1)</f>
        <v>0</v>
      </c>
      <c r="L177" s="9">
        <f>_xlfn.XLOOKUP(A177,'SJR LIST (2024)'!A187:A475,'SJR LIST (2024)'!Z187:Z475,,0,-1)</f>
        <v>0</v>
      </c>
      <c r="M177" s="9">
        <f>_xlfn.XLOOKUP(A177,'SJR LIST (2024)'!A187:A475,'SJR LIST (2024)'!V187:V475,,0,-1)</f>
        <v>0</v>
      </c>
      <c r="N177" s="9">
        <f>_xlfn.XLOOKUP(A177,'SJR LIST (2024)'!A187:A475,'SJR LIST (2024)'!AB187:AB475,,0,-1)</f>
        <v>0</v>
      </c>
      <c r="O177" s="9">
        <f>_xlfn.XLOOKUP(A177,'SJR LIST (2024)'!A187:A475,'SJR LIST (2024)'!AD187:AD475,,0,-1)</f>
        <v>0</v>
      </c>
      <c r="P177" s="9">
        <f>_xlfn.XLOOKUP(A177,'SJR LIST (2024)'!A187:A475,'SJR LIST (2024)'!AG187:AG475,,0,-1)</f>
        <v>0</v>
      </c>
      <c r="Q177" s="9">
        <f>_xlfn.XLOOKUP(A177,'SJR LIST (2024)'!A187:A475,'SJR LIST (2024)'!AC187:AC475,,0,-1)</f>
        <v>0</v>
      </c>
      <c r="R177" s="7"/>
      <c r="S177" s="7" t="str">
        <f>_xlfn.XLOOKUP(A177,'SJR LIST (2024)'!A184:A475,'SJR LIST (2024)'!AP184:AP475,,0,-1)</f>
        <v>DPO</v>
      </c>
    </row>
    <row r="178" s="3" customFormat="1" spans="1:19">
      <c r="A178" s="7" t="s">
        <v>353</v>
      </c>
      <c r="B178" s="7" t="str">
        <f>_xlfn.XLOOKUP(A178,'SJR LIST (2024)'!A178:A475,'SJR LIST (2024)'!B178:B475,,0,-1)</f>
        <v>MARINA SEAVIEW DEVELOPMENT CORP.</v>
      </c>
      <c r="C178" s="10">
        <f>_xlfn.XLOOKUP(A178,'SJR LIST (2024)'!A178:A475,'SJR LIST (2024)'!L178:L475,,0,-1)</f>
        <v>45533</v>
      </c>
      <c r="D178" s="9">
        <f>_xlfn.XLOOKUP(A178,'SJR LIST (2024)'!A178:A475,'SJR LIST (2024)'!Q178:Q475,,0,-1)</f>
        <v>0</v>
      </c>
      <c r="E178" s="9">
        <f>_xlfn.XLOOKUP(A178,'SJR LIST (2024)'!A178:A475,'SJR LIST (2024)'!R178:R475,,0,-1)</f>
        <v>450</v>
      </c>
      <c r="F178" s="9">
        <f>_xlfn.XLOOKUP(A178,'SJR LIST (2024)'!A178:A475,'SJR LIST (2024)'!S178:S475,,0,-1)</f>
        <v>500</v>
      </c>
      <c r="G178" s="9">
        <f>_xlfn.XLOOKUP(A178,'SJR LIST (2024)'!A178:A475,'SJR LIST (2024)'!T178:T475,,0,-1)</f>
        <v>0</v>
      </c>
      <c r="H178" s="9">
        <f>_xlfn.XLOOKUP(A178,'SJR LIST (2024)'!A178:A475,'SJR LIST (2024)'!U178:U475,,0,-1)</f>
        <v>0</v>
      </c>
      <c r="I178" s="9">
        <f>_xlfn.XLOOKUP(A178,'SJR LIST (2024)'!A178:A475,'SJR LIST (2024)'!W178:W475,,0,-1)</f>
        <v>0</v>
      </c>
      <c r="J178" s="9">
        <f>_xlfn.XLOOKUP(A178,'SJR LIST (2024)'!A178:A475,'SJR LIST (2024)'!X178:X475,,0,-1)</f>
        <v>0</v>
      </c>
      <c r="K178" s="9">
        <f>_xlfn.XLOOKUP(A178,'SJR LIST (2024)'!A178:A475,'SJR LIST (2024)'!Y178:Y475,,0,-1)</f>
        <v>0</v>
      </c>
      <c r="L178" s="9">
        <f>_xlfn.XLOOKUP(A178,'SJR LIST (2024)'!A178:A475,'SJR LIST (2024)'!Z178:Z475,,0,-1)</f>
        <v>0</v>
      </c>
      <c r="M178" s="9">
        <f>_xlfn.XLOOKUP(A178,'SJR LIST (2024)'!A178:A475,'SJR LIST (2024)'!V178:V475,,0,-1)</f>
        <v>0</v>
      </c>
      <c r="N178" s="9">
        <f>_xlfn.XLOOKUP(A178,'SJR LIST (2024)'!A178:A475,'SJR LIST (2024)'!AB178:AB475,,0,-1)</f>
        <v>950</v>
      </c>
      <c r="O178" s="9">
        <f>_xlfn.XLOOKUP(A178,'SJR LIST (2024)'!A178:A475,'SJR LIST (2024)'!AD178:AD475,,0,-1)</f>
        <v>0</v>
      </c>
      <c r="P178" s="9">
        <f>_xlfn.XLOOKUP(A178,'SJR LIST (2024)'!A178:A475,'SJR LIST (2024)'!AG178:AG475,,0,-1)</f>
        <v>950</v>
      </c>
      <c r="Q178" s="9">
        <f>_xlfn.XLOOKUP(A178,'SJR LIST (2024)'!A178:A475,'SJR LIST (2024)'!AC178:AC475,,0,-1)</f>
        <v>0</v>
      </c>
      <c r="R178" s="7"/>
      <c r="S178" s="7" t="str">
        <f>_xlfn.XLOOKUP(A178,'SJR LIST (2024)'!A175:A475,'SJR LIST (2024)'!AP175:AP475,,0,-1)</f>
        <v>ARC</v>
      </c>
    </row>
    <row r="179" s="3" customFormat="1" spans="1:19">
      <c r="A179" s="7" t="s">
        <v>354</v>
      </c>
      <c r="B179" s="7" t="str">
        <f>_xlfn.XLOOKUP(A179,'SJR LIST (2024)'!A179:A475,'SJR LIST (2024)'!B179:B475,,0,-1)</f>
        <v>ABENSON VENTURES INC.</v>
      </c>
      <c r="C179" s="10">
        <f>_xlfn.XLOOKUP(A179,'SJR LIST (2024)'!A179:A475,'SJR LIST (2024)'!L179:L475,,0,-1)</f>
        <v>45533</v>
      </c>
      <c r="D179" s="9">
        <f>_xlfn.XLOOKUP(A179,'SJR LIST (2024)'!A179:A475,'SJR LIST (2024)'!Q179:Q475,,0,-1)</f>
        <v>0</v>
      </c>
      <c r="E179" s="9">
        <f>_xlfn.XLOOKUP(A179,'SJR LIST (2024)'!A179:A475,'SJR LIST (2024)'!R179:R475,,0,-1)</f>
        <v>450</v>
      </c>
      <c r="F179" s="9">
        <f>_xlfn.XLOOKUP(A179,'SJR LIST (2024)'!A179:A475,'SJR LIST (2024)'!S179:S475,,0,-1)</f>
        <v>0</v>
      </c>
      <c r="G179" s="9">
        <f>_xlfn.XLOOKUP(A179,'SJR LIST (2024)'!A179:A475,'SJR LIST (2024)'!T179:T475,,0,-1)</f>
        <v>0</v>
      </c>
      <c r="H179" s="9">
        <f>_xlfn.XLOOKUP(A179,'SJR LIST (2024)'!A179:A475,'SJR LIST (2024)'!U179:U475,,0,-1)</f>
        <v>0</v>
      </c>
      <c r="I179" s="9">
        <f>_xlfn.XLOOKUP(A179,'SJR LIST (2024)'!A179:A475,'SJR LIST (2024)'!W179:W475,,0,-1)</f>
        <v>0</v>
      </c>
      <c r="J179" s="9">
        <f>_xlfn.XLOOKUP(A179,'SJR LIST (2024)'!A179:A475,'SJR LIST (2024)'!X179:X475,,0,-1)</f>
        <v>450</v>
      </c>
      <c r="K179" s="9">
        <f>_xlfn.XLOOKUP(A179,'SJR LIST (2024)'!A179:A475,'SJR LIST (2024)'!Y179:Y475,,0,-1)</f>
        <v>0</v>
      </c>
      <c r="L179" s="9">
        <f>_xlfn.XLOOKUP(A179,'SJR LIST (2024)'!A179:A475,'SJR LIST (2024)'!Z179:Z475,,0,-1)</f>
        <v>0</v>
      </c>
      <c r="M179" s="9">
        <f>_xlfn.XLOOKUP(A179,'SJR LIST (2024)'!A179:A475,'SJR LIST (2024)'!V179:V475,,0,-1)</f>
        <v>0</v>
      </c>
      <c r="N179" s="9">
        <f>_xlfn.XLOOKUP(A179,'SJR LIST (2024)'!A179:A475,'SJR LIST (2024)'!AB179:AB475,,0,-1)</f>
        <v>0</v>
      </c>
      <c r="O179" s="9">
        <f>_xlfn.XLOOKUP(A179,'SJR LIST (2024)'!A179:A475,'SJR LIST (2024)'!AD179:AD475,,0,-1)</f>
        <v>0</v>
      </c>
      <c r="P179" s="9">
        <f>_xlfn.XLOOKUP(A179,'SJR LIST (2024)'!A179:A475,'SJR LIST (2024)'!AG179:AG475,,0,-1)</f>
        <v>0</v>
      </c>
      <c r="Q179" s="9">
        <f>_xlfn.XLOOKUP(A179,'SJR LIST (2024)'!A179:A475,'SJR LIST (2024)'!AC179:AC475,,0,-1)</f>
        <v>0</v>
      </c>
      <c r="R179" s="7"/>
      <c r="S179" s="7" t="str">
        <f>_xlfn.XLOOKUP(A179,'SJR LIST (2024)'!A176:A475,'SJR LIST (2024)'!AP176:AP475,,0,-1)</f>
        <v>DPO</v>
      </c>
    </row>
    <row r="180" s="3" customFormat="1" spans="1:19">
      <c r="A180" s="7" t="s">
        <v>355</v>
      </c>
      <c r="B180" s="7" t="str">
        <f>_xlfn.XLOOKUP(A180,'SJR LIST (2024)'!A180:A475,'SJR LIST (2024)'!B180:B475,,0,-1)</f>
        <v>ABENSON VENTURES INC.</v>
      </c>
      <c r="C180" s="10">
        <f>_xlfn.XLOOKUP(A180,'SJR LIST (2024)'!A180:A475,'SJR LIST (2024)'!L180:L475,,0,-1)</f>
        <v>45533</v>
      </c>
      <c r="D180" s="9">
        <f>_xlfn.XLOOKUP(A180,'SJR LIST (2024)'!A180:A475,'SJR LIST (2024)'!Q180:Q475,,0,-1)</f>
        <v>0</v>
      </c>
      <c r="E180" s="9">
        <f>_xlfn.XLOOKUP(A180,'SJR LIST (2024)'!A180:A475,'SJR LIST (2024)'!R180:R475,,0,-1)</f>
        <v>450</v>
      </c>
      <c r="F180" s="9">
        <f>_xlfn.XLOOKUP(A180,'SJR LIST (2024)'!A180:A475,'SJR LIST (2024)'!S180:S475,,0,-1)</f>
        <v>0</v>
      </c>
      <c r="G180" s="9">
        <f>_xlfn.XLOOKUP(A180,'SJR LIST (2024)'!A180:A475,'SJR LIST (2024)'!T180:T475,,0,-1)</f>
        <v>0</v>
      </c>
      <c r="H180" s="9">
        <f>_xlfn.XLOOKUP(A180,'SJR LIST (2024)'!A180:A475,'SJR LIST (2024)'!U180:U475,,0,-1)</f>
        <v>0</v>
      </c>
      <c r="I180" s="9">
        <f>_xlfn.XLOOKUP(A180,'SJR LIST (2024)'!A180:A475,'SJR LIST (2024)'!W180:W475,,0,-1)</f>
        <v>0</v>
      </c>
      <c r="J180" s="9">
        <f>_xlfn.XLOOKUP(A180,'SJR LIST (2024)'!A180:A475,'SJR LIST (2024)'!X180:X475,,0,-1)</f>
        <v>450</v>
      </c>
      <c r="K180" s="9">
        <f>_xlfn.XLOOKUP(A180,'SJR LIST (2024)'!A180:A475,'SJR LIST (2024)'!Y180:Y475,,0,-1)</f>
        <v>0</v>
      </c>
      <c r="L180" s="9">
        <f>_xlfn.XLOOKUP(A180,'SJR LIST (2024)'!A180:A475,'SJR LIST (2024)'!Z180:Z475,,0,-1)</f>
        <v>0</v>
      </c>
      <c r="M180" s="9">
        <f>_xlfn.XLOOKUP(A180,'SJR LIST (2024)'!A180:A475,'SJR LIST (2024)'!V180:V475,,0,-1)</f>
        <v>0</v>
      </c>
      <c r="N180" s="9">
        <f>_xlfn.XLOOKUP(A180,'SJR LIST (2024)'!A180:A475,'SJR LIST (2024)'!AB180:AB475,,0,-1)</f>
        <v>0</v>
      </c>
      <c r="O180" s="9">
        <f>_xlfn.XLOOKUP(A180,'SJR LIST (2024)'!A180:A475,'SJR LIST (2024)'!AD180:AD475,,0,-1)</f>
        <v>0</v>
      </c>
      <c r="P180" s="9">
        <f>_xlfn.XLOOKUP(A180,'SJR LIST (2024)'!A180:A475,'SJR LIST (2024)'!AG180:AG475,,0,-1)</f>
        <v>0</v>
      </c>
      <c r="Q180" s="9">
        <f>_xlfn.XLOOKUP(A180,'SJR LIST (2024)'!A180:A475,'SJR LIST (2024)'!AC180:AC475,,0,-1)</f>
        <v>0</v>
      </c>
      <c r="R180" s="7"/>
      <c r="S180" s="7" t="str">
        <f>_xlfn.XLOOKUP(A180,'SJR LIST (2024)'!A177:A475,'SJR LIST (2024)'!AP177:AP475,,0,-1)</f>
        <v>DPO</v>
      </c>
    </row>
    <row r="181" s="3" customFormat="1" spans="1:19">
      <c r="A181" s="7" t="s">
        <v>356</v>
      </c>
      <c r="B181" s="7" t="str">
        <f>_xlfn.XLOOKUP(A181,'SJR LIST (2024)'!A181:A475,'SJR LIST (2024)'!B181:B475,,0,-1)</f>
        <v>ABENSON VENTURES INC.</v>
      </c>
      <c r="C181" s="10">
        <f>_xlfn.XLOOKUP(A181,'SJR LIST (2024)'!A181:A475,'SJR LIST (2024)'!L181:L475,,0,-1)</f>
        <v>45533</v>
      </c>
      <c r="D181" s="9">
        <f>_xlfn.XLOOKUP(A181,'SJR LIST (2024)'!A181:A475,'SJR LIST (2024)'!Q181:Q475,,0,-1)</f>
        <v>0</v>
      </c>
      <c r="E181" s="9">
        <f>_xlfn.XLOOKUP(A181,'SJR LIST (2024)'!A181:A475,'SJR LIST (2024)'!R181:R475,,0,-1)</f>
        <v>450</v>
      </c>
      <c r="F181" s="9">
        <f>_xlfn.XLOOKUP(A181,'SJR LIST (2024)'!A181:A475,'SJR LIST (2024)'!S181:S475,,0,-1)</f>
        <v>0</v>
      </c>
      <c r="G181" s="9">
        <f>_xlfn.XLOOKUP(A181,'SJR LIST (2024)'!A181:A475,'SJR LIST (2024)'!T181:T475,,0,-1)</f>
        <v>0</v>
      </c>
      <c r="H181" s="9">
        <f>_xlfn.XLOOKUP(A181,'SJR LIST (2024)'!A181:A475,'SJR LIST (2024)'!U181:U475,,0,-1)</f>
        <v>0</v>
      </c>
      <c r="I181" s="9">
        <f>_xlfn.XLOOKUP(A181,'SJR LIST (2024)'!A181:A475,'SJR LIST (2024)'!W181:W475,,0,-1)</f>
        <v>0</v>
      </c>
      <c r="J181" s="9">
        <f>_xlfn.XLOOKUP(A181,'SJR LIST (2024)'!A181:A475,'SJR LIST (2024)'!X181:X475,,0,-1)</f>
        <v>450</v>
      </c>
      <c r="K181" s="9">
        <f>_xlfn.XLOOKUP(A181,'SJR LIST (2024)'!A181:A475,'SJR LIST (2024)'!Y181:Y475,,0,-1)</f>
        <v>0</v>
      </c>
      <c r="L181" s="9">
        <f>_xlfn.XLOOKUP(A181,'SJR LIST (2024)'!A181:A475,'SJR LIST (2024)'!Z181:Z475,,0,-1)</f>
        <v>0</v>
      </c>
      <c r="M181" s="9">
        <f>_xlfn.XLOOKUP(A181,'SJR LIST (2024)'!A181:A475,'SJR LIST (2024)'!V181:V475,,0,-1)</f>
        <v>0</v>
      </c>
      <c r="N181" s="9">
        <f>_xlfn.XLOOKUP(A181,'SJR LIST (2024)'!A181:A475,'SJR LIST (2024)'!AB181:AB475,,0,-1)</f>
        <v>0</v>
      </c>
      <c r="O181" s="9">
        <f>_xlfn.XLOOKUP(A181,'SJR LIST (2024)'!A181:A475,'SJR LIST (2024)'!AD181:AD475,,0,-1)</f>
        <v>0</v>
      </c>
      <c r="P181" s="9">
        <f>_xlfn.XLOOKUP(A181,'SJR LIST (2024)'!A181:A475,'SJR LIST (2024)'!AG181:AG475,,0,-1)</f>
        <v>0</v>
      </c>
      <c r="Q181" s="9">
        <f>_xlfn.XLOOKUP(A181,'SJR LIST (2024)'!A181:A475,'SJR LIST (2024)'!AC181:AC475,,0,-1)</f>
        <v>0</v>
      </c>
      <c r="R181" s="7"/>
      <c r="S181" s="7" t="str">
        <f>_xlfn.XLOOKUP(A181,'SJR LIST (2024)'!A178:A475,'SJR LIST (2024)'!AP178:AP475,,0,-1)</f>
        <v>DPO</v>
      </c>
    </row>
    <row r="182" s="3" customFormat="1" spans="1:19">
      <c r="A182" s="7" t="s">
        <v>357</v>
      </c>
      <c r="B182" s="7" t="str">
        <f>_xlfn.XLOOKUP(A182,'SJR LIST (2024)'!A183:A475,'SJR LIST (2024)'!B183:B475,,0,-1)</f>
        <v>RESPALL, RENZEE</v>
      </c>
      <c r="C182" s="10">
        <f>_xlfn.XLOOKUP(A182,'SJR LIST (2024)'!A183:A475,'SJR LIST (2024)'!L183:L475,,0,-1)</f>
        <v>45533</v>
      </c>
      <c r="D182" s="9">
        <f>_xlfn.XLOOKUP(A182,'SJR LIST (2024)'!A183:A475,'SJR LIST (2024)'!Q183:Q475,,0,-1)</f>
        <v>7600</v>
      </c>
      <c r="E182" s="9">
        <f>_xlfn.XLOOKUP(A182,'SJR LIST (2024)'!A183:A475,'SJR LIST (2024)'!R183:R475,,0,-1)</f>
        <v>2600</v>
      </c>
      <c r="F182" s="9">
        <f>_xlfn.XLOOKUP(A182,'SJR LIST (2024)'!A183:A475,'SJR LIST (2024)'!S183:S475,,0,-1)</f>
        <v>0</v>
      </c>
      <c r="G182" s="9">
        <f>_xlfn.XLOOKUP(A182,'SJR LIST (2024)'!A183:A475,'SJR LIST (2024)'!T183:T475,,0,-1)</f>
        <v>0</v>
      </c>
      <c r="H182" s="9">
        <f>_xlfn.XLOOKUP(A182,'SJR LIST (2024)'!A183:A475,'SJR LIST (2024)'!U183:U475,,0,-1)</f>
        <v>0</v>
      </c>
      <c r="I182" s="9">
        <f>_xlfn.XLOOKUP(A182,'SJR LIST (2024)'!A183:A475,'SJR LIST (2024)'!W183:W475,,0,-1)</f>
        <v>7600</v>
      </c>
      <c r="J182" s="9">
        <f>_xlfn.XLOOKUP(A182,'SJR LIST (2024)'!A183:A475,'SJR LIST (2024)'!X183:X475,,0,-1)</f>
        <v>2600</v>
      </c>
      <c r="K182" s="9">
        <f>_xlfn.XLOOKUP(A182,'SJR LIST (2024)'!A183:A475,'SJR LIST (2024)'!Y183:Y475,,0,-1)</f>
        <v>0</v>
      </c>
      <c r="L182" s="9">
        <f>_xlfn.XLOOKUP(A182,'SJR LIST (2024)'!A183:A475,'SJR LIST (2024)'!Z183:Z475,,0,-1)</f>
        <v>0</v>
      </c>
      <c r="M182" s="9">
        <f>_xlfn.XLOOKUP(A182,'SJR LIST (2024)'!A183:A475,'SJR LIST (2024)'!V183:V475,,0,-1)</f>
        <v>0</v>
      </c>
      <c r="N182" s="9">
        <f>_xlfn.XLOOKUP(A182,'SJR LIST (2024)'!A183:A475,'SJR LIST (2024)'!AB183:AB475,,0,-1)</f>
        <v>0</v>
      </c>
      <c r="O182" s="9">
        <f>_xlfn.XLOOKUP(A182,'SJR LIST (2024)'!A183:A475,'SJR LIST (2024)'!AD183:AD475,,0,-1)</f>
        <v>0</v>
      </c>
      <c r="P182" s="9">
        <f>_xlfn.XLOOKUP(A182,'SJR LIST (2024)'!A183:A475,'SJR LIST (2024)'!AG183:AG475,,0,-1)</f>
        <v>0</v>
      </c>
      <c r="Q182" s="9">
        <f>_xlfn.XLOOKUP(A182,'SJR LIST (2024)'!A183:A475,'SJR LIST (2024)'!AC183:AC475,,0,-1)</f>
        <v>0</v>
      </c>
      <c r="R182" s="7"/>
      <c r="S182" s="7" t="str">
        <f>_xlfn.XLOOKUP(A182,'SJR LIST (2024)'!A180:A475,'SJR LIST (2024)'!AP180:AP475,,0,-1)</f>
        <v>DBI</v>
      </c>
    </row>
    <row r="183" s="3" customFormat="1" spans="1:19">
      <c r="A183" s="7" t="s">
        <v>361</v>
      </c>
      <c r="B183" s="7" t="str">
        <f>_xlfn.XLOOKUP(A183,'SJR LIST (2024)'!A101:A402,'SJR LIST (2024)'!B101:B402,,0,-1)</f>
        <v>BRONDIAL, SOPHIA</v>
      </c>
      <c r="C183" s="10">
        <f>_xlfn.XLOOKUP(A183,'SJR LIST (2024)'!A101:A402,'SJR LIST (2024)'!L101:L402,,0,-1)</f>
        <v>45534</v>
      </c>
      <c r="D183" s="9">
        <f>_xlfn.XLOOKUP(A183,'SJR LIST (2024)'!A101:A402,'SJR LIST (2024)'!Q101:Q402,,0,-1)</f>
        <v>8200</v>
      </c>
      <c r="E183" s="9">
        <f>_xlfn.XLOOKUP(A183,'SJR LIST (2024)'!A101:A402,'SJR LIST (2024)'!R101:R402,,0,-1)</f>
        <v>2600</v>
      </c>
      <c r="F183" s="9">
        <f>_xlfn.XLOOKUP(A183,'SJR LIST (2024)'!A101:A402,'SJR LIST (2024)'!S101:S402,,0,-1)</f>
        <v>500</v>
      </c>
      <c r="G183" s="9">
        <f>_xlfn.XLOOKUP(A183,'SJR LIST (2024)'!A101:A402,'SJR LIST (2024)'!T101:T402,,0,-1)</f>
        <v>0</v>
      </c>
      <c r="H183" s="9">
        <f>_xlfn.XLOOKUP(A183,'SJR LIST (2024)'!A101:A402,'SJR LIST (2024)'!U101:U402,,0,-1)</f>
        <v>0</v>
      </c>
      <c r="I183" s="9">
        <f>_xlfn.XLOOKUP(A183,'SJR LIST (2024)'!A101:A402,'SJR LIST (2024)'!W101:W402,,0,-1)</f>
        <v>8200</v>
      </c>
      <c r="J183" s="9">
        <f>_xlfn.XLOOKUP(A183,'SJR LIST (2024)'!A101:A402,'SJR LIST (2024)'!X101:X402,,0,-1)</f>
        <v>0</v>
      </c>
      <c r="K183" s="9">
        <f>_xlfn.XLOOKUP(A183,'SJR LIST (2024)'!A101:A402,'SJR LIST (2024)'!Y101:Y402,,0,-1)</f>
        <v>0</v>
      </c>
      <c r="L183" s="9">
        <f>_xlfn.XLOOKUP(A183,'SJR LIST (2024)'!A101:A402,'SJR LIST (2024)'!Z101:Z402,,0,-1)</f>
        <v>0</v>
      </c>
      <c r="M183" s="9">
        <f>_xlfn.XLOOKUP(A183,'SJR LIST (2024)'!A101:A402,'SJR LIST (2024)'!V101:V402,,0,-1)</f>
        <v>217</v>
      </c>
      <c r="N183" s="9">
        <f>_xlfn.XLOOKUP(A183,'SJR LIST (2024)'!A101:A402,'SJR LIST (2024)'!AB101:AB402,,0,-1)</f>
        <v>2883</v>
      </c>
      <c r="O183" s="9">
        <f>_xlfn.XLOOKUP(A183,'SJR LIST (2024)'!A101:A402,'SJR LIST (2024)'!AD101:AD402,,0,-1)</f>
        <v>1441.5</v>
      </c>
      <c r="P183" s="9">
        <f>_xlfn.XLOOKUP(A183,'SJR LIST (2024)'!A101:A402,'SJR LIST (2024)'!AG101:AG402,,0,-1)</f>
        <v>0</v>
      </c>
      <c r="Q183" s="9">
        <f>_xlfn.XLOOKUP(A183,'SJR LIST (2024)'!A101:A402,'SJR LIST (2024)'!AC101:AC402,,0,-1)</f>
        <v>1441.5</v>
      </c>
      <c r="R183" s="7"/>
      <c r="S183" s="7" t="str">
        <f>_xlfn.XLOOKUP(A183,'SJR LIST (2024)'!A98:A402,'SJR LIST (2024)'!AP98:AP402,,0,-1)</f>
        <v>FOR DELIVERY</v>
      </c>
    </row>
    <row r="184" s="3" customFormat="1" spans="1:19">
      <c r="A184" s="13" t="s">
        <v>363</v>
      </c>
      <c r="B184" s="7" t="str">
        <f>_xlfn.XLOOKUP(A184,'SJR LIST (2024)'!A102:A403,'SJR LIST (2024)'!B102:B403,,0,-1)</f>
        <v>ALIX, CATHY</v>
      </c>
      <c r="C184" s="10">
        <f>_xlfn.XLOOKUP(A184,'SJR LIST (2024)'!A102:A403,'SJR LIST (2024)'!L102:L403,,0,-1)</f>
        <v>45537</v>
      </c>
      <c r="D184" s="9">
        <f>_xlfn.XLOOKUP(A184,'SJR LIST (2024)'!A102:A403,'SJR LIST (2024)'!Q102:Q403,,0,-1)</f>
        <v>7000</v>
      </c>
      <c r="E184" s="9">
        <f>_xlfn.XLOOKUP(A184,'SJR LIST (2024)'!A102:A403,'SJR LIST (2024)'!R102:R403,,0,-1)</f>
        <v>2300</v>
      </c>
      <c r="F184" s="9">
        <f>_xlfn.XLOOKUP(A184,'SJR LIST (2024)'!A102:A403,'SJR LIST (2024)'!S102:S403,,0,-1)</f>
        <v>0</v>
      </c>
      <c r="G184" s="9">
        <f>_xlfn.XLOOKUP(A184,'SJR LIST (2024)'!A102:A403,'SJR LIST (2024)'!T102:T403,,0,-1)</f>
        <v>0</v>
      </c>
      <c r="H184" s="9">
        <f>_xlfn.XLOOKUP(A184,'SJR LIST (2024)'!A102:A403,'SJR LIST (2024)'!U102:U403,,0,-1)</f>
        <v>0</v>
      </c>
      <c r="I184" s="9">
        <f>_xlfn.XLOOKUP(A184,'SJR LIST (2024)'!A102:A403,'SJR LIST (2024)'!W102:W403,,0,-1)</f>
        <v>7000</v>
      </c>
      <c r="J184" s="9">
        <f>_xlfn.XLOOKUP(A184,'SJR LIST (2024)'!A102:A403,'SJR LIST (2024)'!X102:X403,,0,-1)</f>
        <v>2300</v>
      </c>
      <c r="K184" s="9">
        <f>_xlfn.XLOOKUP(A184,'SJR LIST (2024)'!A102:A403,'SJR LIST (2024)'!Y102:Y403,,0,-1)</f>
        <v>0</v>
      </c>
      <c r="L184" s="9">
        <f>_xlfn.XLOOKUP(A184,'SJR LIST (2024)'!A102:A403,'SJR LIST (2024)'!Z102:Z403,,0,-1)</f>
        <v>0</v>
      </c>
      <c r="M184" s="9">
        <f>_xlfn.XLOOKUP(A184,'SJR LIST (2024)'!A102:A403,'SJR LIST (2024)'!V102:V403,,0,-1)</f>
        <v>0</v>
      </c>
      <c r="N184" s="9">
        <f>_xlfn.XLOOKUP(A184,'SJR LIST (2024)'!A102:A403,'SJR LIST (2024)'!AB102:AB403,,0,-1)</f>
        <v>0</v>
      </c>
      <c r="O184" s="9">
        <f>_xlfn.XLOOKUP(A184,'SJR LIST (2024)'!A102:A403,'SJR LIST (2024)'!AD102:AD403,,0,-1)</f>
        <v>0</v>
      </c>
      <c r="P184" s="9">
        <f>_xlfn.XLOOKUP(A184,'SJR LIST (2024)'!A102:A403,'SJR LIST (2024)'!AG102:AG403,,0,-1)</f>
        <v>0</v>
      </c>
      <c r="Q184" s="9">
        <f>_xlfn.XLOOKUP(A184,'SJR LIST (2024)'!A102:A403,'SJR LIST (2024)'!AC102:AC403,,0,-1)</f>
        <v>0</v>
      </c>
      <c r="R184" s="7"/>
      <c r="S184" s="7" t="str">
        <f>_xlfn.XLOOKUP(A184,'SJR LIST (2024)'!A99:A403,'SJR LIST (2024)'!AP99:AP403,,0,-1)</f>
        <v>DPO</v>
      </c>
    </row>
    <row r="185" s="3" customFormat="1" spans="1:19">
      <c r="A185" s="13" t="s">
        <v>364</v>
      </c>
      <c r="B185" s="7" t="str">
        <f>_xlfn.XLOOKUP(A185,'SJR LIST (2024)'!A103:A404,'SJR LIST (2024)'!B103:B404,,0,-1)</f>
        <v>GREAT WORD APPLIANCES CENTER</v>
      </c>
      <c r="C185" s="10">
        <f>_xlfn.XLOOKUP(A185,'SJR LIST (2024)'!A103:A404,'SJR LIST (2024)'!L103:L404,,0,-1)</f>
        <v>45538</v>
      </c>
      <c r="D185" s="9">
        <f>_xlfn.XLOOKUP(A185,'SJR LIST (2024)'!A103:A404,'SJR LIST (2024)'!Q103:Q404,,0,-1)</f>
        <v>0</v>
      </c>
      <c r="E185" s="9">
        <f>_xlfn.XLOOKUP(A185,'SJR LIST (2024)'!A103:A404,'SJR LIST (2024)'!R103:R404,,0,-1)</f>
        <v>450</v>
      </c>
      <c r="F185" s="9">
        <f>_xlfn.XLOOKUP(A185,'SJR LIST (2024)'!A103:A404,'SJR LIST (2024)'!S103:S404,,0,-1)</f>
        <v>0</v>
      </c>
      <c r="G185" s="9">
        <f>_xlfn.XLOOKUP(A185,'SJR LIST (2024)'!A103:A404,'SJR LIST (2024)'!T103:T404,,0,-1)</f>
        <v>0</v>
      </c>
      <c r="H185" s="9">
        <f>_xlfn.XLOOKUP(A185,'SJR LIST (2024)'!A103:A404,'SJR LIST (2024)'!U103:U404,,0,-1)</f>
        <v>0</v>
      </c>
      <c r="I185" s="9">
        <f>_xlfn.XLOOKUP(A185,'SJR LIST (2024)'!A103:A404,'SJR LIST (2024)'!W103:W404,,0,-1)</f>
        <v>450</v>
      </c>
      <c r="J185" s="9">
        <f>_xlfn.XLOOKUP(A185,'SJR LIST (2024)'!A103:A404,'SJR LIST (2024)'!X103:X404,,0,-1)</f>
        <v>0</v>
      </c>
      <c r="K185" s="9">
        <f>_xlfn.XLOOKUP(A185,'SJR LIST (2024)'!A103:A404,'SJR LIST (2024)'!Y103:Y404,,0,-1)</f>
        <v>0</v>
      </c>
      <c r="L185" s="9">
        <f>_xlfn.XLOOKUP(A185,'SJR LIST (2024)'!A103:A404,'SJR LIST (2024)'!Z103:Z404,,0,-1)</f>
        <v>0</v>
      </c>
      <c r="M185" s="9">
        <f>_xlfn.XLOOKUP(A185,'SJR LIST (2024)'!A103:A404,'SJR LIST (2024)'!V103:V404,,0,-1)</f>
        <v>0</v>
      </c>
      <c r="N185" s="9">
        <f>_xlfn.XLOOKUP(A185,'SJR LIST (2024)'!A103:A404,'SJR LIST (2024)'!AB103:AB404,,0,-1)</f>
        <v>0</v>
      </c>
      <c r="O185" s="9">
        <f>_xlfn.XLOOKUP(A185,'SJR LIST (2024)'!A103:A404,'SJR LIST (2024)'!AD103:AD404,,0,-1)</f>
        <v>0</v>
      </c>
      <c r="P185" s="9">
        <f>_xlfn.XLOOKUP(A185,'SJR LIST (2024)'!A103:A404,'SJR LIST (2024)'!AG103:AG404,,0,-1)</f>
        <v>0</v>
      </c>
      <c r="Q185" s="9">
        <f>_xlfn.XLOOKUP(A185,'SJR LIST (2024)'!A103:A404,'SJR LIST (2024)'!AC103:AC404,,0,-1)</f>
        <v>0</v>
      </c>
      <c r="R185" s="7"/>
      <c r="S185" s="7" t="str">
        <f>_xlfn.XLOOKUP(A185,'SJR LIST (2024)'!A100:A404,'SJR LIST (2024)'!AP100:AP404,,0,-1)</f>
        <v>DPO</v>
      </c>
    </row>
    <row r="186" s="3" customFormat="1" spans="1:19">
      <c r="A186" s="13" t="s">
        <v>366</v>
      </c>
      <c r="B186" s="7" t="str">
        <f>_xlfn.XLOOKUP(A186,'SJR LIST (2024)'!A104:A405,'SJR LIST (2024)'!B104:B405,,0,-1)</f>
        <v>GREAT WORD APPLIANCES CENTER</v>
      </c>
      <c r="C186" s="10">
        <f>_xlfn.XLOOKUP(A186,'SJR LIST (2024)'!A104:A405,'SJR LIST (2024)'!L104:L405,,0,-1)</f>
        <v>45538</v>
      </c>
      <c r="D186" s="9">
        <f>_xlfn.XLOOKUP(A186,'SJR LIST (2024)'!A104:A405,'SJR LIST (2024)'!Q104:Q405,,0,-1)</f>
        <v>0</v>
      </c>
      <c r="E186" s="9">
        <f>_xlfn.XLOOKUP(A186,'SJR LIST (2024)'!A104:A405,'SJR LIST (2024)'!R104:R405,,0,-1)</f>
        <v>450</v>
      </c>
      <c r="F186" s="9">
        <f>_xlfn.XLOOKUP(A186,'SJR LIST (2024)'!A104:A405,'SJR LIST (2024)'!S104:S405,,0,-1)</f>
        <v>0</v>
      </c>
      <c r="G186" s="9">
        <f>_xlfn.XLOOKUP(A186,'SJR LIST (2024)'!A104:A405,'SJR LIST (2024)'!T104:T405,,0,-1)</f>
        <v>0</v>
      </c>
      <c r="H186" s="9">
        <f>_xlfn.XLOOKUP(A186,'SJR LIST (2024)'!A104:A405,'SJR LIST (2024)'!U104:U405,,0,-1)</f>
        <v>0</v>
      </c>
      <c r="I186" s="9">
        <f>_xlfn.XLOOKUP(A186,'SJR LIST (2024)'!A104:A405,'SJR LIST (2024)'!W104:W405,,0,-1)</f>
        <v>0</v>
      </c>
      <c r="J186" s="9">
        <f>_xlfn.XLOOKUP(A186,'SJR LIST (2024)'!A104:A405,'SJR LIST (2024)'!X104:X405,,0,-1)</f>
        <v>450</v>
      </c>
      <c r="K186" s="9">
        <f>_xlfn.XLOOKUP(A186,'SJR LIST (2024)'!A104:A405,'SJR LIST (2024)'!Y104:Y405,,0,-1)</f>
        <v>0</v>
      </c>
      <c r="L186" s="9">
        <f>_xlfn.XLOOKUP(A186,'SJR LIST (2024)'!A104:A405,'SJR LIST (2024)'!Z104:Z405,,0,-1)</f>
        <v>0</v>
      </c>
      <c r="M186" s="9">
        <f>_xlfn.XLOOKUP(A186,'SJR LIST (2024)'!A104:A405,'SJR LIST (2024)'!V104:V405,,0,-1)</f>
        <v>0</v>
      </c>
      <c r="N186" s="9">
        <f>_xlfn.XLOOKUP(A186,'SJR LIST (2024)'!A104:A405,'SJR LIST (2024)'!AB104:AB405,,0,-1)</f>
        <v>0</v>
      </c>
      <c r="O186" s="9">
        <f>_xlfn.XLOOKUP(A186,'SJR LIST (2024)'!A104:A405,'SJR LIST (2024)'!AD104:AD405,,0,-1)</f>
        <v>0</v>
      </c>
      <c r="P186" s="9">
        <f>_xlfn.XLOOKUP(A186,'SJR LIST (2024)'!A104:A405,'SJR LIST (2024)'!AG104:AG405,,0,-1)</f>
        <v>0</v>
      </c>
      <c r="Q186" s="9">
        <f>_xlfn.XLOOKUP(A186,'SJR LIST (2024)'!A104:A405,'SJR LIST (2024)'!AC104:AC405,,0,-1)</f>
        <v>0</v>
      </c>
      <c r="R186" s="7"/>
      <c r="S186" s="7" t="str">
        <f>_xlfn.XLOOKUP(A186,'SJR LIST (2024)'!A101:A405,'SJR LIST (2024)'!AP101:AP405,,0,-1)</f>
        <v>DPO</v>
      </c>
    </row>
    <row r="187" s="3" customFormat="1" spans="1:19">
      <c r="A187" s="14" t="s">
        <v>367</v>
      </c>
      <c r="B187" s="7" t="str">
        <f>_xlfn.XLOOKUP(A187,'SJR LIST (2024)'!A105:A406,'SJR LIST (2024)'!B105:B406,,0,-1)</f>
        <v>SUCHIANCO, ATTY. PETER</v>
      </c>
      <c r="C187" s="10">
        <f>_xlfn.XLOOKUP(A187,'SJR LIST (2024)'!A105:A406,'SJR LIST (2024)'!L105:L406,,0,-1)</f>
        <v>45539</v>
      </c>
      <c r="D187" s="9">
        <f>_xlfn.XLOOKUP(A187,'SJR LIST (2024)'!A105:A406,'SJR LIST (2024)'!Q105:Q406,,0,-1)</f>
        <v>165</v>
      </c>
      <c r="E187" s="9">
        <f>_xlfn.XLOOKUP(A187,'SJR LIST (2024)'!A105:A406,'SJR LIST (2024)'!R105:R406,,0,-1)</f>
        <v>2400</v>
      </c>
      <c r="F187" s="9">
        <f>_xlfn.XLOOKUP(A187,'SJR LIST (2024)'!A105:A406,'SJR LIST (2024)'!S105:S406,,0,-1)</f>
        <v>500</v>
      </c>
      <c r="G187" s="9">
        <f>_xlfn.XLOOKUP(A187,'SJR LIST (2024)'!A105:A406,'SJR LIST (2024)'!T105:T406,,0,-1)</f>
        <v>0</v>
      </c>
      <c r="H187" s="9">
        <f>_xlfn.XLOOKUP(A187,'SJR LIST (2024)'!A105:A406,'SJR LIST (2024)'!U105:U406,,0,-1)</f>
        <v>0</v>
      </c>
      <c r="I187" s="9">
        <f>_xlfn.XLOOKUP(A187,'SJR LIST (2024)'!A105:A406,'SJR LIST (2024)'!W105:W406,,0,-1)</f>
        <v>0</v>
      </c>
      <c r="J187" s="9">
        <f>_xlfn.XLOOKUP(A187,'SJR LIST (2024)'!A105:A406,'SJR LIST (2024)'!X105:X406,,0,-1)</f>
        <v>0</v>
      </c>
      <c r="K187" s="9">
        <f>_xlfn.XLOOKUP(A187,'SJR LIST (2024)'!A105:A406,'SJR LIST (2024)'!Y105:Y406,,0,-1)</f>
        <v>0</v>
      </c>
      <c r="L187" s="9">
        <f>_xlfn.XLOOKUP(A187,'SJR LIST (2024)'!A105:A406,'SJR LIST (2024)'!Z105:Z406,,0,-1)</f>
        <v>0</v>
      </c>
      <c r="M187" s="9">
        <f>_xlfn.XLOOKUP(A187,'SJR LIST (2024)'!A105:A406,'SJR LIST (2024)'!V105:V406,,0,-1)</f>
        <v>214.55</v>
      </c>
      <c r="N187" s="9">
        <f>_xlfn.XLOOKUP(A187,'SJR LIST (2024)'!A105:A406,'SJR LIST (2024)'!AB105:AB406,,0,-1)</f>
        <v>2850.45</v>
      </c>
      <c r="O187" s="9">
        <f>_xlfn.XLOOKUP(A187,'SJR LIST (2024)'!A105:A406,'SJR LIST (2024)'!AD105:AD406,,0,-1)</f>
        <v>0</v>
      </c>
      <c r="P187" s="9">
        <f>_xlfn.XLOOKUP(A187,'SJR LIST (2024)'!A105:A406,'SJR LIST (2024)'!AG105:AG406,,0,-1)</f>
        <v>2850.45</v>
      </c>
      <c r="Q187" s="9">
        <f>_xlfn.XLOOKUP(A187,'SJR LIST (2024)'!A105:A406,'SJR LIST (2024)'!AC105:AC406,,0,-1)</f>
        <v>0</v>
      </c>
      <c r="R187" s="7"/>
      <c r="S187" s="7" t="str">
        <f>_xlfn.XLOOKUP(A187,'SJR LIST (2024)'!A102:A406,'SJR LIST (2024)'!AP102:AP406,,0,-1)</f>
        <v>ARC</v>
      </c>
    </row>
    <row r="188" s="3" customFormat="1" spans="1:19">
      <c r="A188" s="13" t="s">
        <v>368</v>
      </c>
      <c r="B188" s="7" t="str">
        <f>_xlfn.XLOOKUP(A188,'SJR LIST (2024)'!A106:A407,'SJR LIST (2024)'!B106:B407,,0,-1)</f>
        <v>SUCHIANCO, ATTY. PETER</v>
      </c>
      <c r="C188" s="10">
        <f>_xlfn.XLOOKUP(A188,'SJR LIST (2024)'!A106:A407,'SJR LIST (2024)'!L106:L407,,0,-1)</f>
        <v>45539</v>
      </c>
      <c r="D188" s="9">
        <f>_xlfn.XLOOKUP(A188,'SJR LIST (2024)'!A106:A407,'SJR LIST (2024)'!Q106:Q407,,0,-1)</f>
        <v>10300</v>
      </c>
      <c r="E188" s="9">
        <f>_xlfn.XLOOKUP(A188,'SJR LIST (2024)'!A106:A407,'SJR LIST (2024)'!R106:R407,,0,-1)</f>
        <v>3750</v>
      </c>
      <c r="F188" s="9">
        <f>_xlfn.XLOOKUP(A188,'SJR LIST (2024)'!A106:A407,'SJR LIST (2024)'!S106:S407,,0,-1)</f>
        <v>500</v>
      </c>
      <c r="G188" s="9">
        <f>_xlfn.XLOOKUP(A188,'SJR LIST (2024)'!A106:A407,'SJR LIST (2024)'!T106:T407,,0,-1)</f>
        <v>0</v>
      </c>
      <c r="H188" s="9">
        <f>_xlfn.XLOOKUP(A188,'SJR LIST (2024)'!A106:A407,'SJR LIST (2024)'!U106:U407,,0,-1)</f>
        <v>0</v>
      </c>
      <c r="I188" s="9">
        <f>_xlfn.XLOOKUP(A188,'SJR LIST (2024)'!A106:A407,'SJR LIST (2024)'!W106:W407,,0,-1)</f>
        <v>0</v>
      </c>
      <c r="J188" s="9">
        <f>_xlfn.XLOOKUP(A188,'SJR LIST (2024)'!A106:A407,'SJR LIST (2024)'!X106:X407,,0,-1)</f>
        <v>0</v>
      </c>
      <c r="K188" s="9">
        <f>_xlfn.XLOOKUP(A188,'SJR LIST (2024)'!A106:A407,'SJR LIST (2024)'!Y106:Y407,,0,-1)</f>
        <v>0</v>
      </c>
      <c r="L188" s="9">
        <f>_xlfn.XLOOKUP(A188,'SJR LIST (2024)'!A106:A407,'SJR LIST (2024)'!Z106:Z407,,0,-1)</f>
        <v>0</v>
      </c>
      <c r="M188" s="9">
        <f>_xlfn.XLOOKUP(A188,'SJR LIST (2024)'!A106:A407,'SJR LIST (2024)'!V106:V407,,0,-1)</f>
        <v>1018.5</v>
      </c>
      <c r="N188" s="9">
        <f>_xlfn.XLOOKUP(A188,'SJR LIST (2024)'!A106:A407,'SJR LIST (2024)'!AB106:AB407,,0,-1)</f>
        <v>13531.5</v>
      </c>
      <c r="O188" s="9">
        <f>_xlfn.XLOOKUP(A188,'SJR LIST (2024)'!A106:A407,'SJR LIST (2024)'!AD106:AD407,,0,-1)</f>
        <v>0</v>
      </c>
      <c r="P188" s="9">
        <f>_xlfn.XLOOKUP(A188,'SJR LIST (2024)'!A106:A407,'SJR LIST (2024)'!AG106:AG407,,0,-1)</f>
        <v>13531.5</v>
      </c>
      <c r="Q188" s="9">
        <f>_xlfn.XLOOKUP(A188,'SJR LIST (2024)'!A106:A407,'SJR LIST (2024)'!AC106:AC407,,0,-1)</f>
        <v>0</v>
      </c>
      <c r="R188" s="7"/>
      <c r="S188" s="7" t="str">
        <f>_xlfn.XLOOKUP(A188,'SJR LIST (2024)'!A103:A407,'SJR LIST (2024)'!AP103:AP407,,0,-1)</f>
        <v>ARC</v>
      </c>
    </row>
    <row r="189" s="3" customFormat="1" spans="1:19">
      <c r="A189" s="13" t="s">
        <v>369</v>
      </c>
      <c r="B189" s="7" t="str">
        <f>_xlfn.XLOOKUP(A189,'SJR LIST (2024)'!A107:A408,'SJR LIST (2024)'!B107:B408,,0,-1)</f>
        <v>VISCA, JULIE ANN</v>
      </c>
      <c r="C189" s="10">
        <f>_xlfn.XLOOKUP(A189,'SJR LIST (2024)'!A107:A408,'SJR LIST (2024)'!L107:L408,,0,-1)</f>
        <v>45539</v>
      </c>
      <c r="D189" s="9">
        <f>_xlfn.XLOOKUP(A189,'SJR LIST (2024)'!A107:A408,'SJR LIST (2024)'!Q107:Q408,,0,-1)</f>
        <v>1500</v>
      </c>
      <c r="E189" s="9">
        <f>_xlfn.XLOOKUP(A189,'SJR LIST (2024)'!A107:A408,'SJR LIST (2024)'!R107:R408,,0,-1)</f>
        <v>800</v>
      </c>
      <c r="F189" s="9">
        <f>_xlfn.XLOOKUP(A189,'SJR LIST (2024)'!A107:A408,'SJR LIST (2024)'!S107:S408,,0,-1)</f>
        <v>0</v>
      </c>
      <c r="G189" s="9">
        <f>_xlfn.XLOOKUP(A189,'SJR LIST (2024)'!A107:A408,'SJR LIST (2024)'!T107:T408,,0,-1)</f>
        <v>0</v>
      </c>
      <c r="H189" s="9">
        <f>_xlfn.XLOOKUP(A189,'SJR LIST (2024)'!A107:A408,'SJR LIST (2024)'!U107:U408,,0,-1)</f>
        <v>0</v>
      </c>
      <c r="I189" s="9">
        <f>_xlfn.XLOOKUP(A189,'SJR LIST (2024)'!A107:A408,'SJR LIST (2024)'!W107:W408,,0,-1)</f>
        <v>1500</v>
      </c>
      <c r="J189" s="9">
        <f>_xlfn.XLOOKUP(A189,'SJR LIST (2024)'!A107:A408,'SJR LIST (2024)'!X107:X408,,0,-1)</f>
        <v>800</v>
      </c>
      <c r="K189" s="9">
        <f>_xlfn.XLOOKUP(A189,'SJR LIST (2024)'!A107:A408,'SJR LIST (2024)'!Y107:Y408,,0,-1)</f>
        <v>0</v>
      </c>
      <c r="L189" s="9">
        <f>_xlfn.XLOOKUP(A189,'SJR LIST (2024)'!A107:A408,'SJR LIST (2024)'!Z107:Z408,,0,-1)</f>
        <v>0</v>
      </c>
      <c r="M189" s="9">
        <f>_xlfn.XLOOKUP(A189,'SJR LIST (2024)'!A107:A408,'SJR LIST (2024)'!V107:V408,,0,-1)</f>
        <v>0</v>
      </c>
      <c r="N189" s="9">
        <f>_xlfn.XLOOKUP(A189,'SJR LIST (2024)'!A107:A408,'SJR LIST (2024)'!AB107:AB408,,0,-1)</f>
        <v>0</v>
      </c>
      <c r="O189" s="9">
        <f>_xlfn.XLOOKUP(A189,'SJR LIST (2024)'!A107:A408,'SJR LIST (2024)'!AD107:AD408,,0,-1)</f>
        <v>0</v>
      </c>
      <c r="P189" s="9">
        <f>_xlfn.XLOOKUP(A189,'SJR LIST (2024)'!A107:A408,'SJR LIST (2024)'!AG107:AG408,,0,-1)</f>
        <v>0</v>
      </c>
      <c r="Q189" s="9">
        <f>_xlfn.XLOOKUP(A189,'SJR LIST (2024)'!A107:A408,'SJR LIST (2024)'!AC107:AC408,,0,-1)</f>
        <v>0</v>
      </c>
      <c r="R189" s="7"/>
      <c r="S189" s="7" t="str">
        <f>_xlfn.XLOOKUP(A189,'SJR LIST (2024)'!A104:A408,'SJR LIST (2024)'!AP104:AP408,,0,-1)</f>
        <v>DPO</v>
      </c>
    </row>
    <row r="190" s="3" customFormat="1" spans="1:19">
      <c r="A190" s="13" t="s">
        <v>371</v>
      </c>
      <c r="B190" s="7" t="str">
        <f>_xlfn.XLOOKUP(A190,'SJR LIST (2024)'!A108:A409,'SJR LIST (2024)'!B108:B409,,0,-1)</f>
        <v>ARCILLA, BRYAN JED</v>
      </c>
      <c r="C190" s="10">
        <f>_xlfn.XLOOKUP(A190,'SJR LIST (2024)'!A108:A409,'SJR LIST (2024)'!L108:L409,,0,-1)</f>
        <v>45539</v>
      </c>
      <c r="D190" s="9">
        <f>_xlfn.XLOOKUP(A190,'SJR LIST (2024)'!A108:A409,'SJR LIST (2024)'!Q108:Q409,,0,-1)</f>
        <v>1500</v>
      </c>
      <c r="E190" s="9">
        <f>_xlfn.XLOOKUP(A190,'SJR LIST (2024)'!A108:A409,'SJR LIST (2024)'!R108:R409,,0,-1)</f>
        <v>800</v>
      </c>
      <c r="F190" s="9">
        <f>_xlfn.XLOOKUP(A190,'SJR LIST (2024)'!A108:A409,'SJR LIST (2024)'!S108:S409,,0,-1)</f>
        <v>0</v>
      </c>
      <c r="G190" s="9">
        <f>_xlfn.XLOOKUP(A190,'SJR LIST (2024)'!A108:A409,'SJR LIST (2024)'!T108:T409,,0,-1)</f>
        <v>0</v>
      </c>
      <c r="H190" s="9">
        <f>_xlfn.XLOOKUP(A190,'SJR LIST (2024)'!A108:A409,'SJR LIST (2024)'!U108:U409,,0,-1)</f>
        <v>0</v>
      </c>
      <c r="I190" s="9">
        <f>_xlfn.XLOOKUP(A190,'SJR LIST (2024)'!A108:A409,'SJR LIST (2024)'!W108:W409,,0,-1)</f>
        <v>1500</v>
      </c>
      <c r="J190" s="9">
        <f>_xlfn.XLOOKUP(A190,'SJR LIST (2024)'!A108:A409,'SJR LIST (2024)'!X108:X409,,0,-1)</f>
        <v>800</v>
      </c>
      <c r="K190" s="9">
        <f>_xlfn.XLOOKUP(A190,'SJR LIST (2024)'!A108:A409,'SJR LIST (2024)'!Y108:Y409,,0,-1)</f>
        <v>0</v>
      </c>
      <c r="L190" s="9">
        <f>_xlfn.XLOOKUP(A190,'SJR LIST (2024)'!A108:A409,'SJR LIST (2024)'!Z108:Z409,,0,-1)</f>
        <v>0</v>
      </c>
      <c r="M190" s="9">
        <f>_xlfn.XLOOKUP(A190,'SJR LIST (2024)'!A108:A409,'SJR LIST (2024)'!V108:V409,,0,-1)</f>
        <v>0</v>
      </c>
      <c r="N190" s="9">
        <f>_xlfn.XLOOKUP(A190,'SJR LIST (2024)'!A108:A409,'SJR LIST (2024)'!AB108:AB409,,0,-1)</f>
        <v>0</v>
      </c>
      <c r="O190" s="9">
        <f>_xlfn.XLOOKUP(A190,'SJR LIST (2024)'!A108:A409,'SJR LIST (2024)'!AD108:AD409,,0,-1)</f>
        <v>0</v>
      </c>
      <c r="P190" s="9">
        <f>_xlfn.XLOOKUP(A190,'SJR LIST (2024)'!A108:A409,'SJR LIST (2024)'!AG108:AG409,,0,-1)</f>
        <v>0</v>
      </c>
      <c r="Q190" s="9">
        <f>_xlfn.XLOOKUP(A190,'SJR LIST (2024)'!A108:A409,'SJR LIST (2024)'!AC108:AC409,,0,-1)</f>
        <v>0</v>
      </c>
      <c r="R190" s="7"/>
      <c r="S190" s="7" t="str">
        <f>_xlfn.XLOOKUP(A190,'SJR LIST (2024)'!A105:A409,'SJR LIST (2024)'!AP105:AP409,,0,-1)</f>
        <v>DPO</v>
      </c>
    </row>
    <row r="191" s="3" customFormat="1" spans="1:19">
      <c r="A191" s="13" t="s">
        <v>376</v>
      </c>
      <c r="B191" s="7" t="str">
        <f>_xlfn.XLOOKUP(A191,'SJR LIST (2024)'!A109:A410,'SJR LIST (2024)'!B109:B410,,0,-1)</f>
        <v>ANZANO, RUBY</v>
      </c>
      <c r="C191" s="10">
        <f>_xlfn.XLOOKUP(A191,'SJR LIST (2024)'!A109:A410,'SJR LIST (2024)'!L109:L410,,0,-1)</f>
        <v>45541</v>
      </c>
      <c r="D191" s="9">
        <f>_xlfn.XLOOKUP(A191,'SJR LIST (2024)'!A109:A410,'SJR LIST (2024)'!Q109:Q410,,0,-1)</f>
        <v>14500</v>
      </c>
      <c r="E191" s="9">
        <f>_xlfn.XLOOKUP(A191,'SJR LIST (2024)'!A109:A410,'SJR LIST (2024)'!R109:R410,,0,-1)</f>
        <v>4250</v>
      </c>
      <c r="F191" s="9">
        <f>_xlfn.XLOOKUP(A191,'SJR LIST (2024)'!A109:A410,'SJR LIST (2024)'!S109:S410,,0,-1)</f>
        <v>500</v>
      </c>
      <c r="G191" s="9">
        <f>_xlfn.XLOOKUP(A191,'SJR LIST (2024)'!A109:A410,'SJR LIST (2024)'!T109:T410,,0,-1)</f>
        <v>0</v>
      </c>
      <c r="H191" s="9">
        <f>_xlfn.XLOOKUP(A191,'SJR LIST (2024)'!A109:A410,'SJR LIST (2024)'!U109:U410,,0,-1)</f>
        <v>200</v>
      </c>
      <c r="I191" s="9">
        <f>_xlfn.XLOOKUP(A191,'SJR LIST (2024)'!A109:A410,'SJR LIST (2024)'!W109:W410,,0,-1)</f>
        <v>14300</v>
      </c>
      <c r="J191" s="9">
        <f>_xlfn.XLOOKUP(A191,'SJR LIST (2024)'!A109:A410,'SJR LIST (2024)'!X109:X410,,0,-1)</f>
        <v>0</v>
      </c>
      <c r="K191" s="9">
        <f>_xlfn.XLOOKUP(A191,'SJR LIST (2024)'!A109:A410,'SJR LIST (2024)'!Y109:Y410,,0,-1)</f>
        <v>0</v>
      </c>
      <c r="L191" s="9">
        <f>_xlfn.XLOOKUP(A191,'SJR LIST (2024)'!A109:A410,'SJR LIST (2024)'!Z109:Z410,,0,-1)</f>
        <v>332.5</v>
      </c>
      <c r="M191" s="9">
        <f>_xlfn.XLOOKUP(A191,'SJR LIST (2024)'!A109:A410,'SJR LIST (2024)'!V109:V410,,0,-1)</f>
        <v>0</v>
      </c>
      <c r="N191" s="9">
        <f>_xlfn.XLOOKUP(A191,'SJR LIST (2024)'!A109:A410,'SJR LIST (2024)'!AB109:AB410,,0,-1)</f>
        <v>4417.5</v>
      </c>
      <c r="O191" s="9">
        <f>_xlfn.XLOOKUP(A191,'SJR LIST (2024)'!A109:A410,'SJR LIST (2024)'!AD109:AD410,,0,-1)</f>
        <v>2217.5</v>
      </c>
      <c r="P191" s="9">
        <f>_xlfn.XLOOKUP(A191,'SJR LIST (2024)'!A109:A410,'SJR LIST (2024)'!AG109:AG410,,0,-1)</f>
        <v>2200</v>
      </c>
      <c r="Q191" s="9">
        <f>_xlfn.XLOOKUP(A191,'SJR LIST (2024)'!A109:A410,'SJR LIST (2024)'!AC109:AC410,,0,-1)</f>
        <v>0</v>
      </c>
      <c r="R191" s="7"/>
      <c r="S191" s="7" t="str">
        <f>_xlfn.XLOOKUP(A191,'SJR LIST (2024)'!A106:A410,'SJR LIST (2024)'!AP106:AP410,,0,-1)</f>
        <v>ARC</v>
      </c>
    </row>
    <row r="192" s="3" customFormat="1" spans="1:19">
      <c r="A192" s="13" t="s">
        <v>377</v>
      </c>
      <c r="B192" s="7" t="str">
        <f>_xlfn.XLOOKUP(A192,'SJR LIST (2024)'!A110:A411,'SJR LIST (2024)'!B110:B411,,0,-1)</f>
        <v>LORENZO, JEREN</v>
      </c>
      <c r="C192" s="10">
        <f>_xlfn.XLOOKUP(A192,'SJR LIST (2024)'!A110:A411,'SJR LIST (2024)'!L110:L411,,0,-1)</f>
        <v>45541</v>
      </c>
      <c r="D192" s="9">
        <f>_xlfn.XLOOKUP(A192,'SJR LIST (2024)'!A110:A411,'SJR LIST (2024)'!Q110:Q411,,0,-1)</f>
        <v>10700</v>
      </c>
      <c r="E192" s="9">
        <f>_xlfn.XLOOKUP(A192,'SJR LIST (2024)'!A110:A411,'SJR LIST (2024)'!R110:R411,,0,-1)</f>
        <v>2600</v>
      </c>
      <c r="F192" s="9">
        <f>_xlfn.XLOOKUP(A192,'SJR LIST (2024)'!A110:A411,'SJR LIST (2024)'!S110:S411,,0,-1)</f>
        <v>0</v>
      </c>
      <c r="G192" s="9">
        <f>_xlfn.XLOOKUP(A192,'SJR LIST (2024)'!A110:A411,'SJR LIST (2024)'!T110:T411,,0,-1)</f>
        <v>0</v>
      </c>
      <c r="H192" s="9">
        <f>_xlfn.XLOOKUP(A192,'SJR LIST (2024)'!A110:A411,'SJR LIST (2024)'!U110:U411,,0,-1)</f>
        <v>0</v>
      </c>
      <c r="I192" s="9">
        <f>_xlfn.XLOOKUP(A192,'SJR LIST (2024)'!A110:A411,'SJR LIST (2024)'!W110:W411,,0,-1)</f>
        <v>10700</v>
      </c>
      <c r="J192" s="9">
        <f>_xlfn.XLOOKUP(A192,'SJR LIST (2024)'!A110:A411,'SJR LIST (2024)'!X110:X411,,0,-1)</f>
        <v>2600</v>
      </c>
      <c r="K192" s="9">
        <f>_xlfn.XLOOKUP(A192,'SJR LIST (2024)'!A110:A411,'SJR LIST (2024)'!Y110:Y411,,0,-1)</f>
        <v>0</v>
      </c>
      <c r="L192" s="9">
        <f>_xlfn.XLOOKUP(A192,'SJR LIST (2024)'!A110:A411,'SJR LIST (2024)'!Z110:Z411,,0,-1)</f>
        <v>0</v>
      </c>
      <c r="M192" s="9">
        <f>_xlfn.XLOOKUP(A192,'SJR LIST (2024)'!A110:A411,'SJR LIST (2024)'!V110:V411,,0,-1)</f>
        <v>0</v>
      </c>
      <c r="N192" s="9">
        <f>_xlfn.XLOOKUP(A192,'SJR LIST (2024)'!A110:A411,'SJR LIST (2024)'!AB110:AB411,,0,-1)</f>
        <v>0</v>
      </c>
      <c r="O192" s="9">
        <f>_xlfn.XLOOKUP(A192,'SJR LIST (2024)'!A110:A411,'SJR LIST (2024)'!AD110:AD411,,0,-1)</f>
        <v>0</v>
      </c>
      <c r="P192" s="9">
        <f>_xlfn.XLOOKUP(A192,'SJR LIST (2024)'!A110:A411,'SJR LIST (2024)'!AG110:AG411,,0,-1)</f>
        <v>0</v>
      </c>
      <c r="Q192" s="9">
        <f>_xlfn.XLOOKUP(A192,'SJR LIST (2024)'!A110:A411,'SJR LIST (2024)'!AC110:AC411,,0,-1)</f>
        <v>0</v>
      </c>
      <c r="R192" s="7"/>
      <c r="S192" s="7" t="str">
        <f>_xlfn.XLOOKUP(A192,'SJR LIST (2024)'!A107:A411,'SJR LIST (2024)'!AP107:AP411,,0,-1)</f>
        <v>DPO</v>
      </c>
    </row>
    <row r="193" s="3" customFormat="1" spans="1:19">
      <c r="A193" s="13" t="s">
        <v>378</v>
      </c>
      <c r="B193" s="7" t="str">
        <f>_xlfn.XLOOKUP(A193,'SJR LIST (2024)'!A111:A412,'SJR LIST (2024)'!B111:B412,,0,-1)</f>
        <v>ALARCON, KATE</v>
      </c>
      <c r="C193" s="10">
        <f>_xlfn.XLOOKUP(A193,'SJR LIST (2024)'!A111:A412,'SJR LIST (2024)'!L111:L412,,0,-1)</f>
        <v>45541</v>
      </c>
      <c r="D193" s="9">
        <f>_xlfn.XLOOKUP(A193,'SJR LIST (2024)'!A111:A412,'SJR LIST (2024)'!Q111:Q412,,0,-1)</f>
        <v>0</v>
      </c>
      <c r="E193" s="9">
        <f>_xlfn.XLOOKUP(A193,'SJR LIST (2024)'!A111:A412,'SJR LIST (2024)'!R111:R412,,0,-1)</f>
        <v>800</v>
      </c>
      <c r="F193" s="9">
        <f>_xlfn.XLOOKUP(A193,'SJR LIST (2024)'!A111:A412,'SJR LIST (2024)'!S111:S412,,0,-1)</f>
        <v>0</v>
      </c>
      <c r="G193" s="9">
        <f>_xlfn.XLOOKUP(A193,'SJR LIST (2024)'!A111:A412,'SJR LIST (2024)'!T111:T412,,0,-1)</f>
        <v>0</v>
      </c>
      <c r="H193" s="9">
        <f>_xlfn.XLOOKUP(A193,'SJR LIST (2024)'!A111:A412,'SJR LIST (2024)'!U111:U412,,0,-1)</f>
        <v>0</v>
      </c>
      <c r="I193" s="9">
        <f>_xlfn.XLOOKUP(A193,'SJR LIST (2024)'!A111:A412,'SJR LIST (2024)'!W111:W412,,0,-1)</f>
        <v>800</v>
      </c>
      <c r="J193" s="9">
        <f>_xlfn.XLOOKUP(A193,'SJR LIST (2024)'!A111:A412,'SJR LIST (2024)'!X111:X412,,0,-1)</f>
        <v>0</v>
      </c>
      <c r="K193" s="9">
        <f>_xlfn.XLOOKUP(A193,'SJR LIST (2024)'!A111:A412,'SJR LIST (2024)'!Y111:Y412,,0,-1)</f>
        <v>0</v>
      </c>
      <c r="L193" s="9">
        <f>_xlfn.XLOOKUP(A193,'SJR LIST (2024)'!A111:A412,'SJR LIST (2024)'!Z111:Z412,,0,-1)</f>
        <v>0</v>
      </c>
      <c r="M193" s="9">
        <f>_xlfn.XLOOKUP(A193,'SJR LIST (2024)'!A111:A412,'SJR LIST (2024)'!V111:V412,,0,-1)</f>
        <v>0</v>
      </c>
      <c r="N193" s="9">
        <f>_xlfn.XLOOKUP(A193,'SJR LIST (2024)'!A111:A412,'SJR LIST (2024)'!AB111:AB412,,0,-1)</f>
        <v>0</v>
      </c>
      <c r="O193" s="9">
        <f>_xlfn.XLOOKUP(A193,'SJR LIST (2024)'!A111:A412,'SJR LIST (2024)'!AD111:AD412,,0,-1)</f>
        <v>0</v>
      </c>
      <c r="P193" s="9">
        <f>_xlfn.XLOOKUP(A193,'SJR LIST (2024)'!A111:A412,'SJR LIST (2024)'!AG111:AG412,,0,-1)</f>
        <v>0</v>
      </c>
      <c r="Q193" s="9">
        <f>_xlfn.XLOOKUP(A193,'SJR LIST (2024)'!A111:A412,'SJR LIST (2024)'!AC111:AC412,,0,-1)</f>
        <v>0</v>
      </c>
      <c r="R193" s="7"/>
      <c r="S193" s="7" t="str">
        <f>_xlfn.XLOOKUP(A193,'SJR LIST (2024)'!A108:A412,'SJR LIST (2024)'!AP108:AP412,,0,-1)</f>
        <v>DPO</v>
      </c>
    </row>
    <row r="194" s="3" customFormat="1" spans="1:19">
      <c r="A194" s="13" t="s">
        <v>381</v>
      </c>
      <c r="B194" s="7" t="str">
        <f>_xlfn.XLOOKUP(A194,'SJR LIST (2024)'!A112:A413,'SJR LIST (2024)'!B112:B413,,0,-1)</f>
        <v>DAMIAN, ROWENA</v>
      </c>
      <c r="C194" s="10">
        <f>_xlfn.XLOOKUP(A194,'SJR LIST (2024)'!A112:A413,'SJR LIST (2024)'!L112:L413,,0,-1)</f>
        <v>45545</v>
      </c>
      <c r="D194" s="9">
        <f>_xlfn.XLOOKUP(A194,'SJR LIST (2024)'!A112:A413,'SJR LIST (2024)'!Q112:Q413,,0,-1)</f>
        <v>0</v>
      </c>
      <c r="E194" s="9">
        <f>_xlfn.XLOOKUP(A194,'SJR LIST (2024)'!A112:A413,'SJR LIST (2024)'!R112:R413,,0,-1)</f>
        <v>450</v>
      </c>
      <c r="F194" s="9">
        <f>_xlfn.XLOOKUP(A194,'SJR LIST (2024)'!A112:A413,'SJR LIST (2024)'!S112:S413,,0,-1)</f>
        <v>500</v>
      </c>
      <c r="G194" s="9">
        <f>_xlfn.XLOOKUP(A194,'SJR LIST (2024)'!A112:A413,'SJR LIST (2024)'!T112:T413,,0,-1)</f>
        <v>0</v>
      </c>
      <c r="H194" s="9">
        <f>_xlfn.XLOOKUP(A194,'SJR LIST (2024)'!A112:A413,'SJR LIST (2024)'!U112:U413,,0,-1)</f>
        <v>0</v>
      </c>
      <c r="I194" s="9">
        <f>_xlfn.XLOOKUP(A194,'SJR LIST (2024)'!A112:A413,'SJR LIST (2024)'!W112:W413,,0,-1)</f>
        <v>0</v>
      </c>
      <c r="J194" s="9">
        <f>_xlfn.XLOOKUP(A194,'SJR LIST (2024)'!A112:A413,'SJR LIST (2024)'!X112:X413,,0,-1)</f>
        <v>0</v>
      </c>
      <c r="K194" s="9">
        <f>_xlfn.XLOOKUP(A194,'SJR LIST (2024)'!A112:A413,'SJR LIST (2024)'!Y112:Y413,,0,-1)</f>
        <v>0</v>
      </c>
      <c r="L194" s="9">
        <f>_xlfn.XLOOKUP(A194,'SJR LIST (2024)'!A112:A413,'SJR LIST (2024)'!Z112:Z413,,0,-1)</f>
        <v>0</v>
      </c>
      <c r="M194" s="9">
        <f>_xlfn.XLOOKUP(A194,'SJR LIST (2024)'!A112:A413,'SJR LIST (2024)'!V112:V413,,0,-1)</f>
        <v>0</v>
      </c>
      <c r="N194" s="9">
        <f>_xlfn.XLOOKUP(A194,'SJR LIST (2024)'!A112:A413,'SJR LIST (2024)'!AB112:AB413,,0,-1)</f>
        <v>950</v>
      </c>
      <c r="O194" s="9">
        <f>_xlfn.XLOOKUP(A194,'SJR LIST (2024)'!A112:A413,'SJR LIST (2024)'!AD112:AD413,,0,-1)</f>
        <v>0</v>
      </c>
      <c r="P194" s="9">
        <f>_xlfn.XLOOKUP(A194,'SJR LIST (2024)'!A112:A413,'SJR LIST (2024)'!AG112:AG413,,0,-1)</f>
        <v>0</v>
      </c>
      <c r="Q194" s="9">
        <f>_xlfn.XLOOKUP(A194,'SJR LIST (2024)'!A112:A413,'SJR LIST (2024)'!AC112:AC413,,0,-1)</f>
        <v>950</v>
      </c>
      <c r="R194" s="7"/>
      <c r="S194" s="7" t="str">
        <f>_xlfn.XLOOKUP(A194,'SJR LIST (2024)'!A109:A413,'SJR LIST (2024)'!AP109:AP413,,0,-1)</f>
        <v>FC</v>
      </c>
    </row>
    <row r="195" s="3" customFormat="1" spans="1:19">
      <c r="A195" s="13" t="s">
        <v>383</v>
      </c>
      <c r="B195" s="7" t="str">
        <f>_xlfn.XLOOKUP(A195,'SJR LIST (2024)'!A113:A414,'SJR LIST (2024)'!B113:B414,,0,-1)</f>
        <v>DEFIÑO, ANDRIE</v>
      </c>
      <c r="C195" s="10">
        <f>_xlfn.XLOOKUP(A195,'SJR LIST (2024)'!A113:A414,'SJR LIST (2024)'!L113:L414,,0,-1)</f>
        <v>45546</v>
      </c>
      <c r="D195" s="9">
        <f>_xlfn.XLOOKUP(A195,'SJR LIST (2024)'!A113:A414,'SJR LIST (2024)'!Q113:Q414,,0,-1)</f>
        <v>0</v>
      </c>
      <c r="E195" s="9">
        <f>_xlfn.XLOOKUP(A195,'SJR LIST (2024)'!A113:A414,'SJR LIST (2024)'!R113:R414,,0,-1)</f>
        <v>2800</v>
      </c>
      <c r="F195" s="9">
        <f>_xlfn.XLOOKUP(A195,'SJR LIST (2024)'!A113:A414,'SJR LIST (2024)'!S113:S414,,0,-1)</f>
        <v>0</v>
      </c>
      <c r="G195" s="9">
        <f>_xlfn.XLOOKUP(A195,'SJR LIST (2024)'!A113:A414,'SJR LIST (2024)'!T113:T414,,0,-1)</f>
        <v>0</v>
      </c>
      <c r="H195" s="9">
        <f>_xlfn.XLOOKUP(A195,'SJR LIST (2024)'!A113:A414,'SJR LIST (2024)'!U113:U414,,0,-1)</f>
        <v>0</v>
      </c>
      <c r="I195" s="9">
        <f>_xlfn.XLOOKUP(A195,'SJR LIST (2024)'!A113:A414,'SJR LIST (2024)'!W113:W414,,0,-1)</f>
        <v>0</v>
      </c>
      <c r="J195" s="9">
        <f>_xlfn.XLOOKUP(A195,'SJR LIST (2024)'!A113:A414,'SJR LIST (2024)'!X113:X414,,0,-1)</f>
        <v>2800</v>
      </c>
      <c r="K195" s="9">
        <f>_xlfn.XLOOKUP(A195,'SJR LIST (2024)'!A113:A414,'SJR LIST (2024)'!Y113:Y414,,0,-1)</f>
        <v>0</v>
      </c>
      <c r="L195" s="9">
        <f>_xlfn.XLOOKUP(A195,'SJR LIST (2024)'!A113:A414,'SJR LIST (2024)'!Z113:Z414,,0,-1)</f>
        <v>0</v>
      </c>
      <c r="M195" s="9">
        <f>_xlfn.XLOOKUP(A195,'SJR LIST (2024)'!A113:A414,'SJR LIST (2024)'!V113:V414,,0,-1)</f>
        <v>0</v>
      </c>
      <c r="N195" s="9">
        <f>_xlfn.XLOOKUP(A195,'SJR LIST (2024)'!A113:A414,'SJR LIST (2024)'!AB113:AB414,,0,-1)</f>
        <v>0</v>
      </c>
      <c r="O195" s="9">
        <f>_xlfn.XLOOKUP(A195,'SJR LIST (2024)'!A113:A414,'SJR LIST (2024)'!AD113:AD414,,0,-1)</f>
        <v>0</v>
      </c>
      <c r="P195" s="9">
        <f>_xlfn.XLOOKUP(A195,'SJR LIST (2024)'!A113:A414,'SJR LIST (2024)'!AG113:AG414,,0,-1)</f>
        <v>0</v>
      </c>
      <c r="Q195" s="9">
        <f>_xlfn.XLOOKUP(A195,'SJR LIST (2024)'!A113:A414,'SJR LIST (2024)'!AC113:AC414,,0,-1)</f>
        <v>0</v>
      </c>
      <c r="R195" s="7"/>
      <c r="S195" s="7" t="str">
        <f>_xlfn.XLOOKUP(A195,'SJR LIST (2024)'!A110:A414,'SJR LIST (2024)'!AP110:AP414,,0,-1)</f>
        <v>DPO</v>
      </c>
    </row>
    <row r="196" s="3" customFormat="1" spans="1:19">
      <c r="A196" s="13" t="s">
        <v>386</v>
      </c>
      <c r="B196" s="7" t="str">
        <f>_xlfn.XLOOKUP(A196,'SJR LIST (2024)'!A114:A415,'SJR LIST (2024)'!B114:B415,,0,-1)</f>
        <v>REYES, GINA</v>
      </c>
      <c r="C196" s="10">
        <f>_xlfn.XLOOKUP(A196,'SJR LIST (2024)'!A114:A415,'SJR LIST (2024)'!L114:L415,,0,-1)</f>
        <v>45551</v>
      </c>
      <c r="D196" s="9">
        <f>_xlfn.XLOOKUP(A196,'SJR LIST (2024)'!A114:A415,'SJR LIST (2024)'!Q114:Q415,,0,-1)</f>
        <v>6600</v>
      </c>
      <c r="E196" s="9">
        <f>_xlfn.XLOOKUP(A196,'SJR LIST (2024)'!A114:A415,'SJR LIST (2024)'!R114:R415,,0,-1)</f>
        <v>4250</v>
      </c>
      <c r="F196" s="9">
        <f>_xlfn.XLOOKUP(A196,'SJR LIST (2024)'!A114:A415,'SJR LIST (2024)'!S114:S415,,0,-1)</f>
        <v>500</v>
      </c>
      <c r="G196" s="9">
        <f>_xlfn.XLOOKUP(A196,'SJR LIST (2024)'!A114:A415,'SJR LIST (2024)'!T114:T415,,0,-1)</f>
        <v>0</v>
      </c>
      <c r="H196" s="9">
        <f>_xlfn.XLOOKUP(A196,'SJR LIST (2024)'!A114:A415,'SJR LIST (2024)'!U114:U415,,0,-1)</f>
        <v>0</v>
      </c>
      <c r="I196" s="9">
        <f>_xlfn.XLOOKUP(A196,'SJR LIST (2024)'!A114:A415,'SJR LIST (2024)'!W114:W415,,0,-1)</f>
        <v>0</v>
      </c>
      <c r="J196" s="9">
        <f>_xlfn.XLOOKUP(A196,'SJR LIST (2024)'!A114:A415,'SJR LIST (2024)'!X114:X415,,0,-1)</f>
        <v>0</v>
      </c>
      <c r="K196" s="9">
        <f>_xlfn.XLOOKUP(A196,'SJR LIST (2024)'!A114:A415,'SJR LIST (2024)'!Y114:Y415,,0,-1)</f>
        <v>0</v>
      </c>
      <c r="L196" s="9">
        <f>_xlfn.XLOOKUP(A196,'SJR LIST (2024)'!A114:A415,'SJR LIST (2024)'!Z114:Z415,,0,-1)</f>
        <v>0</v>
      </c>
      <c r="M196" s="9">
        <f>_xlfn.XLOOKUP(A196,'SJR LIST (2024)'!A114:A415,'SJR LIST (2024)'!V114:V415,,0,-1)</f>
        <v>0</v>
      </c>
      <c r="N196" s="9">
        <f>_xlfn.XLOOKUP(A196,'SJR LIST (2024)'!A114:A415,'SJR LIST (2024)'!AB114:AB415,,0,-1)</f>
        <v>11350</v>
      </c>
      <c r="O196" s="9">
        <f>_xlfn.XLOOKUP(A196,'SJR LIST (2024)'!A114:A415,'SJR LIST (2024)'!AD114:AD415,,0,-1)</f>
        <v>6000</v>
      </c>
      <c r="P196" s="9">
        <f>_xlfn.XLOOKUP(A196,'SJR LIST (2024)'!A114:A415,'SJR LIST (2024)'!AG114:AG415,,0,-1)</f>
        <v>5350</v>
      </c>
      <c r="Q196" s="9">
        <f>_xlfn.XLOOKUP(A196,'SJR LIST (2024)'!A114:A415,'SJR LIST (2024)'!AC114:AC415,,0,-1)</f>
        <v>0</v>
      </c>
      <c r="R196" s="7"/>
      <c r="S196" s="7" t="str">
        <f>_xlfn.XLOOKUP(A196,'SJR LIST (2024)'!A111:A415,'SJR LIST (2024)'!AP111:AP415,,0,-1)</f>
        <v>ARC</v>
      </c>
    </row>
    <row r="197" s="3" customFormat="1" spans="1:19">
      <c r="A197" s="13" t="s">
        <v>387</v>
      </c>
      <c r="B197" s="7" t="str">
        <f>_xlfn.XLOOKUP(A197,'SJR LIST (2024)'!A115:A416,'SJR LIST (2024)'!B115:B416,,0,-1)</f>
        <v>MAITLAND, JEAN</v>
      </c>
      <c r="C197" s="10">
        <f>_xlfn.XLOOKUP(A197,'SJR LIST (2024)'!A115:A416,'SJR LIST (2024)'!L115:L416,,0,-1)</f>
        <v>45551</v>
      </c>
      <c r="D197" s="9">
        <f>_xlfn.XLOOKUP(A197,'SJR LIST (2024)'!A115:A416,'SJR LIST (2024)'!Q115:Q416,,0,-1)</f>
        <v>1000</v>
      </c>
      <c r="E197" s="9">
        <f>_xlfn.XLOOKUP(A197,'SJR LIST (2024)'!A115:A416,'SJR LIST (2024)'!R115:R416,,0,-1)</f>
        <v>1800</v>
      </c>
      <c r="F197" s="9">
        <f>_xlfn.XLOOKUP(A197,'SJR LIST (2024)'!A115:A416,'SJR LIST (2024)'!S115:S416,,0,-1)</f>
        <v>0</v>
      </c>
      <c r="G197" s="9">
        <f>_xlfn.XLOOKUP(A197,'SJR LIST (2024)'!A115:A416,'SJR LIST (2024)'!T115:T416,,0,-1)</f>
        <v>0</v>
      </c>
      <c r="H197" s="9">
        <f>_xlfn.XLOOKUP(A197,'SJR LIST (2024)'!A115:A416,'SJR LIST (2024)'!U115:U416,,0,-1)</f>
        <v>0</v>
      </c>
      <c r="I197" s="9">
        <f>_xlfn.XLOOKUP(A197,'SJR LIST (2024)'!A115:A416,'SJR LIST (2024)'!W115:W416,,0,-1)</f>
        <v>0</v>
      </c>
      <c r="J197" s="9">
        <f>_xlfn.XLOOKUP(A197,'SJR LIST (2024)'!A115:A416,'SJR LIST (2024)'!X115:X416,,0,-1)</f>
        <v>0</v>
      </c>
      <c r="K197" s="9">
        <f>_xlfn.XLOOKUP(A197,'SJR LIST (2024)'!A115:A416,'SJR LIST (2024)'!Y115:Y416,,0,-1)</f>
        <v>0</v>
      </c>
      <c r="L197" s="9">
        <f>_xlfn.XLOOKUP(A197,'SJR LIST (2024)'!A115:A416,'SJR LIST (2024)'!Z115:Z416,,0,-1)</f>
        <v>0</v>
      </c>
      <c r="M197" s="9">
        <f>_xlfn.XLOOKUP(A197,'SJR LIST (2024)'!A115:A416,'SJR LIST (2024)'!V115:V416,,0,-1)</f>
        <v>0</v>
      </c>
      <c r="N197" s="9">
        <f>_xlfn.XLOOKUP(A197,'SJR LIST (2024)'!A115:A416,'SJR LIST (2024)'!AB115:AB416,,0,-1)</f>
        <v>2800</v>
      </c>
      <c r="O197" s="9">
        <f>_xlfn.XLOOKUP(A197,'SJR LIST (2024)'!A115:A416,'SJR LIST (2024)'!AD115:AD416,,0,-1)</f>
        <v>1400</v>
      </c>
      <c r="P197" s="9">
        <f>_xlfn.XLOOKUP(A197,'SJR LIST (2024)'!A115:A416,'SJR LIST (2024)'!AG115:AG416,,0,-1)</f>
        <v>1400</v>
      </c>
      <c r="Q197" s="9">
        <f>_xlfn.XLOOKUP(A197,'SJR LIST (2024)'!A115:A416,'SJR LIST (2024)'!AC115:AC416,,0,-1)</f>
        <v>0</v>
      </c>
      <c r="R197" s="7"/>
      <c r="S197" s="7" t="str">
        <f>_xlfn.XLOOKUP(A197,'SJR LIST (2024)'!A112:A416,'SJR LIST (2024)'!AP112:AP416,,0,-1)</f>
        <v>ARC</v>
      </c>
    </row>
    <row r="198" s="3" customFormat="1" spans="1:19">
      <c r="A198" s="13" t="s">
        <v>388</v>
      </c>
      <c r="B198" s="7" t="str">
        <f>_xlfn.XLOOKUP(A198,'SJR LIST (2024)'!A116:A417,'SJR LIST (2024)'!B116:B417,,0,-1)</f>
        <v>MAITLAND, JEAN</v>
      </c>
      <c r="C198" s="10">
        <f>_xlfn.XLOOKUP(A198,'SJR LIST (2024)'!A116:A417,'SJR LIST (2024)'!L116:L417,,0,-1)</f>
        <v>45551</v>
      </c>
      <c r="D198" s="9">
        <f>_xlfn.XLOOKUP(A198,'SJR LIST (2024)'!A116:A417,'SJR LIST (2024)'!Q116:Q417,,0,-1)</f>
        <v>600</v>
      </c>
      <c r="E198" s="9">
        <f>_xlfn.XLOOKUP(A198,'SJR LIST (2024)'!A116:A417,'SJR LIST (2024)'!R116:R417,,0,-1)</f>
        <v>1800</v>
      </c>
      <c r="F198" s="9">
        <f>_xlfn.XLOOKUP(A198,'SJR LIST (2024)'!A116:A417,'SJR LIST (2024)'!S116:S417,,0,-1)</f>
        <v>500</v>
      </c>
      <c r="G198" s="9">
        <f>_xlfn.XLOOKUP(A198,'SJR LIST (2024)'!A116:A417,'SJR LIST (2024)'!T116:T417,,0,-1)</f>
        <v>0</v>
      </c>
      <c r="H198" s="9">
        <f>_xlfn.XLOOKUP(A198,'SJR LIST (2024)'!A116:A417,'SJR LIST (2024)'!U116:U417,,0,-1)</f>
        <v>0</v>
      </c>
      <c r="I198" s="9">
        <f>_xlfn.XLOOKUP(A198,'SJR LIST (2024)'!A116:A417,'SJR LIST (2024)'!W116:W417,,0,-1)</f>
        <v>0</v>
      </c>
      <c r="J198" s="9">
        <f>_xlfn.XLOOKUP(A198,'SJR LIST (2024)'!A116:A417,'SJR LIST (2024)'!X116:X417,,0,-1)</f>
        <v>0</v>
      </c>
      <c r="K198" s="9">
        <f>_xlfn.XLOOKUP(A198,'SJR LIST (2024)'!A116:A417,'SJR LIST (2024)'!Y116:Y417,,0,-1)</f>
        <v>0</v>
      </c>
      <c r="L198" s="9">
        <f>_xlfn.XLOOKUP(A198,'SJR LIST (2024)'!A116:A417,'SJR LIST (2024)'!Z116:Z417,,0,-1)</f>
        <v>0</v>
      </c>
      <c r="M198" s="9">
        <f>_xlfn.XLOOKUP(A198,'SJR LIST (2024)'!A116:A417,'SJR LIST (2024)'!V116:V417,,0,-1)</f>
        <v>0</v>
      </c>
      <c r="N198" s="9">
        <f>_xlfn.XLOOKUP(A198,'SJR LIST (2024)'!A116:A417,'SJR LIST (2024)'!AB116:AB417,,0,-1)</f>
        <v>2900</v>
      </c>
      <c r="O198" s="9">
        <f>_xlfn.XLOOKUP(A198,'SJR LIST (2024)'!A116:A417,'SJR LIST (2024)'!AD116:AD417,,0,-1)</f>
        <v>1450</v>
      </c>
      <c r="P198" s="9">
        <f>_xlfn.XLOOKUP(A198,'SJR LIST (2024)'!A116:A417,'SJR LIST (2024)'!AG116:AG417,,0,-1)</f>
        <v>1450</v>
      </c>
      <c r="Q198" s="9">
        <f>_xlfn.XLOOKUP(A198,'SJR LIST (2024)'!A116:A417,'SJR LIST (2024)'!AC116:AC417,,0,-1)</f>
        <v>0</v>
      </c>
      <c r="R198" s="7"/>
      <c r="S198" s="7" t="str">
        <f>_xlfn.XLOOKUP(A198,'SJR LIST (2024)'!A113:A417,'SJR LIST (2024)'!AP113:AP417,,0,-1)</f>
        <v>ARC</v>
      </c>
    </row>
    <row r="199" s="3" customFormat="1" spans="1:19">
      <c r="A199" s="13" t="s">
        <v>389</v>
      </c>
      <c r="B199" s="7" t="str">
        <f>_xlfn.XLOOKUP(A199,'SJR LIST (2024)'!A117:A418,'SJR LIST (2024)'!B117:B418,,0,-1)</f>
        <v>BALTAO, INGRID</v>
      </c>
      <c r="C199" s="10">
        <f>_xlfn.XLOOKUP(A199,'SJR LIST (2024)'!A117:A418,'SJR LIST (2024)'!L117:L418,,0,-1)</f>
        <v>45551</v>
      </c>
      <c r="D199" s="9">
        <f>_xlfn.XLOOKUP(A199,'SJR LIST (2024)'!A117:A418,'SJR LIST (2024)'!Q117:Q418,,0,-1)</f>
        <v>0</v>
      </c>
      <c r="E199" s="9">
        <f>_xlfn.XLOOKUP(A199,'SJR LIST (2024)'!A117:A418,'SJR LIST (2024)'!R117:R418,,0,-1)</f>
        <v>400</v>
      </c>
      <c r="F199" s="9">
        <f>_xlfn.XLOOKUP(A199,'SJR LIST (2024)'!A117:A418,'SJR LIST (2024)'!S117:S418,,0,-1)</f>
        <v>0</v>
      </c>
      <c r="G199" s="9">
        <f>_xlfn.XLOOKUP(A199,'SJR LIST (2024)'!A117:A418,'SJR LIST (2024)'!T117:T418,,0,-1)</f>
        <v>0</v>
      </c>
      <c r="H199" s="9">
        <f>_xlfn.XLOOKUP(A199,'SJR LIST (2024)'!A117:A418,'SJR LIST (2024)'!U117:U418,,0,-1)</f>
        <v>0</v>
      </c>
      <c r="I199" s="9">
        <f>_xlfn.XLOOKUP(A199,'SJR LIST (2024)'!A117:A418,'SJR LIST (2024)'!W117:W418,,0,-1)</f>
        <v>0</v>
      </c>
      <c r="J199" s="9">
        <f>_xlfn.XLOOKUP(A199,'SJR LIST (2024)'!A117:A418,'SJR LIST (2024)'!X117:X418,,0,-1)</f>
        <v>400</v>
      </c>
      <c r="K199" s="9">
        <f>_xlfn.XLOOKUP(A199,'SJR LIST (2024)'!A117:A418,'SJR LIST (2024)'!Y117:Y418,,0,-1)</f>
        <v>0</v>
      </c>
      <c r="L199" s="9">
        <f>_xlfn.XLOOKUP(A199,'SJR LIST (2024)'!A117:A418,'SJR LIST (2024)'!Z117:Z418,,0,-1)</f>
        <v>0</v>
      </c>
      <c r="M199" s="9">
        <f>_xlfn.XLOOKUP(A199,'SJR LIST (2024)'!A117:A418,'SJR LIST (2024)'!V117:V418,,0,-1)</f>
        <v>0</v>
      </c>
      <c r="N199" s="9">
        <f>_xlfn.XLOOKUP(A199,'SJR LIST (2024)'!A117:A418,'SJR LIST (2024)'!AB117:AB418,,0,-1)</f>
        <v>0</v>
      </c>
      <c r="O199" s="9">
        <f>_xlfn.XLOOKUP(A199,'SJR LIST (2024)'!A117:A418,'SJR LIST (2024)'!AD117:AD418,,0,-1)</f>
        <v>0</v>
      </c>
      <c r="P199" s="9">
        <f>_xlfn.XLOOKUP(A199,'SJR LIST (2024)'!A117:A418,'SJR LIST (2024)'!AG117:AG418,,0,-1)</f>
        <v>0</v>
      </c>
      <c r="Q199" s="9">
        <f>_xlfn.XLOOKUP(A199,'SJR LIST (2024)'!A117:A418,'SJR LIST (2024)'!AC117:AC418,,0,-1)</f>
        <v>0</v>
      </c>
      <c r="R199" s="7"/>
      <c r="S199" s="7" t="str">
        <f>_xlfn.XLOOKUP(A199,'SJR LIST (2024)'!A114:A418,'SJR LIST (2024)'!AP114:AP418,,0,-1)</f>
        <v>DPO</v>
      </c>
    </row>
    <row r="200" s="3" customFormat="1" spans="1:19">
      <c r="A200" s="13" t="s">
        <v>390</v>
      </c>
      <c r="B200" s="7" t="str">
        <f>_xlfn.XLOOKUP(A200,'SJR LIST (2024)'!A118:A419,'SJR LIST (2024)'!B118:B419,,0,-1)</f>
        <v>LIM, RUBEN</v>
      </c>
      <c r="C200" s="10">
        <f>_xlfn.XLOOKUP(A200,'SJR LIST (2024)'!A118:A419,'SJR LIST (2024)'!L118:L419,,0,-1)</f>
        <v>45551</v>
      </c>
      <c r="D200" s="9">
        <f>_xlfn.XLOOKUP(A200,'SJR LIST (2024)'!A118:A419,'SJR LIST (2024)'!Q118:Q419,,0,-1)</f>
        <v>220</v>
      </c>
      <c r="E200" s="9">
        <f>_xlfn.XLOOKUP(A200,'SJR LIST (2024)'!A118:A419,'SJR LIST (2024)'!R118:R419,,0,-1)</f>
        <v>2600</v>
      </c>
      <c r="F200" s="9">
        <f>_xlfn.XLOOKUP(A200,'SJR LIST (2024)'!A118:A419,'SJR LIST (2024)'!S118:S419,,0,-1)</f>
        <v>500</v>
      </c>
      <c r="G200" s="9">
        <f>_xlfn.XLOOKUP(A200,'SJR LIST (2024)'!A118:A419,'SJR LIST (2024)'!T118:T419,,0,-1)</f>
        <v>0</v>
      </c>
      <c r="H200" s="9">
        <f>_xlfn.XLOOKUP(A200,'SJR LIST (2024)'!A118:A419,'SJR LIST (2024)'!U118:U419,,0,-1)</f>
        <v>0</v>
      </c>
      <c r="I200" s="9">
        <f>_xlfn.XLOOKUP(A200,'SJR LIST (2024)'!A118:A419,'SJR LIST (2024)'!W118:W419,,0,-1)</f>
        <v>0</v>
      </c>
      <c r="J200" s="9">
        <f>_xlfn.XLOOKUP(A200,'SJR LIST (2024)'!A118:A419,'SJR LIST (2024)'!X118:X419,,0,-1)</f>
        <v>0</v>
      </c>
      <c r="K200" s="9">
        <f>_xlfn.XLOOKUP(A200,'SJR LIST (2024)'!A118:A419,'SJR LIST (2024)'!Y118:Y419,,0,-1)</f>
        <v>0</v>
      </c>
      <c r="L200" s="9">
        <f>_xlfn.XLOOKUP(A200,'SJR LIST (2024)'!A118:A419,'SJR LIST (2024)'!Z118:Z419,,0,-1)</f>
        <v>0</v>
      </c>
      <c r="M200" s="9">
        <f>_xlfn.XLOOKUP(A200,'SJR LIST (2024)'!A118:A419,'SJR LIST (2024)'!V118:V419,,0,-1)</f>
        <v>232.4</v>
      </c>
      <c r="N200" s="9">
        <f>_xlfn.XLOOKUP(A200,'SJR LIST (2024)'!A118:A419,'SJR LIST (2024)'!AB118:AB419,,0,-1)</f>
        <v>3087.6</v>
      </c>
      <c r="O200" s="9">
        <f>_xlfn.XLOOKUP(A200,'SJR LIST (2024)'!A118:A419,'SJR LIST (2024)'!AD118:AD419,,0,-1)</f>
        <v>0</v>
      </c>
      <c r="P200" s="9">
        <f>_xlfn.XLOOKUP(A200,'SJR LIST (2024)'!A118:A419,'SJR LIST (2024)'!AG118:AG419,,0,-1)</f>
        <v>3087.6</v>
      </c>
      <c r="Q200" s="9">
        <f>_xlfn.XLOOKUP(A200,'SJR LIST (2024)'!A118:A419,'SJR LIST (2024)'!AC118:AC419,,0,-1)</f>
        <v>0</v>
      </c>
      <c r="R200" s="7"/>
      <c r="S200" s="7" t="str">
        <f>_xlfn.XLOOKUP(A200,'SJR LIST (2024)'!A115:A419,'SJR LIST (2024)'!AP115:AP419,,0,-1)</f>
        <v>ARC</v>
      </c>
    </row>
    <row r="201" s="3" customFormat="1" spans="1:19">
      <c r="A201" s="15" t="s">
        <v>391</v>
      </c>
      <c r="B201" s="7" t="str">
        <f>_xlfn.XLOOKUP(A201,'SJR LIST (2024)'!A119:A420,'SJR LIST (2024)'!B119:B420,,0,-1)</f>
        <v>LIM, RUBEN</v>
      </c>
      <c r="C201" s="10">
        <f>_xlfn.XLOOKUP(A201,'SJR LIST (2024)'!A119:A420,'SJR LIST (2024)'!L119:L420,,0,-1)</f>
        <v>45551</v>
      </c>
      <c r="D201" s="9">
        <f>_xlfn.XLOOKUP(A201,'SJR LIST (2024)'!A119:A420,'SJR LIST (2024)'!Q119:Q420,,0,-1)</f>
        <v>0</v>
      </c>
      <c r="E201" s="9">
        <f>_xlfn.XLOOKUP(A201,'SJR LIST (2024)'!A119:A420,'SJR LIST (2024)'!R119:R420,,0,-1)</f>
        <v>2600</v>
      </c>
      <c r="F201" s="9">
        <f>_xlfn.XLOOKUP(A201,'SJR LIST (2024)'!A119:A420,'SJR LIST (2024)'!S119:S420,,0,-1)</f>
        <v>0</v>
      </c>
      <c r="G201" s="9">
        <f>_xlfn.XLOOKUP(A201,'SJR LIST (2024)'!A119:A420,'SJR LIST (2024)'!T119:T420,,0,-1)</f>
        <v>0</v>
      </c>
      <c r="H201" s="9">
        <f>_xlfn.XLOOKUP(A201,'SJR LIST (2024)'!A119:A420,'SJR LIST (2024)'!U119:U420,,0,-1)</f>
        <v>0</v>
      </c>
      <c r="I201" s="9">
        <f>_xlfn.XLOOKUP(A201,'SJR LIST (2024)'!A119:A420,'SJR LIST (2024)'!W119:W420,,0,-1)</f>
        <v>0</v>
      </c>
      <c r="J201" s="9">
        <f>_xlfn.XLOOKUP(A201,'SJR LIST (2024)'!A119:A420,'SJR LIST (2024)'!X119:X420,,0,-1)</f>
        <v>0</v>
      </c>
      <c r="K201" s="9">
        <f>_xlfn.XLOOKUP(A201,'SJR LIST (2024)'!A119:A420,'SJR LIST (2024)'!Y119:Y420,,0,-1)</f>
        <v>0</v>
      </c>
      <c r="L201" s="9">
        <f>_xlfn.XLOOKUP(A201,'SJR LIST (2024)'!A119:A420,'SJR LIST (2024)'!Z119:Z420,,0,-1)</f>
        <v>0</v>
      </c>
      <c r="M201" s="9">
        <f>_xlfn.XLOOKUP(A201,'SJR LIST (2024)'!A119:A420,'SJR LIST (2024)'!V119:V420,,0,-1)</f>
        <v>182</v>
      </c>
      <c r="N201" s="9">
        <f>_xlfn.XLOOKUP(A201,'SJR LIST (2024)'!A119:A420,'SJR LIST (2024)'!AB119:AB420,,0,-1)</f>
        <v>2418</v>
      </c>
      <c r="O201" s="9">
        <f>_xlfn.XLOOKUP(A201,'SJR LIST (2024)'!A119:A420,'SJR LIST (2024)'!AD119:AD420,,0,-1)</f>
        <v>0</v>
      </c>
      <c r="P201" s="9">
        <f>_xlfn.XLOOKUP(A201,'SJR LIST (2024)'!A119:A420,'SJR LIST (2024)'!AG119:AG420,,0,-1)</f>
        <v>2418</v>
      </c>
      <c r="Q201" s="9">
        <f>_xlfn.XLOOKUP(A201,'SJR LIST (2024)'!A119:A420,'SJR LIST (2024)'!AC119:AC420,,0,-1)</f>
        <v>0</v>
      </c>
      <c r="R201" s="7"/>
      <c r="S201" s="7" t="str">
        <f>_xlfn.XLOOKUP(A201,'SJR LIST (2024)'!A116:A420,'SJR LIST (2024)'!AP116:AP420,,0,-1)</f>
        <v>ARC</v>
      </c>
    </row>
    <row r="202" s="3" customFormat="1" spans="1:19">
      <c r="A202" s="13" t="s">
        <v>392</v>
      </c>
      <c r="B202" s="7" t="str">
        <f>_xlfn.XLOOKUP(A202,'SJR LIST (2024)'!A120:A421,'SJR LIST (2024)'!B120:B421,,0,-1)</f>
        <v>YOUNG, CARRIE</v>
      </c>
      <c r="C202" s="10">
        <f>_xlfn.XLOOKUP(A202,'SJR LIST (2024)'!A120:A421,'SJR LIST (2024)'!L120:L421,,0,-1)</f>
        <v>45551</v>
      </c>
      <c r="D202" s="9">
        <f>_xlfn.XLOOKUP(A202,'SJR LIST (2024)'!A120:A421,'SJR LIST (2024)'!Q120:Q421,,0,-1)</f>
        <v>0</v>
      </c>
      <c r="E202" s="9">
        <f>_xlfn.XLOOKUP(A202,'SJR LIST (2024)'!A120:A421,'SJR LIST (2024)'!R120:R421,,0,-1)</f>
        <v>400</v>
      </c>
      <c r="F202" s="9">
        <f>_xlfn.XLOOKUP(A202,'SJR LIST (2024)'!A120:A421,'SJR LIST (2024)'!S120:S421,,0,-1)</f>
        <v>0</v>
      </c>
      <c r="G202" s="9">
        <f>_xlfn.XLOOKUP(A202,'SJR LIST (2024)'!A120:A421,'SJR LIST (2024)'!T120:T421,,0,-1)</f>
        <v>0</v>
      </c>
      <c r="H202" s="9">
        <f>_xlfn.XLOOKUP(A202,'SJR LIST (2024)'!A120:A421,'SJR LIST (2024)'!U120:U421,,0,-1)</f>
        <v>0</v>
      </c>
      <c r="I202" s="9">
        <f>_xlfn.XLOOKUP(A202,'SJR LIST (2024)'!A120:A421,'SJR LIST (2024)'!W120:W421,,0,-1)</f>
        <v>0</v>
      </c>
      <c r="J202" s="9">
        <f>_xlfn.XLOOKUP(A202,'SJR LIST (2024)'!A120:A421,'SJR LIST (2024)'!X120:X421,,0,-1)</f>
        <v>0</v>
      </c>
      <c r="K202" s="9">
        <f>_xlfn.XLOOKUP(A202,'SJR LIST (2024)'!A120:A421,'SJR LIST (2024)'!Y120:Y421,,0,-1)</f>
        <v>0</v>
      </c>
      <c r="L202" s="9">
        <f>_xlfn.XLOOKUP(A202,'SJR LIST (2024)'!A120:A421,'SJR LIST (2024)'!Z120:Z421,,0,-1)</f>
        <v>0</v>
      </c>
      <c r="M202" s="9">
        <f>_xlfn.XLOOKUP(A202,'SJR LIST (2024)'!A120:A421,'SJR LIST (2024)'!V120:V421,,0,-1)</f>
        <v>0</v>
      </c>
      <c r="N202" s="9">
        <f>_xlfn.XLOOKUP(A202,'SJR LIST (2024)'!A120:A421,'SJR LIST (2024)'!AB120:AB421,,0,-1)</f>
        <v>400</v>
      </c>
      <c r="O202" s="9">
        <f>_xlfn.XLOOKUP(A202,'SJR LIST (2024)'!A120:A421,'SJR LIST (2024)'!AD120:AD421,,0,-1)</f>
        <v>0</v>
      </c>
      <c r="P202" s="9">
        <f>_xlfn.XLOOKUP(A202,'SJR LIST (2024)'!A120:A421,'SJR LIST (2024)'!AG120:AG421,,0,-1)</f>
        <v>400</v>
      </c>
      <c r="Q202" s="9">
        <f>_xlfn.XLOOKUP(A202,'SJR LIST (2024)'!A120:A421,'SJR LIST (2024)'!AC120:AC421,,0,-1)</f>
        <v>0</v>
      </c>
      <c r="R202" s="7"/>
      <c r="S202" s="7" t="str">
        <f>_xlfn.XLOOKUP(A202,'SJR LIST (2024)'!A117:A421,'SJR LIST (2024)'!AP117:AP421,,0,-1)</f>
        <v>BI-SHOP</v>
      </c>
    </row>
    <row r="203" s="3" customFormat="1" spans="1:19">
      <c r="A203" s="16" t="s">
        <v>394</v>
      </c>
      <c r="B203" s="7" t="str">
        <f>_xlfn.XLOOKUP(A203,'SJR LIST (2024)'!A121:A422,'SJR LIST (2024)'!B121:B422,,0,-1)</f>
        <v>CRUZ, RESTY / MARILOU</v>
      </c>
      <c r="C203" s="10">
        <f>_xlfn.XLOOKUP(A203,'SJR LIST (2024)'!A121:A422,'SJR LIST (2024)'!L121:L422,,0,-1)</f>
        <v>45552</v>
      </c>
      <c r="D203" s="9">
        <f>_xlfn.XLOOKUP(A203,'SJR LIST (2024)'!A121:A422,'SJR LIST (2024)'!Q121:Q422,,0,-1)</f>
        <v>500</v>
      </c>
      <c r="E203" s="9">
        <f>_xlfn.XLOOKUP(A203,'SJR LIST (2024)'!A121:A422,'SJR LIST (2024)'!R121:R422,,0,-1)</f>
        <v>800</v>
      </c>
      <c r="F203" s="9">
        <f>_xlfn.XLOOKUP(A203,'SJR LIST (2024)'!A121:A422,'SJR LIST (2024)'!S121:S422,,0,-1)</f>
        <v>0</v>
      </c>
      <c r="G203" s="9">
        <f>_xlfn.XLOOKUP(A203,'SJR LIST (2024)'!A121:A422,'SJR LIST (2024)'!T121:T422,,0,-1)</f>
        <v>0</v>
      </c>
      <c r="H203" s="9">
        <f>_xlfn.XLOOKUP(A203,'SJR LIST (2024)'!A121:A422,'SJR LIST (2024)'!U121:U422,,0,-1)</f>
        <v>0</v>
      </c>
      <c r="I203" s="9">
        <f>_xlfn.XLOOKUP(A203,'SJR LIST (2024)'!A121:A422,'SJR LIST (2024)'!W121:W422,,0,-1)</f>
        <v>500</v>
      </c>
      <c r="J203" s="9">
        <f>_xlfn.XLOOKUP(A203,'SJR LIST (2024)'!A121:A422,'SJR LIST (2024)'!X121:X422,,0,-1)</f>
        <v>800</v>
      </c>
      <c r="K203" s="9">
        <f>_xlfn.XLOOKUP(A203,'SJR LIST (2024)'!A121:A422,'SJR LIST (2024)'!Y121:Y422,,0,-1)</f>
        <v>0</v>
      </c>
      <c r="L203" s="9">
        <f>_xlfn.XLOOKUP(A203,'SJR LIST (2024)'!A121:A422,'SJR LIST (2024)'!Z121:Z422,,0,-1)</f>
        <v>0</v>
      </c>
      <c r="M203" s="9">
        <f>_xlfn.XLOOKUP(A203,'SJR LIST (2024)'!A121:A422,'SJR LIST (2024)'!V121:V422,,0,-1)</f>
        <v>0</v>
      </c>
      <c r="N203" s="9">
        <f>_xlfn.XLOOKUP(A203,'SJR LIST (2024)'!A121:A422,'SJR LIST (2024)'!AB121:AB422,,0,-1)</f>
        <v>0</v>
      </c>
      <c r="O203" s="9">
        <f>_xlfn.XLOOKUP(A203,'SJR LIST (2024)'!A121:A422,'SJR LIST (2024)'!AD121:AD422,,0,-1)</f>
        <v>0</v>
      </c>
      <c r="P203" s="9">
        <f>_xlfn.XLOOKUP(A203,'SJR LIST (2024)'!A121:A422,'SJR LIST (2024)'!AG121:AG422,,0,-1)</f>
        <v>0</v>
      </c>
      <c r="Q203" s="9">
        <f>_xlfn.XLOOKUP(A203,'SJR LIST (2024)'!A121:A422,'SJR LIST (2024)'!AC121:AC422,,0,-1)</f>
        <v>0</v>
      </c>
      <c r="R203" s="7"/>
      <c r="S203" s="7" t="str">
        <f>_xlfn.XLOOKUP(A203,'SJR LIST (2024)'!A118:A422,'SJR LIST (2024)'!AP118:AP422,,0,-1)</f>
        <v>DPO</v>
      </c>
    </row>
    <row r="204" s="3" customFormat="1" spans="1:19">
      <c r="A204" s="13" t="s">
        <v>395</v>
      </c>
      <c r="B204" s="7" t="str">
        <f>_xlfn.XLOOKUP(A204,'SJR LIST (2024)'!A122:A423,'SJR LIST (2024)'!B122:B423,,0,-1)</f>
        <v>IMPERIAL APPLIANCE PARANAQUE</v>
      </c>
      <c r="C204" s="10">
        <f>_xlfn.XLOOKUP(A204,'SJR LIST (2024)'!A122:A423,'SJR LIST (2024)'!L122:L423,,0,-1)</f>
        <v>45552</v>
      </c>
      <c r="D204" s="9">
        <f>_xlfn.XLOOKUP(A204,'SJR LIST (2024)'!A122:A423,'SJR LIST (2024)'!Q122:Q423,,0,-1)</f>
        <v>1200</v>
      </c>
      <c r="E204" s="9">
        <f>_xlfn.XLOOKUP(A204,'SJR LIST (2024)'!A122:A423,'SJR LIST (2024)'!R122:R423,,0,-1)</f>
        <v>800</v>
      </c>
      <c r="F204" s="9">
        <f>_xlfn.XLOOKUP(A204,'SJR LIST (2024)'!A122:A423,'SJR LIST (2024)'!S122:S423,,0,-1)</f>
        <v>0</v>
      </c>
      <c r="G204" s="9">
        <f>_xlfn.XLOOKUP(A204,'SJR LIST (2024)'!A122:A423,'SJR LIST (2024)'!T122:T423,,0,-1)</f>
        <v>0</v>
      </c>
      <c r="H204" s="9">
        <f>_xlfn.XLOOKUP(A204,'SJR LIST (2024)'!A122:A423,'SJR LIST (2024)'!U122:U423,,0,-1)</f>
        <v>0</v>
      </c>
      <c r="I204" s="9">
        <f>_xlfn.XLOOKUP(A204,'SJR LIST (2024)'!A122:A423,'SJR LIST (2024)'!W122:W423,,0,-1)</f>
        <v>1200</v>
      </c>
      <c r="J204" s="9">
        <f>_xlfn.XLOOKUP(A204,'SJR LIST (2024)'!A122:A423,'SJR LIST (2024)'!X122:X423,,0,-1)</f>
        <v>800</v>
      </c>
      <c r="K204" s="9">
        <f>_xlfn.XLOOKUP(A204,'SJR LIST (2024)'!A122:A423,'SJR LIST (2024)'!Y122:Y423,,0,-1)</f>
        <v>0</v>
      </c>
      <c r="L204" s="9">
        <f>_xlfn.XLOOKUP(A204,'SJR LIST (2024)'!A122:A423,'SJR LIST (2024)'!Z122:Z423,,0,-1)</f>
        <v>0</v>
      </c>
      <c r="M204" s="9">
        <f>_xlfn.XLOOKUP(A204,'SJR LIST (2024)'!A122:A423,'SJR LIST (2024)'!V122:V423,,0,-1)</f>
        <v>0</v>
      </c>
      <c r="N204" s="9">
        <f>_xlfn.XLOOKUP(A204,'SJR LIST (2024)'!A122:A423,'SJR LIST (2024)'!AB122:AB423,,0,-1)</f>
        <v>0</v>
      </c>
      <c r="O204" s="9">
        <f>_xlfn.XLOOKUP(A204,'SJR LIST (2024)'!A122:A423,'SJR LIST (2024)'!AD122:AD423,,0,-1)</f>
        <v>0</v>
      </c>
      <c r="P204" s="9">
        <f>_xlfn.XLOOKUP(A204,'SJR LIST (2024)'!A122:A423,'SJR LIST (2024)'!AG122:AG423,,0,-1)</f>
        <v>0</v>
      </c>
      <c r="Q204" s="9">
        <f>_xlfn.XLOOKUP(A204,'SJR LIST (2024)'!A122:A423,'SJR LIST (2024)'!AC122:AC423,,0,-1)</f>
        <v>0</v>
      </c>
      <c r="R204" s="7"/>
      <c r="S204" s="7" t="str">
        <f>_xlfn.XLOOKUP(A204,'SJR LIST (2024)'!A119:A423,'SJR LIST (2024)'!AP119:AP423,,0,-1)</f>
        <v>DPO</v>
      </c>
    </row>
    <row r="205" s="3" customFormat="1" spans="1:19">
      <c r="A205" s="13" t="s">
        <v>396</v>
      </c>
      <c r="B205" s="7" t="str">
        <f>_xlfn.XLOOKUP(A205,'SJR LIST (2024)'!A123:A424,'SJR LIST (2024)'!B123:B424,,0,-1)</f>
        <v>TY, JACKIE</v>
      </c>
      <c r="C205" s="10">
        <f>_xlfn.XLOOKUP(A205,'SJR LIST (2024)'!A123:A424,'SJR LIST (2024)'!L123:L424,,0,-1)</f>
        <v>45554</v>
      </c>
      <c r="D205" s="9">
        <f>_xlfn.XLOOKUP(A205,'SJR LIST (2024)'!A123:A424,'SJR LIST (2024)'!Q123:Q424,,0,-1)</f>
        <v>0</v>
      </c>
      <c r="E205" s="9">
        <f>_xlfn.XLOOKUP(A205,'SJR LIST (2024)'!A123:A424,'SJR LIST (2024)'!R123:R424,,0,-1)</f>
        <v>2300</v>
      </c>
      <c r="F205" s="9">
        <f>_xlfn.XLOOKUP(A205,'SJR LIST (2024)'!A123:A424,'SJR LIST (2024)'!S123:S424,,0,-1)</f>
        <v>500</v>
      </c>
      <c r="G205" s="9">
        <f>_xlfn.XLOOKUP(A205,'SJR LIST (2024)'!A123:A424,'SJR LIST (2024)'!T123:T424,,0,-1)</f>
        <v>0</v>
      </c>
      <c r="H205" s="9">
        <f>_xlfn.XLOOKUP(A205,'SJR LIST (2024)'!A123:A424,'SJR LIST (2024)'!U123:U424,,0,-1)</f>
        <v>0</v>
      </c>
      <c r="I205" s="9">
        <f>_xlfn.XLOOKUP(A205,'SJR LIST (2024)'!A123:A424,'SJR LIST (2024)'!W123:W424,,0,-1)</f>
        <v>0</v>
      </c>
      <c r="J205" s="9">
        <f>_xlfn.XLOOKUP(A205,'SJR LIST (2024)'!A123:A424,'SJR LIST (2024)'!X123:X424,,0,-1)</f>
        <v>0</v>
      </c>
      <c r="K205" s="9">
        <f>_xlfn.XLOOKUP(A205,'SJR LIST (2024)'!A123:A424,'SJR LIST (2024)'!Y123:Y424,,0,-1)</f>
        <v>0</v>
      </c>
      <c r="L205" s="9">
        <f>_xlfn.XLOOKUP(A205,'SJR LIST (2024)'!A123:A424,'SJR LIST (2024)'!Z123:Z424,,0,-1)</f>
        <v>0</v>
      </c>
      <c r="M205" s="9">
        <f>_xlfn.XLOOKUP(A205,'SJR LIST (2024)'!A123:A424,'SJR LIST (2024)'!V123:V424,,0,-1)</f>
        <v>0</v>
      </c>
      <c r="N205" s="9">
        <f>_xlfn.XLOOKUP(A205,'SJR LIST (2024)'!A123:A424,'SJR LIST (2024)'!AB123:AB424,,0,-1)</f>
        <v>2800</v>
      </c>
      <c r="O205" s="9">
        <f>_xlfn.XLOOKUP(A205,'SJR LIST (2024)'!A123:A424,'SJR LIST (2024)'!AD123:AD424,,0,-1)</f>
        <v>0</v>
      </c>
      <c r="P205" s="9">
        <f>_xlfn.XLOOKUP(A205,'SJR LIST (2024)'!A123:A424,'SJR LIST (2024)'!AG123:AG424,,0,-1)</f>
        <v>0</v>
      </c>
      <c r="Q205" s="9">
        <f>_xlfn.XLOOKUP(A205,'SJR LIST (2024)'!A123:A424,'SJR LIST (2024)'!AC123:AC424,,0,-1)</f>
        <v>2800</v>
      </c>
      <c r="R205" s="7"/>
      <c r="S205" s="7" t="str">
        <f>_xlfn.XLOOKUP(A205,'SJR LIST (2024)'!A120:A424,'SJR LIST (2024)'!AP120:AP424,,0,-1)</f>
        <v>FC</v>
      </c>
    </row>
    <row r="206" s="3" customFormat="1" spans="1:19">
      <c r="A206" s="13" t="s">
        <v>397</v>
      </c>
      <c r="B206" s="7" t="str">
        <f>_xlfn.XLOOKUP(A206,'SJR LIST (2024)'!A124:A425,'SJR LIST (2024)'!B124:B425,,0,-1)</f>
        <v>ERNI, ALICE</v>
      </c>
      <c r="C206" s="10">
        <f>_xlfn.XLOOKUP(A206,'SJR LIST (2024)'!A124:A425,'SJR LIST (2024)'!L124:L425,,0,-1)</f>
        <v>45554</v>
      </c>
      <c r="D206" s="9">
        <f>_xlfn.XLOOKUP(A206,'SJR LIST (2024)'!A124:A425,'SJR LIST (2024)'!Q124:Q425,,0,-1)</f>
        <v>3300</v>
      </c>
      <c r="E206" s="9">
        <f>_xlfn.XLOOKUP(A206,'SJR LIST (2024)'!A124:A425,'SJR LIST (2024)'!R124:R425,,0,-1)</f>
        <v>2600</v>
      </c>
      <c r="F206" s="9">
        <f>_xlfn.XLOOKUP(A206,'SJR LIST (2024)'!A124:A425,'SJR LIST (2024)'!S124:S425,,0,-1)</f>
        <v>500</v>
      </c>
      <c r="G206" s="9">
        <f>_xlfn.XLOOKUP(A206,'SJR LIST (2024)'!A124:A425,'SJR LIST (2024)'!T124:T425,,0,-1)</f>
        <v>0</v>
      </c>
      <c r="H206" s="9">
        <f>_xlfn.XLOOKUP(A206,'SJR LIST (2024)'!A124:A425,'SJR LIST (2024)'!U124:U425,,0,-1)</f>
        <v>0</v>
      </c>
      <c r="I206" s="9">
        <f>_xlfn.XLOOKUP(A206,'SJR LIST (2024)'!A124:A425,'SJR LIST (2024)'!W124:W425,,0,-1)</f>
        <v>0</v>
      </c>
      <c r="J206" s="9">
        <f>_xlfn.XLOOKUP(A206,'SJR LIST (2024)'!A124:A425,'SJR LIST (2024)'!X124:X425,,0,-1)</f>
        <v>0</v>
      </c>
      <c r="K206" s="9">
        <f>_xlfn.XLOOKUP(A206,'SJR LIST (2024)'!A124:A425,'SJR LIST (2024)'!Y124:Y425,,0,-1)</f>
        <v>0</v>
      </c>
      <c r="L206" s="9">
        <f>_xlfn.XLOOKUP(A206,'SJR LIST (2024)'!A124:A425,'SJR LIST (2024)'!Z124:Z425,,0,-1)</f>
        <v>0</v>
      </c>
      <c r="M206" s="9">
        <f>_xlfn.XLOOKUP(A206,'SJR LIST (2024)'!A124:A425,'SJR LIST (2024)'!V124:V425,,0,-1)</f>
        <v>0</v>
      </c>
      <c r="N206" s="9">
        <f>_xlfn.XLOOKUP(A206,'SJR LIST (2024)'!A124:A425,'SJR LIST (2024)'!AB124:AB425,,0,-1)</f>
        <v>6400</v>
      </c>
      <c r="O206" s="9">
        <f>_xlfn.XLOOKUP(A206,'SJR LIST (2024)'!A124:A425,'SJR LIST (2024)'!AD124:AD425,,0,-1)</f>
        <v>3200</v>
      </c>
      <c r="P206" s="9">
        <f>_xlfn.XLOOKUP(A206,'SJR LIST (2024)'!A124:A425,'SJR LIST (2024)'!AG124:AG425,,0,-1)</f>
        <v>3200</v>
      </c>
      <c r="Q206" s="9">
        <f>_xlfn.XLOOKUP(A206,'SJR LIST (2024)'!A124:A425,'SJR LIST (2024)'!AC124:AC425,,0,-1)</f>
        <v>0</v>
      </c>
      <c r="R206" s="7"/>
      <c r="S206" s="7" t="str">
        <f>_xlfn.XLOOKUP(A206,'SJR LIST (2024)'!A121:A425,'SJR LIST (2024)'!AP121:AP425,,0,-1)</f>
        <v>ARC</v>
      </c>
    </row>
    <row r="207" s="3" customFormat="1" spans="1:19">
      <c r="A207" s="13" t="s">
        <v>399</v>
      </c>
      <c r="B207" s="7" t="str">
        <f>_xlfn.XLOOKUP(A207,'SJR LIST (2024)'!A125:A426,'SJR LIST (2024)'!B125:B426,,0,-1)</f>
        <v>OCHOA, EMMANUEL</v>
      </c>
      <c r="C207" s="10">
        <f>_xlfn.XLOOKUP(A207,'SJR LIST (2024)'!A125:A426,'SJR LIST (2024)'!L125:L426,,0,-1)</f>
        <v>45555</v>
      </c>
      <c r="D207" s="9">
        <f>_xlfn.XLOOKUP(A207,'SJR LIST (2024)'!A125:A426,'SJR LIST (2024)'!Q125:Q426,,0,-1)</f>
        <v>0</v>
      </c>
      <c r="E207" s="9">
        <f>_xlfn.XLOOKUP(A207,'SJR LIST (2024)'!A125:A426,'SJR LIST (2024)'!R125:R426,,0,-1)</f>
        <v>1800</v>
      </c>
      <c r="F207" s="9">
        <f>_xlfn.XLOOKUP(A207,'SJR LIST (2024)'!A125:A426,'SJR LIST (2024)'!S125:S426,,0,-1)</f>
        <v>0</v>
      </c>
      <c r="G207" s="9">
        <f>_xlfn.XLOOKUP(A207,'SJR LIST (2024)'!A125:A426,'SJR LIST (2024)'!T125:T426,,0,-1)</f>
        <v>0</v>
      </c>
      <c r="H207" s="9">
        <f>_xlfn.XLOOKUP(A207,'SJR LIST (2024)'!A125:A426,'SJR LIST (2024)'!U125:U426,,0,-1)</f>
        <v>0</v>
      </c>
      <c r="I207" s="9">
        <f>_xlfn.XLOOKUP(A207,'SJR LIST (2024)'!A125:A426,'SJR LIST (2024)'!W125:W426,,0,-1)</f>
        <v>0</v>
      </c>
      <c r="J207" s="9">
        <f>_xlfn.XLOOKUP(A207,'SJR LIST (2024)'!A125:A426,'SJR LIST (2024)'!X125:X426,,0,-1)</f>
        <v>1800</v>
      </c>
      <c r="K207" s="9">
        <f>_xlfn.XLOOKUP(A207,'SJR LIST (2024)'!A125:A426,'SJR LIST (2024)'!Y125:Y426,,0,-1)</f>
        <v>0</v>
      </c>
      <c r="L207" s="9">
        <f>_xlfn.XLOOKUP(A207,'SJR LIST (2024)'!A125:A426,'SJR LIST (2024)'!Z125:Z426,,0,-1)</f>
        <v>0</v>
      </c>
      <c r="M207" s="9">
        <f>_xlfn.XLOOKUP(A207,'SJR LIST (2024)'!A125:A426,'SJR LIST (2024)'!V125:V426,,0,-1)</f>
        <v>0</v>
      </c>
      <c r="N207" s="9">
        <f>_xlfn.XLOOKUP(A207,'SJR LIST (2024)'!A125:A426,'SJR LIST (2024)'!AB125:AB426,,0,-1)</f>
        <v>0</v>
      </c>
      <c r="O207" s="9">
        <f>_xlfn.XLOOKUP(A207,'SJR LIST (2024)'!A125:A426,'SJR LIST (2024)'!AD125:AD426,,0,-1)</f>
        <v>0</v>
      </c>
      <c r="P207" s="9">
        <f>_xlfn.XLOOKUP(A207,'SJR LIST (2024)'!A125:A426,'SJR LIST (2024)'!AG125:AG426,,0,-1)</f>
        <v>0</v>
      </c>
      <c r="Q207" s="9">
        <f>_xlfn.XLOOKUP(A207,'SJR LIST (2024)'!A125:A426,'SJR LIST (2024)'!AC125:AC426,,0,-1)</f>
        <v>0</v>
      </c>
      <c r="R207" s="7"/>
      <c r="S207" s="7" t="str">
        <f>_xlfn.XLOOKUP(A207,'SJR LIST (2024)'!A122:A426,'SJR LIST (2024)'!AP122:AP426,,0,-1)</f>
        <v>DPO</v>
      </c>
    </row>
    <row r="208" s="3" customFormat="1" spans="1:19">
      <c r="A208" s="13" t="s">
        <v>400</v>
      </c>
      <c r="B208" s="7" t="str">
        <f>_xlfn.XLOOKUP(A208,'SJR LIST (2024)'!A126:A427,'SJR LIST (2024)'!B126:B427,,0,-1)</f>
        <v>CURIOSO, DAVE JAMES</v>
      </c>
      <c r="C208" s="10">
        <f>_xlfn.XLOOKUP(A208,'SJR LIST (2024)'!A126:A427,'SJR LIST (2024)'!L126:L427,,0,-1)</f>
        <v>45555</v>
      </c>
      <c r="D208" s="9">
        <f>_xlfn.XLOOKUP(A208,'SJR LIST (2024)'!A126:A427,'SJR LIST (2024)'!Q126:Q427,,0,-1)</f>
        <v>0</v>
      </c>
      <c r="E208" s="9">
        <f>_xlfn.XLOOKUP(A208,'SJR LIST (2024)'!A126:A427,'SJR LIST (2024)'!R126:R427,,0,-1)</f>
        <v>2600</v>
      </c>
      <c r="F208" s="9">
        <f>_xlfn.XLOOKUP(A208,'SJR LIST (2024)'!A126:A427,'SJR LIST (2024)'!S126:S427,,0,-1)</f>
        <v>0</v>
      </c>
      <c r="G208" s="9">
        <f>_xlfn.XLOOKUP(A208,'SJR LIST (2024)'!A126:A427,'SJR LIST (2024)'!T126:T427,,0,-1)</f>
        <v>0</v>
      </c>
      <c r="H208" s="9">
        <f>_xlfn.XLOOKUP(A208,'SJR LIST (2024)'!A126:A427,'SJR LIST (2024)'!U126:U427,,0,-1)</f>
        <v>0</v>
      </c>
      <c r="I208" s="9">
        <f>_xlfn.XLOOKUP(A208,'SJR LIST (2024)'!A126:A427,'SJR LIST (2024)'!W126:W427,,0,-1)</f>
        <v>0</v>
      </c>
      <c r="J208" s="9">
        <f>_xlfn.XLOOKUP(A208,'SJR LIST (2024)'!A126:A427,'SJR LIST (2024)'!X126:X427,,0,-1)</f>
        <v>2600</v>
      </c>
      <c r="K208" s="9">
        <f>_xlfn.XLOOKUP(A208,'SJR LIST (2024)'!A126:A427,'SJR LIST (2024)'!Y126:Y427,,0,-1)</f>
        <v>0</v>
      </c>
      <c r="L208" s="9">
        <f>_xlfn.XLOOKUP(A208,'SJR LIST (2024)'!A126:A427,'SJR LIST (2024)'!Z126:Z427,,0,-1)</f>
        <v>0</v>
      </c>
      <c r="M208" s="9">
        <f>_xlfn.XLOOKUP(A208,'SJR LIST (2024)'!A126:A427,'SJR LIST (2024)'!V126:V427,,0,-1)</f>
        <v>0</v>
      </c>
      <c r="N208" s="9">
        <f>_xlfn.XLOOKUP(A208,'SJR LIST (2024)'!A126:A427,'SJR LIST (2024)'!AB126:AB427,,0,-1)</f>
        <v>0</v>
      </c>
      <c r="O208" s="9">
        <f>_xlfn.XLOOKUP(A208,'SJR LIST (2024)'!A126:A427,'SJR LIST (2024)'!AD126:AD427,,0,-1)</f>
        <v>0</v>
      </c>
      <c r="P208" s="9">
        <f>_xlfn.XLOOKUP(A208,'SJR LIST (2024)'!A126:A427,'SJR LIST (2024)'!AG126:AG427,,0,-1)</f>
        <v>0</v>
      </c>
      <c r="Q208" s="9">
        <f>_xlfn.XLOOKUP(A208,'SJR LIST (2024)'!A126:A427,'SJR LIST (2024)'!AC126:AC427,,0,-1)</f>
        <v>0</v>
      </c>
      <c r="R208" s="7"/>
      <c r="S208" s="7" t="str">
        <f>_xlfn.XLOOKUP(A208,'SJR LIST (2024)'!A123:A427,'SJR LIST (2024)'!AP123:AP427,,0,-1)</f>
        <v>FOR DELIVERY</v>
      </c>
    </row>
    <row r="209" s="3" customFormat="1" spans="1:19">
      <c r="A209" s="13" t="s">
        <v>403</v>
      </c>
      <c r="B209" s="7" t="str">
        <f>_xlfn.XLOOKUP(A209,'SJR LIST (2024)'!A127:A428,'SJR LIST (2024)'!B127:B428,,0,-1)</f>
        <v>BREADTALK PHILIPPINES</v>
      </c>
      <c r="C209" s="10">
        <f>_xlfn.XLOOKUP(A209,'SJR LIST (2024)'!A127:A428,'SJR LIST (2024)'!L127:L428,,0,-1)</f>
        <v>45558</v>
      </c>
      <c r="D209" s="9">
        <f>_xlfn.XLOOKUP(A209,'SJR LIST (2024)'!A127:A428,'SJR LIST (2024)'!Q127:Q428,,0,-1)</f>
        <v>0</v>
      </c>
      <c r="E209" s="9">
        <f>_xlfn.XLOOKUP(A209,'SJR LIST (2024)'!A127:A428,'SJR LIST (2024)'!R127:R428,,0,-1)</f>
        <v>400</v>
      </c>
      <c r="F209" s="9">
        <f>_xlfn.XLOOKUP(A209,'SJR LIST (2024)'!A127:A428,'SJR LIST (2024)'!S127:S428,,0,-1)</f>
        <v>0</v>
      </c>
      <c r="G209" s="9">
        <f>_xlfn.XLOOKUP(A209,'SJR LIST (2024)'!A127:A428,'SJR LIST (2024)'!T127:T428,,0,-1)</f>
        <v>0</v>
      </c>
      <c r="H209" s="9">
        <f>_xlfn.XLOOKUP(A209,'SJR LIST (2024)'!A127:A428,'SJR LIST (2024)'!U127:U428,,0,-1)</f>
        <v>0</v>
      </c>
      <c r="I209" s="9">
        <f>_xlfn.XLOOKUP(A209,'SJR LIST (2024)'!A127:A428,'SJR LIST (2024)'!W127:W428,,0,-1)</f>
        <v>0</v>
      </c>
      <c r="J209" s="9">
        <f>_xlfn.XLOOKUP(A209,'SJR LIST (2024)'!A127:A428,'SJR LIST (2024)'!X127:X428,,0,-1)</f>
        <v>400</v>
      </c>
      <c r="K209" s="9">
        <f>_xlfn.XLOOKUP(A209,'SJR LIST (2024)'!A127:A428,'SJR LIST (2024)'!Y127:Y428,,0,-1)</f>
        <v>0</v>
      </c>
      <c r="L209" s="9">
        <f>_xlfn.XLOOKUP(A209,'SJR LIST (2024)'!A127:A428,'SJR LIST (2024)'!Z127:Z428,,0,-1)</f>
        <v>0</v>
      </c>
      <c r="M209" s="9">
        <f>_xlfn.XLOOKUP(A209,'SJR LIST (2024)'!A127:A428,'SJR LIST (2024)'!V127:V428,,0,-1)</f>
        <v>0</v>
      </c>
      <c r="N209" s="9">
        <f>_xlfn.XLOOKUP(A209,'SJR LIST (2024)'!A127:A428,'SJR LIST (2024)'!AB127:AB428,,0,-1)</f>
        <v>0</v>
      </c>
      <c r="O209" s="9">
        <f>_xlfn.XLOOKUP(A209,'SJR LIST (2024)'!A127:A428,'SJR LIST (2024)'!AD127:AD428,,0,-1)</f>
        <v>0</v>
      </c>
      <c r="P209" s="9">
        <f>_xlfn.XLOOKUP(A209,'SJR LIST (2024)'!A127:A428,'SJR LIST (2024)'!AG127:AG428,,0,-1)</f>
        <v>0</v>
      </c>
      <c r="Q209" s="9">
        <f>_xlfn.XLOOKUP(A209,'SJR LIST (2024)'!A127:A428,'SJR LIST (2024)'!AC127:AC428,,0,-1)</f>
        <v>0</v>
      </c>
      <c r="R209" s="7"/>
      <c r="S209" s="7" t="str">
        <f>_xlfn.XLOOKUP(A209,'SJR LIST (2024)'!A124:A428,'SJR LIST (2024)'!AP124:AP428,,0,-1)</f>
        <v>DPO</v>
      </c>
    </row>
    <row r="210" s="3" customFormat="1" spans="1:19">
      <c r="A210" s="13" t="s">
        <v>404</v>
      </c>
      <c r="B210" s="7" t="str">
        <f>_xlfn.XLOOKUP(A210,'SJR LIST (2024)'!A128:A429,'SJR LIST (2024)'!B128:B429,,0,-1)</f>
        <v>BREADTALK PHILIPPINES</v>
      </c>
      <c r="C210" s="10">
        <f>_xlfn.XLOOKUP(A210,'SJR LIST (2024)'!A128:A429,'SJR LIST (2024)'!L128:L429,,0,-1)</f>
        <v>45558</v>
      </c>
      <c r="D210" s="9">
        <f>_xlfn.XLOOKUP(A210,'SJR LIST (2024)'!A128:A429,'SJR LIST (2024)'!Q128:Q429,,0,-1)</f>
        <v>0</v>
      </c>
      <c r="E210" s="9">
        <f>_xlfn.XLOOKUP(A210,'SJR LIST (2024)'!A128:A429,'SJR LIST (2024)'!R128:R429,,0,-1)</f>
        <v>400</v>
      </c>
      <c r="F210" s="9">
        <f>_xlfn.XLOOKUP(A210,'SJR LIST (2024)'!A128:A429,'SJR LIST (2024)'!S128:S429,,0,-1)</f>
        <v>0</v>
      </c>
      <c r="G210" s="9">
        <f>_xlfn.XLOOKUP(A210,'SJR LIST (2024)'!A128:A429,'SJR LIST (2024)'!T128:T429,,0,-1)</f>
        <v>0</v>
      </c>
      <c r="H210" s="9">
        <f>_xlfn.XLOOKUP(A210,'SJR LIST (2024)'!A128:A429,'SJR LIST (2024)'!U128:U429,,0,-1)</f>
        <v>0</v>
      </c>
      <c r="I210" s="9">
        <f>_xlfn.XLOOKUP(A210,'SJR LIST (2024)'!A128:A429,'SJR LIST (2024)'!W128:W429,,0,-1)</f>
        <v>0</v>
      </c>
      <c r="J210" s="9">
        <f>_xlfn.XLOOKUP(A210,'SJR LIST (2024)'!A128:A429,'SJR LIST (2024)'!X128:X429,,0,-1)</f>
        <v>400</v>
      </c>
      <c r="K210" s="9">
        <f>_xlfn.XLOOKUP(A210,'SJR LIST (2024)'!A128:A429,'SJR LIST (2024)'!Y128:Y429,,0,-1)</f>
        <v>0</v>
      </c>
      <c r="L210" s="9">
        <f>_xlfn.XLOOKUP(A210,'SJR LIST (2024)'!A128:A429,'SJR LIST (2024)'!Z128:Z429,,0,-1)</f>
        <v>0</v>
      </c>
      <c r="M210" s="9">
        <f>_xlfn.XLOOKUP(A210,'SJR LIST (2024)'!A128:A429,'SJR LIST (2024)'!V128:V429,,0,-1)</f>
        <v>0</v>
      </c>
      <c r="N210" s="9">
        <f>_xlfn.XLOOKUP(A210,'SJR LIST (2024)'!A128:A429,'SJR LIST (2024)'!AB128:AB429,,0,-1)</f>
        <v>0</v>
      </c>
      <c r="O210" s="9">
        <f>_xlfn.XLOOKUP(A210,'SJR LIST (2024)'!A128:A429,'SJR LIST (2024)'!AD128:AD429,,0,-1)</f>
        <v>0</v>
      </c>
      <c r="P210" s="9">
        <f>_xlfn.XLOOKUP(A210,'SJR LIST (2024)'!A128:A429,'SJR LIST (2024)'!AG128:AG429,,0,-1)</f>
        <v>0</v>
      </c>
      <c r="Q210" s="9">
        <f>_xlfn.XLOOKUP(A210,'SJR LIST (2024)'!A128:A429,'SJR LIST (2024)'!AC128:AC429,,0,-1)</f>
        <v>0</v>
      </c>
      <c r="R210" s="7"/>
      <c r="S210" s="7" t="str">
        <f>_xlfn.XLOOKUP(A210,'SJR LIST (2024)'!A125:A429,'SJR LIST (2024)'!AP125:AP429,,0,-1)</f>
        <v>DPO</v>
      </c>
    </row>
    <row r="211" s="3" customFormat="1" spans="1:19">
      <c r="A211" s="13" t="s">
        <v>405</v>
      </c>
      <c r="B211" s="7" t="str">
        <f>_xlfn.XLOOKUP(A211,'SJR LIST (2024)'!A129:A430,'SJR LIST (2024)'!B129:B430,,0,-1)</f>
        <v>BREADTALK PHILIPPINES</v>
      </c>
      <c r="C211" s="10">
        <f>_xlfn.XLOOKUP(A211,'SJR LIST (2024)'!A129:A430,'SJR LIST (2024)'!L129:L430,,0,-1)</f>
        <v>45558</v>
      </c>
      <c r="D211" s="9">
        <f>_xlfn.XLOOKUP(A211,'SJR LIST (2024)'!A129:A430,'SJR LIST (2024)'!Q129:Q430,,0,-1)</f>
        <v>0</v>
      </c>
      <c r="E211" s="9">
        <f>_xlfn.XLOOKUP(A211,'SJR LIST (2024)'!A129:A430,'SJR LIST (2024)'!R129:R430,,0,-1)</f>
        <v>400</v>
      </c>
      <c r="F211" s="9">
        <f>_xlfn.XLOOKUP(A211,'SJR LIST (2024)'!A129:A430,'SJR LIST (2024)'!S129:S430,,0,-1)</f>
        <v>0</v>
      </c>
      <c r="G211" s="9">
        <f>_xlfn.XLOOKUP(A211,'SJR LIST (2024)'!A129:A430,'SJR LIST (2024)'!T129:T430,,0,-1)</f>
        <v>0</v>
      </c>
      <c r="H211" s="9">
        <f>_xlfn.XLOOKUP(A211,'SJR LIST (2024)'!A129:A430,'SJR LIST (2024)'!U129:U430,,0,-1)</f>
        <v>0</v>
      </c>
      <c r="I211" s="9">
        <f>_xlfn.XLOOKUP(A211,'SJR LIST (2024)'!A129:A430,'SJR LIST (2024)'!W129:W430,,0,-1)</f>
        <v>0</v>
      </c>
      <c r="J211" s="9">
        <f>_xlfn.XLOOKUP(A211,'SJR LIST (2024)'!A129:A430,'SJR LIST (2024)'!X129:X430,,0,-1)</f>
        <v>400</v>
      </c>
      <c r="K211" s="9">
        <f>_xlfn.XLOOKUP(A211,'SJR LIST (2024)'!A129:A430,'SJR LIST (2024)'!Y129:Y430,,0,-1)</f>
        <v>0</v>
      </c>
      <c r="L211" s="9">
        <f>_xlfn.XLOOKUP(A211,'SJR LIST (2024)'!A129:A430,'SJR LIST (2024)'!Z129:Z430,,0,-1)</f>
        <v>0</v>
      </c>
      <c r="M211" s="9">
        <f>_xlfn.XLOOKUP(A211,'SJR LIST (2024)'!A129:A430,'SJR LIST (2024)'!V129:V430,,0,-1)</f>
        <v>0</v>
      </c>
      <c r="N211" s="9">
        <f>_xlfn.XLOOKUP(A211,'SJR LIST (2024)'!A129:A430,'SJR LIST (2024)'!AB129:AB430,,0,-1)</f>
        <v>0</v>
      </c>
      <c r="O211" s="9">
        <f>_xlfn.XLOOKUP(A211,'SJR LIST (2024)'!A129:A430,'SJR LIST (2024)'!AD129:AD430,,0,-1)</f>
        <v>0</v>
      </c>
      <c r="P211" s="9">
        <f>_xlfn.XLOOKUP(A211,'SJR LIST (2024)'!A129:A430,'SJR LIST (2024)'!AG129:AG430,,0,-1)</f>
        <v>0</v>
      </c>
      <c r="Q211" s="9">
        <f>_xlfn.XLOOKUP(A211,'SJR LIST (2024)'!A129:A430,'SJR LIST (2024)'!AC129:AC430,,0,-1)</f>
        <v>0</v>
      </c>
      <c r="R211" s="7"/>
      <c r="S211" s="7" t="str">
        <f>_xlfn.XLOOKUP(A211,'SJR LIST (2024)'!A126:A430,'SJR LIST (2024)'!AP126:AP430,,0,-1)</f>
        <v>DPO</v>
      </c>
    </row>
    <row r="212" s="3" customFormat="1" spans="1:19">
      <c r="A212" s="13" t="s">
        <v>406</v>
      </c>
      <c r="B212" s="7" t="str">
        <f>_xlfn.XLOOKUP(A212,'SJR LIST (2024)'!A130:A431,'SJR LIST (2024)'!B130:B431,,0,-1)</f>
        <v>BREADTALK PHILIPPINES</v>
      </c>
      <c r="C212" s="10">
        <f>_xlfn.XLOOKUP(A212,'SJR LIST (2024)'!A130:A431,'SJR LIST (2024)'!L130:L431,,0,-1)</f>
        <v>45558</v>
      </c>
      <c r="D212" s="9">
        <f>_xlfn.XLOOKUP(A212,'SJR LIST (2024)'!A130:A431,'SJR LIST (2024)'!Q130:Q431,,0,-1)</f>
        <v>0</v>
      </c>
      <c r="E212" s="9">
        <f>_xlfn.XLOOKUP(A212,'SJR LIST (2024)'!A130:A431,'SJR LIST (2024)'!R130:R431,,0,-1)</f>
        <v>400</v>
      </c>
      <c r="F212" s="9">
        <f>_xlfn.XLOOKUP(A212,'SJR LIST (2024)'!A130:A431,'SJR LIST (2024)'!S130:S431,,0,-1)</f>
        <v>500</v>
      </c>
      <c r="G212" s="9">
        <f>_xlfn.XLOOKUP(A212,'SJR LIST (2024)'!A130:A431,'SJR LIST (2024)'!T130:T431,,0,-1)</f>
        <v>0</v>
      </c>
      <c r="H212" s="9">
        <f>_xlfn.XLOOKUP(A212,'SJR LIST (2024)'!A130:A431,'SJR LIST (2024)'!U130:U431,,0,-1)</f>
        <v>0</v>
      </c>
      <c r="I212" s="9">
        <f>_xlfn.XLOOKUP(A212,'SJR LIST (2024)'!A130:A431,'SJR LIST (2024)'!W130:W431,,0,-1)</f>
        <v>0</v>
      </c>
      <c r="J212" s="9">
        <f>_xlfn.XLOOKUP(A212,'SJR LIST (2024)'!A130:A431,'SJR LIST (2024)'!X130:X431,,0,-1)</f>
        <v>900</v>
      </c>
      <c r="K212" s="9">
        <f>_xlfn.XLOOKUP(A212,'SJR LIST (2024)'!A130:A431,'SJR LIST (2024)'!Y130:Y431,,0,-1)</f>
        <v>0</v>
      </c>
      <c r="L212" s="9">
        <f>_xlfn.XLOOKUP(A212,'SJR LIST (2024)'!A130:A431,'SJR LIST (2024)'!Z130:Z431,,0,-1)</f>
        <v>0</v>
      </c>
      <c r="M212" s="9">
        <f>_xlfn.XLOOKUP(A212,'SJR LIST (2024)'!A130:A431,'SJR LIST (2024)'!V130:V431,,0,-1)</f>
        <v>0</v>
      </c>
      <c r="N212" s="9">
        <f>_xlfn.XLOOKUP(A212,'SJR LIST (2024)'!A130:A431,'SJR LIST (2024)'!AB130:AB431,,0,-1)</f>
        <v>0</v>
      </c>
      <c r="O212" s="9">
        <f>_xlfn.XLOOKUP(A212,'SJR LIST (2024)'!A130:A431,'SJR LIST (2024)'!AD130:AD431,,0,-1)</f>
        <v>0</v>
      </c>
      <c r="P212" s="9">
        <f>_xlfn.XLOOKUP(A212,'SJR LIST (2024)'!A130:A431,'SJR LIST (2024)'!AG130:AG431,,0,-1)</f>
        <v>0</v>
      </c>
      <c r="Q212" s="9">
        <f>_xlfn.XLOOKUP(A212,'SJR LIST (2024)'!A130:A431,'SJR LIST (2024)'!AC130:AC431,,0,-1)</f>
        <v>0</v>
      </c>
      <c r="R212" s="7"/>
      <c r="S212" s="7" t="str">
        <f>_xlfn.XLOOKUP(A212,'SJR LIST (2024)'!A127:A431,'SJR LIST (2024)'!AP127:AP431,,0,-1)</f>
        <v>DPO</v>
      </c>
    </row>
    <row r="213" s="3" customFormat="1" spans="1:19">
      <c r="A213" s="13" t="s">
        <v>407</v>
      </c>
      <c r="B213" s="7" t="str">
        <f>_xlfn.XLOOKUP(A213,'SJR LIST (2024)'!A131:A432,'SJR LIST (2024)'!B131:B432,,0,-1)</f>
        <v>BREADTALK PHILIPPINES</v>
      </c>
      <c r="C213" s="10">
        <f>_xlfn.XLOOKUP(A213,'SJR LIST (2024)'!A131:A432,'SJR LIST (2024)'!L131:L432,,0,-1)</f>
        <v>45558</v>
      </c>
      <c r="D213" s="9">
        <f>_xlfn.XLOOKUP(A213,'SJR LIST (2024)'!A131:A432,'SJR LIST (2024)'!Q131:Q432,,0,-1)</f>
        <v>0</v>
      </c>
      <c r="E213" s="9">
        <f>_xlfn.XLOOKUP(A213,'SJR LIST (2024)'!A131:A432,'SJR LIST (2024)'!R131:R432,,0,-1)</f>
        <v>400</v>
      </c>
      <c r="F213" s="9">
        <f>_xlfn.XLOOKUP(A213,'SJR LIST (2024)'!A131:A432,'SJR LIST (2024)'!S131:S432,,0,-1)</f>
        <v>500</v>
      </c>
      <c r="G213" s="9">
        <f>_xlfn.XLOOKUP(A213,'SJR LIST (2024)'!A131:A432,'SJR LIST (2024)'!T131:T432,,0,-1)</f>
        <v>0</v>
      </c>
      <c r="H213" s="9">
        <f>_xlfn.XLOOKUP(A213,'SJR LIST (2024)'!A131:A432,'SJR LIST (2024)'!U131:U432,,0,-1)</f>
        <v>0</v>
      </c>
      <c r="I213" s="9">
        <f>_xlfn.XLOOKUP(A213,'SJR LIST (2024)'!A131:A432,'SJR LIST (2024)'!W131:W432,,0,-1)</f>
        <v>0</v>
      </c>
      <c r="J213" s="9">
        <f>_xlfn.XLOOKUP(A213,'SJR LIST (2024)'!A131:A432,'SJR LIST (2024)'!X131:X432,,0,-1)</f>
        <v>900</v>
      </c>
      <c r="K213" s="9">
        <f>_xlfn.XLOOKUP(A213,'SJR LIST (2024)'!A131:A432,'SJR LIST (2024)'!Y131:Y432,,0,-1)</f>
        <v>0</v>
      </c>
      <c r="L213" s="9">
        <f>_xlfn.XLOOKUP(A213,'SJR LIST (2024)'!A131:A432,'SJR LIST (2024)'!Z131:Z432,,0,-1)</f>
        <v>0</v>
      </c>
      <c r="M213" s="9">
        <f>_xlfn.XLOOKUP(A213,'SJR LIST (2024)'!A131:A432,'SJR LIST (2024)'!V131:V432,,0,-1)</f>
        <v>0</v>
      </c>
      <c r="N213" s="9">
        <f>_xlfn.XLOOKUP(A213,'SJR LIST (2024)'!A131:A432,'SJR LIST (2024)'!AB131:AB432,,0,-1)</f>
        <v>0</v>
      </c>
      <c r="O213" s="9">
        <f>_xlfn.XLOOKUP(A213,'SJR LIST (2024)'!A131:A432,'SJR LIST (2024)'!AD131:AD432,,0,-1)</f>
        <v>0</v>
      </c>
      <c r="P213" s="9">
        <f>_xlfn.XLOOKUP(A213,'SJR LIST (2024)'!A131:A432,'SJR LIST (2024)'!AG131:AG432,,0,-1)</f>
        <v>0</v>
      </c>
      <c r="Q213" s="9">
        <f>_xlfn.XLOOKUP(A213,'SJR LIST (2024)'!A131:A432,'SJR LIST (2024)'!AC131:AC432,,0,-1)</f>
        <v>0</v>
      </c>
      <c r="R213" s="7"/>
      <c r="S213" s="7" t="str">
        <f>_xlfn.XLOOKUP(A213,'SJR LIST (2024)'!A128:A432,'SJR LIST (2024)'!AP128:AP432,,0,-1)</f>
        <v>DPO</v>
      </c>
    </row>
    <row r="214" s="3" customFormat="1" spans="1:19">
      <c r="A214" s="13" t="s">
        <v>408</v>
      </c>
      <c r="B214" s="7" t="str">
        <f>_xlfn.XLOOKUP(A214,'SJR LIST (2024)'!A132:A433,'SJR LIST (2024)'!B132:B433,,0,-1)</f>
        <v>PROXIMO, MIKE</v>
      </c>
      <c r="C214" s="10">
        <f>_xlfn.XLOOKUP(A214,'SJR LIST (2024)'!A132:A433,'SJR LIST (2024)'!L132:L433,,0,-1)</f>
        <v>45558</v>
      </c>
      <c r="D214" s="9">
        <f>_xlfn.XLOOKUP(A214,'SJR LIST (2024)'!A132:A433,'SJR LIST (2024)'!Q132:Q433,,0,-1)</f>
        <v>0</v>
      </c>
      <c r="E214" s="9">
        <f>_xlfn.XLOOKUP(A214,'SJR LIST (2024)'!A132:A433,'SJR LIST (2024)'!R132:R433,,0,-1)</f>
        <v>800</v>
      </c>
      <c r="F214" s="9">
        <f>_xlfn.XLOOKUP(A214,'SJR LIST (2024)'!A132:A433,'SJR LIST (2024)'!S132:S433,,0,-1)</f>
        <v>0</v>
      </c>
      <c r="G214" s="9">
        <f>_xlfn.XLOOKUP(A214,'SJR LIST (2024)'!A132:A433,'SJR LIST (2024)'!T132:T433,,0,-1)</f>
        <v>0</v>
      </c>
      <c r="H214" s="9">
        <f>_xlfn.XLOOKUP(A214,'SJR LIST (2024)'!A132:A433,'SJR LIST (2024)'!U132:U433,,0,-1)</f>
        <v>0</v>
      </c>
      <c r="I214" s="9">
        <f>_xlfn.XLOOKUP(A214,'SJR LIST (2024)'!A132:A433,'SJR LIST (2024)'!W132:W433,,0,-1)</f>
        <v>0</v>
      </c>
      <c r="J214" s="9">
        <f>_xlfn.XLOOKUP(A214,'SJR LIST (2024)'!A132:A433,'SJR LIST (2024)'!X132:X433,,0,-1)</f>
        <v>800</v>
      </c>
      <c r="K214" s="9">
        <f>_xlfn.XLOOKUP(A214,'SJR LIST (2024)'!A132:A433,'SJR LIST (2024)'!Y132:Y433,,0,-1)</f>
        <v>0</v>
      </c>
      <c r="L214" s="9">
        <f>_xlfn.XLOOKUP(A214,'SJR LIST (2024)'!A132:A433,'SJR LIST (2024)'!Z132:Z433,,0,-1)</f>
        <v>0</v>
      </c>
      <c r="M214" s="9">
        <f>_xlfn.XLOOKUP(A214,'SJR LIST (2024)'!A132:A433,'SJR LIST (2024)'!V132:V433,,0,-1)</f>
        <v>0</v>
      </c>
      <c r="N214" s="9">
        <f>_xlfn.XLOOKUP(A214,'SJR LIST (2024)'!A132:A433,'SJR LIST (2024)'!AB132:AB433,,0,-1)</f>
        <v>0</v>
      </c>
      <c r="O214" s="9">
        <f>_xlfn.XLOOKUP(A214,'SJR LIST (2024)'!A132:A433,'SJR LIST (2024)'!AD132:AD433,,0,-1)</f>
        <v>0</v>
      </c>
      <c r="P214" s="9">
        <f>_xlfn.XLOOKUP(A214,'SJR LIST (2024)'!A132:A433,'SJR LIST (2024)'!AG132:AG433,,0,-1)</f>
        <v>0</v>
      </c>
      <c r="Q214" s="9">
        <f>_xlfn.XLOOKUP(A214,'SJR LIST (2024)'!A132:A433,'SJR LIST (2024)'!AC132:AC433,,0,-1)</f>
        <v>0</v>
      </c>
      <c r="R214" s="7"/>
      <c r="S214" s="7" t="str">
        <f>_xlfn.XLOOKUP(A214,'SJR LIST (2024)'!A129:A433,'SJR LIST (2024)'!AP129:AP433,,0,-1)</f>
        <v>DPO</v>
      </c>
    </row>
    <row r="215" s="3" customFormat="1" spans="1:19">
      <c r="A215" s="13">
        <v>223127</v>
      </c>
      <c r="B215" s="7" t="str">
        <f>_xlfn.XLOOKUP(A215,'SJR LIST (2024)'!A133:A434,'SJR LIST (2024)'!B133:B434,,0,-1)</f>
        <v>CONSTANTINO, LARRY</v>
      </c>
      <c r="C215" s="10">
        <f>_xlfn.XLOOKUP(A215,'SJR LIST (2024)'!A133:A434,'SJR LIST (2024)'!L133:L434,,0,-1)</f>
        <v>45561</v>
      </c>
      <c r="D215" s="9">
        <f>_xlfn.XLOOKUP(A215,'SJR LIST (2024)'!A133:A434,'SJR LIST (2024)'!Q133:Q434,,0,-1)</f>
        <v>0</v>
      </c>
      <c r="E215" s="9">
        <f>_xlfn.XLOOKUP(A215,'SJR LIST (2024)'!A133:A434,'SJR LIST (2024)'!R133:R434,,0,-1)</f>
        <v>2300</v>
      </c>
      <c r="F215" s="9">
        <f>_xlfn.XLOOKUP(A215,'SJR LIST (2024)'!A133:A434,'SJR LIST (2024)'!S133:S434,,0,-1)</f>
        <v>500</v>
      </c>
      <c r="G215" s="9">
        <f>_xlfn.XLOOKUP(A215,'SJR LIST (2024)'!A133:A434,'SJR LIST (2024)'!T133:T434,,0,-1)</f>
        <v>0</v>
      </c>
      <c r="H215" s="9">
        <f>_xlfn.XLOOKUP(A215,'SJR LIST (2024)'!A133:A434,'SJR LIST (2024)'!U133:U434,,0,-1)</f>
        <v>0</v>
      </c>
      <c r="I215" s="9">
        <f>_xlfn.XLOOKUP(A215,'SJR LIST (2024)'!A133:A434,'SJR LIST (2024)'!W133:W434,,0,-1)</f>
        <v>0</v>
      </c>
      <c r="J215" s="9">
        <f>_xlfn.XLOOKUP(A215,'SJR LIST (2024)'!A133:A434,'SJR LIST (2024)'!X133:X434,,0,-1)</f>
        <v>450</v>
      </c>
      <c r="K215" s="9">
        <f>_xlfn.XLOOKUP(A215,'SJR LIST (2024)'!A133:A434,'SJR LIST (2024)'!Y133:Y434,,0,-1)</f>
        <v>0</v>
      </c>
      <c r="L215" s="9">
        <f>_xlfn.XLOOKUP(A215,'SJR LIST (2024)'!A133:A434,'SJR LIST (2024)'!Z133:Z434,,0,-1)</f>
        <v>0</v>
      </c>
      <c r="M215" s="9">
        <f>_xlfn.XLOOKUP(A215,'SJR LIST (2024)'!A133:A434,'SJR LIST (2024)'!V133:V434,,0,-1)</f>
        <v>235</v>
      </c>
      <c r="N215" s="9">
        <f>_xlfn.XLOOKUP(A215,'SJR LIST (2024)'!A133:A434,'SJR LIST (2024)'!AB133:AB434,,0,-1)</f>
        <v>2115</v>
      </c>
      <c r="O215" s="9">
        <f>_xlfn.XLOOKUP(A215,'SJR LIST (2024)'!A133:A434,'SJR LIST (2024)'!AD133:AD434,,0,-1)</f>
        <v>0</v>
      </c>
      <c r="P215" s="9">
        <f>_xlfn.XLOOKUP(A215,'SJR LIST (2024)'!A133:A434,'SJR LIST (2024)'!AG133:AG434,,0,-1)</f>
        <v>2115</v>
      </c>
      <c r="Q215" s="9">
        <f>_xlfn.XLOOKUP(A215,'SJR LIST (2024)'!A133:A434,'SJR LIST (2024)'!AC133:AC434,,0,-1)</f>
        <v>0</v>
      </c>
      <c r="R215" s="7"/>
      <c r="S215" s="7" t="str">
        <f>_xlfn.XLOOKUP(A215,'SJR LIST (2024)'!A130:A434,'SJR LIST (2024)'!AP130:AP434,,0,-1)</f>
        <v>ARC</v>
      </c>
    </row>
    <row r="216" s="3" customFormat="1" spans="1:19">
      <c r="A216" s="13">
        <v>224198</v>
      </c>
      <c r="B216" s="7" t="str">
        <f>_xlfn.XLOOKUP(A216,'SJR LIST (2024)'!A134:A435,'SJR LIST (2024)'!B134:B435,,0,-1)</f>
        <v>CARMONA, MARIBEL</v>
      </c>
      <c r="C216" s="10">
        <f>_xlfn.XLOOKUP(A216,'SJR LIST (2024)'!A134:A435,'SJR LIST (2024)'!L134:L435,,0,-1)</f>
        <v>45568</v>
      </c>
      <c r="D216" s="9">
        <f>_xlfn.XLOOKUP(A216,'SJR LIST (2024)'!A134:A435,'SJR LIST (2024)'!Q134:Q435,,0,-1)</f>
        <v>0</v>
      </c>
      <c r="E216" s="9">
        <f>_xlfn.XLOOKUP(A216,'SJR LIST (2024)'!A134:A435,'SJR LIST (2024)'!R134:R435,,0,-1)</f>
        <v>800</v>
      </c>
      <c r="F216" s="9">
        <f>_xlfn.XLOOKUP(A216,'SJR LIST (2024)'!A134:A435,'SJR LIST (2024)'!S134:S435,,0,-1)</f>
        <v>0</v>
      </c>
      <c r="G216" s="9">
        <f>_xlfn.XLOOKUP(A216,'SJR LIST (2024)'!A134:A435,'SJR LIST (2024)'!T134:T435,,0,-1)</f>
        <v>0</v>
      </c>
      <c r="H216" s="9">
        <f>_xlfn.XLOOKUP(A216,'SJR LIST (2024)'!A134:A435,'SJR LIST (2024)'!U134:U435,,0,-1)</f>
        <v>0</v>
      </c>
      <c r="I216" s="9">
        <f>_xlfn.XLOOKUP(A216,'SJR LIST (2024)'!A134:A435,'SJR LIST (2024)'!W134:W435,,0,-1)</f>
        <v>0</v>
      </c>
      <c r="J216" s="9">
        <f>_xlfn.XLOOKUP(A216,'SJR LIST (2024)'!A134:A435,'SJR LIST (2024)'!X134:X435,,0,-1)</f>
        <v>800</v>
      </c>
      <c r="K216" s="9">
        <f>_xlfn.XLOOKUP(A216,'SJR LIST (2024)'!A134:A435,'SJR LIST (2024)'!Y134:Y435,,0,-1)</f>
        <v>0</v>
      </c>
      <c r="L216" s="9">
        <f>_xlfn.XLOOKUP(A216,'SJR LIST (2024)'!A134:A435,'SJR LIST (2024)'!Z134:Z435,,0,-1)</f>
        <v>0</v>
      </c>
      <c r="M216" s="9">
        <f>_xlfn.XLOOKUP(A216,'SJR LIST (2024)'!A134:A435,'SJR LIST (2024)'!V134:V435,,0,-1)</f>
        <v>0</v>
      </c>
      <c r="N216" s="9">
        <f>_xlfn.XLOOKUP(A216,'SJR LIST (2024)'!A134:A435,'SJR LIST (2024)'!AB134:AB435,,0,-1)</f>
        <v>0</v>
      </c>
      <c r="O216" s="9">
        <f>_xlfn.XLOOKUP(A216,'SJR LIST (2024)'!A134:A435,'SJR LIST (2024)'!AD134:AD435,,0,-1)</f>
        <v>0</v>
      </c>
      <c r="P216" s="9">
        <f>_xlfn.XLOOKUP(A216,'SJR LIST (2024)'!A134:A435,'SJR LIST (2024)'!AG134:AG435,,0,-1)</f>
        <v>0</v>
      </c>
      <c r="Q216" s="9">
        <f>_xlfn.XLOOKUP(A216,'SJR LIST (2024)'!A134:A435,'SJR LIST (2024)'!AC134:AC435,,0,-1)</f>
        <v>0</v>
      </c>
      <c r="R216" s="7"/>
      <c r="S216" s="7" t="str">
        <f>_xlfn.XLOOKUP(A216,'SJR LIST (2024)'!A131:A435,'SJR LIST (2024)'!AP131:AP435,,0,-1)</f>
        <v>DPO</v>
      </c>
    </row>
    <row r="217" s="3" customFormat="1" spans="1:19">
      <c r="A217" s="13">
        <v>223951</v>
      </c>
      <c r="B217" s="7" t="str">
        <f>_xlfn.XLOOKUP(A217,'SJR LIST (2024)'!A135:A436,'SJR LIST (2024)'!B135:B436,,0,-1)</f>
        <v>CHUA, FINA</v>
      </c>
      <c r="C217" s="10">
        <f>_xlfn.XLOOKUP(A217,'SJR LIST (2024)'!A135:A436,'SJR LIST (2024)'!L135:L436,,0,-1)</f>
        <v>45568</v>
      </c>
      <c r="D217" s="9">
        <f>_xlfn.XLOOKUP(A217,'SJR LIST (2024)'!A135:A436,'SJR LIST (2024)'!Q135:Q436,,0,-1)</f>
        <v>0</v>
      </c>
      <c r="E217" s="9">
        <f>_xlfn.XLOOKUP(A217,'SJR LIST (2024)'!A135:A436,'SJR LIST (2024)'!R135:R436,,0,-1)</f>
        <v>2500</v>
      </c>
      <c r="F217" s="9">
        <f>_xlfn.XLOOKUP(A217,'SJR LIST (2024)'!A135:A436,'SJR LIST (2024)'!S135:S436,,0,-1)</f>
        <v>500</v>
      </c>
      <c r="G217" s="9">
        <f>_xlfn.XLOOKUP(A217,'SJR LIST (2024)'!A135:A436,'SJR LIST (2024)'!T135:T436,,0,-1)</f>
        <v>0</v>
      </c>
      <c r="H217" s="9">
        <f>_xlfn.XLOOKUP(A217,'SJR LIST (2024)'!A135:A436,'SJR LIST (2024)'!U135:U436,,0,-1)</f>
        <v>0</v>
      </c>
      <c r="I217" s="9">
        <f>_xlfn.XLOOKUP(A217,'SJR LIST (2024)'!A135:A436,'SJR LIST (2024)'!W135:W436,,0,-1)</f>
        <v>0</v>
      </c>
      <c r="J217" s="9">
        <f>_xlfn.XLOOKUP(A217,'SJR LIST (2024)'!A135:A436,'SJR LIST (2024)'!X135:X436,,0,-1)</f>
        <v>0</v>
      </c>
      <c r="K217" s="9">
        <f>_xlfn.XLOOKUP(A217,'SJR LIST (2024)'!A135:A436,'SJR LIST (2024)'!Y135:Y436,,0,-1)</f>
        <v>0</v>
      </c>
      <c r="L217" s="9">
        <f>_xlfn.XLOOKUP(A217,'SJR LIST (2024)'!A135:A436,'SJR LIST (2024)'!Z135:Z436,,0,-1)</f>
        <v>0</v>
      </c>
      <c r="M217" s="9">
        <f>_xlfn.XLOOKUP(A217,'SJR LIST (2024)'!A135:A436,'SJR LIST (2024)'!V135:V436,,0,-1)</f>
        <v>0</v>
      </c>
      <c r="N217" s="9">
        <f>_xlfn.XLOOKUP(A217,'SJR LIST (2024)'!A135:A436,'SJR LIST (2024)'!AB135:AB436,,0,-1)</f>
        <v>3000</v>
      </c>
      <c r="O217" s="9">
        <f>_xlfn.XLOOKUP(A217,'SJR LIST (2024)'!A135:A436,'SJR LIST (2024)'!AD135:AD436,,0,-1)</f>
        <v>0</v>
      </c>
      <c r="P217" s="9">
        <f>_xlfn.XLOOKUP(A217,'SJR LIST (2024)'!A135:A436,'SJR LIST (2024)'!AG135:AG436,,0,-1)</f>
        <v>3000</v>
      </c>
      <c r="Q217" s="9">
        <f>_xlfn.XLOOKUP(A217,'SJR LIST (2024)'!A135:A436,'SJR LIST (2024)'!AC135:AC436,,0,-1)</f>
        <v>0</v>
      </c>
      <c r="R217" s="7"/>
      <c r="S217" s="7" t="str">
        <f>_xlfn.XLOOKUP(A217,'SJR LIST (2024)'!A132:A436,'SJR LIST (2024)'!AP132:AP436,,0,-1)</f>
        <v>ARE</v>
      </c>
    </row>
    <row r="218" s="3" customFormat="1" spans="1:19">
      <c r="A218" s="13">
        <v>224382</v>
      </c>
      <c r="B218" s="7" t="str">
        <f>_xlfn.XLOOKUP(A218,'SJR LIST (2024)'!A136:A437,'SJR LIST (2024)'!B136:B437,,0,-1)</f>
        <v>BREADTALK PHILIPPINES (MOA)</v>
      </c>
      <c r="C218" s="10">
        <f>_xlfn.XLOOKUP(A218,'SJR LIST (2024)'!A136:A437,'SJR LIST (2024)'!L136:L437,,0,-1)</f>
        <v>45569</v>
      </c>
      <c r="D218" s="9">
        <f>_xlfn.XLOOKUP(A218,'SJR LIST (2024)'!A136:A437,'SJR LIST (2024)'!Q136:Q437,,0,-1)</f>
        <v>1500</v>
      </c>
      <c r="E218" s="9">
        <f>_xlfn.XLOOKUP(A218,'SJR LIST (2024)'!A136:A437,'SJR LIST (2024)'!R136:R437,,0,-1)</f>
        <v>800</v>
      </c>
      <c r="F218" s="9">
        <f>_xlfn.XLOOKUP(A218,'SJR LIST (2024)'!A136:A437,'SJR LIST (2024)'!S136:S437,,0,-1)</f>
        <v>500</v>
      </c>
      <c r="G218" s="9">
        <f>_xlfn.XLOOKUP(A218,'SJR LIST (2024)'!A136:A437,'SJR LIST (2024)'!T136:T437,,0,-1)</f>
        <v>0</v>
      </c>
      <c r="H218" s="9">
        <f>_xlfn.XLOOKUP(A218,'SJR LIST (2024)'!A136:A437,'SJR LIST (2024)'!U136:U437,,0,-1)</f>
        <v>0</v>
      </c>
      <c r="I218" s="9">
        <f>_xlfn.XLOOKUP(A218,'SJR LIST (2024)'!A136:A437,'SJR LIST (2024)'!W136:W437,,0,-1)</f>
        <v>0</v>
      </c>
      <c r="J218" s="9">
        <f>_xlfn.XLOOKUP(A218,'SJR LIST (2024)'!A136:A437,'SJR LIST (2024)'!X136:X437,,0,-1)</f>
        <v>0</v>
      </c>
      <c r="K218" s="9">
        <f>_xlfn.XLOOKUP(A218,'SJR LIST (2024)'!A136:A437,'SJR LIST (2024)'!Y136:Y437,,0,-1)</f>
        <v>0</v>
      </c>
      <c r="L218" s="9">
        <f>_xlfn.XLOOKUP(A218,'SJR LIST (2024)'!A136:A437,'SJR LIST (2024)'!Z136:Z437,,0,-1)</f>
        <v>0</v>
      </c>
      <c r="M218" s="9">
        <f>_xlfn.XLOOKUP(A218,'SJR LIST (2024)'!A136:A437,'SJR LIST (2024)'!V136:V437,,0,-1)</f>
        <v>0</v>
      </c>
      <c r="N218" s="9">
        <f>_xlfn.XLOOKUP(A218,'SJR LIST (2024)'!A136:A437,'SJR LIST (2024)'!AB136:AB437,,0,-1)</f>
        <v>2800</v>
      </c>
      <c r="O218" s="9">
        <f>_xlfn.XLOOKUP(A218,'SJR LIST (2024)'!A136:A437,'SJR LIST (2024)'!AD136:AD437,,0,-1)</f>
        <v>2800</v>
      </c>
      <c r="P218" s="9">
        <f>_xlfn.XLOOKUP(A218,'SJR LIST (2024)'!A136:A437,'SJR LIST (2024)'!AG136:AG437,,0,-1)</f>
        <v>0</v>
      </c>
      <c r="Q218" s="9">
        <f>_xlfn.XLOOKUP(A218,'SJR LIST (2024)'!A136:A437,'SJR LIST (2024)'!AC136:AC437,,0,-1)</f>
        <v>0</v>
      </c>
      <c r="R218" s="7"/>
      <c r="S218" s="7" t="str">
        <f>_xlfn.XLOOKUP(A218,'SJR LIST (2024)'!A133:A437,'SJR LIST (2024)'!AP133:AP437,,0,-1)</f>
        <v>ARC</v>
      </c>
    </row>
    <row r="219" s="3" customFormat="1" spans="1:19">
      <c r="A219" s="13">
        <v>224922</v>
      </c>
      <c r="B219" s="7" t="str">
        <f>_xlfn.XLOOKUP(A219,'SJR LIST (2024)'!A137:A438,'SJR LIST (2024)'!B137:B438,,0,-1)</f>
        <v>BREADTALK PHILIPPINES (MOA)</v>
      </c>
      <c r="C219" s="10">
        <f>_xlfn.XLOOKUP(A219,'SJR LIST (2024)'!A137:A438,'SJR LIST (2024)'!L137:L438,,0,-1)</f>
        <v>45569</v>
      </c>
      <c r="D219" s="9">
        <f>_xlfn.XLOOKUP(A219,'SJR LIST (2024)'!A137:A438,'SJR LIST (2024)'!Q137:Q438,,0,-1)</f>
        <v>440</v>
      </c>
      <c r="E219" s="9">
        <f>_xlfn.XLOOKUP(A219,'SJR LIST (2024)'!A137:A438,'SJR LIST (2024)'!R137:R438,,0,-1)</f>
        <v>0</v>
      </c>
      <c r="F219" s="9">
        <f>_xlfn.XLOOKUP(A219,'SJR LIST (2024)'!A137:A438,'SJR LIST (2024)'!S137:S438,,0,-1)</f>
        <v>0</v>
      </c>
      <c r="G219" s="9">
        <f>_xlfn.XLOOKUP(A219,'SJR LIST (2024)'!A137:A438,'SJR LIST (2024)'!T137:T438,,0,-1)</f>
        <v>0</v>
      </c>
      <c r="H219" s="9">
        <f>_xlfn.XLOOKUP(A219,'SJR LIST (2024)'!A137:A438,'SJR LIST (2024)'!U137:U438,,0,-1)</f>
        <v>0</v>
      </c>
      <c r="I219" s="9">
        <f>_xlfn.XLOOKUP(A219,'SJR LIST (2024)'!A137:A438,'SJR LIST (2024)'!W137:W438,,0,-1)</f>
        <v>0</v>
      </c>
      <c r="J219" s="9">
        <f>_xlfn.XLOOKUP(A219,'SJR LIST (2024)'!A137:A438,'SJR LIST (2024)'!X137:X438,,0,-1)</f>
        <v>0</v>
      </c>
      <c r="K219" s="9">
        <f>_xlfn.XLOOKUP(A219,'SJR LIST (2024)'!A137:A438,'SJR LIST (2024)'!Y137:Y438,,0,-1)</f>
        <v>0</v>
      </c>
      <c r="L219" s="9">
        <f>_xlfn.XLOOKUP(A219,'SJR LIST (2024)'!A137:A438,'SJR LIST (2024)'!Z137:Z438,,0,-1)</f>
        <v>0</v>
      </c>
      <c r="M219" s="9">
        <f>_xlfn.XLOOKUP(A219,'SJR LIST (2024)'!A137:A438,'SJR LIST (2024)'!V137:V438,,0,-1)</f>
        <v>0</v>
      </c>
      <c r="N219" s="9">
        <f>_xlfn.XLOOKUP(A219,'SJR LIST (2024)'!A137:A438,'SJR LIST (2024)'!AB137:AB438,,0,-1)</f>
        <v>440</v>
      </c>
      <c r="O219" s="9">
        <f>_xlfn.XLOOKUP(A219,'SJR LIST (2024)'!A137:A438,'SJR LIST (2024)'!AD137:AD438,,0,-1)</f>
        <v>440</v>
      </c>
      <c r="P219" s="9">
        <f>_xlfn.XLOOKUP(A219,'SJR LIST (2024)'!A137:A438,'SJR LIST (2024)'!AG137:AG438,,0,-1)</f>
        <v>0</v>
      </c>
      <c r="Q219" s="9">
        <f>_xlfn.XLOOKUP(A219,'SJR LIST (2024)'!A137:A438,'SJR LIST (2024)'!AC137:AC438,,0,-1)</f>
        <v>0</v>
      </c>
      <c r="R219" s="7"/>
      <c r="S219" s="7" t="str">
        <f>_xlfn.XLOOKUP(A219,'SJR LIST (2024)'!A134:A438,'SJR LIST (2024)'!AP134:AP438,,0,-1)</f>
        <v>ARC</v>
      </c>
    </row>
    <row r="220" s="3" customFormat="1" spans="1:19">
      <c r="A220" s="13">
        <v>223953</v>
      </c>
      <c r="B220" s="7" t="str">
        <f>_xlfn.XLOOKUP(A220,'SJR LIST (2024)'!A138:A439,'SJR LIST (2024)'!B138:B439,,0,-1)</f>
        <v>BREADTALK PHILIPPINES (MARKET MARKET)</v>
      </c>
      <c r="C220" s="10">
        <f>_xlfn.XLOOKUP(A220,'SJR LIST (2024)'!A138:A439,'SJR LIST (2024)'!L138:L439,,0,-1)</f>
        <v>45569</v>
      </c>
      <c r="D220" s="9">
        <f>_xlfn.XLOOKUP(A220,'SJR LIST (2024)'!A138:A439,'SJR LIST (2024)'!Q138:Q439,,0,-1)</f>
        <v>1500</v>
      </c>
      <c r="E220" s="9">
        <f>_xlfn.XLOOKUP(A220,'SJR LIST (2024)'!A138:A439,'SJR LIST (2024)'!R138:R439,,0,-1)</f>
        <v>800</v>
      </c>
      <c r="F220" s="9">
        <f>_xlfn.XLOOKUP(A220,'SJR LIST (2024)'!A138:A439,'SJR LIST (2024)'!S138:S439,,0,-1)</f>
        <v>0</v>
      </c>
      <c r="G220" s="9">
        <f>_xlfn.XLOOKUP(A220,'SJR LIST (2024)'!A138:A439,'SJR LIST (2024)'!T138:T439,,0,-1)</f>
        <v>0</v>
      </c>
      <c r="H220" s="9">
        <f>_xlfn.XLOOKUP(A220,'SJR LIST (2024)'!A138:A439,'SJR LIST (2024)'!U138:U439,,0,-1)</f>
        <v>0</v>
      </c>
      <c r="I220" s="9">
        <f>_xlfn.XLOOKUP(A220,'SJR LIST (2024)'!A138:A439,'SJR LIST (2024)'!W138:W439,,0,-1)</f>
        <v>0</v>
      </c>
      <c r="J220" s="9">
        <f>_xlfn.XLOOKUP(A220,'SJR LIST (2024)'!A138:A439,'SJR LIST (2024)'!X138:X439,,0,-1)</f>
        <v>0</v>
      </c>
      <c r="K220" s="9">
        <f>_xlfn.XLOOKUP(A220,'SJR LIST (2024)'!A138:A439,'SJR LIST (2024)'!Y138:Y439,,0,-1)</f>
        <v>0</v>
      </c>
      <c r="L220" s="9">
        <f>_xlfn.XLOOKUP(A220,'SJR LIST (2024)'!A138:A439,'SJR LIST (2024)'!Z138:Z439,,0,-1)</f>
        <v>0</v>
      </c>
      <c r="M220" s="9">
        <f>_xlfn.XLOOKUP(A220,'SJR LIST (2024)'!A138:A439,'SJR LIST (2024)'!V138:V439,,0,-1)</f>
        <v>0</v>
      </c>
      <c r="N220" s="9">
        <f>_xlfn.XLOOKUP(A220,'SJR LIST (2024)'!A138:A439,'SJR LIST (2024)'!AB138:AB439,,0,-1)</f>
        <v>2300</v>
      </c>
      <c r="O220" s="9">
        <f>_xlfn.XLOOKUP(A220,'SJR LIST (2024)'!A138:A439,'SJR LIST (2024)'!AD138:AD439,,0,-1)</f>
        <v>2300</v>
      </c>
      <c r="P220" s="9">
        <f>_xlfn.XLOOKUP(A220,'SJR LIST (2024)'!A138:A439,'SJR LIST (2024)'!AG138:AG439,,0,-1)</f>
        <v>0</v>
      </c>
      <c r="Q220" s="9">
        <f>_xlfn.XLOOKUP(A220,'SJR LIST (2024)'!A138:A439,'SJR LIST (2024)'!AC138:AC439,,0,-1)</f>
        <v>0</v>
      </c>
      <c r="R220" s="7"/>
      <c r="S220" s="7" t="str">
        <f>_xlfn.XLOOKUP(A220,'SJR LIST (2024)'!A135:A439,'SJR LIST (2024)'!AP135:AP439,,0,-1)</f>
        <v>ARC</v>
      </c>
    </row>
    <row r="221" s="3" customFormat="1" spans="1:19">
      <c r="A221" s="13">
        <v>224907</v>
      </c>
      <c r="B221" s="7" t="str">
        <f>_xlfn.XLOOKUP(A221,'SJR LIST (2024)'!A139:A440,'SJR LIST (2024)'!B139:B440,,0,-1)</f>
        <v>BREADTALK PHILIPPINES (MARKET-MARKET)</v>
      </c>
      <c r="C221" s="10">
        <f>_xlfn.XLOOKUP(A221,'SJR LIST (2024)'!A139:A440,'SJR LIST (2024)'!L139:L440,,0,-1)</f>
        <v>45569</v>
      </c>
      <c r="D221" s="9">
        <f>_xlfn.XLOOKUP(A221,'SJR LIST (2024)'!A139:A440,'SJR LIST (2024)'!Q139:Q440,,0,-1)</f>
        <v>440</v>
      </c>
      <c r="E221" s="9">
        <f>_xlfn.XLOOKUP(A221,'SJR LIST (2024)'!A139:A440,'SJR LIST (2024)'!R139:R440,,0,-1)</f>
        <v>0</v>
      </c>
      <c r="F221" s="9">
        <f>_xlfn.XLOOKUP(A221,'SJR LIST (2024)'!A139:A440,'SJR LIST (2024)'!S139:S440,,0,-1)</f>
        <v>0</v>
      </c>
      <c r="G221" s="9">
        <f>_xlfn.XLOOKUP(A221,'SJR LIST (2024)'!A139:A440,'SJR LIST (2024)'!T139:T440,,0,-1)</f>
        <v>0</v>
      </c>
      <c r="H221" s="9">
        <f>_xlfn.XLOOKUP(A221,'SJR LIST (2024)'!A139:A440,'SJR LIST (2024)'!U139:U440,,0,-1)</f>
        <v>0</v>
      </c>
      <c r="I221" s="9">
        <f>_xlfn.XLOOKUP(A221,'SJR LIST (2024)'!A139:A440,'SJR LIST (2024)'!W139:W440,,0,-1)</f>
        <v>0</v>
      </c>
      <c r="J221" s="9">
        <f>_xlfn.XLOOKUP(A221,'SJR LIST (2024)'!A139:A440,'SJR LIST (2024)'!X139:X440,,0,-1)</f>
        <v>0</v>
      </c>
      <c r="K221" s="9">
        <f>_xlfn.XLOOKUP(A221,'SJR LIST (2024)'!A139:A440,'SJR LIST (2024)'!Y139:Y440,,0,-1)</f>
        <v>0</v>
      </c>
      <c r="L221" s="9">
        <f>_xlfn.XLOOKUP(A221,'SJR LIST (2024)'!A139:A440,'SJR LIST (2024)'!Z139:Z440,,0,-1)</f>
        <v>0</v>
      </c>
      <c r="M221" s="9">
        <f>_xlfn.XLOOKUP(A221,'SJR LIST (2024)'!A139:A440,'SJR LIST (2024)'!V139:V440,,0,-1)</f>
        <v>0</v>
      </c>
      <c r="N221" s="9">
        <f>_xlfn.XLOOKUP(A221,'SJR LIST (2024)'!A139:A440,'SJR LIST (2024)'!AB139:AB440,,0,-1)</f>
        <v>440</v>
      </c>
      <c r="O221" s="9">
        <f>_xlfn.XLOOKUP(A221,'SJR LIST (2024)'!A139:A440,'SJR LIST (2024)'!AD139:AD440,,0,-1)</f>
        <v>440</v>
      </c>
      <c r="P221" s="9">
        <f>_xlfn.XLOOKUP(A221,'SJR LIST (2024)'!A139:A440,'SJR LIST (2024)'!AG139:AG440,,0,-1)</f>
        <v>0</v>
      </c>
      <c r="Q221" s="9">
        <f>_xlfn.XLOOKUP(A221,'SJR LIST (2024)'!A139:A440,'SJR LIST (2024)'!AC139:AC440,,0,-1)</f>
        <v>0</v>
      </c>
      <c r="R221" s="7"/>
      <c r="S221" s="7" t="str">
        <f>_xlfn.XLOOKUP(A221,'SJR LIST (2024)'!A136:A440,'SJR LIST (2024)'!AP136:AP440,,0,-1)</f>
        <v>ARC</v>
      </c>
    </row>
    <row r="222" s="3" customFormat="1" spans="1:19">
      <c r="A222" s="13">
        <v>223954</v>
      </c>
      <c r="B222" s="7" t="str">
        <f>_xlfn.XLOOKUP(A222,'SJR LIST (2024)'!A140:A441,'SJR LIST (2024)'!B140:B441,,0,-1)</f>
        <v>BREADTALK PHILIPPINES (MARKET MARKET)</v>
      </c>
      <c r="C222" s="10">
        <f>_xlfn.XLOOKUP(A222,'SJR LIST (2024)'!A140:A441,'SJR LIST (2024)'!L140:L441,,0,-1)</f>
        <v>45569</v>
      </c>
      <c r="D222" s="9">
        <f>_xlfn.XLOOKUP(A222,'SJR LIST (2024)'!A140:A441,'SJR LIST (2024)'!Q140:Q441,,0,-1)</f>
        <v>1500</v>
      </c>
      <c r="E222" s="9">
        <f>_xlfn.XLOOKUP(A222,'SJR LIST (2024)'!A140:A441,'SJR LIST (2024)'!R140:R441,,0,-1)</f>
        <v>800</v>
      </c>
      <c r="F222" s="9">
        <f>_xlfn.XLOOKUP(A222,'SJR LIST (2024)'!A140:A441,'SJR LIST (2024)'!S140:S441,,0,-1)</f>
        <v>0</v>
      </c>
      <c r="G222" s="9">
        <f>_xlfn.XLOOKUP(A222,'SJR LIST (2024)'!A140:A441,'SJR LIST (2024)'!T140:T441,,0,-1)</f>
        <v>0</v>
      </c>
      <c r="H222" s="9">
        <f>_xlfn.XLOOKUP(A222,'SJR LIST (2024)'!A140:A441,'SJR LIST (2024)'!U140:U441,,0,-1)</f>
        <v>0</v>
      </c>
      <c r="I222" s="9">
        <f>_xlfn.XLOOKUP(A222,'SJR LIST (2024)'!A140:A441,'SJR LIST (2024)'!W140:W441,,0,-1)</f>
        <v>0</v>
      </c>
      <c r="J222" s="9">
        <f>_xlfn.XLOOKUP(A222,'SJR LIST (2024)'!A140:A441,'SJR LIST (2024)'!X140:X441,,0,-1)</f>
        <v>0</v>
      </c>
      <c r="K222" s="9">
        <f>_xlfn.XLOOKUP(A222,'SJR LIST (2024)'!A140:A441,'SJR LIST (2024)'!Y140:Y441,,0,-1)</f>
        <v>0</v>
      </c>
      <c r="L222" s="9">
        <f>_xlfn.XLOOKUP(A222,'SJR LIST (2024)'!A140:A441,'SJR LIST (2024)'!Z140:Z441,,0,-1)</f>
        <v>0</v>
      </c>
      <c r="M222" s="9">
        <f>_xlfn.XLOOKUP(A222,'SJR LIST (2024)'!A140:A441,'SJR LIST (2024)'!V140:V441,,0,-1)</f>
        <v>0</v>
      </c>
      <c r="N222" s="9">
        <f>_xlfn.XLOOKUP(A222,'SJR LIST (2024)'!A140:A441,'SJR LIST (2024)'!AB140:AB441,,0,-1)</f>
        <v>2300</v>
      </c>
      <c r="O222" s="9">
        <f>_xlfn.XLOOKUP(A222,'SJR LIST (2024)'!A140:A441,'SJR LIST (2024)'!AD140:AD441,,0,-1)</f>
        <v>2300</v>
      </c>
      <c r="P222" s="9">
        <f>_xlfn.XLOOKUP(A222,'SJR LIST (2024)'!A140:A441,'SJR LIST (2024)'!AG140:AG441,,0,-1)</f>
        <v>0</v>
      </c>
      <c r="Q222" s="9">
        <f>_xlfn.XLOOKUP(A222,'SJR LIST (2024)'!A140:A441,'SJR LIST (2024)'!AC140:AC441,,0,-1)</f>
        <v>0</v>
      </c>
      <c r="R222" s="7"/>
      <c r="S222" s="7" t="str">
        <f>_xlfn.XLOOKUP(A222,'SJR LIST (2024)'!A137:A441,'SJR LIST (2024)'!AP137:AP441,,0,-1)</f>
        <v>ARC</v>
      </c>
    </row>
    <row r="223" s="3" customFormat="1" spans="1:19">
      <c r="A223" s="13">
        <v>224910</v>
      </c>
      <c r="B223" s="7" t="str">
        <f>_xlfn.XLOOKUP(A223,'SJR LIST (2024)'!A141:A442,'SJR LIST (2024)'!B141:B442,,0,-1)</f>
        <v>BREADTALK PHILIPPINES (MARKET-MARKET)</v>
      </c>
      <c r="C223" s="10">
        <f>_xlfn.XLOOKUP(A223,'SJR LIST (2024)'!A141:A442,'SJR LIST (2024)'!L141:L442,,0,-1)</f>
        <v>45569</v>
      </c>
      <c r="D223" s="9">
        <f>_xlfn.XLOOKUP(A223,'SJR LIST (2024)'!A141:A442,'SJR LIST (2024)'!Q141:Q442,,0,-1)</f>
        <v>440</v>
      </c>
      <c r="E223" s="9">
        <f>_xlfn.XLOOKUP(A223,'SJR LIST (2024)'!A141:A442,'SJR LIST (2024)'!R141:R442,,0,-1)</f>
        <v>0</v>
      </c>
      <c r="F223" s="9">
        <f>_xlfn.XLOOKUP(A223,'SJR LIST (2024)'!A141:A442,'SJR LIST (2024)'!S141:S442,,0,-1)</f>
        <v>0</v>
      </c>
      <c r="G223" s="9">
        <f>_xlfn.XLOOKUP(A223,'SJR LIST (2024)'!A141:A442,'SJR LIST (2024)'!T141:T442,,0,-1)</f>
        <v>0</v>
      </c>
      <c r="H223" s="9">
        <f>_xlfn.XLOOKUP(A223,'SJR LIST (2024)'!A141:A442,'SJR LIST (2024)'!U141:U442,,0,-1)</f>
        <v>0</v>
      </c>
      <c r="I223" s="9">
        <f>_xlfn.XLOOKUP(A223,'SJR LIST (2024)'!A141:A442,'SJR LIST (2024)'!W141:W442,,0,-1)</f>
        <v>0</v>
      </c>
      <c r="J223" s="9">
        <f>_xlfn.XLOOKUP(A223,'SJR LIST (2024)'!A141:A442,'SJR LIST (2024)'!X141:X442,,0,-1)</f>
        <v>0</v>
      </c>
      <c r="K223" s="9">
        <f>_xlfn.XLOOKUP(A223,'SJR LIST (2024)'!A141:A442,'SJR LIST (2024)'!Y141:Y442,,0,-1)</f>
        <v>0</v>
      </c>
      <c r="L223" s="9">
        <f>_xlfn.XLOOKUP(A223,'SJR LIST (2024)'!A141:A442,'SJR LIST (2024)'!Z141:Z442,,0,-1)</f>
        <v>0</v>
      </c>
      <c r="M223" s="9">
        <f>_xlfn.XLOOKUP(A223,'SJR LIST (2024)'!A141:A442,'SJR LIST (2024)'!V141:V442,,0,-1)</f>
        <v>0</v>
      </c>
      <c r="N223" s="9">
        <f>_xlfn.XLOOKUP(A223,'SJR LIST (2024)'!A141:A442,'SJR LIST (2024)'!AB141:AB442,,0,-1)</f>
        <v>440</v>
      </c>
      <c r="O223" s="9">
        <f>_xlfn.XLOOKUP(A223,'SJR LIST (2024)'!A141:A442,'SJR LIST (2024)'!AD141:AD442,,0,-1)</f>
        <v>440</v>
      </c>
      <c r="P223" s="9">
        <f>_xlfn.XLOOKUP(A223,'SJR LIST (2024)'!A141:A442,'SJR LIST (2024)'!AG141:AG442,,0,-1)</f>
        <v>0</v>
      </c>
      <c r="Q223" s="9">
        <f>_xlfn.XLOOKUP(A223,'SJR LIST (2024)'!A141:A442,'SJR LIST (2024)'!AC141:AC442,,0,-1)</f>
        <v>0</v>
      </c>
      <c r="R223" s="7"/>
      <c r="S223" s="7" t="str">
        <f>_xlfn.XLOOKUP(A223,'SJR LIST (2024)'!A138:A442,'SJR LIST (2024)'!AP138:AP442,,0,-1)</f>
        <v>ARC</v>
      </c>
    </row>
    <row r="224" s="3" customFormat="1" spans="1:19">
      <c r="A224" s="13">
        <v>223956</v>
      </c>
      <c r="B224" s="7" t="str">
        <f>_xlfn.XLOOKUP(A224,'SJR LIST (2024)'!A142:A443,'SJR LIST (2024)'!B142:B443,,0,-1)</f>
        <v>BREADTALK PHILIPPINES (MARKET MARKET)</v>
      </c>
      <c r="C224" s="10">
        <f>_xlfn.XLOOKUP(A224,'SJR LIST (2024)'!A142:A443,'SJR LIST (2024)'!L142:L443,,0,-1)</f>
        <v>45569</v>
      </c>
      <c r="D224" s="9">
        <f>_xlfn.XLOOKUP(A224,'SJR LIST (2024)'!A142:A443,'SJR LIST (2024)'!Q142:Q443,,0,-1)</f>
        <v>1500</v>
      </c>
      <c r="E224" s="9">
        <f>_xlfn.XLOOKUP(A224,'SJR LIST (2024)'!A142:A443,'SJR LIST (2024)'!R142:R443,,0,-1)</f>
        <v>800</v>
      </c>
      <c r="F224" s="9">
        <f>_xlfn.XLOOKUP(A224,'SJR LIST (2024)'!A142:A443,'SJR LIST (2024)'!S142:S443,,0,-1)</f>
        <v>0</v>
      </c>
      <c r="G224" s="9">
        <f>_xlfn.XLOOKUP(A224,'SJR LIST (2024)'!A142:A443,'SJR LIST (2024)'!T142:T443,,0,-1)</f>
        <v>0</v>
      </c>
      <c r="H224" s="9">
        <f>_xlfn.XLOOKUP(A224,'SJR LIST (2024)'!A142:A443,'SJR LIST (2024)'!U142:U443,,0,-1)</f>
        <v>0</v>
      </c>
      <c r="I224" s="9">
        <f>_xlfn.XLOOKUP(A224,'SJR LIST (2024)'!A142:A443,'SJR LIST (2024)'!W142:W443,,0,-1)</f>
        <v>0</v>
      </c>
      <c r="J224" s="9">
        <f>_xlfn.XLOOKUP(A224,'SJR LIST (2024)'!A142:A443,'SJR LIST (2024)'!X142:X443,,0,-1)</f>
        <v>0</v>
      </c>
      <c r="K224" s="9">
        <f>_xlfn.XLOOKUP(A224,'SJR LIST (2024)'!A142:A443,'SJR LIST (2024)'!Y142:Y443,,0,-1)</f>
        <v>0</v>
      </c>
      <c r="L224" s="9">
        <f>_xlfn.XLOOKUP(A224,'SJR LIST (2024)'!A142:A443,'SJR LIST (2024)'!Z142:Z443,,0,-1)</f>
        <v>0</v>
      </c>
      <c r="M224" s="9">
        <f>_xlfn.XLOOKUP(A224,'SJR LIST (2024)'!A142:A443,'SJR LIST (2024)'!V142:V443,,0,-1)</f>
        <v>0</v>
      </c>
      <c r="N224" s="9">
        <f>_xlfn.XLOOKUP(A224,'SJR LIST (2024)'!A142:A443,'SJR LIST (2024)'!AB142:AB443,,0,-1)</f>
        <v>2300</v>
      </c>
      <c r="O224" s="9">
        <f>_xlfn.XLOOKUP(A224,'SJR LIST (2024)'!A142:A443,'SJR LIST (2024)'!AD142:AD443,,0,-1)</f>
        <v>2300</v>
      </c>
      <c r="P224" s="9">
        <f>_xlfn.XLOOKUP(A224,'SJR LIST (2024)'!A142:A443,'SJR LIST (2024)'!AG142:AG443,,0,-1)</f>
        <v>0</v>
      </c>
      <c r="Q224" s="9">
        <f>_xlfn.XLOOKUP(A224,'SJR LIST (2024)'!A142:A443,'SJR LIST (2024)'!AC142:AC443,,0,-1)</f>
        <v>0</v>
      </c>
      <c r="R224" s="7"/>
      <c r="S224" s="7" t="str">
        <f>_xlfn.XLOOKUP(A224,'SJR LIST (2024)'!A139:A443,'SJR LIST (2024)'!AP139:AP443,,0,-1)</f>
        <v>ARC</v>
      </c>
    </row>
    <row r="225" s="3" customFormat="1" spans="1:19">
      <c r="A225" s="13">
        <v>224914</v>
      </c>
      <c r="B225" s="7" t="str">
        <f>_xlfn.XLOOKUP(A225,'SJR LIST (2024)'!A143:A444,'SJR LIST (2024)'!B143:B444,,0,-1)</f>
        <v>BREADTALK PHILIPPINES (MARKET-MARKET)</v>
      </c>
      <c r="C225" s="10">
        <f>_xlfn.XLOOKUP(A225,'SJR LIST (2024)'!A143:A444,'SJR LIST (2024)'!L143:L444,,0,-1)</f>
        <v>45569</v>
      </c>
      <c r="D225" s="9">
        <f>_xlfn.XLOOKUP(A225,'SJR LIST (2024)'!A143:A444,'SJR LIST (2024)'!Q143:Q444,,0,-1)</f>
        <v>440</v>
      </c>
      <c r="E225" s="9">
        <f>_xlfn.XLOOKUP(A225,'SJR LIST (2024)'!A143:A444,'SJR LIST (2024)'!R143:R444,,0,-1)</f>
        <v>0</v>
      </c>
      <c r="F225" s="9">
        <f>_xlfn.XLOOKUP(A225,'SJR LIST (2024)'!A143:A444,'SJR LIST (2024)'!S143:S444,,0,-1)</f>
        <v>0</v>
      </c>
      <c r="G225" s="9">
        <f>_xlfn.XLOOKUP(A225,'SJR LIST (2024)'!A143:A444,'SJR LIST (2024)'!T143:T444,,0,-1)</f>
        <v>0</v>
      </c>
      <c r="H225" s="9">
        <f>_xlfn.XLOOKUP(A225,'SJR LIST (2024)'!A143:A444,'SJR LIST (2024)'!U143:U444,,0,-1)</f>
        <v>0</v>
      </c>
      <c r="I225" s="9">
        <f>_xlfn.XLOOKUP(A225,'SJR LIST (2024)'!A143:A444,'SJR LIST (2024)'!W143:W444,,0,-1)</f>
        <v>0</v>
      </c>
      <c r="J225" s="9">
        <f>_xlfn.XLOOKUP(A225,'SJR LIST (2024)'!A143:A444,'SJR LIST (2024)'!X143:X444,,0,-1)</f>
        <v>0</v>
      </c>
      <c r="K225" s="9">
        <f>_xlfn.XLOOKUP(A225,'SJR LIST (2024)'!A143:A444,'SJR LIST (2024)'!Y143:Y444,,0,-1)</f>
        <v>0</v>
      </c>
      <c r="L225" s="9">
        <f>_xlfn.XLOOKUP(A225,'SJR LIST (2024)'!A143:A444,'SJR LIST (2024)'!Z143:Z444,,0,-1)</f>
        <v>0</v>
      </c>
      <c r="M225" s="9">
        <f>_xlfn.XLOOKUP(A225,'SJR LIST (2024)'!A143:A444,'SJR LIST (2024)'!V143:V444,,0,-1)</f>
        <v>0</v>
      </c>
      <c r="N225" s="9">
        <f>_xlfn.XLOOKUP(A225,'SJR LIST (2024)'!A143:A444,'SJR LIST (2024)'!AB143:AB444,,0,-1)</f>
        <v>440</v>
      </c>
      <c r="O225" s="9">
        <f>_xlfn.XLOOKUP(A225,'SJR LIST (2024)'!A143:A444,'SJR LIST (2024)'!AD143:AD444,,0,-1)</f>
        <v>440</v>
      </c>
      <c r="P225" s="9">
        <f>_xlfn.XLOOKUP(A225,'SJR LIST (2024)'!A143:A444,'SJR LIST (2024)'!AG143:AG444,,0,-1)</f>
        <v>0</v>
      </c>
      <c r="Q225" s="9">
        <f>_xlfn.XLOOKUP(A225,'SJR LIST (2024)'!A143:A444,'SJR LIST (2024)'!AC143:AC444,,0,-1)</f>
        <v>0</v>
      </c>
      <c r="R225" s="7"/>
      <c r="S225" s="7" t="str">
        <f>_xlfn.XLOOKUP(A225,'SJR LIST (2024)'!A140:A444,'SJR LIST (2024)'!AP140:AP444,,0,-1)</f>
        <v>ARC</v>
      </c>
    </row>
    <row r="226" s="3" customFormat="1" spans="1:19">
      <c r="A226" s="13">
        <v>223957</v>
      </c>
      <c r="B226" s="7" t="str">
        <f>_xlfn.XLOOKUP(A226,'SJR LIST (2024)'!A144:A445,'SJR LIST (2024)'!B144:B445,,0,-1)</f>
        <v>BREADTALK PHILIPPINES (MARKET-MARKET)</v>
      </c>
      <c r="C226" s="10">
        <f>_xlfn.XLOOKUP(A226,'SJR LIST (2024)'!A144:A445,'SJR LIST (2024)'!L144:L445,,0,-1)</f>
        <v>45569</v>
      </c>
      <c r="D226" s="9">
        <f>_xlfn.XLOOKUP(A226,'SJR LIST (2024)'!A144:A445,'SJR LIST (2024)'!Q144:Q445,,0,-1)</f>
        <v>1500</v>
      </c>
      <c r="E226" s="9">
        <f>_xlfn.XLOOKUP(A226,'SJR LIST (2024)'!A144:A445,'SJR LIST (2024)'!R144:R445,,0,-1)</f>
        <v>800</v>
      </c>
      <c r="F226" s="9">
        <f>_xlfn.XLOOKUP(A226,'SJR LIST (2024)'!A144:A445,'SJR LIST (2024)'!S144:S445,,0,-1)</f>
        <v>0</v>
      </c>
      <c r="G226" s="9">
        <f>_xlfn.XLOOKUP(A226,'SJR LIST (2024)'!A144:A445,'SJR LIST (2024)'!T144:T445,,0,-1)</f>
        <v>0</v>
      </c>
      <c r="H226" s="9">
        <f>_xlfn.XLOOKUP(A226,'SJR LIST (2024)'!A144:A445,'SJR LIST (2024)'!U144:U445,,0,-1)</f>
        <v>0</v>
      </c>
      <c r="I226" s="9">
        <f>_xlfn.XLOOKUP(A226,'SJR LIST (2024)'!A144:A445,'SJR LIST (2024)'!W144:W445,,0,-1)</f>
        <v>0</v>
      </c>
      <c r="J226" s="9">
        <f>_xlfn.XLOOKUP(A226,'SJR LIST (2024)'!A144:A445,'SJR LIST (2024)'!X144:X445,,0,-1)</f>
        <v>0</v>
      </c>
      <c r="K226" s="9">
        <f>_xlfn.XLOOKUP(A226,'SJR LIST (2024)'!A144:A445,'SJR LIST (2024)'!Y144:Y445,,0,-1)</f>
        <v>0</v>
      </c>
      <c r="L226" s="9">
        <f>_xlfn.XLOOKUP(A226,'SJR LIST (2024)'!A144:A445,'SJR LIST (2024)'!Z144:Z445,,0,-1)</f>
        <v>0</v>
      </c>
      <c r="M226" s="9">
        <f>_xlfn.XLOOKUP(A226,'SJR LIST (2024)'!A144:A445,'SJR LIST (2024)'!V144:V445,,0,-1)</f>
        <v>0</v>
      </c>
      <c r="N226" s="9">
        <f>_xlfn.XLOOKUP(A226,'SJR LIST (2024)'!A144:A445,'SJR LIST (2024)'!AB144:AB445,,0,-1)</f>
        <v>2300</v>
      </c>
      <c r="O226" s="9">
        <f>_xlfn.XLOOKUP(A226,'SJR LIST (2024)'!A144:A445,'SJR LIST (2024)'!AD144:AD445,,0,-1)</f>
        <v>2300</v>
      </c>
      <c r="P226" s="9">
        <f>_xlfn.XLOOKUP(A226,'SJR LIST (2024)'!A144:A445,'SJR LIST (2024)'!AG144:AG445,,0,-1)</f>
        <v>0</v>
      </c>
      <c r="Q226" s="9">
        <f>_xlfn.XLOOKUP(A226,'SJR LIST (2024)'!A144:A445,'SJR LIST (2024)'!AC144:AC445,,0,-1)</f>
        <v>0</v>
      </c>
      <c r="R226" s="7"/>
      <c r="S226" s="7" t="str">
        <f>_xlfn.XLOOKUP(A226,'SJR LIST (2024)'!A141:A445,'SJR LIST (2024)'!AP141:AP445,,0,-1)</f>
        <v>ARC</v>
      </c>
    </row>
    <row r="227" s="3" customFormat="1" spans="1:19">
      <c r="A227" s="13">
        <v>224919</v>
      </c>
      <c r="B227" s="7" t="str">
        <f>_xlfn.XLOOKUP(A227,'SJR LIST (2024)'!A145:A446,'SJR LIST (2024)'!B145:B446,,0,-1)</f>
        <v>BREADTALK PHILIPPINES (MARKET-MARKET)</v>
      </c>
      <c r="C227" s="10">
        <f>_xlfn.XLOOKUP(A227,'SJR LIST (2024)'!A145:A446,'SJR LIST (2024)'!L145:L446,,0,-1)</f>
        <v>45569</v>
      </c>
      <c r="D227" s="9">
        <f>_xlfn.XLOOKUP(A227,'SJR LIST (2024)'!A145:A446,'SJR LIST (2024)'!Q145:Q446,,0,-1)</f>
        <v>440</v>
      </c>
      <c r="E227" s="9">
        <f>_xlfn.XLOOKUP(A227,'SJR LIST (2024)'!A145:A446,'SJR LIST (2024)'!R145:R446,,0,-1)</f>
        <v>0</v>
      </c>
      <c r="F227" s="9">
        <f>_xlfn.XLOOKUP(A227,'SJR LIST (2024)'!A145:A446,'SJR LIST (2024)'!S145:S446,,0,-1)</f>
        <v>0</v>
      </c>
      <c r="G227" s="9">
        <f>_xlfn.XLOOKUP(A227,'SJR LIST (2024)'!A145:A446,'SJR LIST (2024)'!T145:T446,,0,-1)</f>
        <v>0</v>
      </c>
      <c r="H227" s="9">
        <f>_xlfn.XLOOKUP(A227,'SJR LIST (2024)'!A145:A446,'SJR LIST (2024)'!U145:U446,,0,-1)</f>
        <v>0</v>
      </c>
      <c r="I227" s="9">
        <f>_xlfn.XLOOKUP(A227,'SJR LIST (2024)'!A145:A446,'SJR LIST (2024)'!W145:W446,,0,-1)</f>
        <v>0</v>
      </c>
      <c r="J227" s="9">
        <f>_xlfn.XLOOKUP(A227,'SJR LIST (2024)'!A145:A446,'SJR LIST (2024)'!X145:X446,,0,-1)</f>
        <v>0</v>
      </c>
      <c r="K227" s="9">
        <f>_xlfn.XLOOKUP(A227,'SJR LIST (2024)'!A145:A446,'SJR LIST (2024)'!Y145:Y446,,0,-1)</f>
        <v>0</v>
      </c>
      <c r="L227" s="9">
        <f>_xlfn.XLOOKUP(A227,'SJR LIST (2024)'!A145:A446,'SJR LIST (2024)'!Z145:Z446,,0,-1)</f>
        <v>0</v>
      </c>
      <c r="M227" s="9">
        <f>_xlfn.XLOOKUP(A227,'SJR LIST (2024)'!A145:A446,'SJR LIST (2024)'!V145:V446,,0,-1)</f>
        <v>0</v>
      </c>
      <c r="N227" s="9">
        <f>_xlfn.XLOOKUP(A227,'SJR LIST (2024)'!A145:A446,'SJR LIST (2024)'!AB145:AB446,,0,-1)</f>
        <v>440</v>
      </c>
      <c r="O227" s="9">
        <f>_xlfn.XLOOKUP(A227,'SJR LIST (2024)'!A145:A446,'SJR LIST (2024)'!AD145:AD446,,0,-1)</f>
        <v>440</v>
      </c>
      <c r="P227" s="9">
        <f>_xlfn.XLOOKUP(A227,'SJR LIST (2024)'!A145:A446,'SJR LIST (2024)'!AG145:AG446,,0,-1)</f>
        <v>0</v>
      </c>
      <c r="Q227" s="9">
        <f>_xlfn.XLOOKUP(A227,'SJR LIST (2024)'!A145:A446,'SJR LIST (2024)'!AC145:AC446,,0,-1)</f>
        <v>0</v>
      </c>
      <c r="R227" s="7"/>
      <c r="S227" s="7" t="str">
        <f>_xlfn.XLOOKUP(A227,'SJR LIST (2024)'!A142:A446,'SJR LIST (2024)'!AP142:AP446,,0,-1)</f>
        <v>ARC</v>
      </c>
    </row>
    <row r="228" s="3" customFormat="1" spans="1:19">
      <c r="A228" s="13">
        <v>223953</v>
      </c>
      <c r="B228" s="7" t="str">
        <f>_xlfn.XLOOKUP(A228,'SJR LIST (2024)'!A146:A447,'SJR LIST (2024)'!B146:B447,,0,-1)</f>
        <v>BREADTALK PHILIPPINES (MARKET MARKET)</v>
      </c>
      <c r="C228" s="10">
        <f>_xlfn.XLOOKUP(A228,'SJR LIST (2024)'!A146:A447,'SJR LIST (2024)'!L146:L447,,0,-1)</f>
        <v>45569</v>
      </c>
      <c r="D228" s="9">
        <f>_xlfn.XLOOKUP(A228,'SJR LIST (2024)'!A146:A447,'SJR LIST (2024)'!Q146:Q447,,0,-1)</f>
        <v>1500</v>
      </c>
      <c r="E228" s="9">
        <f>_xlfn.XLOOKUP(A228,'SJR LIST (2024)'!A146:A447,'SJR LIST (2024)'!R146:R447,,0,-1)</f>
        <v>800</v>
      </c>
      <c r="F228" s="9">
        <f>_xlfn.XLOOKUP(A228,'SJR LIST (2024)'!A146:A447,'SJR LIST (2024)'!S146:S447,,0,-1)</f>
        <v>0</v>
      </c>
      <c r="G228" s="9">
        <f>_xlfn.XLOOKUP(A228,'SJR LIST (2024)'!A146:A447,'SJR LIST (2024)'!T146:T447,,0,-1)</f>
        <v>0</v>
      </c>
      <c r="H228" s="9">
        <f>_xlfn.XLOOKUP(A228,'SJR LIST (2024)'!A146:A447,'SJR LIST (2024)'!U146:U447,,0,-1)</f>
        <v>0</v>
      </c>
      <c r="I228" s="9">
        <f>_xlfn.XLOOKUP(A228,'SJR LIST (2024)'!A146:A447,'SJR LIST (2024)'!W146:W447,,0,-1)</f>
        <v>0</v>
      </c>
      <c r="J228" s="9">
        <f>_xlfn.XLOOKUP(A228,'SJR LIST (2024)'!A146:A447,'SJR LIST (2024)'!X146:X447,,0,-1)</f>
        <v>0</v>
      </c>
      <c r="K228" s="9">
        <f>_xlfn.XLOOKUP(A228,'SJR LIST (2024)'!A146:A447,'SJR LIST (2024)'!Y146:Y447,,0,-1)</f>
        <v>0</v>
      </c>
      <c r="L228" s="9">
        <f>_xlfn.XLOOKUP(A228,'SJR LIST (2024)'!A146:A447,'SJR LIST (2024)'!Z146:Z447,,0,-1)</f>
        <v>0</v>
      </c>
      <c r="M228" s="9">
        <f>_xlfn.XLOOKUP(A228,'SJR LIST (2024)'!A146:A447,'SJR LIST (2024)'!V146:V447,,0,-1)</f>
        <v>0</v>
      </c>
      <c r="N228" s="9">
        <f>_xlfn.XLOOKUP(A228,'SJR LIST (2024)'!A146:A447,'SJR LIST (2024)'!AB146:AB447,,0,-1)</f>
        <v>2300</v>
      </c>
      <c r="O228" s="9">
        <f>_xlfn.XLOOKUP(A228,'SJR LIST (2024)'!A146:A447,'SJR LIST (2024)'!AD146:AD447,,0,-1)</f>
        <v>2300</v>
      </c>
      <c r="P228" s="9">
        <f>_xlfn.XLOOKUP(A228,'SJR LIST (2024)'!A146:A447,'SJR LIST (2024)'!AG146:AG447,,0,-1)</f>
        <v>0</v>
      </c>
      <c r="Q228" s="9">
        <f>_xlfn.XLOOKUP(A228,'SJR LIST (2024)'!A146:A447,'SJR LIST (2024)'!AC146:AC447,,0,-1)</f>
        <v>0</v>
      </c>
      <c r="R228" s="7"/>
      <c r="S228" s="7" t="str">
        <f>_xlfn.XLOOKUP(A228,'SJR LIST (2024)'!A143:A447,'SJR LIST (2024)'!AP143:AP447,,0,-1)</f>
        <v>ARC</v>
      </c>
    </row>
    <row r="229" s="3" customFormat="1" spans="1:19">
      <c r="A229" s="13">
        <v>223954</v>
      </c>
      <c r="B229" s="7" t="str">
        <f>_xlfn.XLOOKUP(A229,'SJR LIST (2024)'!A147:A448,'SJR LIST (2024)'!B147:B448,,0,-1)</f>
        <v>BREADTALK PHILIPPINES (MARKET MARKET)</v>
      </c>
      <c r="C229" s="10">
        <f>_xlfn.XLOOKUP(A229,'SJR LIST (2024)'!A147:A448,'SJR LIST (2024)'!L147:L448,,0,-1)</f>
        <v>45569</v>
      </c>
      <c r="D229" s="9">
        <f>_xlfn.XLOOKUP(A229,'SJR LIST (2024)'!A147:A448,'SJR LIST (2024)'!Q147:Q448,,0,-1)</f>
        <v>1500</v>
      </c>
      <c r="E229" s="9">
        <f>_xlfn.XLOOKUP(A229,'SJR LIST (2024)'!A147:A448,'SJR LIST (2024)'!R147:R448,,0,-1)</f>
        <v>800</v>
      </c>
      <c r="F229" s="9">
        <f>_xlfn.XLOOKUP(A229,'SJR LIST (2024)'!A147:A448,'SJR LIST (2024)'!S147:S448,,0,-1)</f>
        <v>0</v>
      </c>
      <c r="G229" s="9">
        <f>_xlfn.XLOOKUP(A229,'SJR LIST (2024)'!A147:A448,'SJR LIST (2024)'!T147:T448,,0,-1)</f>
        <v>0</v>
      </c>
      <c r="H229" s="9">
        <f>_xlfn.XLOOKUP(A229,'SJR LIST (2024)'!A147:A448,'SJR LIST (2024)'!U147:U448,,0,-1)</f>
        <v>0</v>
      </c>
      <c r="I229" s="9">
        <f>_xlfn.XLOOKUP(A229,'SJR LIST (2024)'!A147:A448,'SJR LIST (2024)'!W147:W448,,0,-1)</f>
        <v>0</v>
      </c>
      <c r="J229" s="9">
        <f>_xlfn.XLOOKUP(A229,'SJR LIST (2024)'!A147:A448,'SJR LIST (2024)'!X147:X448,,0,-1)</f>
        <v>0</v>
      </c>
      <c r="K229" s="9">
        <f>_xlfn.XLOOKUP(A229,'SJR LIST (2024)'!A147:A448,'SJR LIST (2024)'!Y147:Y448,,0,-1)</f>
        <v>0</v>
      </c>
      <c r="L229" s="9">
        <f>_xlfn.XLOOKUP(A229,'SJR LIST (2024)'!A147:A448,'SJR LIST (2024)'!Z147:Z448,,0,-1)</f>
        <v>0</v>
      </c>
      <c r="M229" s="9">
        <f>_xlfn.XLOOKUP(A229,'SJR LIST (2024)'!A147:A448,'SJR LIST (2024)'!V147:V448,,0,-1)</f>
        <v>0</v>
      </c>
      <c r="N229" s="9">
        <f>_xlfn.XLOOKUP(A229,'SJR LIST (2024)'!A147:A448,'SJR LIST (2024)'!AB147:AB448,,0,-1)</f>
        <v>2300</v>
      </c>
      <c r="O229" s="9">
        <f>_xlfn.XLOOKUP(A229,'SJR LIST (2024)'!A147:A448,'SJR LIST (2024)'!AD147:AD448,,0,-1)</f>
        <v>2300</v>
      </c>
      <c r="P229" s="9">
        <f>_xlfn.XLOOKUP(A229,'SJR LIST (2024)'!A147:A448,'SJR LIST (2024)'!AG147:AG448,,0,-1)</f>
        <v>0</v>
      </c>
      <c r="Q229" s="9">
        <f>_xlfn.XLOOKUP(A229,'SJR LIST (2024)'!A147:A448,'SJR LIST (2024)'!AC147:AC448,,0,-1)</f>
        <v>0</v>
      </c>
      <c r="R229" s="7"/>
      <c r="S229" s="7" t="str">
        <f>_xlfn.XLOOKUP(A229,'SJR LIST (2024)'!A144:A448,'SJR LIST (2024)'!AP144:AP448,,0,-1)</f>
        <v>ARC</v>
      </c>
    </row>
    <row r="230" s="3" customFormat="1" spans="1:19">
      <c r="A230" s="13">
        <v>223956</v>
      </c>
      <c r="B230" s="7" t="str">
        <f>_xlfn.XLOOKUP(A230,'SJR LIST (2024)'!A148:A449,'SJR LIST (2024)'!B148:B449,,0,-1)</f>
        <v>BREADTALK PHILIPPINES (MARKET MARKET)</v>
      </c>
      <c r="C230" s="10">
        <f>_xlfn.XLOOKUP(A230,'SJR LIST (2024)'!A148:A449,'SJR LIST (2024)'!L148:L449,,0,-1)</f>
        <v>45569</v>
      </c>
      <c r="D230" s="9">
        <f>_xlfn.XLOOKUP(A230,'SJR LIST (2024)'!A148:A449,'SJR LIST (2024)'!Q148:Q449,,0,-1)</f>
        <v>1500</v>
      </c>
      <c r="E230" s="9">
        <f>_xlfn.XLOOKUP(A230,'SJR LIST (2024)'!A148:A449,'SJR LIST (2024)'!R148:R449,,0,-1)</f>
        <v>800</v>
      </c>
      <c r="F230" s="9">
        <f>_xlfn.XLOOKUP(A230,'SJR LIST (2024)'!A148:A449,'SJR LIST (2024)'!S148:S449,,0,-1)</f>
        <v>0</v>
      </c>
      <c r="G230" s="9">
        <f>_xlfn.XLOOKUP(A230,'SJR LIST (2024)'!A148:A449,'SJR LIST (2024)'!T148:T449,,0,-1)</f>
        <v>0</v>
      </c>
      <c r="H230" s="9">
        <f>_xlfn.XLOOKUP(A230,'SJR LIST (2024)'!A148:A449,'SJR LIST (2024)'!U148:U449,,0,-1)</f>
        <v>0</v>
      </c>
      <c r="I230" s="9">
        <f>_xlfn.XLOOKUP(A230,'SJR LIST (2024)'!A148:A449,'SJR LIST (2024)'!W148:W449,,0,-1)</f>
        <v>0</v>
      </c>
      <c r="J230" s="9">
        <f>_xlfn.XLOOKUP(A230,'SJR LIST (2024)'!A148:A449,'SJR LIST (2024)'!X148:X449,,0,-1)</f>
        <v>0</v>
      </c>
      <c r="K230" s="9">
        <f>_xlfn.XLOOKUP(A230,'SJR LIST (2024)'!A148:A449,'SJR LIST (2024)'!Y148:Y449,,0,-1)</f>
        <v>0</v>
      </c>
      <c r="L230" s="9">
        <f>_xlfn.XLOOKUP(A230,'SJR LIST (2024)'!A148:A449,'SJR LIST (2024)'!Z148:Z449,,0,-1)</f>
        <v>0</v>
      </c>
      <c r="M230" s="9">
        <f>_xlfn.XLOOKUP(A230,'SJR LIST (2024)'!A148:A449,'SJR LIST (2024)'!V148:V449,,0,-1)</f>
        <v>0</v>
      </c>
      <c r="N230" s="9">
        <f>_xlfn.XLOOKUP(A230,'SJR LIST (2024)'!A148:A449,'SJR LIST (2024)'!AB148:AB449,,0,-1)</f>
        <v>2300</v>
      </c>
      <c r="O230" s="9">
        <f>_xlfn.XLOOKUP(A230,'SJR LIST (2024)'!A148:A449,'SJR LIST (2024)'!AD148:AD449,,0,-1)</f>
        <v>2300</v>
      </c>
      <c r="P230" s="9">
        <f>_xlfn.XLOOKUP(A230,'SJR LIST (2024)'!A148:A449,'SJR LIST (2024)'!AG148:AG449,,0,-1)</f>
        <v>0</v>
      </c>
      <c r="Q230" s="9">
        <f>_xlfn.XLOOKUP(A230,'SJR LIST (2024)'!A148:A449,'SJR LIST (2024)'!AC148:AC449,,0,-1)</f>
        <v>0</v>
      </c>
      <c r="R230" s="7"/>
      <c r="S230" s="7" t="str">
        <f>_xlfn.XLOOKUP(A230,'SJR LIST (2024)'!A145:A449,'SJR LIST (2024)'!AP145:AP449,,0,-1)</f>
        <v>ARC</v>
      </c>
    </row>
    <row r="231" s="3" customFormat="1" spans="1:19">
      <c r="A231" s="13" t="s">
        <v>414</v>
      </c>
      <c r="B231" s="7" t="str">
        <f>_xlfn.XLOOKUP(A231,'SJR LIST (2024)'!A149:A450,'SJR LIST (2024)'!B149:B450,,0,-1)</f>
        <v>NIPES, MA. ELENA</v>
      </c>
      <c r="C231" s="10">
        <f>_xlfn.XLOOKUP(A231,'SJR LIST (2024)'!A149:A450,'SJR LIST (2024)'!L149:L450,,0,-1)</f>
        <v>45572</v>
      </c>
      <c r="D231" s="9">
        <f>_xlfn.XLOOKUP(A231,'SJR LIST (2024)'!A149:A450,'SJR LIST (2024)'!Q149:Q450,,0,-1)</f>
        <v>2000</v>
      </c>
      <c r="E231" s="9">
        <f>_xlfn.XLOOKUP(A231,'SJR LIST (2024)'!A149:A450,'SJR LIST (2024)'!R149:R450,,0,-1)</f>
        <v>800</v>
      </c>
      <c r="F231" s="9">
        <f>_xlfn.XLOOKUP(A231,'SJR LIST (2024)'!A149:A450,'SJR LIST (2024)'!S149:S450,,0,-1)</f>
        <v>0</v>
      </c>
      <c r="G231" s="9">
        <f>_xlfn.XLOOKUP(A231,'SJR LIST (2024)'!A149:A450,'SJR LIST (2024)'!T149:T450,,0,-1)</f>
        <v>0</v>
      </c>
      <c r="H231" s="9">
        <f>_xlfn.XLOOKUP(A231,'SJR LIST (2024)'!A149:A450,'SJR LIST (2024)'!U149:U450,,0,-1)</f>
        <v>0</v>
      </c>
      <c r="I231" s="9">
        <f>_xlfn.XLOOKUP(A231,'SJR LIST (2024)'!A149:A450,'SJR LIST (2024)'!W149:W450,,0,-1)</f>
        <v>2000</v>
      </c>
      <c r="J231" s="9">
        <f>_xlfn.XLOOKUP(A231,'SJR LIST (2024)'!A149:A450,'SJR LIST (2024)'!X149:X450,,0,-1)</f>
        <v>800</v>
      </c>
      <c r="K231" s="9">
        <f>_xlfn.XLOOKUP(A231,'SJR LIST (2024)'!A149:A450,'SJR LIST (2024)'!Y149:Y450,,0,-1)</f>
        <v>0</v>
      </c>
      <c r="L231" s="9">
        <f>_xlfn.XLOOKUP(A231,'SJR LIST (2024)'!A149:A450,'SJR LIST (2024)'!Z149:Z450,,0,-1)</f>
        <v>0</v>
      </c>
      <c r="M231" s="9">
        <f>_xlfn.XLOOKUP(A231,'SJR LIST (2024)'!A149:A450,'SJR LIST (2024)'!V149:V450,,0,-1)</f>
        <v>0</v>
      </c>
      <c r="N231" s="9">
        <f>_xlfn.XLOOKUP(A231,'SJR LIST (2024)'!A149:A450,'SJR LIST (2024)'!AB149:AB450,,0,-1)</f>
        <v>0</v>
      </c>
      <c r="O231" s="9">
        <f>_xlfn.XLOOKUP(A231,'SJR LIST (2024)'!A149:A450,'SJR LIST (2024)'!AD149:AD450,,0,-1)</f>
        <v>0</v>
      </c>
      <c r="P231" s="9">
        <f>_xlfn.XLOOKUP(A231,'SJR LIST (2024)'!A149:A450,'SJR LIST (2024)'!AG149:AG450,,0,-1)</f>
        <v>0</v>
      </c>
      <c r="Q231" s="9">
        <f>_xlfn.XLOOKUP(A231,'SJR LIST (2024)'!A149:A450,'SJR LIST (2024)'!AC149:AC450,,0,-1)</f>
        <v>0</v>
      </c>
      <c r="R231" s="7"/>
      <c r="S231" s="7" t="str">
        <f>_xlfn.XLOOKUP(A231,'SJR LIST (2024)'!A146:A450,'SJR LIST (2024)'!AP146:AP450,,0,-1)</f>
        <v>DBI</v>
      </c>
    </row>
    <row r="232" s="3" customFormat="1" spans="1:19">
      <c r="A232" s="13">
        <v>224676</v>
      </c>
      <c r="B232" s="7" t="str">
        <f>_xlfn.XLOOKUP(A232,'SJR LIST (2024)'!A150:A451,'SJR LIST (2024)'!B150:B451,,0,-1)</f>
        <v>ESPINA, ALEX</v>
      </c>
      <c r="C232" s="10">
        <f>_xlfn.XLOOKUP(A232,'SJR LIST (2024)'!A150:A451,'SJR LIST (2024)'!L150:L451,,0,-1)</f>
        <v>45572</v>
      </c>
      <c r="D232" s="9">
        <f>_xlfn.XLOOKUP(A232,'SJR LIST (2024)'!A150:A451,'SJR LIST (2024)'!Q150:Q451,,0,-1)</f>
        <v>1800</v>
      </c>
      <c r="E232" s="9">
        <f>_xlfn.XLOOKUP(A232,'SJR LIST (2024)'!A150:A451,'SJR LIST (2024)'!R150:R451,,0,-1)</f>
        <v>800</v>
      </c>
      <c r="F232" s="9">
        <f>_xlfn.XLOOKUP(A232,'SJR LIST (2024)'!A150:A451,'SJR LIST (2024)'!S150:S451,,0,-1)</f>
        <v>0</v>
      </c>
      <c r="G232" s="9">
        <f>_xlfn.XLOOKUP(A232,'SJR LIST (2024)'!A150:A451,'SJR LIST (2024)'!T150:T451,,0,-1)</f>
        <v>0</v>
      </c>
      <c r="H232" s="9">
        <f>_xlfn.XLOOKUP(A232,'SJR LIST (2024)'!A150:A451,'SJR LIST (2024)'!U150:U451,,0,-1)</f>
        <v>0</v>
      </c>
      <c r="I232" s="9">
        <f>_xlfn.XLOOKUP(A232,'SJR LIST (2024)'!A150:A451,'SJR LIST (2024)'!W150:W451,,0,-1)</f>
        <v>1800</v>
      </c>
      <c r="J232" s="9">
        <f>_xlfn.XLOOKUP(A232,'SJR LIST (2024)'!A150:A451,'SJR LIST (2024)'!X150:X451,,0,-1)</f>
        <v>800</v>
      </c>
      <c r="K232" s="9">
        <f>_xlfn.XLOOKUP(A232,'SJR LIST (2024)'!A150:A451,'SJR LIST (2024)'!Y150:Y451,,0,-1)</f>
        <v>0</v>
      </c>
      <c r="L232" s="9">
        <f>_xlfn.XLOOKUP(A232,'SJR LIST (2024)'!A150:A451,'SJR LIST (2024)'!Z150:Z451,,0,-1)</f>
        <v>0</v>
      </c>
      <c r="M232" s="9">
        <f>_xlfn.XLOOKUP(A232,'SJR LIST (2024)'!A150:A451,'SJR LIST (2024)'!V150:V451,,0,-1)</f>
        <v>0</v>
      </c>
      <c r="N232" s="9">
        <f>_xlfn.XLOOKUP(A232,'SJR LIST (2024)'!A150:A451,'SJR LIST (2024)'!AB150:AB451,,0,-1)</f>
        <v>0</v>
      </c>
      <c r="O232" s="9">
        <f>_xlfn.XLOOKUP(A232,'SJR LIST (2024)'!A150:A451,'SJR LIST (2024)'!AD150:AD451,,0,-1)</f>
        <v>0</v>
      </c>
      <c r="P232" s="9">
        <f>_xlfn.XLOOKUP(A232,'SJR LIST (2024)'!A150:A451,'SJR LIST (2024)'!AG150:AG451,,0,-1)</f>
        <v>0</v>
      </c>
      <c r="Q232" s="9">
        <f>_xlfn.XLOOKUP(A232,'SJR LIST (2024)'!A150:A451,'SJR LIST (2024)'!AC150:AC451,,0,-1)</f>
        <v>0</v>
      </c>
      <c r="R232" s="7"/>
      <c r="S232" s="7" t="str">
        <f>_xlfn.XLOOKUP(A232,'SJR LIST (2024)'!A147:A451,'SJR LIST (2024)'!AP147:AP451,,0,-1)</f>
        <v>DPO</v>
      </c>
    </row>
    <row r="233" s="3" customFormat="1" spans="1:19">
      <c r="A233" s="13">
        <v>224663</v>
      </c>
      <c r="B233" s="7" t="str">
        <f>_xlfn.XLOOKUP(A233,'SJR LIST (2024)'!A151:A452,'SJR LIST (2024)'!B151:B452,,0,-1)</f>
        <v>CHONG, DEBBIE</v>
      </c>
      <c r="C233" s="10">
        <f>_xlfn.XLOOKUP(A233,'SJR LIST (2024)'!A151:A452,'SJR LIST (2024)'!L151:L452,,0,-1)</f>
        <v>45574</v>
      </c>
      <c r="D233" s="9">
        <f>_xlfn.XLOOKUP(A233,'SJR LIST (2024)'!A151:A452,'SJR LIST (2024)'!Q151:Q452,,0,-1)</f>
        <v>3300</v>
      </c>
      <c r="E233" s="9">
        <f>_xlfn.XLOOKUP(A233,'SJR LIST (2024)'!A151:A452,'SJR LIST (2024)'!R151:R452,,0,-1)</f>
        <v>2600</v>
      </c>
      <c r="F233" s="9">
        <f>_xlfn.XLOOKUP(A233,'SJR LIST (2024)'!A151:A452,'SJR LIST (2024)'!S151:S452,,0,-1)</f>
        <v>500</v>
      </c>
      <c r="G233" s="9">
        <f>_xlfn.XLOOKUP(A233,'SJR LIST (2024)'!A151:A452,'SJR LIST (2024)'!T151:T452,,0,-1)</f>
        <v>0</v>
      </c>
      <c r="H233" s="9">
        <f>_xlfn.XLOOKUP(A233,'SJR LIST (2024)'!A151:A452,'SJR LIST (2024)'!U151:U452,,0,-1)</f>
        <v>0</v>
      </c>
      <c r="I233" s="9">
        <f>_xlfn.XLOOKUP(A233,'SJR LIST (2024)'!A151:A452,'SJR LIST (2024)'!W151:W452,,0,-1)</f>
        <v>3300</v>
      </c>
      <c r="J233" s="9">
        <f>_xlfn.XLOOKUP(A233,'SJR LIST (2024)'!A151:A452,'SJR LIST (2024)'!X151:X452,,0,-1)</f>
        <v>0</v>
      </c>
      <c r="K233" s="9">
        <f>_xlfn.XLOOKUP(A233,'SJR LIST (2024)'!A151:A452,'SJR LIST (2024)'!Y151:Y452,,0,-1)</f>
        <v>0</v>
      </c>
      <c r="L233" s="9">
        <f>_xlfn.XLOOKUP(A233,'SJR LIST (2024)'!A151:A452,'SJR LIST (2024)'!Z151:Z452,,0,-1)</f>
        <v>182</v>
      </c>
      <c r="M233" s="9">
        <f>_xlfn.XLOOKUP(A233,'SJR LIST (2024)'!A151:A452,'SJR LIST (2024)'!V151:V452,,0,-1)</f>
        <v>0</v>
      </c>
      <c r="N233" s="9">
        <f>_xlfn.XLOOKUP(A233,'SJR LIST (2024)'!A151:A452,'SJR LIST (2024)'!AB151:AB452,,0,-1)</f>
        <v>2918</v>
      </c>
      <c r="O233" s="9">
        <f>_xlfn.XLOOKUP(A233,'SJR LIST (2024)'!A151:A452,'SJR LIST (2024)'!AD151:AD452,,0,-1)</f>
        <v>1460</v>
      </c>
      <c r="P233" s="9">
        <f>_xlfn.XLOOKUP(A233,'SJR LIST (2024)'!A151:A452,'SJR LIST (2024)'!AG151:AG452,,0,-1)</f>
        <v>1458</v>
      </c>
      <c r="Q233" s="9">
        <f>_xlfn.XLOOKUP(A233,'SJR LIST (2024)'!A151:A452,'SJR LIST (2024)'!AC151:AC452,,0,-1)</f>
        <v>0</v>
      </c>
      <c r="R233" s="7"/>
      <c r="S233" s="7" t="str">
        <f>_xlfn.XLOOKUP(A233,'SJR LIST (2024)'!A148:A452,'SJR LIST (2024)'!AP148:AP452,,0,-1)</f>
        <v>ARC</v>
      </c>
    </row>
    <row r="234" s="3" customFormat="1" spans="1:19">
      <c r="A234" s="13">
        <v>225161</v>
      </c>
      <c r="B234" s="7" t="str">
        <f>_xlfn.XLOOKUP(A234,'SJR LIST (2024)'!A152:A453,'SJR LIST (2024)'!B152:B453,,0,-1)</f>
        <v>ONDILLO, HERYL MAE CORSAME</v>
      </c>
      <c r="C234" s="10">
        <f>_xlfn.XLOOKUP(A234,'SJR LIST (2024)'!A152:A453,'SJR LIST (2024)'!L152:L453,,0,-1)</f>
        <v>45574</v>
      </c>
      <c r="D234" s="9">
        <f>_xlfn.XLOOKUP(A234,'SJR LIST (2024)'!A152:A453,'SJR LIST (2024)'!Q152:Q453,,0,-1)</f>
        <v>0</v>
      </c>
      <c r="E234" s="9">
        <f>_xlfn.XLOOKUP(A234,'SJR LIST (2024)'!A152:A453,'SJR LIST (2024)'!R152:R453,,0,-1)</f>
        <v>2300</v>
      </c>
      <c r="F234" s="9">
        <f>_xlfn.XLOOKUP(A234,'SJR LIST (2024)'!A152:A453,'SJR LIST (2024)'!S152:S453,,0,-1)</f>
        <v>0</v>
      </c>
      <c r="G234" s="9">
        <f>_xlfn.XLOOKUP(A234,'SJR LIST (2024)'!A152:A453,'SJR LIST (2024)'!T152:T453,,0,-1)</f>
        <v>0</v>
      </c>
      <c r="H234" s="9">
        <f>_xlfn.XLOOKUP(A234,'SJR LIST (2024)'!A152:A453,'SJR LIST (2024)'!U152:U453,,0,-1)</f>
        <v>0</v>
      </c>
      <c r="I234" s="9">
        <f>_xlfn.XLOOKUP(A234,'SJR LIST (2024)'!A152:A453,'SJR LIST (2024)'!W152:W453,,0,-1)</f>
        <v>0</v>
      </c>
      <c r="J234" s="9">
        <f>_xlfn.XLOOKUP(A234,'SJR LIST (2024)'!A152:A453,'SJR LIST (2024)'!X152:X453,,0,-1)</f>
        <v>2300</v>
      </c>
      <c r="K234" s="9">
        <f>_xlfn.XLOOKUP(A234,'SJR LIST (2024)'!A152:A453,'SJR LIST (2024)'!Y152:Y453,,0,-1)</f>
        <v>0</v>
      </c>
      <c r="L234" s="9">
        <f>_xlfn.XLOOKUP(A234,'SJR LIST (2024)'!A152:A453,'SJR LIST (2024)'!Z152:Z453,,0,-1)</f>
        <v>0</v>
      </c>
      <c r="M234" s="9">
        <f>_xlfn.XLOOKUP(A234,'SJR LIST (2024)'!A152:A453,'SJR LIST (2024)'!V152:V453,,0,-1)</f>
        <v>0</v>
      </c>
      <c r="N234" s="9">
        <f>_xlfn.XLOOKUP(A234,'SJR LIST (2024)'!A152:A453,'SJR LIST (2024)'!AB152:AB453,,0,-1)</f>
        <v>0</v>
      </c>
      <c r="O234" s="9">
        <f>_xlfn.XLOOKUP(A234,'SJR LIST (2024)'!A152:A453,'SJR LIST (2024)'!AD152:AD453,,0,-1)</f>
        <v>0</v>
      </c>
      <c r="P234" s="9">
        <f>_xlfn.XLOOKUP(A234,'SJR LIST (2024)'!A152:A453,'SJR LIST (2024)'!AG152:AG453,,0,-1)</f>
        <v>0</v>
      </c>
      <c r="Q234" s="9">
        <f>_xlfn.XLOOKUP(A234,'SJR LIST (2024)'!A152:A453,'SJR LIST (2024)'!AC152:AC453,,0,-1)</f>
        <v>0</v>
      </c>
      <c r="R234" s="7"/>
      <c r="S234" s="7" t="str">
        <f>_xlfn.XLOOKUP(A234,'SJR LIST (2024)'!A149:A453,'SJR LIST (2024)'!AP149:AP453,,0,-1)</f>
        <v>DPO</v>
      </c>
    </row>
    <row r="235" s="3" customFormat="1" spans="1:19">
      <c r="A235" s="13">
        <v>225010</v>
      </c>
      <c r="B235" s="7" t="str">
        <f>_xlfn.XLOOKUP(A235,'SJR LIST (2024)'!A153:A454,'SJR LIST (2024)'!B153:B454,,0,-1)</f>
        <v>CHRISOSTOMO, EDGARDO</v>
      </c>
      <c r="C235" s="10">
        <f>_xlfn.XLOOKUP(A235,'SJR LIST (2024)'!A153:A454,'SJR LIST (2024)'!L153:L454,,0,-1)</f>
        <v>45576</v>
      </c>
      <c r="D235" s="9">
        <f>_xlfn.XLOOKUP(A235,'SJR LIST (2024)'!A153:A454,'SJR LIST (2024)'!Q153:Q454,,0,-1)</f>
        <v>500</v>
      </c>
      <c r="E235" s="9">
        <f>_xlfn.XLOOKUP(A235,'SJR LIST (2024)'!A153:A454,'SJR LIST (2024)'!R153:R454,,0,-1)</f>
        <v>450</v>
      </c>
      <c r="F235" s="9">
        <f>_xlfn.XLOOKUP(A235,'SJR LIST (2024)'!A153:A454,'SJR LIST (2024)'!S153:S454,,0,-1)</f>
        <v>500</v>
      </c>
      <c r="G235" s="9">
        <f>_xlfn.XLOOKUP(A235,'SJR LIST (2024)'!A153:A454,'SJR LIST (2024)'!T153:T454,,0,-1)</f>
        <v>0</v>
      </c>
      <c r="H235" s="9">
        <f>_xlfn.XLOOKUP(A235,'SJR LIST (2024)'!A153:A454,'SJR LIST (2024)'!U153:U454,,0,-1)</f>
        <v>500</v>
      </c>
      <c r="I235" s="9">
        <f>_xlfn.XLOOKUP(A235,'SJR LIST (2024)'!A153:A454,'SJR LIST (2024)'!W153:W454,,0,-1)</f>
        <v>0</v>
      </c>
      <c r="J235" s="9">
        <f>_xlfn.XLOOKUP(A235,'SJR LIST (2024)'!A153:A454,'SJR LIST (2024)'!X153:X454,,0,-1)</f>
        <v>0</v>
      </c>
      <c r="K235" s="9">
        <f>_xlfn.XLOOKUP(A235,'SJR LIST (2024)'!A153:A454,'SJR LIST (2024)'!Y153:Y454,,0,-1)</f>
        <v>0</v>
      </c>
      <c r="L235" s="9">
        <f>_xlfn.XLOOKUP(A235,'SJR LIST (2024)'!A153:A454,'SJR LIST (2024)'!Z153:Z454,,0,-1)</f>
        <v>0</v>
      </c>
      <c r="M235" s="9">
        <f>_xlfn.XLOOKUP(A235,'SJR LIST (2024)'!A153:A454,'SJR LIST (2024)'!V153:V454,,0,-1)</f>
        <v>250</v>
      </c>
      <c r="N235" s="9">
        <f>_xlfn.XLOOKUP(A235,'SJR LIST (2024)'!A153:A454,'SJR LIST (2024)'!AB153:AB454,,0,-1)</f>
        <v>700</v>
      </c>
      <c r="O235" s="9">
        <f>_xlfn.XLOOKUP(A235,'SJR LIST (2024)'!A153:A454,'SJR LIST (2024)'!AD153:AD454,,0,-1)</f>
        <v>700</v>
      </c>
      <c r="P235" s="9">
        <f>_xlfn.XLOOKUP(A235,'SJR LIST (2024)'!A153:A454,'SJR LIST (2024)'!AG153:AG454,,0,-1)</f>
        <v>0</v>
      </c>
      <c r="Q235" s="9">
        <f>_xlfn.XLOOKUP(A235,'SJR LIST (2024)'!A153:A454,'SJR LIST (2024)'!AC153:AC454,,0,-1)</f>
        <v>0</v>
      </c>
      <c r="R235" s="7"/>
      <c r="S235" s="7" t="str">
        <f>_xlfn.XLOOKUP(A235,'SJR LIST (2024)'!A150:A454,'SJR LIST (2024)'!AP150:AP454,,0,-1)</f>
        <v>ARC</v>
      </c>
    </row>
    <row r="236" s="3" customFormat="1" spans="1:19">
      <c r="A236" s="13">
        <v>225710</v>
      </c>
      <c r="B236" s="7" t="str">
        <f>_xlfn.XLOOKUP(A236,'SJR LIST (2024)'!A154:A455,'SJR LIST (2024)'!B154:B455,,0,-1)</f>
        <v>MALICSI, ROCKY</v>
      </c>
      <c r="C236" s="10">
        <f>_xlfn.XLOOKUP(A236,'SJR LIST (2024)'!A154:A455,'SJR LIST (2024)'!L154:L455,,0,-1)</f>
        <v>45579</v>
      </c>
      <c r="D236" s="9">
        <f>_xlfn.XLOOKUP(A236,'SJR LIST (2024)'!A154:A455,'SJR LIST (2024)'!Q154:Q455,,0,-1)</f>
        <v>0</v>
      </c>
      <c r="E236" s="9">
        <f>_xlfn.XLOOKUP(A236,'SJR LIST (2024)'!A154:A455,'SJR LIST (2024)'!R154:R455,,0,-1)</f>
        <v>450</v>
      </c>
      <c r="F236" s="9">
        <f>_xlfn.XLOOKUP(A236,'SJR LIST (2024)'!A154:A455,'SJR LIST (2024)'!S154:S455,,0,-1)</f>
        <v>0</v>
      </c>
      <c r="G236" s="9">
        <f>_xlfn.XLOOKUP(A236,'SJR LIST (2024)'!A154:A455,'SJR LIST (2024)'!T154:T455,,0,-1)</f>
        <v>0</v>
      </c>
      <c r="H236" s="9">
        <f>_xlfn.XLOOKUP(A236,'SJR LIST (2024)'!A154:A455,'SJR LIST (2024)'!U154:U455,,0,-1)</f>
        <v>0</v>
      </c>
      <c r="I236" s="9">
        <f>_xlfn.XLOOKUP(A236,'SJR LIST (2024)'!A154:A455,'SJR LIST (2024)'!W154:W455,,0,-1)</f>
        <v>0</v>
      </c>
      <c r="J236" s="9">
        <f>_xlfn.XLOOKUP(A236,'SJR LIST (2024)'!A154:A455,'SJR LIST (2024)'!X154:X455,,0,-1)</f>
        <v>450</v>
      </c>
      <c r="K236" s="9">
        <f>_xlfn.XLOOKUP(A236,'SJR LIST (2024)'!A154:A455,'SJR LIST (2024)'!Y154:Y455,,0,-1)</f>
        <v>0</v>
      </c>
      <c r="L236" s="9">
        <f>_xlfn.XLOOKUP(A236,'SJR LIST (2024)'!A154:A455,'SJR LIST (2024)'!Z154:Z455,,0,-1)</f>
        <v>0</v>
      </c>
      <c r="M236" s="9">
        <f>_xlfn.XLOOKUP(A236,'SJR LIST (2024)'!A154:A455,'SJR LIST (2024)'!V154:V455,,0,-1)</f>
        <v>0</v>
      </c>
      <c r="N236" s="9">
        <f>_xlfn.XLOOKUP(A236,'SJR LIST (2024)'!A154:A455,'SJR LIST (2024)'!AB154:AB455,,0,-1)</f>
        <v>0</v>
      </c>
      <c r="O236" s="9">
        <f>_xlfn.XLOOKUP(A236,'SJR LIST (2024)'!A154:A455,'SJR LIST (2024)'!AD154:AD455,,0,-1)</f>
        <v>0</v>
      </c>
      <c r="P236" s="9">
        <f>_xlfn.XLOOKUP(A236,'SJR LIST (2024)'!A154:A455,'SJR LIST (2024)'!AG154:AG455,,0,-1)</f>
        <v>0</v>
      </c>
      <c r="Q236" s="9">
        <f>_xlfn.XLOOKUP(A236,'SJR LIST (2024)'!A154:A455,'SJR LIST (2024)'!AC154:AC455,,0,-1)</f>
        <v>0</v>
      </c>
      <c r="R236" s="7"/>
      <c r="S236" s="7" t="str">
        <f>_xlfn.XLOOKUP(A236,'SJR LIST (2024)'!A151:A455,'SJR LIST (2024)'!AP151:AP455,,0,-1)</f>
        <v>FOR DELIVERY</v>
      </c>
    </row>
    <row r="237" s="3" customFormat="1" spans="1:19">
      <c r="A237" s="13">
        <v>226019</v>
      </c>
      <c r="B237" s="7" t="str">
        <f>_xlfn.XLOOKUP(A237,'SJR LIST (2024)'!A155:A456,'SJR LIST (2024)'!B155:B456,,0,-1)</f>
        <v>DAVID, LEONARDO</v>
      </c>
      <c r="C237" s="10">
        <f>_xlfn.XLOOKUP(A237,'SJR LIST (2024)'!A155:A456,'SJR LIST (2024)'!L155:L456,,0,-1)</f>
        <v>45581</v>
      </c>
      <c r="D237" s="9">
        <f>_xlfn.XLOOKUP(A237,'SJR LIST (2024)'!A155:A456,'SJR LIST (2024)'!Q155:Q456,,0,-1)</f>
        <v>1200</v>
      </c>
      <c r="E237" s="9">
        <f>_xlfn.XLOOKUP(A237,'SJR LIST (2024)'!A155:A456,'SJR LIST (2024)'!R155:R456,,0,-1)</f>
        <v>800</v>
      </c>
      <c r="F237" s="9">
        <f>_xlfn.XLOOKUP(A237,'SJR LIST (2024)'!A155:A456,'SJR LIST (2024)'!S155:S456,,0,-1)</f>
        <v>0</v>
      </c>
      <c r="G237" s="9">
        <f>_xlfn.XLOOKUP(A237,'SJR LIST (2024)'!A155:A456,'SJR LIST (2024)'!T155:T456,,0,-1)</f>
        <v>0</v>
      </c>
      <c r="H237" s="9">
        <f>_xlfn.XLOOKUP(A237,'SJR LIST (2024)'!A155:A456,'SJR LIST (2024)'!U155:U456,,0,-1)</f>
        <v>0</v>
      </c>
      <c r="I237" s="9">
        <f>_xlfn.XLOOKUP(A237,'SJR LIST (2024)'!A155:A456,'SJR LIST (2024)'!W155:W456,,0,-1)</f>
        <v>1200</v>
      </c>
      <c r="J237" s="9">
        <f>_xlfn.XLOOKUP(A237,'SJR LIST (2024)'!A155:A456,'SJR LIST (2024)'!X155:X456,,0,-1)</f>
        <v>800</v>
      </c>
      <c r="K237" s="9">
        <f>_xlfn.XLOOKUP(A237,'SJR LIST (2024)'!A155:A456,'SJR LIST (2024)'!Y155:Y456,,0,-1)</f>
        <v>0</v>
      </c>
      <c r="L237" s="9">
        <f>_xlfn.XLOOKUP(A237,'SJR LIST (2024)'!A155:A456,'SJR LIST (2024)'!Z155:Z456,,0,-1)</f>
        <v>0</v>
      </c>
      <c r="M237" s="9">
        <f>_xlfn.XLOOKUP(A237,'SJR LIST (2024)'!A155:A456,'SJR LIST (2024)'!V155:V456,,0,-1)</f>
        <v>0</v>
      </c>
      <c r="N237" s="9">
        <f>_xlfn.XLOOKUP(A237,'SJR LIST (2024)'!A155:A456,'SJR LIST (2024)'!AB155:AB456,,0,-1)</f>
        <v>0</v>
      </c>
      <c r="O237" s="9">
        <f>_xlfn.XLOOKUP(A237,'SJR LIST (2024)'!A155:A456,'SJR LIST (2024)'!AD155:AD456,,0,-1)</f>
        <v>0</v>
      </c>
      <c r="P237" s="9">
        <f>_xlfn.XLOOKUP(A237,'SJR LIST (2024)'!A155:A456,'SJR LIST (2024)'!AG155:AG456,,0,-1)</f>
        <v>0</v>
      </c>
      <c r="Q237" s="9">
        <f>_xlfn.XLOOKUP(A237,'SJR LIST (2024)'!A155:A456,'SJR LIST (2024)'!AC155:AC456,,0,-1)</f>
        <v>0</v>
      </c>
      <c r="R237" s="7"/>
      <c r="S237" s="7" t="str">
        <f>_xlfn.XLOOKUP(A237,'SJR LIST (2024)'!A152:A456,'SJR LIST (2024)'!AP152:AP456,,0,-1)</f>
        <v>DPO</v>
      </c>
    </row>
    <row r="238" s="3" customFormat="1" spans="1:19">
      <c r="A238" s="13">
        <v>226338</v>
      </c>
      <c r="B238" s="7" t="str">
        <f>_xlfn.XLOOKUP(A238,'SJR LIST (2024)'!A156:A457,'SJR LIST (2024)'!B156:B457,,0,-1)</f>
        <v>MUÑOZ, VEE-QUI C/O ENGR. MARK SOLIS</v>
      </c>
      <c r="C238" s="10">
        <f>_xlfn.XLOOKUP(A238,'SJR LIST (2024)'!A156:A457,'SJR LIST (2024)'!L156:L457,,0,-1)</f>
        <v>45586</v>
      </c>
      <c r="D238" s="9">
        <f>_xlfn.XLOOKUP(A238,'SJR LIST (2024)'!A156:A457,'SJR LIST (2024)'!Q156:Q457,,0,-1)</f>
        <v>1100</v>
      </c>
      <c r="E238" s="9">
        <f>_xlfn.XLOOKUP(A238,'SJR LIST (2024)'!A156:A457,'SJR LIST (2024)'!R156:R457,,0,-1)</f>
        <v>1800</v>
      </c>
      <c r="F238" s="9">
        <f>_xlfn.XLOOKUP(A238,'SJR LIST (2024)'!A156:A457,'SJR LIST (2024)'!S156:S457,,0,-1)</f>
        <v>500</v>
      </c>
      <c r="G238" s="9">
        <f>_xlfn.XLOOKUP(A238,'SJR LIST (2024)'!A156:A457,'SJR LIST (2024)'!T156:T457,,0,-1)</f>
        <v>0</v>
      </c>
      <c r="H238" s="9">
        <f>_xlfn.XLOOKUP(A238,'SJR LIST (2024)'!A156:A457,'SJR LIST (2024)'!U156:U457,,0,-1)</f>
        <v>0</v>
      </c>
      <c r="I238" s="9">
        <f>_xlfn.XLOOKUP(A238,'SJR LIST (2024)'!A156:A457,'SJR LIST (2024)'!W156:W457,,0,-1)</f>
        <v>0</v>
      </c>
      <c r="J238" s="9">
        <f>_xlfn.XLOOKUP(A238,'SJR LIST (2024)'!A156:A457,'SJR LIST (2024)'!X156:X457,,0,-1)</f>
        <v>0</v>
      </c>
      <c r="K238" s="9">
        <f>_xlfn.XLOOKUP(A238,'SJR LIST (2024)'!A156:A457,'SJR LIST (2024)'!Y156:Y457,,0,-1)</f>
        <v>220</v>
      </c>
      <c r="L238" s="9">
        <f>_xlfn.XLOOKUP(A238,'SJR LIST (2024)'!A156:A457,'SJR LIST (2024)'!Z156:Z457,,0,-1)</f>
        <v>230</v>
      </c>
      <c r="M238" s="9">
        <f>_xlfn.XLOOKUP(A238,'SJR LIST (2024)'!A156:A457,'SJR LIST (2024)'!V156:V457,,0,-1)</f>
        <v>0</v>
      </c>
      <c r="N238" s="9">
        <f>_xlfn.XLOOKUP(A238,'SJR LIST (2024)'!A156:A457,'SJR LIST (2024)'!AB156:AB457,,0,-1)</f>
        <v>2950</v>
      </c>
      <c r="O238" s="9">
        <f>_xlfn.XLOOKUP(A238,'SJR LIST (2024)'!A156:A457,'SJR LIST (2024)'!AD156:AD457,,0,-1)</f>
        <v>0</v>
      </c>
      <c r="P238" s="9">
        <f>_xlfn.XLOOKUP(A238,'SJR LIST (2024)'!A156:A457,'SJR LIST (2024)'!AG156:AG457,,0,-1)</f>
        <v>2950</v>
      </c>
      <c r="Q238" s="9">
        <f>_xlfn.XLOOKUP(A238,'SJR LIST (2024)'!A156:A457,'SJR LIST (2024)'!AC156:AC457,,0,-1)</f>
        <v>0</v>
      </c>
      <c r="R238" s="7"/>
      <c r="S238" s="7" t="str">
        <f>_xlfn.XLOOKUP(A238,'SJR LIST (2024)'!A153:A457,'SJR LIST (2024)'!AP153:AP457,,0,-1)</f>
        <v>ARC</v>
      </c>
    </row>
    <row r="239" s="3" customFormat="1" spans="1:19">
      <c r="A239" s="13">
        <v>226494</v>
      </c>
      <c r="B239" s="7" t="str">
        <f>_xlfn.XLOOKUP(A239,'SJR LIST (2024)'!A157:A458,'SJR LIST (2024)'!B157:B458,,0,-1)</f>
        <v>NICOLAS, TOBY</v>
      </c>
      <c r="C239" s="10">
        <f>_xlfn.XLOOKUP(A239,'SJR LIST (2024)'!A157:A458,'SJR LIST (2024)'!L157:L458,,0,-1)</f>
        <v>45586</v>
      </c>
      <c r="D239" s="9">
        <f>_xlfn.XLOOKUP(A239,'SJR LIST (2024)'!A157:A458,'SJR LIST (2024)'!Q157:Q458,,0,-1)</f>
        <v>0</v>
      </c>
      <c r="E239" s="9">
        <f>_xlfn.XLOOKUP(A239,'SJR LIST (2024)'!A157:A458,'SJR LIST (2024)'!R157:R458,,0,-1)</f>
        <v>900</v>
      </c>
      <c r="F239" s="9">
        <f>_xlfn.XLOOKUP(A239,'SJR LIST (2024)'!A157:A458,'SJR LIST (2024)'!S157:S458,,0,-1)</f>
        <v>800</v>
      </c>
      <c r="G239" s="9">
        <f>_xlfn.XLOOKUP(A239,'SJR LIST (2024)'!A157:A458,'SJR LIST (2024)'!T157:T458,,0,-1)</f>
        <v>0</v>
      </c>
      <c r="H239" s="9">
        <f>_xlfn.XLOOKUP(A239,'SJR LIST (2024)'!A157:A458,'SJR LIST (2024)'!U157:U458,,0,-1)</f>
        <v>0</v>
      </c>
      <c r="I239" s="9">
        <f>_xlfn.XLOOKUP(A239,'SJR LIST (2024)'!A157:A458,'SJR LIST (2024)'!W157:W458,,0,-1)</f>
        <v>0</v>
      </c>
      <c r="J239" s="9">
        <f>_xlfn.XLOOKUP(A239,'SJR LIST (2024)'!A157:A458,'SJR LIST (2024)'!X157:X458,,0,-1)</f>
        <v>0</v>
      </c>
      <c r="K239" s="9">
        <f>_xlfn.XLOOKUP(A239,'SJR LIST (2024)'!A157:A458,'SJR LIST (2024)'!Y157:Y458,,0,-1)</f>
        <v>0</v>
      </c>
      <c r="L239" s="9">
        <f>_xlfn.XLOOKUP(A239,'SJR LIST (2024)'!A157:A458,'SJR LIST (2024)'!Z157:Z458,,0,-1)</f>
        <v>0</v>
      </c>
      <c r="M239" s="9">
        <f>_xlfn.XLOOKUP(A239,'SJR LIST (2024)'!A157:A458,'SJR LIST (2024)'!V157:V458,,0,-1)</f>
        <v>0</v>
      </c>
      <c r="N239" s="9">
        <f>_xlfn.XLOOKUP(A239,'SJR LIST (2024)'!A157:A458,'SJR LIST (2024)'!AB157:AB458,,0,-1)</f>
        <v>1700</v>
      </c>
      <c r="O239" s="9">
        <f>_xlfn.XLOOKUP(A239,'SJR LIST (2024)'!A157:A458,'SJR LIST (2024)'!AD157:AD458,,0,-1)</f>
        <v>850</v>
      </c>
      <c r="P239" s="9">
        <f>_xlfn.XLOOKUP(A239,'SJR LIST (2024)'!A157:A458,'SJR LIST (2024)'!AG157:AG458,,0,-1)</f>
        <v>850</v>
      </c>
      <c r="Q239" s="9">
        <f>_xlfn.XLOOKUP(A239,'SJR LIST (2024)'!A157:A458,'SJR LIST (2024)'!AC157:AC458,,0,-1)</f>
        <v>0</v>
      </c>
      <c r="R239" s="7"/>
      <c r="S239" s="7" t="str">
        <f>_xlfn.XLOOKUP(A239,'SJR LIST (2024)'!A154:A458,'SJR LIST (2024)'!AP154:AP458,,0,-1)</f>
        <v>ARC</v>
      </c>
    </row>
    <row r="240" s="3" customFormat="1" spans="1:19">
      <c r="A240" s="13">
        <v>227684</v>
      </c>
      <c r="B240" s="7" t="str">
        <f>_xlfn.XLOOKUP(A240,'SJR LIST (2024)'!A158:A459,'SJR LIST (2024)'!B158:B459,,0,-1)</f>
        <v>CATACUTAN, ZAI</v>
      </c>
      <c r="C240" s="10">
        <f>_xlfn.XLOOKUP(A240,'SJR LIST (2024)'!A158:A459,'SJR LIST (2024)'!L158:L459,,0,-1)</f>
        <v>45590</v>
      </c>
      <c r="D240" s="9">
        <f>_xlfn.XLOOKUP(A240,'SJR LIST (2024)'!A158:A459,'SJR LIST (2024)'!Q158:Q459,,0,-1)</f>
        <v>2200</v>
      </c>
      <c r="E240" s="9">
        <f>_xlfn.XLOOKUP(A240,'SJR LIST (2024)'!A158:A459,'SJR LIST (2024)'!R158:R459,,0,-1)</f>
        <v>2600</v>
      </c>
      <c r="F240" s="9">
        <f>_xlfn.XLOOKUP(A240,'SJR LIST (2024)'!A158:A459,'SJR LIST (2024)'!S158:S459,,0,-1)</f>
        <v>0</v>
      </c>
      <c r="G240" s="9">
        <f>_xlfn.XLOOKUP(A240,'SJR LIST (2024)'!A158:A459,'SJR LIST (2024)'!T158:T459,,0,-1)</f>
        <v>0</v>
      </c>
      <c r="H240" s="9">
        <f>_xlfn.XLOOKUP(A240,'SJR LIST (2024)'!A158:A459,'SJR LIST (2024)'!U158:U459,,0,-1)</f>
        <v>0</v>
      </c>
      <c r="I240" s="9">
        <f>_xlfn.XLOOKUP(A240,'SJR LIST (2024)'!A158:A459,'SJR LIST (2024)'!W158:W459,,0,-1)</f>
        <v>2200</v>
      </c>
      <c r="J240" s="9">
        <f>_xlfn.XLOOKUP(A240,'SJR LIST (2024)'!A158:A459,'SJR LIST (2024)'!X158:X459,,0,-1)</f>
        <v>2600</v>
      </c>
      <c r="K240" s="9">
        <f>_xlfn.XLOOKUP(A240,'SJR LIST (2024)'!A158:A459,'SJR LIST (2024)'!Y158:Y459,,0,-1)</f>
        <v>0</v>
      </c>
      <c r="L240" s="9">
        <f>_xlfn.XLOOKUP(A240,'SJR LIST (2024)'!A158:A459,'SJR LIST (2024)'!Z158:Z459,,0,-1)</f>
        <v>0</v>
      </c>
      <c r="M240" s="9">
        <f>_xlfn.XLOOKUP(A240,'SJR LIST (2024)'!A158:A459,'SJR LIST (2024)'!V158:V459,,0,-1)</f>
        <v>0</v>
      </c>
      <c r="N240" s="9">
        <f>_xlfn.XLOOKUP(A240,'SJR LIST (2024)'!A158:A459,'SJR LIST (2024)'!AB158:AB459,,0,-1)</f>
        <v>0</v>
      </c>
      <c r="O240" s="9">
        <f>_xlfn.XLOOKUP(A240,'SJR LIST (2024)'!A158:A459,'SJR LIST (2024)'!AD158:AD459,,0,-1)</f>
        <v>0</v>
      </c>
      <c r="P240" s="9">
        <f>_xlfn.XLOOKUP(A240,'SJR LIST (2024)'!A158:A459,'SJR LIST (2024)'!AG158:AG459,,0,-1)</f>
        <v>0</v>
      </c>
      <c r="Q240" s="9">
        <f>_xlfn.XLOOKUP(A240,'SJR LIST (2024)'!A158:A459,'SJR LIST (2024)'!AC158:AC459,,0,-1)</f>
        <v>0</v>
      </c>
      <c r="R240" s="7"/>
      <c r="S240" s="7" t="str">
        <f>_xlfn.XLOOKUP(A240,'SJR LIST (2024)'!A155:A459,'SJR LIST (2024)'!AP155:AP459,,0,-1)</f>
        <v>DPO</v>
      </c>
    </row>
    <row r="241" s="3" customFormat="1" spans="1:19">
      <c r="A241" s="13">
        <v>228705</v>
      </c>
      <c r="B241" s="7" t="str">
        <f>_xlfn.XLOOKUP(A241,'SJR LIST (2024)'!A159:A460,'SJR LIST (2024)'!B159:B460,,0,-1)</f>
        <v>WESTERN APPLIANCES TRINOMA</v>
      </c>
      <c r="C241" s="10">
        <f>_xlfn.XLOOKUP(A241,'SJR LIST (2024)'!A159:A460,'SJR LIST (2024)'!L159:L460,,0,-1)</f>
        <v>45600</v>
      </c>
      <c r="D241" s="9">
        <f>_xlfn.XLOOKUP(A241,'SJR LIST (2024)'!A159:A460,'SJR LIST (2024)'!Q159:Q460,,0,-1)</f>
        <v>1500</v>
      </c>
      <c r="E241" s="9">
        <f>_xlfn.XLOOKUP(A241,'SJR LIST (2024)'!A159:A460,'SJR LIST (2024)'!R159:R460,,0,-1)</f>
        <v>800</v>
      </c>
      <c r="F241" s="9">
        <f>_xlfn.XLOOKUP(A241,'SJR LIST (2024)'!A159:A460,'SJR LIST (2024)'!S159:S460,,0,-1)</f>
        <v>0</v>
      </c>
      <c r="G241" s="9">
        <f>_xlfn.XLOOKUP(A241,'SJR LIST (2024)'!A159:A460,'SJR LIST (2024)'!T159:T460,,0,-1)</f>
        <v>0</v>
      </c>
      <c r="H241" s="9">
        <f>_xlfn.XLOOKUP(A241,'SJR LIST (2024)'!A159:A460,'SJR LIST (2024)'!U159:U460,,0,-1)</f>
        <v>0</v>
      </c>
      <c r="I241" s="9">
        <f>_xlfn.XLOOKUP(A241,'SJR LIST (2024)'!A159:A460,'SJR LIST (2024)'!W159:W460,,0,-1)</f>
        <v>1500</v>
      </c>
      <c r="J241" s="9">
        <f>_xlfn.XLOOKUP(A241,'SJR LIST (2024)'!A159:A460,'SJR LIST (2024)'!X159:X460,,0,-1)</f>
        <v>800</v>
      </c>
      <c r="K241" s="9">
        <f>_xlfn.XLOOKUP(A241,'SJR LIST (2024)'!A159:A460,'SJR LIST (2024)'!Y159:Y460,,0,-1)</f>
        <v>0</v>
      </c>
      <c r="L241" s="9">
        <f>_xlfn.XLOOKUP(A241,'SJR LIST (2024)'!A159:A460,'SJR LIST (2024)'!Z159:Z460,,0,-1)</f>
        <v>0</v>
      </c>
      <c r="M241" s="9">
        <f>_xlfn.XLOOKUP(A241,'SJR LIST (2024)'!A159:A460,'SJR LIST (2024)'!V159:V460,,0,-1)</f>
        <v>0</v>
      </c>
      <c r="N241" s="9">
        <f>_xlfn.XLOOKUP(A241,'SJR LIST (2024)'!A159:A460,'SJR LIST (2024)'!AB159:AB460,,0,-1)</f>
        <v>0</v>
      </c>
      <c r="O241" s="9">
        <f>_xlfn.XLOOKUP(A241,'SJR LIST (2024)'!A159:A460,'SJR LIST (2024)'!AD159:AD460,,0,-1)</f>
        <v>0</v>
      </c>
      <c r="P241" s="9">
        <f>_xlfn.XLOOKUP(A241,'SJR LIST (2024)'!A159:A460,'SJR LIST (2024)'!AG159:AG460,,0,-1)</f>
        <v>0</v>
      </c>
      <c r="Q241" s="9">
        <f>_xlfn.XLOOKUP(A241,'SJR LIST (2024)'!A159:A460,'SJR LIST (2024)'!AC159:AC460,,0,-1)</f>
        <v>0</v>
      </c>
      <c r="R241" s="7"/>
      <c r="S241" s="7" t="str">
        <f>_xlfn.XLOOKUP(A241,'SJR LIST (2024)'!A156:A460,'SJR LIST (2024)'!AP156:AP460,,0,-1)</f>
        <v>DPO</v>
      </c>
    </row>
    <row r="242" s="3" customFormat="1" spans="1:19">
      <c r="A242" s="13">
        <v>228785</v>
      </c>
      <c r="B242" s="7" t="str">
        <f>_xlfn.XLOOKUP(A242,'SJR LIST (2024)'!A160:A461,'SJR LIST (2024)'!B160:B461,,0,-1)</f>
        <v>DE GUZMAN, BONNIE ANNE</v>
      </c>
      <c r="C242" s="10">
        <f>_xlfn.XLOOKUP(A242,'SJR LIST (2024)'!A160:A461,'SJR LIST (2024)'!L160:L461,,0,-1)</f>
        <v>45600</v>
      </c>
      <c r="D242" s="9">
        <f>_xlfn.XLOOKUP(A242,'SJR LIST (2024)'!A160:A461,'SJR LIST (2024)'!Q160:Q461,,0,-1)</f>
        <v>0</v>
      </c>
      <c r="E242" s="9">
        <f>_xlfn.XLOOKUP(A242,'SJR LIST (2024)'!A160:A461,'SJR LIST (2024)'!R160:R461,,0,-1)</f>
        <v>0</v>
      </c>
      <c r="F242" s="9">
        <f>_xlfn.XLOOKUP(A242,'SJR LIST (2024)'!A160:A461,'SJR LIST (2024)'!S160:S461,,0,-1)</f>
        <v>0</v>
      </c>
      <c r="G242" s="9">
        <f>_xlfn.XLOOKUP(A242,'SJR LIST (2024)'!A160:A461,'SJR LIST (2024)'!T160:T461,,0,-1)</f>
        <v>0</v>
      </c>
      <c r="H242" s="9">
        <f>_xlfn.XLOOKUP(A242,'SJR LIST (2024)'!A160:A461,'SJR LIST (2024)'!U160:U461,,0,-1)</f>
        <v>0</v>
      </c>
      <c r="I242" s="9">
        <f>_xlfn.XLOOKUP(A242,'SJR LIST (2024)'!A160:A461,'SJR LIST (2024)'!W160:W461,,0,-1)</f>
        <v>0</v>
      </c>
      <c r="J242" s="9">
        <f>_xlfn.XLOOKUP(A242,'SJR LIST (2024)'!A160:A461,'SJR LIST (2024)'!X160:X461,,0,-1)</f>
        <v>0</v>
      </c>
      <c r="K242" s="9">
        <f>_xlfn.XLOOKUP(A242,'SJR LIST (2024)'!A160:A461,'SJR LIST (2024)'!Y160:Y461,,0,-1)</f>
        <v>0</v>
      </c>
      <c r="L242" s="9">
        <f>_xlfn.XLOOKUP(A242,'SJR LIST (2024)'!A160:A461,'SJR LIST (2024)'!Z160:Z461,,0,-1)</f>
        <v>0</v>
      </c>
      <c r="M242" s="9">
        <f>_xlfn.XLOOKUP(A242,'SJR LIST (2024)'!A160:A461,'SJR LIST (2024)'!V160:V461,,0,-1)</f>
        <v>0</v>
      </c>
      <c r="N242" s="9">
        <f>_xlfn.XLOOKUP(A242,'SJR LIST (2024)'!A160:A461,'SJR LIST (2024)'!AB160:AB461,,0,-1)</f>
        <v>0</v>
      </c>
      <c r="O242" s="9">
        <f>_xlfn.XLOOKUP(A242,'SJR LIST (2024)'!A160:A461,'SJR LIST (2024)'!AD160:AD461,,0,-1)</f>
        <v>0</v>
      </c>
      <c r="P242" s="9">
        <f>_xlfn.XLOOKUP(A242,'SJR LIST (2024)'!A160:A461,'SJR LIST (2024)'!AG160:AG461,,0,-1)</f>
        <v>0</v>
      </c>
      <c r="Q242" s="9">
        <f>_xlfn.XLOOKUP(A242,'SJR LIST (2024)'!A160:A461,'SJR LIST (2024)'!AC160:AC461,,0,-1)</f>
        <v>0</v>
      </c>
      <c r="R242" s="7"/>
      <c r="S242" s="7" t="str">
        <f>_xlfn.XLOOKUP(A242,'SJR LIST (2024)'!A157:A461,'SJR LIST (2024)'!AP157:AP461,,0,-1)</f>
        <v>DPO</v>
      </c>
    </row>
    <row r="243" s="3" customFormat="1" spans="1:19">
      <c r="A243" s="13">
        <v>228918</v>
      </c>
      <c r="B243" s="7" t="str">
        <f>_xlfn.XLOOKUP(A243,'SJR LIST (2024)'!A161:A462,'SJR LIST (2024)'!B161:B462,,0,-1)</f>
        <v>DE GUZMAN, BONNIE ANNE</v>
      </c>
      <c r="C243" s="10">
        <f>_xlfn.XLOOKUP(A243,'SJR LIST (2024)'!A161:A462,'SJR LIST (2024)'!L161:L462,,0,-1)</f>
        <v>45601</v>
      </c>
      <c r="D243" s="9">
        <f>_xlfn.XLOOKUP(A243,'SJR LIST (2024)'!A161:A462,'SJR LIST (2024)'!Q161:Q462,,0,-1)</f>
        <v>7600</v>
      </c>
      <c r="E243" s="9">
        <f>_xlfn.XLOOKUP(A243,'SJR LIST (2024)'!A161:A462,'SJR LIST (2024)'!R161:R462,,0,-1)</f>
        <v>2300</v>
      </c>
      <c r="F243" s="9">
        <f>_xlfn.XLOOKUP(A243,'SJR LIST (2024)'!A161:A462,'SJR LIST (2024)'!S161:S462,,0,-1)</f>
        <v>0</v>
      </c>
      <c r="G243" s="9">
        <f>_xlfn.XLOOKUP(A243,'SJR LIST (2024)'!A161:A462,'SJR LIST (2024)'!T161:T462,,0,-1)</f>
        <v>0</v>
      </c>
      <c r="H243" s="9">
        <f>_xlfn.XLOOKUP(A243,'SJR LIST (2024)'!A161:A462,'SJR LIST (2024)'!U161:U462,,0,-1)</f>
        <v>0</v>
      </c>
      <c r="I243" s="9">
        <f>_xlfn.XLOOKUP(A243,'SJR LIST (2024)'!A161:A462,'SJR LIST (2024)'!W161:W462,,0,-1)</f>
        <v>0</v>
      </c>
      <c r="J243" s="9">
        <f>_xlfn.XLOOKUP(A243,'SJR LIST (2024)'!A161:A462,'SJR LIST (2024)'!X161:X462,,0,-1)</f>
        <v>0</v>
      </c>
      <c r="K243" s="9">
        <f>_xlfn.XLOOKUP(A243,'SJR LIST (2024)'!A161:A462,'SJR LIST (2024)'!Y161:Y462,,0,-1)</f>
        <v>0</v>
      </c>
      <c r="L243" s="9">
        <f>_xlfn.XLOOKUP(A243,'SJR LIST (2024)'!A161:A462,'SJR LIST (2024)'!Z161:Z462,,0,-1)</f>
        <v>0</v>
      </c>
      <c r="M243" s="9">
        <f>_xlfn.XLOOKUP(A243,'SJR LIST (2024)'!A161:A462,'SJR LIST (2024)'!V161:V462,,0,-1)</f>
        <v>0</v>
      </c>
      <c r="N243" s="9">
        <f>_xlfn.XLOOKUP(A243,'SJR LIST (2024)'!A161:A462,'SJR LIST (2024)'!AB161:AB462,,0,-1)</f>
        <v>9900</v>
      </c>
      <c r="O243" s="9">
        <f>_xlfn.XLOOKUP(A243,'SJR LIST (2024)'!A161:A462,'SJR LIST (2024)'!AD161:AD462,,0,-1)</f>
        <v>0</v>
      </c>
      <c r="P243" s="9">
        <f>_xlfn.XLOOKUP(A243,'SJR LIST (2024)'!A161:A462,'SJR LIST (2024)'!AG161:AG462,,0,-1)</f>
        <v>0</v>
      </c>
      <c r="Q243" s="9">
        <f>_xlfn.XLOOKUP(A243,'SJR LIST (2024)'!A161:A462,'SJR LIST (2024)'!AC161:AC462,,0,-1)</f>
        <v>9900</v>
      </c>
      <c r="R243" s="7"/>
      <c r="S243" s="7" t="str">
        <f>_xlfn.XLOOKUP(A243,'SJR LIST (2024)'!A158:A462,'SJR LIST (2024)'!AP158:AP462,,0,-1)</f>
        <v>DPO</v>
      </c>
    </row>
    <row r="244" s="3" customFormat="1" spans="1:19">
      <c r="A244" s="13">
        <v>228281</v>
      </c>
      <c r="B244" s="7" t="str">
        <f>_xlfn.XLOOKUP(A244,'SJR LIST (2024)'!A162:A463,'SJR LIST (2024)'!B162:B463,,0,-1)</f>
        <v>PASCUAL, AR VHON</v>
      </c>
      <c r="C244" s="10">
        <f>_xlfn.XLOOKUP(A244,'SJR LIST (2024)'!A162:A463,'SJR LIST (2024)'!L162:L463,,0,-1)</f>
        <v>45607</v>
      </c>
      <c r="D244" s="9">
        <f>_xlfn.XLOOKUP(A244,'SJR LIST (2024)'!A162:A463,'SJR LIST (2024)'!Q162:Q463,,0,-1)</f>
        <v>8830</v>
      </c>
      <c r="E244" s="9">
        <f>_xlfn.XLOOKUP(A244,'SJR LIST (2024)'!A162:A463,'SJR LIST (2024)'!R162:R463,,0,-1)</f>
        <v>1350</v>
      </c>
      <c r="F244" s="9">
        <f>_xlfn.XLOOKUP(A244,'SJR LIST (2024)'!A162:A463,'SJR LIST (2024)'!S162:S463,,0,-1)</f>
        <v>800</v>
      </c>
      <c r="G244" s="9">
        <f>_xlfn.XLOOKUP(A244,'SJR LIST (2024)'!A162:A463,'SJR LIST (2024)'!T162:T463,,0,-1)</f>
        <v>0</v>
      </c>
      <c r="H244" s="9">
        <f>_xlfn.XLOOKUP(A244,'SJR LIST (2024)'!A162:A463,'SJR LIST (2024)'!U162:U463,,0,-1)</f>
        <v>330</v>
      </c>
      <c r="I244" s="9">
        <f>_xlfn.XLOOKUP(A244,'SJR LIST (2024)'!A162:A463,'SJR LIST (2024)'!W162:W463,,0,-1)</f>
        <v>0</v>
      </c>
      <c r="J244" s="9">
        <f>_xlfn.XLOOKUP(A244,'SJR LIST (2024)'!A162:A463,'SJR LIST (2024)'!X162:X463,,0,-1)</f>
        <v>0</v>
      </c>
      <c r="K244" s="9">
        <f>_xlfn.XLOOKUP(A244,'SJR LIST (2024)'!A162:A463,'SJR LIST (2024)'!Y162:Y463,,0,-1)</f>
        <v>0</v>
      </c>
      <c r="L244" s="9">
        <f>_xlfn.XLOOKUP(A244,'SJR LIST (2024)'!A162:A463,'SJR LIST (2024)'!Z162:Z463,,0,-1)</f>
        <v>0</v>
      </c>
      <c r="M244" s="9">
        <f>_xlfn.XLOOKUP(A244,'SJR LIST (2024)'!A162:A463,'SJR LIST (2024)'!V162:V463,,0,-1)</f>
        <v>0</v>
      </c>
      <c r="N244" s="9">
        <f>_xlfn.XLOOKUP(A244,'SJR LIST (2024)'!A162:A463,'SJR LIST (2024)'!AB162:AB463,,0,-1)</f>
        <v>10650</v>
      </c>
      <c r="O244" s="9">
        <f>_xlfn.XLOOKUP(A244,'SJR LIST (2024)'!A162:A463,'SJR LIST (2024)'!AD162:AD463,,0,-1)</f>
        <v>5325</v>
      </c>
      <c r="P244" s="9">
        <f>_xlfn.XLOOKUP(A244,'SJR LIST (2024)'!A162:A463,'SJR LIST (2024)'!AG162:AG463,,0,-1)</f>
        <v>5325</v>
      </c>
      <c r="Q244" s="9">
        <f>_xlfn.XLOOKUP(A244,'SJR LIST (2024)'!A162:A463,'SJR LIST (2024)'!AC162:AC463,,0,-1)</f>
        <v>0</v>
      </c>
      <c r="R244" s="7"/>
      <c r="S244" s="7" t="str">
        <f>_xlfn.XLOOKUP(A244,'SJR LIST (2024)'!A159:A463,'SJR LIST (2024)'!AP159:AP463,,0,-1)</f>
        <v>ARC</v>
      </c>
    </row>
    <row r="245" s="3" customFormat="1" spans="1:19">
      <c r="A245" s="13">
        <v>230993</v>
      </c>
      <c r="B245" s="7" t="str">
        <f>_xlfn.XLOOKUP(A245,'SJR LIST (2024)'!A163:A464,'SJR LIST (2024)'!B163:B464,,0,-1)</f>
        <v>RODRIGO, TRISTAN JUDE</v>
      </c>
      <c r="C245" s="10">
        <f>_xlfn.XLOOKUP(A245,'SJR LIST (2024)'!A163:A464,'SJR LIST (2024)'!L163:L464,,0,-1)</f>
        <v>45618</v>
      </c>
      <c r="D245" s="9">
        <f>_xlfn.XLOOKUP(A245,'SJR LIST (2024)'!A163:A464,'SJR LIST (2024)'!Q163:Q464,,0,-1)</f>
        <v>22000</v>
      </c>
      <c r="E245" s="9">
        <f>_xlfn.XLOOKUP(A245,'SJR LIST (2024)'!A163:A464,'SJR LIST (2024)'!R163:R464,,0,-1)</f>
        <v>4250</v>
      </c>
      <c r="F245" s="9">
        <f>_xlfn.XLOOKUP(A245,'SJR LIST (2024)'!A163:A464,'SJR LIST (2024)'!S163:S464,,0,-1)</f>
        <v>800</v>
      </c>
      <c r="G245" s="9">
        <f>_xlfn.XLOOKUP(A245,'SJR LIST (2024)'!A163:A464,'SJR LIST (2024)'!T163:T464,,0,-1)</f>
        <v>0</v>
      </c>
      <c r="H245" s="9">
        <f>_xlfn.XLOOKUP(A245,'SJR LIST (2024)'!A163:A464,'SJR LIST (2024)'!U163:U464,,0,-1)</f>
        <v>0</v>
      </c>
      <c r="I245" s="9">
        <f>_xlfn.XLOOKUP(A245,'SJR LIST (2024)'!A163:A464,'SJR LIST (2024)'!W163:W464,,0,-1)</f>
        <v>14850</v>
      </c>
      <c r="J245" s="9">
        <f>_xlfn.XLOOKUP(A245,'SJR LIST (2024)'!A163:A464,'SJR LIST (2024)'!X163:X464,,0,-1)</f>
        <v>0</v>
      </c>
      <c r="K245" s="9">
        <f>_xlfn.XLOOKUP(A245,'SJR LIST (2024)'!A163:A464,'SJR LIST (2024)'!Y163:Y464,,0,-1)</f>
        <v>0</v>
      </c>
      <c r="L245" s="9">
        <f>_xlfn.XLOOKUP(A245,'SJR LIST (2024)'!A163:A464,'SJR LIST (2024)'!Z163:Z464,,0,-1)</f>
        <v>297.5</v>
      </c>
      <c r="M245" s="9">
        <f>_xlfn.XLOOKUP(A245,'SJR LIST (2024)'!A163:A464,'SJR LIST (2024)'!V163:V464,,0,-1)</f>
        <v>0</v>
      </c>
      <c r="N245" s="9">
        <f>_xlfn.XLOOKUP(A245,'SJR LIST (2024)'!A163:A464,'SJR LIST (2024)'!AB163:AB464,,0,-1)</f>
        <v>11902.5</v>
      </c>
      <c r="O245" s="9">
        <f>_xlfn.XLOOKUP(A245,'SJR LIST (2024)'!A163:A464,'SJR LIST (2024)'!AD163:AD464,,0,-1)</f>
        <v>0</v>
      </c>
      <c r="P245" s="9">
        <f>_xlfn.XLOOKUP(A245,'SJR LIST (2024)'!A163:A464,'SJR LIST (2024)'!AG163:AG464,,0,-1)</f>
        <v>11902.5</v>
      </c>
      <c r="Q245" s="9">
        <f>_xlfn.XLOOKUP(A245,'SJR LIST (2024)'!A163:A464,'SJR LIST (2024)'!AC163:AC464,,0,-1)</f>
        <v>0</v>
      </c>
      <c r="R245" s="7"/>
      <c r="S245" s="7" t="str">
        <f>_xlfn.XLOOKUP(A245,'SJR LIST (2024)'!A160:A464,'SJR LIST (2024)'!AP160:AP464,,0,-1)</f>
        <v>ARC</v>
      </c>
    </row>
    <row r="246" s="3" customFormat="1" spans="1:19">
      <c r="A246" s="13">
        <v>231240</v>
      </c>
      <c r="B246" s="7" t="str">
        <f>_xlfn.XLOOKUP(A246,'SJR LIST (2024)'!A164:A465,'SJR LIST (2024)'!B164:B465,,0,-1)</f>
        <v>ANANO, REGINE</v>
      </c>
      <c r="C246" s="10">
        <f>_xlfn.XLOOKUP(A246,'SJR LIST (2024)'!A164:A465,'SJR LIST (2024)'!L164:L465,,0,-1)</f>
        <v>45621</v>
      </c>
      <c r="D246" s="9">
        <f>_xlfn.XLOOKUP(A246,'SJR LIST (2024)'!A164:A465,'SJR LIST (2024)'!Q164:Q465,,0,-1)</f>
        <v>3300</v>
      </c>
      <c r="E246" s="9">
        <f>_xlfn.XLOOKUP(A246,'SJR LIST (2024)'!A164:A465,'SJR LIST (2024)'!R164:R465,,0,-1)</f>
        <v>2600</v>
      </c>
      <c r="F246" s="9">
        <f>_xlfn.XLOOKUP(A246,'SJR LIST (2024)'!A164:A465,'SJR LIST (2024)'!S164:S465,,0,-1)</f>
        <v>0</v>
      </c>
      <c r="G246" s="9">
        <f>_xlfn.XLOOKUP(A246,'SJR LIST (2024)'!A164:A465,'SJR LIST (2024)'!T164:T465,,0,-1)</f>
        <v>0</v>
      </c>
      <c r="H246" s="9">
        <f>_xlfn.XLOOKUP(A246,'SJR LIST (2024)'!A164:A465,'SJR LIST (2024)'!U164:U465,,0,-1)</f>
        <v>0</v>
      </c>
      <c r="I246" s="9">
        <f>_xlfn.XLOOKUP(A246,'SJR LIST (2024)'!A164:A465,'SJR LIST (2024)'!W164:W465,,0,-1)</f>
        <v>3300</v>
      </c>
      <c r="J246" s="9">
        <f>_xlfn.XLOOKUP(A246,'SJR LIST (2024)'!A164:A465,'SJR LIST (2024)'!X164:X465,,0,-1)</f>
        <v>2600</v>
      </c>
      <c r="K246" s="9">
        <f>_xlfn.XLOOKUP(A246,'SJR LIST (2024)'!A164:A465,'SJR LIST (2024)'!Y164:Y465,,0,-1)</f>
        <v>0</v>
      </c>
      <c r="L246" s="9">
        <f>_xlfn.XLOOKUP(A246,'SJR LIST (2024)'!A164:A465,'SJR LIST (2024)'!Z164:Z465,,0,-1)</f>
        <v>0</v>
      </c>
      <c r="M246" s="9">
        <f>_xlfn.XLOOKUP(A246,'SJR LIST (2024)'!A164:A465,'SJR LIST (2024)'!V164:V465,,0,-1)</f>
        <v>0</v>
      </c>
      <c r="N246" s="9">
        <f>_xlfn.XLOOKUP(A246,'SJR LIST (2024)'!A164:A465,'SJR LIST (2024)'!AB164:AB465,,0,-1)</f>
        <v>0</v>
      </c>
      <c r="O246" s="9">
        <f>_xlfn.XLOOKUP(A246,'SJR LIST (2024)'!A164:A465,'SJR LIST (2024)'!AD164:AD465,,0,-1)</f>
        <v>0</v>
      </c>
      <c r="P246" s="9">
        <f>_xlfn.XLOOKUP(A246,'SJR LIST (2024)'!A164:A465,'SJR LIST (2024)'!AG164:AG465,,0,-1)</f>
        <v>0</v>
      </c>
      <c r="Q246" s="9">
        <f>_xlfn.XLOOKUP(A246,'SJR LIST (2024)'!A164:A465,'SJR LIST (2024)'!AC164:AC465,,0,-1)</f>
        <v>0</v>
      </c>
      <c r="R246" s="7"/>
      <c r="S246" s="7" t="str">
        <f>_xlfn.XLOOKUP(A246,'SJR LIST (2024)'!A161:A465,'SJR LIST (2024)'!AP161:AP465,,0,-1)</f>
        <v>DPO</v>
      </c>
    </row>
    <row r="247" s="3" customFormat="1" spans="1:19">
      <c r="A247" s="13">
        <v>231585</v>
      </c>
      <c r="B247" s="7" t="str">
        <f>_xlfn.XLOOKUP(A247,'SJR LIST (2024)'!A165:A466,'SJR LIST (2024)'!B165:B466,,0,-1)</f>
        <v>SERRADA, ANGELA</v>
      </c>
      <c r="C247" s="10">
        <f>_xlfn.XLOOKUP(A247,'SJR LIST (2024)'!A165:A466,'SJR LIST (2024)'!L165:L466,,0,-1)</f>
        <v>45622</v>
      </c>
      <c r="D247" s="9">
        <f>_xlfn.XLOOKUP(A247,'SJR LIST (2024)'!A165:A466,'SJR LIST (2024)'!Q165:Q466,,0,-1)</f>
        <v>3900</v>
      </c>
      <c r="E247" s="9">
        <f>_xlfn.XLOOKUP(A247,'SJR LIST (2024)'!A165:A466,'SJR LIST (2024)'!R165:R466,,0,-1)</f>
        <v>2600</v>
      </c>
      <c r="F247" s="9">
        <f>_xlfn.XLOOKUP(A247,'SJR LIST (2024)'!A165:A466,'SJR LIST (2024)'!S165:S466,,0,-1)</f>
        <v>500</v>
      </c>
      <c r="G247" s="9">
        <f>_xlfn.XLOOKUP(A247,'SJR LIST (2024)'!A165:A466,'SJR LIST (2024)'!T165:T466,,0,-1)</f>
        <v>0</v>
      </c>
      <c r="H247" s="9">
        <f>_xlfn.XLOOKUP(A247,'SJR LIST (2024)'!A165:A466,'SJR LIST (2024)'!U165:U466,,0,-1)</f>
        <v>0</v>
      </c>
      <c r="I247" s="9">
        <f>_xlfn.XLOOKUP(A247,'SJR LIST (2024)'!A165:A466,'SJR LIST (2024)'!W165:W466,,0,-1)</f>
        <v>0</v>
      </c>
      <c r="J247" s="9">
        <f>_xlfn.XLOOKUP(A247,'SJR LIST (2024)'!A165:A466,'SJR LIST (2024)'!X165:X466,,0,-1)</f>
        <v>0</v>
      </c>
      <c r="K247" s="9">
        <f>_xlfn.XLOOKUP(A247,'SJR LIST (2024)'!A165:A466,'SJR LIST (2024)'!Y165:Y466,,0,-1)</f>
        <v>0</v>
      </c>
      <c r="L247" s="9">
        <f>_xlfn.XLOOKUP(A247,'SJR LIST (2024)'!A165:A466,'SJR LIST (2024)'!Z165:Z466,,0,-1)</f>
        <v>0</v>
      </c>
      <c r="M247" s="9">
        <f>_xlfn.XLOOKUP(A247,'SJR LIST (2024)'!A165:A466,'SJR LIST (2024)'!V165:V466,,0,-1)</f>
        <v>0</v>
      </c>
      <c r="N247" s="9">
        <f>_xlfn.XLOOKUP(A247,'SJR LIST (2024)'!A165:A466,'SJR LIST (2024)'!AB165:AB466,,0,-1)</f>
        <v>7000</v>
      </c>
      <c r="O247" s="9">
        <f>_xlfn.XLOOKUP(A247,'SJR LIST (2024)'!A165:A466,'SJR LIST (2024)'!AD165:AD466,,0,-1)</f>
        <v>3500</v>
      </c>
      <c r="P247" s="9">
        <f>_xlfn.XLOOKUP(A247,'SJR LIST (2024)'!A165:A466,'SJR LIST (2024)'!AG165:AG466,,0,-1)</f>
        <v>3500</v>
      </c>
      <c r="Q247" s="9">
        <f>_xlfn.XLOOKUP(A247,'SJR LIST (2024)'!A165:A466,'SJR LIST (2024)'!AC165:AC466,,0,-1)</f>
        <v>0</v>
      </c>
      <c r="R247" s="7"/>
      <c r="S247" s="7" t="str">
        <f>_xlfn.XLOOKUP(A247,'SJR LIST (2024)'!A162:A466,'SJR LIST (2024)'!AP162:AP466,,0,-1)</f>
        <v>ARC</v>
      </c>
    </row>
    <row r="248" s="3" customFormat="1" spans="1:19">
      <c r="A248" s="13">
        <v>232005</v>
      </c>
      <c r="B248" s="7" t="str">
        <f>_xlfn.XLOOKUP(A248,'SJR LIST (2024)'!A166:A467,'SJR LIST (2024)'!B166:B467,,0,-1)</f>
        <v>MANALO, MARC CLEMENS</v>
      </c>
      <c r="C248" s="10">
        <f>_xlfn.XLOOKUP(A248,'SJR LIST (2024)'!A166:A467,'SJR LIST (2024)'!L166:L467,,0,-1)</f>
        <v>45622</v>
      </c>
      <c r="D248" s="9">
        <f>_xlfn.XLOOKUP(A248,'SJR LIST (2024)'!A166:A467,'SJR LIST (2024)'!Q166:Q467,,0,-1)</f>
        <v>0</v>
      </c>
      <c r="E248" s="9">
        <f>_xlfn.XLOOKUP(A248,'SJR LIST (2024)'!A166:A467,'SJR LIST (2024)'!R166:R467,,0,-1)</f>
        <v>400</v>
      </c>
      <c r="F248" s="9">
        <f>_xlfn.XLOOKUP(A248,'SJR LIST (2024)'!A166:A467,'SJR LIST (2024)'!S166:S467,,0,-1)</f>
        <v>0</v>
      </c>
      <c r="G248" s="9">
        <f>_xlfn.XLOOKUP(A248,'SJR LIST (2024)'!A166:A467,'SJR LIST (2024)'!T166:T467,,0,-1)</f>
        <v>0</v>
      </c>
      <c r="H248" s="9">
        <f>_xlfn.XLOOKUP(A248,'SJR LIST (2024)'!A166:A467,'SJR LIST (2024)'!U166:U467,,0,-1)</f>
        <v>0</v>
      </c>
      <c r="I248" s="9">
        <f>_xlfn.XLOOKUP(A248,'SJR LIST (2024)'!A166:A467,'SJR LIST (2024)'!W166:W467,,0,-1)</f>
        <v>0</v>
      </c>
      <c r="J248" s="9">
        <f>_xlfn.XLOOKUP(A248,'SJR LIST (2024)'!A166:A467,'SJR LIST (2024)'!X166:X467,,0,-1)</f>
        <v>400</v>
      </c>
      <c r="K248" s="9">
        <f>_xlfn.XLOOKUP(A248,'SJR LIST (2024)'!A166:A467,'SJR LIST (2024)'!Y166:Y467,,0,-1)</f>
        <v>0</v>
      </c>
      <c r="L248" s="9">
        <f>_xlfn.XLOOKUP(A248,'SJR LIST (2024)'!A166:A467,'SJR LIST (2024)'!Z166:Z467,,0,-1)</f>
        <v>0</v>
      </c>
      <c r="M248" s="9">
        <f>_xlfn.XLOOKUP(A248,'SJR LIST (2024)'!A166:A467,'SJR LIST (2024)'!V166:V467,,0,-1)</f>
        <v>0</v>
      </c>
      <c r="N248" s="9">
        <f>_xlfn.XLOOKUP(A248,'SJR LIST (2024)'!A166:A467,'SJR LIST (2024)'!AB166:AB467,,0,-1)</f>
        <v>0</v>
      </c>
      <c r="O248" s="9">
        <f>_xlfn.XLOOKUP(A248,'SJR LIST (2024)'!A166:A467,'SJR LIST (2024)'!AD166:AD467,,0,-1)</f>
        <v>0</v>
      </c>
      <c r="P248" s="9">
        <f>_xlfn.XLOOKUP(A248,'SJR LIST (2024)'!A166:A467,'SJR LIST (2024)'!AG166:AG467,,0,-1)</f>
        <v>0</v>
      </c>
      <c r="Q248" s="9">
        <f>_xlfn.XLOOKUP(A248,'SJR LIST (2024)'!A166:A467,'SJR LIST (2024)'!AC166:AC467,,0,-1)</f>
        <v>0</v>
      </c>
      <c r="R248" s="7"/>
      <c r="S248" s="7" t="str">
        <f>_xlfn.XLOOKUP(A248,'SJR LIST (2024)'!A163:A467,'SJR LIST (2024)'!AP163:AP467,,0,-1)</f>
        <v>DPO</v>
      </c>
    </row>
    <row r="249" s="3" customFormat="1" spans="1:19">
      <c r="A249" s="13">
        <v>231977</v>
      </c>
      <c r="B249" s="7" t="str">
        <f>_xlfn.XLOOKUP(A249,'SJR LIST (2024)'!A167:A468,'SJR LIST (2024)'!B167:B468,,0,-1)</f>
        <v>GAMBAN, MARIA CHERISH</v>
      </c>
      <c r="C249" s="10">
        <f>_xlfn.XLOOKUP(A249,'SJR LIST (2024)'!A167:A468,'SJR LIST (2024)'!L167:L468,,0,-1)</f>
        <v>45622</v>
      </c>
      <c r="D249" s="9">
        <f>_xlfn.XLOOKUP(A249,'SJR LIST (2024)'!A167:A468,'SJR LIST (2024)'!Q167:Q468,,0,-1)</f>
        <v>0</v>
      </c>
      <c r="E249" s="9">
        <f>_xlfn.XLOOKUP(A249,'SJR LIST (2024)'!A167:A468,'SJR LIST (2024)'!R167:R468,,0,-1)</f>
        <v>400</v>
      </c>
      <c r="F249" s="9">
        <f>_xlfn.XLOOKUP(A249,'SJR LIST (2024)'!A167:A468,'SJR LIST (2024)'!S167:S468,,0,-1)</f>
        <v>0</v>
      </c>
      <c r="G249" s="9">
        <f>_xlfn.XLOOKUP(A249,'SJR LIST (2024)'!A167:A468,'SJR LIST (2024)'!T167:T468,,0,-1)</f>
        <v>0</v>
      </c>
      <c r="H249" s="9">
        <f>_xlfn.XLOOKUP(A249,'SJR LIST (2024)'!A167:A468,'SJR LIST (2024)'!U167:U468,,0,-1)</f>
        <v>0</v>
      </c>
      <c r="I249" s="9">
        <f>_xlfn.XLOOKUP(A249,'SJR LIST (2024)'!A167:A468,'SJR LIST (2024)'!W167:W468,,0,-1)</f>
        <v>0</v>
      </c>
      <c r="J249" s="9">
        <f>_xlfn.XLOOKUP(A249,'SJR LIST (2024)'!A167:A468,'SJR LIST (2024)'!X167:X468,,0,-1)</f>
        <v>400</v>
      </c>
      <c r="K249" s="9">
        <f>_xlfn.XLOOKUP(A249,'SJR LIST (2024)'!A167:A468,'SJR LIST (2024)'!Y167:Y468,,0,-1)</f>
        <v>0</v>
      </c>
      <c r="L249" s="9">
        <f>_xlfn.XLOOKUP(A249,'SJR LIST (2024)'!A167:A468,'SJR LIST (2024)'!Z167:Z468,,0,-1)</f>
        <v>0</v>
      </c>
      <c r="M249" s="9">
        <f>_xlfn.XLOOKUP(A249,'SJR LIST (2024)'!A167:A468,'SJR LIST (2024)'!V167:V468,,0,-1)</f>
        <v>0</v>
      </c>
      <c r="N249" s="9">
        <f>_xlfn.XLOOKUP(A249,'SJR LIST (2024)'!A167:A468,'SJR LIST (2024)'!AB167:AB468,,0,-1)</f>
        <v>0</v>
      </c>
      <c r="O249" s="9">
        <f>_xlfn.XLOOKUP(A249,'SJR LIST (2024)'!A167:A468,'SJR LIST (2024)'!AD167:AD468,,0,-1)</f>
        <v>0</v>
      </c>
      <c r="P249" s="9">
        <f>_xlfn.XLOOKUP(A249,'SJR LIST (2024)'!A167:A468,'SJR LIST (2024)'!AG167:AG468,,0,-1)</f>
        <v>0</v>
      </c>
      <c r="Q249" s="9">
        <f>_xlfn.XLOOKUP(A249,'SJR LIST (2024)'!A167:A468,'SJR LIST (2024)'!AC167:AC468,,0,-1)</f>
        <v>0</v>
      </c>
      <c r="R249" s="7"/>
      <c r="S249" s="7" t="str">
        <f>_xlfn.XLOOKUP(A249,'SJR LIST (2024)'!A164:A468,'SJR LIST (2024)'!AP164:AP468,,0,-1)</f>
        <v>DPO</v>
      </c>
    </row>
    <row r="250" s="3" customFormat="1" spans="1:19">
      <c r="A250" s="13">
        <v>230871</v>
      </c>
      <c r="B250" s="7" t="str">
        <f>_xlfn.XLOOKUP(A250,'SJR LIST (2024)'!A168:A469,'SJR LIST (2024)'!B168:B469,,0,-1)</f>
        <v>EUROLFAN, JAY</v>
      </c>
      <c r="C250" s="10">
        <f>_xlfn.XLOOKUP(A250,'SJR LIST (2024)'!A168:A469,'SJR LIST (2024)'!L168:L469,,0,-1)</f>
        <v>45624</v>
      </c>
      <c r="D250" s="9">
        <f>_xlfn.XLOOKUP(A250,'SJR LIST (2024)'!A168:A469,'SJR LIST (2024)'!Q168:Q469,,0,-1)</f>
        <v>14500</v>
      </c>
      <c r="E250" s="9">
        <f>_xlfn.XLOOKUP(A250,'SJR LIST (2024)'!A168:A469,'SJR LIST (2024)'!R168:R469,,0,-1)</f>
        <v>4250</v>
      </c>
      <c r="F250" s="9">
        <f>_xlfn.XLOOKUP(A250,'SJR LIST (2024)'!A168:A469,'SJR LIST (2024)'!S168:S469,,0,-1)</f>
        <v>800</v>
      </c>
      <c r="G250" s="9">
        <f>_xlfn.XLOOKUP(A250,'SJR LIST (2024)'!A168:A469,'SJR LIST (2024)'!T168:T469,,0,-1)</f>
        <v>0</v>
      </c>
      <c r="H250" s="9">
        <f>_xlfn.XLOOKUP(A250,'SJR LIST (2024)'!A168:A469,'SJR LIST (2024)'!U168:U469,,0,-1)</f>
        <v>200</v>
      </c>
      <c r="I250" s="9">
        <f>_xlfn.XLOOKUP(A250,'SJR LIST (2024)'!A168:A469,'SJR LIST (2024)'!W168:W469,,0,-1)</f>
        <v>11000</v>
      </c>
      <c r="J250" s="9">
        <f>_xlfn.XLOOKUP(A250,'SJR LIST (2024)'!A168:A469,'SJR LIST (2024)'!X168:X469,,0,-1)</f>
        <v>0</v>
      </c>
      <c r="K250" s="9">
        <f>_xlfn.XLOOKUP(A250,'SJR LIST (2024)'!A168:A469,'SJR LIST (2024)'!Y168:Y469,,0,-1)</f>
        <v>0</v>
      </c>
      <c r="L250" s="9">
        <f>_xlfn.XLOOKUP(A250,'SJR LIST (2024)'!A168:A469,'SJR LIST (2024)'!Z168:Z469,,0,-1)</f>
        <v>0</v>
      </c>
      <c r="M250" s="9">
        <f>_xlfn.XLOOKUP(A250,'SJR LIST (2024)'!A168:A469,'SJR LIST (2024)'!V168:V469,,0,-1)</f>
        <v>0</v>
      </c>
      <c r="N250" s="9">
        <f>_xlfn.XLOOKUP(A250,'SJR LIST (2024)'!A168:A469,'SJR LIST (2024)'!AB168:AB469,,0,-1)</f>
        <v>8350</v>
      </c>
      <c r="O250" s="9">
        <f>_xlfn.XLOOKUP(A250,'SJR LIST (2024)'!A168:A469,'SJR LIST (2024)'!AD168:AD469,,0,-1)</f>
        <v>4175</v>
      </c>
      <c r="P250" s="9">
        <f>_xlfn.XLOOKUP(A250,'SJR LIST (2024)'!A168:A469,'SJR LIST (2024)'!AG168:AG469,,0,-1)</f>
        <v>4175</v>
      </c>
      <c r="Q250" s="9">
        <f>_xlfn.XLOOKUP(A250,'SJR LIST (2024)'!A168:A469,'SJR LIST (2024)'!AC168:AC469,,0,-1)</f>
        <v>0</v>
      </c>
      <c r="R250" s="7"/>
      <c r="S250" s="7" t="str">
        <f>_xlfn.XLOOKUP(A250,'SJR LIST (2024)'!A165:A469,'SJR LIST (2024)'!AP165:AP469,,0,-1)</f>
        <v>ARE</v>
      </c>
    </row>
    <row r="251" s="3" customFormat="1" spans="1:19">
      <c r="A251" s="13">
        <v>232104</v>
      </c>
      <c r="B251" s="7" t="str">
        <f>_xlfn.XLOOKUP(A251,'SJR LIST (2024)'!A169:A470,'SJR LIST (2024)'!B169:B470,,0,-1)</f>
        <v>MANLARAN, CAROL</v>
      </c>
      <c r="C251" s="10">
        <f>_xlfn.XLOOKUP(A251,'SJR LIST (2024)'!A169:A470,'SJR LIST (2024)'!L169:L470,,0,-1)</f>
        <v>45625</v>
      </c>
      <c r="D251" s="9">
        <f>_xlfn.XLOOKUP(A251,'SJR LIST (2024)'!A169:A470,'SJR LIST (2024)'!Q169:Q470,,0,-1)</f>
        <v>3600</v>
      </c>
      <c r="E251" s="9">
        <f>_xlfn.XLOOKUP(A251,'SJR LIST (2024)'!A169:A470,'SJR LIST (2024)'!R169:R470,,0,-1)</f>
        <v>2600</v>
      </c>
      <c r="F251" s="9">
        <f>_xlfn.XLOOKUP(A251,'SJR LIST (2024)'!A169:A470,'SJR LIST (2024)'!S169:S470,,0,-1)</f>
        <v>500</v>
      </c>
      <c r="G251" s="9">
        <f>_xlfn.XLOOKUP(A251,'SJR LIST (2024)'!A169:A470,'SJR LIST (2024)'!T169:T470,,0,-1)</f>
        <v>0</v>
      </c>
      <c r="H251" s="9">
        <f>_xlfn.XLOOKUP(A251,'SJR LIST (2024)'!A169:A470,'SJR LIST (2024)'!U169:U470,,0,-1)</f>
        <v>0</v>
      </c>
      <c r="I251" s="9">
        <f>_xlfn.XLOOKUP(A251,'SJR LIST (2024)'!A169:A470,'SJR LIST (2024)'!W169:W470,,0,-1)</f>
        <v>0</v>
      </c>
      <c r="J251" s="9">
        <f>_xlfn.XLOOKUP(A251,'SJR LIST (2024)'!A169:A470,'SJR LIST (2024)'!X169:X470,,0,-1)</f>
        <v>0</v>
      </c>
      <c r="K251" s="9">
        <f>_xlfn.XLOOKUP(A251,'SJR LIST (2024)'!A169:A470,'SJR LIST (2024)'!Y169:Y470,,0,-1)</f>
        <v>0</v>
      </c>
      <c r="L251" s="9">
        <f>_xlfn.XLOOKUP(A251,'SJR LIST (2024)'!A169:A470,'SJR LIST (2024)'!Z169:Z470,,0,-1)</f>
        <v>0</v>
      </c>
      <c r="M251" s="9">
        <f>_xlfn.XLOOKUP(A251,'SJR LIST (2024)'!A169:A470,'SJR LIST (2024)'!V169:V470,,0,-1)</f>
        <v>0</v>
      </c>
      <c r="N251" s="9">
        <f>_xlfn.XLOOKUP(A251,'SJR LIST (2024)'!A169:A470,'SJR LIST (2024)'!AB169:AB470,,0,-1)</f>
        <v>6700</v>
      </c>
      <c r="O251" s="9">
        <f>_xlfn.XLOOKUP(A251,'SJR LIST (2024)'!A169:A470,'SJR LIST (2024)'!AD169:AD470,,0,-1)</f>
        <v>4000</v>
      </c>
      <c r="P251" s="9">
        <f>_xlfn.XLOOKUP(A251,'SJR LIST (2024)'!A169:A470,'SJR LIST (2024)'!AG169:AG470,,0,-1)</f>
        <v>2700</v>
      </c>
      <c r="Q251" s="9">
        <f>_xlfn.XLOOKUP(A251,'SJR LIST (2024)'!A169:A470,'SJR LIST (2024)'!AC169:AC470,,0,-1)</f>
        <v>0</v>
      </c>
      <c r="R251" s="7"/>
      <c r="S251" s="7" t="str">
        <f>_xlfn.XLOOKUP(A251,'SJR LIST (2024)'!A166:A470,'SJR LIST (2024)'!AP166:AP470,,0,-1)</f>
        <v>ARE</v>
      </c>
    </row>
    <row r="252" s="3" customFormat="1" spans="1:19">
      <c r="A252" s="13">
        <v>232610</v>
      </c>
      <c r="B252" s="7" t="str">
        <f>_xlfn.XLOOKUP(A252,'SJR LIST (2024)'!A170:A471,'SJR LIST (2024)'!B170:B471,,0,-1)</f>
        <v>DE ASIS, DAISY RIE</v>
      </c>
      <c r="C252" s="10">
        <f>_xlfn.XLOOKUP(A252,'SJR LIST (2024)'!A170:A471,'SJR LIST (2024)'!L170:L471,,0,-1)</f>
        <v>45628</v>
      </c>
      <c r="D252" s="9">
        <f>_xlfn.XLOOKUP(A252,'SJR LIST (2024)'!A170:A471,'SJR LIST (2024)'!Q170:Q471,,0,-1)</f>
        <v>3500</v>
      </c>
      <c r="E252" s="9">
        <f>_xlfn.XLOOKUP(A252,'SJR LIST (2024)'!A170:A471,'SJR LIST (2024)'!R170:R471,,0,-1)</f>
        <v>2600</v>
      </c>
      <c r="F252" s="9">
        <f>_xlfn.XLOOKUP(A252,'SJR LIST (2024)'!A170:A471,'SJR LIST (2024)'!S170:S471,,0,-1)</f>
        <v>0</v>
      </c>
      <c r="G252" s="9">
        <f>_xlfn.XLOOKUP(A252,'SJR LIST (2024)'!A170:A471,'SJR LIST (2024)'!T170:T471,,0,-1)</f>
        <v>0</v>
      </c>
      <c r="H252" s="9">
        <f>_xlfn.XLOOKUP(A252,'SJR LIST (2024)'!A170:A471,'SJR LIST (2024)'!U170:U471,,0,-1)</f>
        <v>0</v>
      </c>
      <c r="I252" s="9">
        <f>_xlfn.XLOOKUP(A252,'SJR LIST (2024)'!A170:A471,'SJR LIST (2024)'!W170:W471,,0,-1)</f>
        <v>3500</v>
      </c>
      <c r="J252" s="9">
        <f>_xlfn.XLOOKUP(A252,'SJR LIST (2024)'!A170:A471,'SJR LIST (2024)'!X170:X471,,0,-1)</f>
        <v>2600</v>
      </c>
      <c r="K252" s="9">
        <f>_xlfn.XLOOKUP(A252,'SJR LIST (2024)'!A170:A471,'SJR LIST (2024)'!Y170:Y471,,0,-1)</f>
        <v>0</v>
      </c>
      <c r="L252" s="9">
        <f>_xlfn.XLOOKUP(A252,'SJR LIST (2024)'!A170:A471,'SJR LIST (2024)'!Z170:Z471,,0,-1)</f>
        <v>0</v>
      </c>
      <c r="M252" s="9">
        <f>_xlfn.XLOOKUP(A252,'SJR LIST (2024)'!A170:A471,'SJR LIST (2024)'!V170:V471,,0,-1)</f>
        <v>0</v>
      </c>
      <c r="N252" s="9">
        <f>_xlfn.XLOOKUP(A252,'SJR LIST (2024)'!A170:A471,'SJR LIST (2024)'!AB170:AB471,,0,-1)</f>
        <v>0</v>
      </c>
      <c r="O252" s="9">
        <f>_xlfn.XLOOKUP(A252,'SJR LIST (2024)'!A170:A471,'SJR LIST (2024)'!AD170:AD471,,0,-1)</f>
        <v>0</v>
      </c>
      <c r="P252" s="9">
        <f>_xlfn.XLOOKUP(A252,'SJR LIST (2024)'!A170:A471,'SJR LIST (2024)'!AG170:AG471,,0,-1)</f>
        <v>0</v>
      </c>
      <c r="Q252" s="9">
        <f>_xlfn.XLOOKUP(A252,'SJR LIST (2024)'!A170:A471,'SJR LIST (2024)'!AC170:AC471,,0,-1)</f>
        <v>0</v>
      </c>
      <c r="R252" s="7"/>
      <c r="S252" s="7" t="str">
        <f>_xlfn.XLOOKUP(A252,'SJR LIST (2024)'!A167:A471,'SJR LIST (2024)'!AP167:AP471,,0,-1)</f>
        <v>DPO</v>
      </c>
    </row>
    <row r="253" s="3" customFormat="1" spans="1:19">
      <c r="A253" s="13">
        <v>232717</v>
      </c>
      <c r="B253" s="7" t="str">
        <f>_xlfn.XLOOKUP(A253,'SJR LIST (2024)'!A171:A472,'SJR LIST (2024)'!B171:B472,,0,-1)</f>
        <v>GANOTICE, LADY JUDY</v>
      </c>
      <c r="C253" s="10">
        <f>_xlfn.XLOOKUP(A253,'SJR LIST (2024)'!A171:A472,'SJR LIST (2024)'!L171:L472,,0,-1)</f>
        <v>45629</v>
      </c>
      <c r="D253" s="9">
        <f>_xlfn.XLOOKUP(A253,'SJR LIST (2024)'!A171:A472,'SJR LIST (2024)'!Q171:Q472,,0,-1)</f>
        <v>3300</v>
      </c>
      <c r="E253" s="9">
        <f>_xlfn.XLOOKUP(A253,'SJR LIST (2024)'!A171:A472,'SJR LIST (2024)'!R171:R472,,0,-1)</f>
        <v>2600</v>
      </c>
      <c r="F253" s="9">
        <f>_xlfn.XLOOKUP(A253,'SJR LIST (2024)'!A171:A472,'SJR LIST (2024)'!S171:S472,,0,-1)</f>
        <v>0</v>
      </c>
      <c r="G253" s="9">
        <f>_xlfn.XLOOKUP(A253,'SJR LIST (2024)'!A171:A472,'SJR LIST (2024)'!T171:T472,,0,-1)</f>
        <v>0</v>
      </c>
      <c r="H253" s="9">
        <f>_xlfn.XLOOKUP(A253,'SJR LIST (2024)'!A171:A472,'SJR LIST (2024)'!U171:U472,,0,-1)</f>
        <v>0</v>
      </c>
      <c r="I253" s="9">
        <f>_xlfn.XLOOKUP(A253,'SJR LIST (2024)'!A171:A472,'SJR LIST (2024)'!W171:W472,,0,-1)</f>
        <v>3300</v>
      </c>
      <c r="J253" s="9">
        <f>_xlfn.XLOOKUP(A253,'SJR LIST (2024)'!A171:A472,'SJR LIST (2024)'!X171:X472,,0,-1)</f>
        <v>2600</v>
      </c>
      <c r="K253" s="9">
        <f>_xlfn.XLOOKUP(A253,'SJR LIST (2024)'!A171:A472,'SJR LIST (2024)'!Y171:Y472,,0,-1)</f>
        <v>0</v>
      </c>
      <c r="L253" s="9">
        <f>_xlfn.XLOOKUP(A253,'SJR LIST (2024)'!A171:A472,'SJR LIST (2024)'!Z171:Z472,,0,-1)</f>
        <v>0</v>
      </c>
      <c r="M253" s="9">
        <f>_xlfn.XLOOKUP(A253,'SJR LIST (2024)'!A171:A472,'SJR LIST (2024)'!V171:V472,,0,-1)</f>
        <v>0</v>
      </c>
      <c r="N253" s="9">
        <f>_xlfn.XLOOKUP(A253,'SJR LIST (2024)'!A171:A472,'SJR LIST (2024)'!AB171:AB472,,0,-1)</f>
        <v>0</v>
      </c>
      <c r="O253" s="9">
        <f>_xlfn.XLOOKUP(A253,'SJR LIST (2024)'!A171:A472,'SJR LIST (2024)'!AD171:AD472,,0,-1)</f>
        <v>0</v>
      </c>
      <c r="P253" s="9">
        <f>_xlfn.XLOOKUP(A253,'SJR LIST (2024)'!A171:A472,'SJR LIST (2024)'!AG171:AG472,,0,-1)</f>
        <v>0</v>
      </c>
      <c r="Q253" s="9">
        <f>_xlfn.XLOOKUP(A253,'SJR LIST (2024)'!A171:A472,'SJR LIST (2024)'!AC171:AC472,,0,-1)</f>
        <v>0</v>
      </c>
      <c r="R253" s="7"/>
      <c r="S253" s="7" t="str">
        <f>_xlfn.XLOOKUP(A253,'SJR LIST (2024)'!A168:A472,'SJR LIST (2024)'!AP168:AP472,,0,-1)</f>
        <v>DPO</v>
      </c>
    </row>
    <row r="254" s="3" customFormat="1" spans="1:19">
      <c r="A254" s="13">
        <v>232819</v>
      </c>
      <c r="B254" s="7" t="str">
        <f>_xlfn.XLOOKUP(A254,'SJR LIST (2024)'!A172:A473,'SJR LIST (2024)'!B172:B473,,0,-1)</f>
        <v>BREADTALK PHILIPPINES (MARKET MARKET)</v>
      </c>
      <c r="C254" s="10">
        <f>_xlfn.XLOOKUP(A254,'SJR LIST (2024)'!A172:A473,'SJR LIST (2024)'!L172:L473,,0,-1)</f>
        <v>45631</v>
      </c>
      <c r="D254" s="9">
        <f>_xlfn.XLOOKUP(A254,'SJR LIST (2024)'!A172:A473,'SJR LIST (2024)'!Q172:Q473,,0,-1)</f>
        <v>1500</v>
      </c>
      <c r="E254" s="9">
        <f>_xlfn.XLOOKUP(A254,'SJR LIST (2024)'!A172:A473,'SJR LIST (2024)'!R172:R473,,0,-1)</f>
        <v>800</v>
      </c>
      <c r="F254" s="9">
        <f>_xlfn.XLOOKUP(A254,'SJR LIST (2024)'!A172:A473,'SJR LIST (2024)'!S172:S473,,0,-1)</f>
        <v>0</v>
      </c>
      <c r="G254" s="9">
        <f>_xlfn.XLOOKUP(A254,'SJR LIST (2024)'!A172:A473,'SJR LIST (2024)'!T172:T473,,0,-1)</f>
        <v>0</v>
      </c>
      <c r="H254" s="9">
        <f>_xlfn.XLOOKUP(A254,'SJR LIST (2024)'!A172:A473,'SJR LIST (2024)'!U172:U473,,0,-1)</f>
        <v>0</v>
      </c>
      <c r="I254" s="9">
        <f>_xlfn.XLOOKUP(A254,'SJR LIST (2024)'!A172:A473,'SJR LIST (2024)'!W172:W473,,0,-1)</f>
        <v>1500</v>
      </c>
      <c r="J254" s="9">
        <f>_xlfn.XLOOKUP(A254,'SJR LIST (2024)'!A172:A473,'SJR LIST (2024)'!X172:X473,,0,-1)</f>
        <v>800</v>
      </c>
      <c r="K254" s="9">
        <f>_xlfn.XLOOKUP(A254,'SJR LIST (2024)'!A172:A473,'SJR LIST (2024)'!Y172:Y473,,0,-1)</f>
        <v>0</v>
      </c>
      <c r="L254" s="9">
        <f>_xlfn.XLOOKUP(A254,'SJR LIST (2024)'!A172:A473,'SJR LIST (2024)'!Z172:Z473,,0,-1)</f>
        <v>0</v>
      </c>
      <c r="M254" s="9">
        <f>_xlfn.XLOOKUP(A254,'SJR LIST (2024)'!A172:A473,'SJR LIST (2024)'!V172:V473,,0,-1)</f>
        <v>0</v>
      </c>
      <c r="N254" s="9">
        <f>_xlfn.XLOOKUP(A254,'SJR LIST (2024)'!A172:A473,'SJR LIST (2024)'!AB172:AB473,,0,-1)</f>
        <v>0</v>
      </c>
      <c r="O254" s="9">
        <f>_xlfn.XLOOKUP(A254,'SJR LIST (2024)'!A172:A473,'SJR LIST (2024)'!AD172:AD473,,0,-1)</f>
        <v>0</v>
      </c>
      <c r="P254" s="9">
        <f>_xlfn.XLOOKUP(A254,'SJR LIST (2024)'!A172:A473,'SJR LIST (2024)'!AG172:AG473,,0,-1)</f>
        <v>0</v>
      </c>
      <c r="Q254" s="9">
        <f>_xlfn.XLOOKUP(A254,'SJR LIST (2024)'!A172:A473,'SJR LIST (2024)'!AC172:AC473,,0,-1)</f>
        <v>0</v>
      </c>
      <c r="R254" s="7"/>
      <c r="S254" s="7" t="str">
        <f>_xlfn.XLOOKUP(A254,'SJR LIST (2024)'!A169:A473,'SJR LIST (2024)'!AP169:AP473,,0,-1)</f>
        <v>DPO</v>
      </c>
    </row>
    <row r="255" s="3" customFormat="1" spans="1:19">
      <c r="A255" s="13">
        <v>232820</v>
      </c>
      <c r="B255" s="7" t="str">
        <f>_xlfn.XLOOKUP(A255,'SJR LIST (2024)'!A173:A474,'SJR LIST (2024)'!B173:B474,,0,-1)</f>
        <v>BREADTALK PHILIPPINES (MARKET MARKET)</v>
      </c>
      <c r="C255" s="10">
        <f>_xlfn.XLOOKUP(A255,'SJR LIST (2024)'!A173:A474,'SJR LIST (2024)'!L173:L474,,0,-1)</f>
        <v>45631</v>
      </c>
      <c r="D255" s="9">
        <f>_xlfn.XLOOKUP(A255,'SJR LIST (2024)'!A173:A474,'SJR LIST (2024)'!Q173:Q474,,0,-1)</f>
        <v>1500</v>
      </c>
      <c r="E255" s="9">
        <f>_xlfn.XLOOKUP(A255,'SJR LIST (2024)'!A173:A474,'SJR LIST (2024)'!R173:R474,,0,-1)</f>
        <v>800</v>
      </c>
      <c r="F255" s="9">
        <f>_xlfn.XLOOKUP(A255,'SJR LIST (2024)'!A173:A474,'SJR LIST (2024)'!S173:S474,,0,-1)</f>
        <v>0</v>
      </c>
      <c r="G255" s="9">
        <f>_xlfn.XLOOKUP(A255,'SJR LIST (2024)'!A173:A474,'SJR LIST (2024)'!T173:T474,,0,-1)</f>
        <v>0</v>
      </c>
      <c r="H255" s="9">
        <f>_xlfn.XLOOKUP(A255,'SJR LIST (2024)'!A173:A474,'SJR LIST (2024)'!U173:U474,,0,-1)</f>
        <v>0</v>
      </c>
      <c r="I255" s="9">
        <f>_xlfn.XLOOKUP(A255,'SJR LIST (2024)'!A173:A474,'SJR LIST (2024)'!W173:W474,,0,-1)</f>
        <v>1500</v>
      </c>
      <c r="J255" s="9">
        <f>_xlfn.XLOOKUP(A255,'SJR LIST (2024)'!A173:A474,'SJR LIST (2024)'!X173:X474,,0,-1)</f>
        <v>800</v>
      </c>
      <c r="K255" s="9">
        <f>_xlfn.XLOOKUP(A255,'SJR LIST (2024)'!A173:A474,'SJR LIST (2024)'!Y173:Y474,,0,-1)</f>
        <v>0</v>
      </c>
      <c r="L255" s="9">
        <f>_xlfn.XLOOKUP(A255,'SJR LIST (2024)'!A173:A474,'SJR LIST (2024)'!Z173:Z474,,0,-1)</f>
        <v>0</v>
      </c>
      <c r="M255" s="9">
        <f>_xlfn.XLOOKUP(A255,'SJR LIST (2024)'!A173:A474,'SJR LIST (2024)'!V173:V474,,0,-1)</f>
        <v>0</v>
      </c>
      <c r="N255" s="9">
        <f>_xlfn.XLOOKUP(A255,'SJR LIST (2024)'!A173:A474,'SJR LIST (2024)'!AB173:AB474,,0,-1)</f>
        <v>0</v>
      </c>
      <c r="O255" s="9">
        <f>_xlfn.XLOOKUP(A255,'SJR LIST (2024)'!A173:A474,'SJR LIST (2024)'!AD173:AD474,,0,-1)</f>
        <v>0</v>
      </c>
      <c r="P255" s="9">
        <f>_xlfn.XLOOKUP(A255,'SJR LIST (2024)'!A173:A474,'SJR LIST (2024)'!AG173:AG474,,0,-1)</f>
        <v>0</v>
      </c>
      <c r="Q255" s="9">
        <f>_xlfn.XLOOKUP(A255,'SJR LIST (2024)'!A173:A474,'SJR LIST (2024)'!AC173:AC474,,0,-1)</f>
        <v>0</v>
      </c>
      <c r="R255" s="7"/>
      <c r="S255" s="7" t="str">
        <f>_xlfn.XLOOKUP(A255,'SJR LIST (2024)'!A170:A474,'SJR LIST (2024)'!AP170:AP474,,0,-1)</f>
        <v>DPO</v>
      </c>
    </row>
    <row r="256" s="3" customFormat="1" spans="1:19">
      <c r="A256" s="13">
        <v>233395</v>
      </c>
      <c r="B256" s="7" t="str">
        <f>_xlfn.XLOOKUP(A256,'SJR LIST (2024)'!A174:A475,'SJR LIST (2024)'!B174:B475,,0,-1)</f>
        <v>VISCA, JULIE ANN</v>
      </c>
      <c r="C256" s="10">
        <f>_xlfn.XLOOKUP(A256,'SJR LIST (2024)'!A174:A475,'SJR LIST (2024)'!L174:L475,,0,-1)</f>
        <v>45632</v>
      </c>
      <c r="D256" s="9">
        <f>_xlfn.XLOOKUP(A256,'SJR LIST (2024)'!A174:A475,'SJR LIST (2024)'!Q174:Q475,,0,-1)</f>
        <v>2500</v>
      </c>
      <c r="E256" s="9">
        <f>_xlfn.XLOOKUP(A256,'SJR LIST (2024)'!A174:A475,'SJR LIST (2024)'!R174:R475,,0,-1)</f>
        <v>800</v>
      </c>
      <c r="F256" s="9">
        <f>_xlfn.XLOOKUP(A256,'SJR LIST (2024)'!A174:A475,'SJR LIST (2024)'!S174:S475,,0,-1)</f>
        <v>0</v>
      </c>
      <c r="G256" s="9">
        <f>_xlfn.XLOOKUP(A256,'SJR LIST (2024)'!A174:A475,'SJR LIST (2024)'!T174:T475,,0,-1)</f>
        <v>0</v>
      </c>
      <c r="H256" s="9">
        <f>_xlfn.XLOOKUP(A256,'SJR LIST (2024)'!A174:A475,'SJR LIST (2024)'!U174:U475,,0,-1)</f>
        <v>0</v>
      </c>
      <c r="I256" s="9">
        <f>_xlfn.XLOOKUP(A256,'SJR LIST (2024)'!A174:A475,'SJR LIST (2024)'!W174:W475,,0,-1)</f>
        <v>2500</v>
      </c>
      <c r="J256" s="9">
        <f>_xlfn.XLOOKUP(A256,'SJR LIST (2024)'!A174:A475,'SJR LIST (2024)'!X174:X475,,0,-1)</f>
        <v>800</v>
      </c>
      <c r="K256" s="9">
        <f>_xlfn.XLOOKUP(A256,'SJR LIST (2024)'!A174:A475,'SJR LIST (2024)'!Y174:Y475,,0,-1)</f>
        <v>0</v>
      </c>
      <c r="L256" s="9">
        <f>_xlfn.XLOOKUP(A256,'SJR LIST (2024)'!A174:A475,'SJR LIST (2024)'!Z174:Z475,,0,-1)</f>
        <v>0</v>
      </c>
      <c r="M256" s="9">
        <f>_xlfn.XLOOKUP(A256,'SJR LIST (2024)'!A174:A475,'SJR LIST (2024)'!V174:V475,,0,-1)</f>
        <v>0</v>
      </c>
      <c r="N256" s="9">
        <f>_xlfn.XLOOKUP(A256,'SJR LIST (2024)'!A174:A475,'SJR LIST (2024)'!AB174:AB475,,0,-1)</f>
        <v>0</v>
      </c>
      <c r="O256" s="9">
        <f>_xlfn.XLOOKUP(A256,'SJR LIST (2024)'!A174:A475,'SJR LIST (2024)'!AD174:AD475,,0,-1)</f>
        <v>0</v>
      </c>
      <c r="P256" s="9">
        <f>_xlfn.XLOOKUP(A256,'SJR LIST (2024)'!A174:A475,'SJR LIST (2024)'!AG174:AG475,,0,-1)</f>
        <v>0</v>
      </c>
      <c r="Q256" s="9">
        <f>_xlfn.XLOOKUP(A256,'SJR LIST (2024)'!A174:A475,'SJR LIST (2024)'!AC174:AC475,,0,-1)</f>
        <v>0</v>
      </c>
      <c r="R256" s="7"/>
      <c r="S256" s="7" t="str">
        <f>_xlfn.XLOOKUP(A256,'SJR LIST (2024)'!A171:A475,'SJR LIST (2024)'!AP171:AP475,,0,-1)</f>
        <v>DPO</v>
      </c>
    </row>
    <row r="257" s="3" customFormat="1" spans="1:19">
      <c r="A257" s="13">
        <v>233399</v>
      </c>
      <c r="B257" s="7" t="str">
        <f>_xlfn.XLOOKUP(A257,'SJR LIST (2024)'!A175:A475,'SJR LIST (2024)'!B175:B475,,0,-1)</f>
        <v>VISCA, JULIE ANN</v>
      </c>
      <c r="C257" s="10">
        <f>_xlfn.XLOOKUP(A257,'SJR LIST (2024)'!A175:A475,'SJR LIST (2024)'!L175:L475,,0,-1)</f>
        <v>45632</v>
      </c>
      <c r="D257" s="9">
        <f>_xlfn.XLOOKUP(A257,'SJR LIST (2024)'!A175:A475,'SJR LIST (2024)'!Q175:Q475,,0,-1)</f>
        <v>4000</v>
      </c>
      <c r="E257" s="9">
        <f>_xlfn.XLOOKUP(A257,'SJR LIST (2024)'!A175:A475,'SJR LIST (2024)'!R175:R475,,0,-1)</f>
        <v>800</v>
      </c>
      <c r="F257" s="9">
        <f>_xlfn.XLOOKUP(A257,'SJR LIST (2024)'!A175:A475,'SJR LIST (2024)'!S175:S475,,0,-1)</f>
        <v>0</v>
      </c>
      <c r="G257" s="9">
        <f>_xlfn.XLOOKUP(A257,'SJR LIST (2024)'!A175:A475,'SJR LIST (2024)'!T175:T475,,0,-1)</f>
        <v>0</v>
      </c>
      <c r="H257" s="9">
        <f>_xlfn.XLOOKUP(A257,'SJR LIST (2024)'!A175:A475,'SJR LIST (2024)'!U175:U475,,0,-1)</f>
        <v>0</v>
      </c>
      <c r="I257" s="9">
        <f>_xlfn.XLOOKUP(A257,'SJR LIST (2024)'!A175:A475,'SJR LIST (2024)'!W175:W475,,0,-1)</f>
        <v>4000</v>
      </c>
      <c r="J257" s="9">
        <f>_xlfn.XLOOKUP(A257,'SJR LIST (2024)'!A175:A475,'SJR LIST (2024)'!X175:X475,,0,-1)</f>
        <v>800</v>
      </c>
      <c r="K257" s="9">
        <f>_xlfn.XLOOKUP(A257,'SJR LIST (2024)'!A175:A475,'SJR LIST (2024)'!Y175:Y475,,0,-1)</f>
        <v>0</v>
      </c>
      <c r="L257" s="9">
        <f>_xlfn.XLOOKUP(A257,'SJR LIST (2024)'!A175:A475,'SJR LIST (2024)'!Z175:Z475,,0,-1)</f>
        <v>0</v>
      </c>
      <c r="M257" s="9">
        <f>_xlfn.XLOOKUP(A257,'SJR LIST (2024)'!A175:A475,'SJR LIST (2024)'!V175:V475,,0,-1)</f>
        <v>0</v>
      </c>
      <c r="N257" s="9">
        <f>_xlfn.XLOOKUP(A257,'SJR LIST (2024)'!A175:A475,'SJR LIST (2024)'!AB175:AB475,,0,-1)</f>
        <v>0</v>
      </c>
      <c r="O257" s="9">
        <f>_xlfn.XLOOKUP(A257,'SJR LIST (2024)'!A175:A475,'SJR LIST (2024)'!AD175:AD475,,0,-1)</f>
        <v>0</v>
      </c>
      <c r="P257" s="9">
        <f>_xlfn.XLOOKUP(A257,'SJR LIST (2024)'!A175:A475,'SJR LIST (2024)'!AG175:AG475,,0,-1)</f>
        <v>0</v>
      </c>
      <c r="Q257" s="9">
        <f>_xlfn.XLOOKUP(A257,'SJR LIST (2024)'!A175:A475,'SJR LIST (2024)'!AC175:AC475,,0,-1)</f>
        <v>0</v>
      </c>
      <c r="R257" s="7"/>
      <c r="S257" s="7" t="str">
        <f>_xlfn.XLOOKUP(A257,'SJR LIST (2024)'!A172:A475,'SJR LIST (2024)'!AP172:AP475,,0,-1)</f>
        <v>DPO</v>
      </c>
    </row>
    <row r="258" s="3" customFormat="1" spans="1:19">
      <c r="A258" s="13">
        <v>233054</v>
      </c>
      <c r="B258" s="7" t="str">
        <f>_xlfn.XLOOKUP(A258,'SJR LIST (2024)'!A176:A475,'SJR LIST (2024)'!B176:B475,,0,-1)</f>
        <v>EVANGELISTA, KIM</v>
      </c>
      <c r="C258" s="10">
        <f>_xlfn.XLOOKUP(A258,'SJR LIST (2024)'!A176:A475,'SJR LIST (2024)'!L176:L475,,0,-1)</f>
        <v>45637</v>
      </c>
      <c r="D258" s="9">
        <f>_xlfn.XLOOKUP(A258,'SJR LIST (2024)'!A176:A475,'SJR LIST (2024)'!Q176:Q475,,0,-1)</f>
        <v>0</v>
      </c>
      <c r="E258" s="9">
        <f>_xlfn.XLOOKUP(A258,'SJR LIST (2024)'!A176:A475,'SJR LIST (2024)'!R176:R475,,0,-1)</f>
        <v>2600</v>
      </c>
      <c r="F258" s="9">
        <f>_xlfn.XLOOKUP(A258,'SJR LIST (2024)'!A176:A475,'SJR LIST (2024)'!S176:S475,,0,-1)</f>
        <v>500</v>
      </c>
      <c r="G258" s="9">
        <f>_xlfn.XLOOKUP(A258,'SJR LIST (2024)'!A176:A475,'SJR LIST (2024)'!T176:T475,,0,-1)</f>
        <v>0</v>
      </c>
      <c r="H258" s="9">
        <f>_xlfn.XLOOKUP(A258,'SJR LIST (2024)'!A176:A475,'SJR LIST (2024)'!U176:U475,,0,-1)</f>
        <v>0</v>
      </c>
      <c r="I258" s="9">
        <f>_xlfn.XLOOKUP(A258,'SJR LIST (2024)'!A176:A475,'SJR LIST (2024)'!W176:W475,,0,-1)</f>
        <v>0</v>
      </c>
      <c r="J258" s="9">
        <f>_xlfn.XLOOKUP(A258,'SJR LIST (2024)'!A176:A475,'SJR LIST (2024)'!X176:X475,,0,-1)</f>
        <v>450</v>
      </c>
      <c r="K258" s="9">
        <f>_xlfn.XLOOKUP(A258,'SJR LIST (2024)'!A176:A475,'SJR LIST (2024)'!Y176:Y475,,0,-1)</f>
        <v>0</v>
      </c>
      <c r="L258" s="9">
        <f>_xlfn.XLOOKUP(A258,'SJR LIST (2024)'!A176:A475,'SJR LIST (2024)'!Z176:Z475,,0,-1)</f>
        <v>0</v>
      </c>
      <c r="M258" s="9">
        <f>_xlfn.XLOOKUP(A258,'SJR LIST (2024)'!A176:A475,'SJR LIST (2024)'!V176:V475,,0,-1)</f>
        <v>185.5</v>
      </c>
      <c r="N258" s="9">
        <f>_xlfn.XLOOKUP(A258,'SJR LIST (2024)'!A176:A475,'SJR LIST (2024)'!AB176:AB475,,0,-1)</f>
        <v>2464.5</v>
      </c>
      <c r="O258" s="9">
        <f>_xlfn.XLOOKUP(A258,'SJR LIST (2024)'!A176:A475,'SJR LIST (2024)'!AD176:AD475,,0,-1)</f>
        <v>1232.25</v>
      </c>
      <c r="P258" s="9">
        <f>_xlfn.XLOOKUP(A258,'SJR LIST (2024)'!A176:A475,'SJR LIST (2024)'!AG176:AG475,,0,-1)</f>
        <v>1232.25</v>
      </c>
      <c r="Q258" s="9">
        <f>_xlfn.XLOOKUP(A258,'SJR LIST (2024)'!A176:A475,'SJR LIST (2024)'!AC176:AC475,,0,-1)</f>
        <v>0</v>
      </c>
      <c r="R258" s="7"/>
      <c r="S258" s="7" t="str">
        <f>_xlfn.XLOOKUP(A258,'SJR LIST (2024)'!A173:A475,'SJR LIST (2024)'!AP173:AP475,,0,-1)</f>
        <v>ARC</v>
      </c>
    </row>
    <row r="259" s="3" customFormat="1" spans="1:19">
      <c r="A259" s="13">
        <v>233325</v>
      </c>
      <c r="B259" s="7" t="str">
        <f>_xlfn.XLOOKUP(A259,'SJR LIST (2024)'!A177:A475,'SJR LIST (2024)'!B177:B475,,0,-1)</f>
        <v>IBAY, FRANKLIN</v>
      </c>
      <c r="C259" s="10">
        <f>_xlfn.XLOOKUP(A259,'SJR LIST (2024)'!A177:A475,'SJR LIST (2024)'!L177:L475,,0,-1)</f>
        <v>45637</v>
      </c>
      <c r="D259" s="9">
        <f>_xlfn.XLOOKUP(A259,'SJR LIST (2024)'!A177:A475,'SJR LIST (2024)'!Q177:Q475,,0,-1)</f>
        <v>4400</v>
      </c>
      <c r="E259" s="9">
        <f>_xlfn.XLOOKUP(A259,'SJR LIST (2024)'!A177:A475,'SJR LIST (2024)'!R177:R475,,0,-1)</f>
        <v>4250</v>
      </c>
      <c r="F259" s="9">
        <f>_xlfn.XLOOKUP(A259,'SJR LIST (2024)'!A177:A475,'SJR LIST (2024)'!S177:S475,,0,-1)</f>
        <v>500</v>
      </c>
      <c r="G259" s="9">
        <f>_xlfn.XLOOKUP(A259,'SJR LIST (2024)'!A177:A475,'SJR LIST (2024)'!T177:T475,,0,-1)</f>
        <v>0</v>
      </c>
      <c r="H259" s="9">
        <f>_xlfn.XLOOKUP(A259,'SJR LIST (2024)'!A177:A475,'SJR LIST (2024)'!U177:U475,,0,-1)</f>
        <v>0</v>
      </c>
      <c r="I259" s="9">
        <f>_xlfn.XLOOKUP(A259,'SJR LIST (2024)'!A177:A475,'SJR LIST (2024)'!W177:W475,,0,-1)</f>
        <v>0</v>
      </c>
      <c r="J259" s="9">
        <f>_xlfn.XLOOKUP(A259,'SJR LIST (2024)'!A177:A475,'SJR LIST (2024)'!X177:X475,,0,-1)</f>
        <v>450</v>
      </c>
      <c r="K259" s="9">
        <f>_xlfn.XLOOKUP(A259,'SJR LIST (2024)'!A177:A475,'SJR LIST (2024)'!Y177:Y475,,0,-1)</f>
        <v>0</v>
      </c>
      <c r="L259" s="9">
        <f>_xlfn.XLOOKUP(A259,'SJR LIST (2024)'!A177:A475,'SJR LIST (2024)'!Z177:Z475,,0,-1)</f>
        <v>0</v>
      </c>
      <c r="M259" s="9">
        <f>_xlfn.XLOOKUP(A259,'SJR LIST (2024)'!A177:A475,'SJR LIST (2024)'!V177:V475,,0,-1)</f>
        <v>870</v>
      </c>
      <c r="N259" s="9">
        <f>_xlfn.XLOOKUP(A259,'SJR LIST (2024)'!A177:A475,'SJR LIST (2024)'!AB177:AB475,,0,-1)</f>
        <v>7830</v>
      </c>
      <c r="O259" s="9">
        <f>_xlfn.XLOOKUP(A259,'SJR LIST (2024)'!A177:A475,'SJR LIST (2024)'!AD177:AD475,,0,-1)</f>
        <v>4500</v>
      </c>
      <c r="P259" s="9">
        <f>_xlfn.XLOOKUP(A259,'SJR LIST (2024)'!A177:A475,'SJR LIST (2024)'!AG177:AG475,,0,-1)</f>
        <v>3330</v>
      </c>
      <c r="Q259" s="9">
        <f>_xlfn.XLOOKUP(A259,'SJR LIST (2024)'!A177:A475,'SJR LIST (2024)'!AC177:AC475,,0,-1)</f>
        <v>0</v>
      </c>
      <c r="R259" s="7"/>
      <c r="S259" s="7" t="str">
        <f>_xlfn.XLOOKUP(A259,'SJR LIST (2024)'!A174:A475,'SJR LIST (2024)'!AP174:AP475,,0,-1)</f>
        <v>ARC</v>
      </c>
    </row>
    <row r="260" s="3" customFormat="1" spans="1:19">
      <c r="A260" s="13">
        <v>233039</v>
      </c>
      <c r="B260" s="7" t="str">
        <f>_xlfn.XLOOKUP(A260,'SJR LIST (2024)'!A178:A475,'SJR LIST (2024)'!B178:B475,,0,-1)</f>
        <v>ESTILLERO, LUCENA RUIZ</v>
      </c>
      <c r="C260" s="10">
        <f>_xlfn.XLOOKUP(A260,'SJR LIST (2024)'!A178:A475,'SJR LIST (2024)'!L178:L475,,0,-1)</f>
        <v>45642</v>
      </c>
      <c r="D260" s="9">
        <f>_xlfn.XLOOKUP(A260,'SJR LIST (2024)'!A178:A475,'SJR LIST (2024)'!Q178:Q475,,0,-1)</f>
        <v>4675</v>
      </c>
      <c r="E260" s="9">
        <f>_xlfn.XLOOKUP(A260,'SJR LIST (2024)'!A178:A475,'SJR LIST (2024)'!R178:R475,,0,-1)</f>
        <v>2600</v>
      </c>
      <c r="F260" s="9">
        <f>_xlfn.XLOOKUP(A260,'SJR LIST (2024)'!A178:A475,'SJR LIST (2024)'!S178:S475,,0,-1)</f>
        <v>500</v>
      </c>
      <c r="G260" s="9">
        <f>_xlfn.XLOOKUP(A260,'SJR LIST (2024)'!A178:A475,'SJR LIST (2024)'!T178:T475,,0,-1)</f>
        <v>0</v>
      </c>
      <c r="H260" s="9">
        <f>_xlfn.XLOOKUP(A260,'SJR LIST (2024)'!A178:A475,'SJR LIST (2024)'!U178:U475,,0,-1)</f>
        <v>0</v>
      </c>
      <c r="I260" s="9">
        <f>_xlfn.XLOOKUP(A260,'SJR LIST (2024)'!A178:A475,'SJR LIST (2024)'!W178:W475,,0,-1)</f>
        <v>0</v>
      </c>
      <c r="J260" s="9">
        <f>_xlfn.XLOOKUP(A260,'SJR LIST (2024)'!A178:A475,'SJR LIST (2024)'!X178:X475,,0,-1)</f>
        <v>0</v>
      </c>
      <c r="K260" s="9">
        <f>_xlfn.XLOOKUP(A260,'SJR LIST (2024)'!A178:A475,'SJR LIST (2024)'!Y178:Y475,,0,-1)</f>
        <v>0</v>
      </c>
      <c r="L260" s="9">
        <f>_xlfn.XLOOKUP(A260,'SJR LIST (2024)'!A178:A475,'SJR LIST (2024)'!Z178:Z475,,0,-1)</f>
        <v>0</v>
      </c>
      <c r="M260" s="9">
        <f>_xlfn.XLOOKUP(A260,'SJR LIST (2024)'!A178:A475,'SJR LIST (2024)'!V178:V475,,0,-1)</f>
        <v>0</v>
      </c>
      <c r="N260" s="9">
        <f>_xlfn.XLOOKUP(A260,'SJR LIST (2024)'!A178:A475,'SJR LIST (2024)'!AB178:AB475,,0,-1)</f>
        <v>7775</v>
      </c>
      <c r="O260" s="9">
        <f>_xlfn.XLOOKUP(A260,'SJR LIST (2024)'!A178:A475,'SJR LIST (2024)'!AD178:AD475,,0,-1)</f>
        <v>3887.5</v>
      </c>
      <c r="P260" s="9">
        <f>_xlfn.XLOOKUP(A260,'SJR LIST (2024)'!A178:A475,'SJR LIST (2024)'!AG178:AG475,,0,-1)</f>
        <v>3887.5</v>
      </c>
      <c r="Q260" s="9">
        <f>_xlfn.XLOOKUP(A260,'SJR LIST (2024)'!A178:A475,'SJR LIST (2024)'!AC178:AC475,,0,-1)</f>
        <v>0</v>
      </c>
      <c r="R260" s="7"/>
      <c r="S260" s="7" t="str">
        <f>_xlfn.XLOOKUP(A260,'SJR LIST (2024)'!A175:A475,'SJR LIST (2024)'!AP175:AP475,,0,-1)</f>
        <v>ARC</v>
      </c>
    </row>
    <row r="261" s="3" customFormat="1" spans="1:19">
      <c r="A261" s="13">
        <v>233948</v>
      </c>
      <c r="B261" s="7" t="str">
        <f>_xlfn.XLOOKUP(A261,'SJR LIST (2024)'!A179:A475,'SJR LIST (2024)'!B179:B475,,0,-1)</f>
        <v>BREADTALK PHILIPPINES (MOA)</v>
      </c>
      <c r="C261" s="10">
        <f>_xlfn.XLOOKUP(A261,'SJR LIST (2024)'!A179:A475,'SJR LIST (2024)'!L179:L475,,0,-1)</f>
        <v>45642</v>
      </c>
      <c r="D261" s="9">
        <f>_xlfn.XLOOKUP(A261,'SJR LIST (2024)'!A179:A475,'SJR LIST (2024)'!Q179:Q475,,0,-1)</f>
        <v>1500</v>
      </c>
      <c r="E261" s="9">
        <f>_xlfn.XLOOKUP(A261,'SJR LIST (2024)'!A179:A475,'SJR LIST (2024)'!R179:R475,,0,-1)</f>
        <v>800</v>
      </c>
      <c r="F261" s="9">
        <f>_xlfn.XLOOKUP(A261,'SJR LIST (2024)'!A179:A475,'SJR LIST (2024)'!S179:S475,,0,-1)</f>
        <v>0</v>
      </c>
      <c r="G261" s="9">
        <f>_xlfn.XLOOKUP(A261,'SJR LIST (2024)'!A179:A475,'SJR LIST (2024)'!T179:T475,,0,-1)</f>
        <v>0</v>
      </c>
      <c r="H261" s="9">
        <f>_xlfn.XLOOKUP(A261,'SJR LIST (2024)'!A179:A475,'SJR LIST (2024)'!U179:U475,,0,-1)</f>
        <v>0</v>
      </c>
      <c r="I261" s="9">
        <f>_xlfn.XLOOKUP(A261,'SJR LIST (2024)'!A179:A475,'SJR LIST (2024)'!W179:W475,,0,-1)</f>
        <v>1500</v>
      </c>
      <c r="J261" s="9">
        <f>_xlfn.XLOOKUP(A261,'SJR LIST (2024)'!A179:A475,'SJR LIST (2024)'!X179:X475,,0,-1)</f>
        <v>800</v>
      </c>
      <c r="K261" s="9">
        <f>_xlfn.XLOOKUP(A261,'SJR LIST (2024)'!A179:A475,'SJR LIST (2024)'!Y179:Y475,,0,-1)</f>
        <v>0</v>
      </c>
      <c r="L261" s="9">
        <f>_xlfn.XLOOKUP(A261,'SJR LIST (2024)'!A179:A475,'SJR LIST (2024)'!Z179:Z475,,0,-1)</f>
        <v>0</v>
      </c>
      <c r="M261" s="9">
        <f>_xlfn.XLOOKUP(A261,'SJR LIST (2024)'!A179:A475,'SJR LIST (2024)'!V179:V475,,0,-1)</f>
        <v>0</v>
      </c>
      <c r="N261" s="9">
        <f>_xlfn.XLOOKUP(A261,'SJR LIST (2024)'!A179:A475,'SJR LIST (2024)'!AB179:AB475,,0,-1)</f>
        <v>0</v>
      </c>
      <c r="O261" s="9">
        <f>_xlfn.XLOOKUP(A261,'SJR LIST (2024)'!A179:A475,'SJR LIST (2024)'!AD179:AD475,,0,-1)</f>
        <v>0</v>
      </c>
      <c r="P261" s="9">
        <f>_xlfn.XLOOKUP(A261,'SJR LIST (2024)'!A179:A475,'SJR LIST (2024)'!AG179:AG475,,0,-1)</f>
        <v>0</v>
      </c>
      <c r="Q261" s="9">
        <f>_xlfn.XLOOKUP(A261,'SJR LIST (2024)'!A179:A475,'SJR LIST (2024)'!AC179:AC475,,0,-1)</f>
        <v>0</v>
      </c>
      <c r="R261" s="7"/>
      <c r="S261" s="7" t="str">
        <f>_xlfn.XLOOKUP(A261,'SJR LIST (2024)'!A176:A475,'SJR LIST (2024)'!AP176:AP475,,0,-1)</f>
        <v>DPO</v>
      </c>
    </row>
    <row r="262" s="3" customFormat="1" spans="1:19">
      <c r="A262" s="13">
        <v>234517</v>
      </c>
      <c r="B262" s="7" t="str">
        <f>_xlfn.XLOOKUP(A262,'SJR LIST (2024)'!A180:A475,'SJR LIST (2024)'!B180:B475,,0,-1)</f>
        <v>CALABRUSO, RECHEL</v>
      </c>
      <c r="C262" s="10">
        <f>_xlfn.XLOOKUP(A262,'SJR LIST (2024)'!A180:A475,'SJR LIST (2024)'!L180:L475,,0,-1)</f>
        <v>45642</v>
      </c>
      <c r="D262" s="9">
        <f>_xlfn.XLOOKUP(A262,'SJR LIST (2024)'!A180:A475,'SJR LIST (2024)'!Q180:Q475,,0,-1)</f>
        <v>2150</v>
      </c>
      <c r="E262" s="9">
        <f>_xlfn.XLOOKUP(A262,'SJR LIST (2024)'!A180:A475,'SJR LIST (2024)'!R180:R475,,0,-1)</f>
        <v>1350</v>
      </c>
      <c r="F262" s="9">
        <f>_xlfn.XLOOKUP(A262,'SJR LIST (2024)'!A180:A475,'SJR LIST (2024)'!S180:S475,,0,-1)</f>
        <v>0</v>
      </c>
      <c r="G262" s="9">
        <f>_xlfn.XLOOKUP(A262,'SJR LIST (2024)'!A180:A475,'SJR LIST (2024)'!T180:T475,,0,-1)</f>
        <v>0</v>
      </c>
      <c r="H262" s="9">
        <f>_xlfn.XLOOKUP(A262,'SJR LIST (2024)'!A180:A475,'SJR LIST (2024)'!U180:U475,,0,-1)</f>
        <v>0</v>
      </c>
      <c r="I262" s="9">
        <f>_xlfn.XLOOKUP(A262,'SJR LIST (2024)'!A180:A475,'SJR LIST (2024)'!W180:W475,,0,-1)</f>
        <v>2150</v>
      </c>
      <c r="J262" s="9">
        <f>_xlfn.XLOOKUP(A262,'SJR LIST (2024)'!A180:A475,'SJR LIST (2024)'!X180:X475,,0,-1)</f>
        <v>1350</v>
      </c>
      <c r="K262" s="9">
        <f>_xlfn.XLOOKUP(A262,'SJR LIST (2024)'!A180:A475,'SJR LIST (2024)'!Y180:Y475,,0,-1)</f>
        <v>0</v>
      </c>
      <c r="L262" s="9">
        <f>_xlfn.XLOOKUP(A262,'SJR LIST (2024)'!A180:A475,'SJR LIST (2024)'!Z180:Z475,,0,-1)</f>
        <v>0</v>
      </c>
      <c r="M262" s="9">
        <f>_xlfn.XLOOKUP(A262,'SJR LIST (2024)'!A180:A475,'SJR LIST (2024)'!V180:V475,,0,-1)</f>
        <v>0</v>
      </c>
      <c r="N262" s="9">
        <f>_xlfn.XLOOKUP(A262,'SJR LIST (2024)'!A180:A475,'SJR LIST (2024)'!AB180:AB475,,0,-1)</f>
        <v>0</v>
      </c>
      <c r="O262" s="9">
        <f>_xlfn.XLOOKUP(A262,'SJR LIST (2024)'!A180:A475,'SJR LIST (2024)'!AD180:AD475,,0,-1)</f>
        <v>0</v>
      </c>
      <c r="P262" s="9">
        <f>_xlfn.XLOOKUP(A262,'SJR LIST (2024)'!A180:A475,'SJR LIST (2024)'!AG180:AG475,,0,-1)</f>
        <v>0</v>
      </c>
      <c r="Q262" s="9">
        <f>_xlfn.XLOOKUP(A262,'SJR LIST (2024)'!A180:A475,'SJR LIST (2024)'!AC180:AC475,,0,-1)</f>
        <v>0</v>
      </c>
      <c r="R262" s="7"/>
      <c r="S262" s="7" t="str">
        <f>_xlfn.XLOOKUP(A262,'SJR LIST (2024)'!A177:A475,'SJR LIST (2024)'!AP177:AP475,,0,-1)</f>
        <v>DPO</v>
      </c>
    </row>
    <row r="263" s="3" customFormat="1" spans="1:19">
      <c r="A263" s="13">
        <v>234466</v>
      </c>
      <c r="B263" s="7" t="str">
        <f>_xlfn.XLOOKUP(A263,'SJR LIST (2024)'!A181:A475,'SJR LIST (2024)'!B181:B475,,0,-1)</f>
        <v>SAN JUAN, JOHN PAUL RAMOS</v>
      </c>
      <c r="C263" s="10">
        <f>_xlfn.XLOOKUP(A263,'SJR LIST (2024)'!A181:A475,'SJR LIST (2024)'!L181:L475,,0,-1)</f>
        <v>45644</v>
      </c>
      <c r="D263" s="9">
        <f>_xlfn.XLOOKUP(A263,'SJR LIST (2024)'!A181:A475,'SJR LIST (2024)'!Q181:Q475,,0,-1)</f>
        <v>4300</v>
      </c>
      <c r="E263" s="9">
        <f>_xlfn.XLOOKUP(A263,'SJR LIST (2024)'!A181:A475,'SJR LIST (2024)'!R181:R475,,0,-1)</f>
        <v>2300</v>
      </c>
      <c r="F263" s="9">
        <f>_xlfn.XLOOKUP(A263,'SJR LIST (2024)'!A181:A475,'SJR LIST (2024)'!S181:S475,,0,-1)</f>
        <v>500</v>
      </c>
      <c r="G263" s="9">
        <f>_xlfn.XLOOKUP(A263,'SJR LIST (2024)'!A181:A475,'SJR LIST (2024)'!T181:T475,,0,-1)</f>
        <v>0</v>
      </c>
      <c r="H263" s="9">
        <f>_xlfn.XLOOKUP(A263,'SJR LIST (2024)'!A181:A475,'SJR LIST (2024)'!U181:U475,,0,-1)</f>
        <v>0</v>
      </c>
      <c r="I263" s="9">
        <f>_xlfn.XLOOKUP(A263,'SJR LIST (2024)'!A181:A475,'SJR LIST (2024)'!W181:W475,,0,-1)</f>
        <v>0</v>
      </c>
      <c r="J263" s="9">
        <f>_xlfn.XLOOKUP(A263,'SJR LIST (2024)'!A181:A475,'SJR LIST (2024)'!X181:X475,,0,-1)</f>
        <v>2300</v>
      </c>
      <c r="K263" s="9">
        <f>_xlfn.XLOOKUP(A263,'SJR LIST (2024)'!A181:A475,'SJR LIST (2024)'!Y181:Y475,,0,-1)</f>
        <v>0</v>
      </c>
      <c r="L263" s="9">
        <f>_xlfn.XLOOKUP(A263,'SJR LIST (2024)'!A181:A475,'SJR LIST (2024)'!Z181:Z475,,0,-1)</f>
        <v>0</v>
      </c>
      <c r="M263" s="9">
        <f>_xlfn.XLOOKUP(A263,'SJR LIST (2024)'!A181:A475,'SJR LIST (2024)'!V181:V475,,0,-1)</f>
        <v>0</v>
      </c>
      <c r="N263" s="9">
        <f>_xlfn.XLOOKUP(A263,'SJR LIST (2024)'!A181:A475,'SJR LIST (2024)'!AB181:AB475,,0,-1)</f>
        <v>4800</v>
      </c>
      <c r="O263" s="9">
        <f>_xlfn.XLOOKUP(A263,'SJR LIST (2024)'!A181:A475,'SJR LIST (2024)'!AD181:AD475,,0,-1)</f>
        <v>2400</v>
      </c>
      <c r="P263" s="9">
        <f>_xlfn.XLOOKUP(A263,'SJR LIST (2024)'!A181:A475,'SJR LIST (2024)'!AG181:AG475,,0,-1)</f>
        <v>2400</v>
      </c>
      <c r="Q263" s="9">
        <f>_xlfn.XLOOKUP(A263,'SJR LIST (2024)'!A181:A475,'SJR LIST (2024)'!AC181:AC475,,0,-1)</f>
        <v>0</v>
      </c>
      <c r="R263" s="7"/>
      <c r="S263" s="7" t="str">
        <f>_xlfn.XLOOKUP(A263,'SJR LIST (2024)'!A178:A475,'SJR LIST (2024)'!AP178:AP475,,0,-1)</f>
        <v>ARC</v>
      </c>
    </row>
    <row r="264" s="3" customFormat="1" spans="1:19">
      <c r="A264" s="13">
        <v>234961</v>
      </c>
      <c r="B264" s="7" t="str">
        <f>_xlfn.XLOOKUP(A264,'SJR LIST (2024)'!A182:A475,'SJR LIST (2024)'!B182:B475,,0,-1)</f>
        <v>RACHO, BRIGITTE</v>
      </c>
      <c r="C264" s="10">
        <f>_xlfn.XLOOKUP(A264,'SJR LIST (2024)'!A182:A475,'SJR LIST (2024)'!L182:L475,,0,-1)</f>
        <v>45644</v>
      </c>
      <c r="D264" s="9">
        <f>_xlfn.XLOOKUP(A264,'SJR LIST (2024)'!A182:A475,'SJR LIST (2024)'!Q182:Q475,,0,-1)</f>
        <v>3300</v>
      </c>
      <c r="E264" s="9">
        <f>_xlfn.XLOOKUP(A264,'SJR LIST (2024)'!A182:A475,'SJR LIST (2024)'!R182:R475,,0,-1)</f>
        <v>2300</v>
      </c>
      <c r="F264" s="9">
        <f>_xlfn.XLOOKUP(A264,'SJR LIST (2024)'!A182:A475,'SJR LIST (2024)'!S182:S475,,0,-1)</f>
        <v>500</v>
      </c>
      <c r="G264" s="9">
        <f>_xlfn.XLOOKUP(A264,'SJR LIST (2024)'!A182:A475,'SJR LIST (2024)'!T182:T475,,0,-1)</f>
        <v>250</v>
      </c>
      <c r="H264" s="9">
        <f>_xlfn.XLOOKUP(A264,'SJR LIST (2024)'!A182:A475,'SJR LIST (2024)'!U182:U475,,0,-1)</f>
        <v>0</v>
      </c>
      <c r="I264" s="9">
        <f>_xlfn.XLOOKUP(A264,'SJR LIST (2024)'!A182:A475,'SJR LIST (2024)'!W182:W475,,0,-1)</f>
        <v>0</v>
      </c>
      <c r="J264" s="9">
        <f>_xlfn.XLOOKUP(A264,'SJR LIST (2024)'!A182:A475,'SJR LIST (2024)'!X182:X475,,0,-1)</f>
        <v>0</v>
      </c>
      <c r="K264" s="9">
        <f>_xlfn.XLOOKUP(A264,'SJR LIST (2024)'!A182:A475,'SJR LIST (2024)'!Y182:Y475,,0,-1)</f>
        <v>0</v>
      </c>
      <c r="L264" s="9">
        <f>_xlfn.XLOOKUP(A264,'SJR LIST (2024)'!A182:A475,'SJR LIST (2024)'!Z182:Z475,,0,-1)</f>
        <v>0</v>
      </c>
      <c r="M264" s="9">
        <f>_xlfn.XLOOKUP(A264,'SJR LIST (2024)'!A182:A475,'SJR LIST (2024)'!V182:V475,,0,-1)</f>
        <v>0</v>
      </c>
      <c r="N264" s="9">
        <f>_xlfn.XLOOKUP(A264,'SJR LIST (2024)'!A182:A475,'SJR LIST (2024)'!AB182:AB475,,0,-1)</f>
        <v>6350</v>
      </c>
      <c r="O264" s="9">
        <f>_xlfn.XLOOKUP(A264,'SJR LIST (2024)'!A182:A475,'SJR LIST (2024)'!AD182:AD475,,0,-1)</f>
        <v>3175</v>
      </c>
      <c r="P264" s="9">
        <f>_xlfn.XLOOKUP(A264,'SJR LIST (2024)'!A182:A475,'SJR LIST (2024)'!AG182:AG475,,0,-1)</f>
        <v>3175</v>
      </c>
      <c r="Q264" s="9">
        <f>_xlfn.XLOOKUP(A264,'SJR LIST (2024)'!A182:A475,'SJR LIST (2024)'!AC182:AC475,,0,-1)</f>
        <v>0</v>
      </c>
      <c r="R264" s="7"/>
      <c r="S264" s="7" t="str">
        <f>_xlfn.XLOOKUP(A264,'SJR LIST (2024)'!A179:A475,'SJR LIST (2024)'!AP179:AP475,,0,-1)</f>
        <v>ARC</v>
      </c>
    </row>
    <row r="265" ht="27" customHeight="1" spans="1:19">
      <c r="A265" s="17" t="s">
        <v>1492</v>
      </c>
      <c r="B265" s="17"/>
      <c r="C265" s="18"/>
      <c r="D265" s="19">
        <f t="shared" ref="D265:Q265" si="0">SUM(D3:D264)</f>
        <v>675655</v>
      </c>
      <c r="E265" s="19">
        <f t="shared" si="0"/>
        <v>451140</v>
      </c>
      <c r="F265" s="19">
        <f t="shared" si="0"/>
        <v>54000</v>
      </c>
      <c r="G265" s="19">
        <f t="shared" si="0"/>
        <v>250</v>
      </c>
      <c r="H265" s="19">
        <f t="shared" si="0"/>
        <v>4330</v>
      </c>
      <c r="I265" s="32">
        <f t="shared" si="0"/>
        <v>309663</v>
      </c>
      <c r="J265" s="32">
        <f t="shared" si="0"/>
        <v>183625</v>
      </c>
      <c r="K265" s="19">
        <f t="shared" si="0"/>
        <v>2843</v>
      </c>
      <c r="L265" s="19">
        <f t="shared" si="0"/>
        <v>2839.5</v>
      </c>
      <c r="M265" s="19">
        <f t="shared" si="0"/>
        <v>17986.92</v>
      </c>
      <c r="N265" s="32">
        <f t="shared" si="0"/>
        <v>660611.94</v>
      </c>
      <c r="O265" s="19">
        <f t="shared" si="0"/>
        <v>275705.35</v>
      </c>
      <c r="P265" s="19">
        <f t="shared" si="0"/>
        <v>345700.09</v>
      </c>
      <c r="Q265" s="19">
        <f t="shared" si="0"/>
        <v>39206.5</v>
      </c>
      <c r="R265" s="6"/>
      <c r="S265" s="6"/>
    </row>
    <row r="268" spans="2:2">
      <c r="B268" s="20"/>
    </row>
    <row r="269" ht="26.25" spans="2:15">
      <c r="B269" s="21" t="s">
        <v>7</v>
      </c>
      <c r="C269" s="22" t="s">
        <v>8</v>
      </c>
      <c r="D269" s="22" t="s">
        <v>9</v>
      </c>
      <c r="E269" s="22" t="s">
        <v>33</v>
      </c>
      <c r="F269" s="22" t="s">
        <v>34</v>
      </c>
      <c r="G269" s="22" t="s">
        <v>10</v>
      </c>
      <c r="H269" s="22" t="s">
        <v>35</v>
      </c>
      <c r="I269" s="22" t="s">
        <v>36</v>
      </c>
      <c r="J269" s="22" t="s">
        <v>37</v>
      </c>
      <c r="K269" s="22" t="s">
        <v>38</v>
      </c>
      <c r="L269" s="22" t="s">
        <v>1221</v>
      </c>
      <c r="M269" s="22" t="s">
        <v>39</v>
      </c>
      <c r="N269" s="33" t="s">
        <v>16</v>
      </c>
      <c r="O269" s="34"/>
    </row>
    <row r="270" ht="14.25" spans="2:15">
      <c r="B270" s="23" t="s">
        <v>18</v>
      </c>
      <c r="C270" s="24">
        <f>SUM(D3:D21)</f>
        <v>50055</v>
      </c>
      <c r="D270" s="24">
        <f>SUM(D3:D21)</f>
        <v>50055</v>
      </c>
      <c r="E270" s="24">
        <f>SUM(F3:F21)</f>
        <v>4000</v>
      </c>
      <c r="F270" s="24">
        <f>SUM(G3:G19)</f>
        <v>0</v>
      </c>
      <c r="G270" s="24">
        <f>SUM(H3:H19)</f>
        <v>0</v>
      </c>
      <c r="H270" s="24">
        <f>SUM(I3:I21)</f>
        <v>36700</v>
      </c>
      <c r="I270" s="24">
        <f>SUM(J3:J21)</f>
        <v>16800</v>
      </c>
      <c r="J270" s="24">
        <f>SUM(K3:K19)</f>
        <v>0</v>
      </c>
      <c r="K270" s="24">
        <f>SUM(L3:L19)</f>
        <v>0</v>
      </c>
      <c r="L270" s="24">
        <f>SUM(M3:M21)</f>
        <v>1507</v>
      </c>
      <c r="M270" s="24">
        <f t="shared" ref="M270:M281" si="1">(C270+D270+E270+F270)-(G270+H270+I270+J270+K270+L270)</f>
        <v>49103</v>
      </c>
      <c r="N270" s="35">
        <f>SUM(Q3:Q19)</f>
        <v>0</v>
      </c>
      <c r="O270" s="36"/>
    </row>
    <row r="271" ht="14.25" spans="2:15">
      <c r="B271" s="25" t="s">
        <v>1480</v>
      </c>
      <c r="C271" s="26">
        <f t="shared" ref="C271:L271" si="2">SUM(D22:D51)</f>
        <v>121440</v>
      </c>
      <c r="D271" s="26">
        <f t="shared" si="2"/>
        <v>61600</v>
      </c>
      <c r="E271" s="26">
        <f t="shared" si="2"/>
        <v>8000</v>
      </c>
      <c r="F271" s="24">
        <f t="shared" si="2"/>
        <v>0</v>
      </c>
      <c r="G271" s="26">
        <f t="shared" si="2"/>
        <v>600</v>
      </c>
      <c r="H271" s="26">
        <f t="shared" si="2"/>
        <v>41330</v>
      </c>
      <c r="I271" s="26">
        <f t="shared" si="2"/>
        <v>25350</v>
      </c>
      <c r="J271" s="24">
        <f t="shared" si="2"/>
        <v>0</v>
      </c>
      <c r="K271" s="24">
        <f t="shared" si="2"/>
        <v>0</v>
      </c>
      <c r="L271" s="24">
        <f t="shared" si="2"/>
        <v>3926.07</v>
      </c>
      <c r="M271" s="24">
        <f t="shared" si="1"/>
        <v>119833.93</v>
      </c>
      <c r="N271" s="26">
        <f>SUM(Q22:Q51)</f>
        <v>0</v>
      </c>
      <c r="O271" s="36"/>
    </row>
    <row r="272" ht="14.25" spans="2:15">
      <c r="B272" s="25" t="s">
        <v>1481</v>
      </c>
      <c r="C272" s="26">
        <f>SUM(D51:D74)</f>
        <v>81225</v>
      </c>
      <c r="D272" s="26">
        <f t="shared" ref="D272:J272" si="3">SUM(E51:E74)</f>
        <v>51150</v>
      </c>
      <c r="E272" s="26">
        <f t="shared" si="3"/>
        <v>7000</v>
      </c>
      <c r="F272" s="26">
        <f t="shared" si="3"/>
        <v>0</v>
      </c>
      <c r="G272" s="26">
        <f t="shared" si="3"/>
        <v>2300</v>
      </c>
      <c r="H272" s="26">
        <f t="shared" si="3"/>
        <v>27650</v>
      </c>
      <c r="I272" s="26">
        <f t="shared" si="3"/>
        <v>13800</v>
      </c>
      <c r="J272" s="26">
        <f t="shared" si="3"/>
        <v>1034</v>
      </c>
      <c r="K272" s="26">
        <f>SUM(K51:K74)</f>
        <v>1034</v>
      </c>
      <c r="L272" s="24">
        <f>SUM(M51:M74)</f>
        <v>1459.15</v>
      </c>
      <c r="M272" s="24">
        <f t="shared" si="1"/>
        <v>92097.85</v>
      </c>
      <c r="N272" s="37">
        <f>SUM(Q51:Q74)</f>
        <v>0</v>
      </c>
      <c r="O272" s="36"/>
    </row>
    <row r="273" ht="14.25" spans="2:15">
      <c r="B273" s="25" t="s">
        <v>1482</v>
      </c>
      <c r="C273" s="26">
        <f>SUM(D75:D95)</f>
        <v>41335</v>
      </c>
      <c r="D273" s="26">
        <f t="shared" ref="D273:L273" si="4">SUM(E75:E95)</f>
        <v>35690</v>
      </c>
      <c r="E273" s="26">
        <f t="shared" si="4"/>
        <v>5000</v>
      </c>
      <c r="F273" s="26">
        <f t="shared" si="4"/>
        <v>0</v>
      </c>
      <c r="G273" s="26">
        <f t="shared" si="4"/>
        <v>0</v>
      </c>
      <c r="H273" s="26">
        <f t="shared" si="4"/>
        <v>18000</v>
      </c>
      <c r="I273" s="26">
        <f t="shared" si="4"/>
        <v>14700</v>
      </c>
      <c r="J273" s="26">
        <f t="shared" si="4"/>
        <v>929</v>
      </c>
      <c r="K273" s="26">
        <f t="shared" si="4"/>
        <v>592.5</v>
      </c>
      <c r="L273" s="24">
        <f t="shared" si="4"/>
        <v>903</v>
      </c>
      <c r="M273" s="24">
        <f t="shared" si="1"/>
        <v>46900.5</v>
      </c>
      <c r="N273" s="37">
        <f>SUM(Q75:Q95)</f>
        <v>0</v>
      </c>
      <c r="O273" s="38"/>
    </row>
    <row r="274" ht="14.25" spans="2:15">
      <c r="B274" s="25" t="s">
        <v>1483</v>
      </c>
      <c r="C274" s="26">
        <f t="shared" ref="C274:L274" si="5">SUM(D96:D119)</f>
        <v>74275</v>
      </c>
      <c r="D274" s="26">
        <f t="shared" si="5"/>
        <v>44000</v>
      </c>
      <c r="E274" s="26">
        <f t="shared" si="5"/>
        <v>4500</v>
      </c>
      <c r="F274" s="26">
        <f t="shared" si="5"/>
        <v>0</v>
      </c>
      <c r="G274" s="26">
        <f t="shared" si="5"/>
        <v>0</v>
      </c>
      <c r="H274" s="26">
        <f t="shared" si="5"/>
        <v>43900</v>
      </c>
      <c r="I274" s="26">
        <f t="shared" si="5"/>
        <v>21050</v>
      </c>
      <c r="J274" s="26">
        <f t="shared" si="5"/>
        <v>0</v>
      </c>
      <c r="K274" s="26">
        <f t="shared" si="5"/>
        <v>800</v>
      </c>
      <c r="L274" s="24">
        <f t="shared" si="5"/>
        <v>2019.3</v>
      </c>
      <c r="M274" s="24">
        <f t="shared" si="1"/>
        <v>55005.7</v>
      </c>
      <c r="N274" s="37">
        <f>SUM(Q96:Q119)</f>
        <v>0</v>
      </c>
      <c r="O274" s="38"/>
    </row>
    <row r="275" ht="14.25" spans="2:15">
      <c r="B275" s="25" t="s">
        <v>1484</v>
      </c>
      <c r="C275" s="26">
        <f t="shared" ref="C275:L275" si="6">SUM(D120:D135)</f>
        <v>26035</v>
      </c>
      <c r="D275" s="26">
        <f t="shared" si="6"/>
        <v>25600</v>
      </c>
      <c r="E275" s="26">
        <f t="shared" si="6"/>
        <v>3000</v>
      </c>
      <c r="F275" s="26">
        <f t="shared" si="6"/>
        <v>0</v>
      </c>
      <c r="G275" s="26">
        <f t="shared" si="6"/>
        <v>0</v>
      </c>
      <c r="H275" s="26">
        <f t="shared" si="6"/>
        <v>11333</v>
      </c>
      <c r="I275" s="26">
        <f t="shared" si="6"/>
        <v>14525</v>
      </c>
      <c r="J275" s="26">
        <f t="shared" si="6"/>
        <v>0</v>
      </c>
      <c r="K275" s="26">
        <f t="shared" si="6"/>
        <v>0</v>
      </c>
      <c r="L275" s="24">
        <f t="shared" si="6"/>
        <v>424.9</v>
      </c>
      <c r="M275" s="24">
        <f t="shared" si="1"/>
        <v>28352.1</v>
      </c>
      <c r="N275" s="37">
        <f>SUM(Q120:Q135)</f>
        <v>0</v>
      </c>
      <c r="O275" s="38"/>
    </row>
    <row r="276" ht="14.25" spans="2:15">
      <c r="B276" s="25" t="s">
        <v>1485</v>
      </c>
      <c r="C276" s="26">
        <f t="shared" ref="C276:L276" si="7">SUM(D136:D159)</f>
        <v>42440</v>
      </c>
      <c r="D276" s="26">
        <f t="shared" si="7"/>
        <v>38050</v>
      </c>
      <c r="E276" s="26">
        <f t="shared" si="7"/>
        <v>3300</v>
      </c>
      <c r="F276" s="26">
        <f t="shared" si="7"/>
        <v>0</v>
      </c>
      <c r="G276" s="26">
        <f t="shared" si="7"/>
        <v>0</v>
      </c>
      <c r="H276" s="26">
        <f t="shared" si="7"/>
        <v>11700</v>
      </c>
      <c r="I276" s="26">
        <f t="shared" si="7"/>
        <v>16250</v>
      </c>
      <c r="J276" s="26">
        <f t="shared" si="7"/>
        <v>0</v>
      </c>
      <c r="K276" s="26">
        <f t="shared" si="7"/>
        <v>0</v>
      </c>
      <c r="L276" s="24">
        <f t="shared" si="7"/>
        <v>1279.55</v>
      </c>
      <c r="M276" s="24">
        <f t="shared" si="1"/>
        <v>54560.45</v>
      </c>
      <c r="N276" s="37">
        <f>SUM(Q136:Q159)</f>
        <v>8905</v>
      </c>
      <c r="O276" s="38"/>
    </row>
    <row r="277" ht="14.25" spans="2:15">
      <c r="B277" s="25" t="s">
        <v>41</v>
      </c>
      <c r="C277" s="26">
        <f t="shared" ref="C277:L277" si="8">SUM(D160:D264)</f>
        <v>242350</v>
      </c>
      <c r="D277" s="26">
        <f t="shared" si="8"/>
        <v>162600</v>
      </c>
      <c r="E277" s="26">
        <f t="shared" si="8"/>
        <v>19700</v>
      </c>
      <c r="F277" s="26">
        <f t="shared" si="8"/>
        <v>250</v>
      </c>
      <c r="G277" s="26">
        <f t="shared" si="8"/>
        <v>1430</v>
      </c>
      <c r="H277" s="26">
        <f t="shared" si="8"/>
        <v>119050</v>
      </c>
      <c r="I277" s="26">
        <f t="shared" si="8"/>
        <v>61600</v>
      </c>
      <c r="J277" s="26">
        <f t="shared" si="8"/>
        <v>880</v>
      </c>
      <c r="K277" s="26">
        <f t="shared" si="8"/>
        <v>1182</v>
      </c>
      <c r="L277" s="24">
        <f t="shared" si="8"/>
        <v>6467.95</v>
      </c>
      <c r="M277" s="24">
        <f t="shared" si="1"/>
        <v>234290.05</v>
      </c>
      <c r="N277" s="37">
        <f>SUM(Q160:Q264)</f>
        <v>30301.5</v>
      </c>
      <c r="O277" s="38"/>
    </row>
    <row r="278" ht="14.25" spans="2:15">
      <c r="B278" s="25" t="s">
        <v>1486</v>
      </c>
      <c r="C278" s="26">
        <f>SUM(D184:D215)</f>
        <v>59085</v>
      </c>
      <c r="D278" s="26">
        <f>SUM(E184:E215)</f>
        <v>51700</v>
      </c>
      <c r="E278" s="26">
        <f>SUM(F184:F215)</f>
        <v>6000</v>
      </c>
      <c r="F278" s="26">
        <f>SUM(G138:G161)</f>
        <v>0</v>
      </c>
      <c r="G278" s="26">
        <f>SUM(H184:H215)</f>
        <v>200</v>
      </c>
      <c r="H278" s="26">
        <f>SUM(I184:I215)</f>
        <v>37950</v>
      </c>
      <c r="I278" s="26">
        <f>SUM(J184:J215)</f>
        <v>20400</v>
      </c>
      <c r="J278" s="26">
        <f>SUM(K138:K161)</f>
        <v>0</v>
      </c>
      <c r="K278" s="26">
        <f>SUM(L184:L215)</f>
        <v>332.5</v>
      </c>
      <c r="L278" s="24">
        <f>SUM(M184:M215)</f>
        <v>1882.45</v>
      </c>
      <c r="M278" s="24">
        <f t="shared" si="1"/>
        <v>56020.05</v>
      </c>
      <c r="N278" s="37">
        <f>SUM(Q184:Q215)</f>
        <v>3750</v>
      </c>
      <c r="O278" s="38"/>
    </row>
    <row r="279" ht="14.25" spans="2:15">
      <c r="B279" s="25" t="s">
        <v>1487</v>
      </c>
      <c r="C279" s="26">
        <f>SUM(D216:D240)</f>
        <v>26300</v>
      </c>
      <c r="D279" s="26">
        <f>SUM(E216:E240)</f>
        <v>23200</v>
      </c>
      <c r="E279" s="26">
        <f>SUM(F216:F240)</f>
        <v>3300</v>
      </c>
      <c r="F279" s="26">
        <f>SUM(G139:G162)</f>
        <v>0</v>
      </c>
      <c r="G279" s="26">
        <f t="shared" ref="G279:L279" si="9">SUM(H216:H240)</f>
        <v>500</v>
      </c>
      <c r="H279" s="26">
        <f t="shared" si="9"/>
        <v>10500</v>
      </c>
      <c r="I279" s="26">
        <f t="shared" si="9"/>
        <v>8550</v>
      </c>
      <c r="J279" s="26">
        <f t="shared" si="9"/>
        <v>220</v>
      </c>
      <c r="K279" s="26">
        <f t="shared" si="9"/>
        <v>412</v>
      </c>
      <c r="L279" s="26">
        <f t="shared" si="9"/>
        <v>250</v>
      </c>
      <c r="M279" s="24">
        <f t="shared" si="1"/>
        <v>32368</v>
      </c>
      <c r="N279" s="37"/>
      <c r="O279" s="38"/>
    </row>
    <row r="280" ht="14.25" spans="2:15">
      <c r="B280" s="25" t="s">
        <v>1488</v>
      </c>
      <c r="C280" s="26">
        <f>SUM(D241:D251)</f>
        <v>65230</v>
      </c>
      <c r="D280" s="26">
        <f>SUM(E241:E251)</f>
        <v>21550</v>
      </c>
      <c r="E280" s="26">
        <f>SUM(F241:F251)</f>
        <v>3400</v>
      </c>
      <c r="F280" s="26">
        <f>SUM(G140:G163)</f>
        <v>0</v>
      </c>
      <c r="G280" s="26">
        <f>SUM(H241:H251)</f>
        <v>530</v>
      </c>
      <c r="H280" s="26">
        <f>SUM(I241:I251)</f>
        <v>30650</v>
      </c>
      <c r="I280" s="26">
        <f>SUM(J241:J251)</f>
        <v>4200</v>
      </c>
      <c r="J280" s="26">
        <f>SUM(K140:K163)</f>
        <v>0</v>
      </c>
      <c r="K280" s="26">
        <f>SUM(L241:L251)</f>
        <v>297.5</v>
      </c>
      <c r="L280" s="26">
        <v>0</v>
      </c>
      <c r="M280" s="24">
        <f t="shared" si="1"/>
        <v>54502.5</v>
      </c>
      <c r="N280" s="37">
        <f>SUM(Q241:Q251)</f>
        <v>9900</v>
      </c>
      <c r="O280" s="38"/>
    </row>
    <row r="281" ht="14.25" spans="2:15">
      <c r="B281" s="27" t="s">
        <v>1489</v>
      </c>
      <c r="C281" s="28">
        <f>SUM(D252:D264)</f>
        <v>36625</v>
      </c>
      <c r="D281" s="28">
        <f>SUM(E252:E264)</f>
        <v>24600</v>
      </c>
      <c r="E281" s="28">
        <f>SUM(F252:F264)</f>
        <v>2500</v>
      </c>
      <c r="F281" s="28">
        <f>SUM(G252:G264)</f>
        <v>250</v>
      </c>
      <c r="G281" s="28">
        <v>0</v>
      </c>
      <c r="H281" s="28">
        <f>SUM(I252:I264)</f>
        <v>19950</v>
      </c>
      <c r="I281" s="28">
        <f>SUM(J252:J264)</f>
        <v>13750</v>
      </c>
      <c r="J281" s="28">
        <v>0</v>
      </c>
      <c r="K281" s="28">
        <v>0</v>
      </c>
      <c r="L281" s="28">
        <f>SUM(M252:M264)</f>
        <v>1055.5</v>
      </c>
      <c r="M281" s="24">
        <f t="shared" si="1"/>
        <v>29219.5</v>
      </c>
      <c r="N281" s="39"/>
      <c r="O281" s="38"/>
    </row>
    <row r="282" ht="21.95" customHeight="1" spans="2:15">
      <c r="B282" s="29" t="s">
        <v>1490</v>
      </c>
      <c r="C282" s="30">
        <f t="shared" ref="C282:N282" si="10">SUM(C270:C281)</f>
        <v>866395</v>
      </c>
      <c r="D282" s="30">
        <f t="shared" si="10"/>
        <v>589795</v>
      </c>
      <c r="E282" s="30">
        <f t="shared" si="10"/>
        <v>69700</v>
      </c>
      <c r="F282" s="30">
        <f t="shared" si="10"/>
        <v>500</v>
      </c>
      <c r="G282" s="30">
        <f t="shared" si="10"/>
        <v>5560</v>
      </c>
      <c r="H282" s="30">
        <f t="shared" si="10"/>
        <v>408713</v>
      </c>
      <c r="I282" s="30">
        <f t="shared" si="10"/>
        <v>230975</v>
      </c>
      <c r="J282" s="30">
        <f t="shared" si="10"/>
        <v>3063</v>
      </c>
      <c r="K282" s="30">
        <f t="shared" si="10"/>
        <v>4650.5</v>
      </c>
      <c r="L282" s="30">
        <f t="shared" si="10"/>
        <v>21174.87</v>
      </c>
      <c r="M282" s="30">
        <f t="shared" si="10"/>
        <v>852253.63</v>
      </c>
      <c r="N282" s="30">
        <f t="shared" si="10"/>
        <v>52856.5</v>
      </c>
      <c r="O282" s="40"/>
    </row>
    <row r="290" spans="3:3">
      <c r="C290" s="31"/>
    </row>
    <row r="291" spans="3:3">
      <c r="C291" s="31"/>
    </row>
    <row r="292" spans="3:3">
      <c r="C292" s="31"/>
    </row>
  </sheetData>
  <mergeCells count="2">
    <mergeCell ref="A1:S1"/>
    <mergeCell ref="A265:B265"/>
  </mergeCells>
  <conditionalFormatting sqref="A50">
    <cfRule type="expression" dxfId="4" priority="2">
      <formula>$J$3=TRUE</formula>
    </cfRule>
  </conditionalFormatting>
  <conditionalFormatting sqref="A51">
    <cfRule type="expression" dxfId="4" priority="3">
      <formula>$J$3=TRUE</formula>
    </cfRule>
  </conditionalFormatting>
  <conditionalFormatting sqref="A184:A185">
    <cfRule type="expression" dxfId="1" priority="1">
      <formula>$A184=$AS$5</formula>
    </cfRule>
  </conditionalFormatting>
  <pageMargins left="0.75" right="0.75" top="1" bottom="1" header="0.5" footer="0.5"/>
  <pageSetup paperSize="25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9" sqref="H19"/>
    </sheetView>
  </sheetViews>
  <sheetFormatPr defaultColWidth="9.14285714285714" defaultRowHeight="12.75" outlineLevelCol="5"/>
  <cols>
    <col min="1" max="1" width="21.1428571428571" customWidth="1"/>
    <col min="2" max="2" width="7.14285714285714" customWidth="1"/>
    <col min="3" max="3" width="8.85714285714286" customWidth="1"/>
    <col min="4" max="4" width="13.8571428571429" customWidth="1"/>
    <col min="5" max="5" width="12.2857142857143" customWidth="1"/>
    <col min="6" max="6" width="16" customWidth="1"/>
  </cols>
  <sheetData>
    <row r="1" spans="1:6">
      <c r="A1" s="1" t="s">
        <v>1493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</sheetData>
  <mergeCells count="1">
    <mergeCell ref="A1:F2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 OF MONTHLY BILLED SJR</vt:lpstr>
      <vt:lpstr>DAILY LIQUIDATION</vt:lpstr>
      <vt:lpstr>SJR LIST (2024)</vt:lpstr>
      <vt:lpstr>BROUGHT-IN</vt:lpstr>
      <vt:lpstr>PULLED-OUT</vt:lpstr>
      <vt:lpstr>OVERPAYMENT MONITORING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KOLIN</dc:creator>
  <cp:lastModifiedBy>220920</cp:lastModifiedBy>
  <dcterms:created xsi:type="dcterms:W3CDTF">2018-12-10T00:38:00Z</dcterms:created>
  <cp:lastPrinted>2023-10-27T07:47:00Z</cp:lastPrinted>
  <dcterms:modified xsi:type="dcterms:W3CDTF">2025-03-04T07:44:17Z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ED79778ADE0346D992DA45409547864D_13</vt:lpwstr>
  </property>
  <property fmtid="{D5CDD505-2E9C-101B-9397-08002B2CF9AE}" pid="3" name="KSOProductBuildVer">
    <vt:lpwstr>1033-12.2.0.18283</vt:lpwstr>
  </property>
  <property fmtid="{D5CDD505-2E9C-101B-9397-08002B2CF9AE}" pid="4" name="KSOReadingLayout">
    <vt:bool>false</vt:bool>
  </property>
</Properties>
</file>