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480" activeTab="3"/>
  </bookViews>
  <sheets>
    <sheet name="AGING" sheetId="4" r:id="rId1"/>
    <sheet name="BUSINESS PLANNING" sheetId="2" r:id="rId2"/>
    <sheet name="BUSINESS PLANNING (2)" sheetId="5" r:id="rId3"/>
    <sheet name="BUSINESS PLANNING (3)" sheetId="6" r:id="rId4"/>
  </sheets>
  <definedNames>
    <definedName name="_xlnm._FilterDatabase" localSheetId="0" hidden="1">AGING!$N$1:$N$449</definedName>
    <definedName name="_xlnm.Print_Area" localSheetId="0">AGING!$A$424:$H$447</definedName>
    <definedName name="_xlnm.Print_Area" localSheetId="1">'BUSINESS PLANNING'!$B$2:$I$7</definedName>
    <definedName name="_xlnm.Print_Area" localSheetId="2">'BUSINESS PLANNING (2)'!$B$2:$I$7</definedName>
    <definedName name="_xlnm.Print_Area" localSheetId="3">'BUSINESS PLANNING (3)'!$B$2:$I$7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<sst xmlns="http://schemas.openxmlformats.org/spreadsheetml/2006/main" count="861" uniqueCount="543">
  <si>
    <t>KOLIN PHILIPPINES INTERNATIONAL INC.</t>
  </si>
  <si>
    <t>AGING AS OF SEPTEMBER 24, 2025</t>
  </si>
  <si>
    <t>DATE</t>
  </si>
  <si>
    <t>DUE DATE</t>
  </si>
  <si>
    <t>SJR NO.</t>
  </si>
  <si>
    <t>AMOUNT</t>
  </si>
  <si>
    <t>BEFORE DUE</t>
  </si>
  <si>
    <t>1 - 30 Days</t>
  </si>
  <si>
    <t>31 - 60 Days</t>
  </si>
  <si>
    <t>61 - 90 Days</t>
  </si>
  <si>
    <t>91 - 120 Days</t>
  </si>
  <si>
    <t>121 - 150 Days</t>
  </si>
  <si>
    <t>151 Days ++</t>
  </si>
  <si>
    <t>FOR OFFSET</t>
  </si>
  <si>
    <t>BALANCE</t>
  </si>
  <si>
    <t>CUSTOMER NAME</t>
  </si>
  <si>
    <t>REMARKS</t>
  </si>
  <si>
    <t>AUTHORIZE SERVICE CENTER - MANILA</t>
  </si>
  <si>
    <t>HO-00249296</t>
  </si>
  <si>
    <t>WHITE FROST REFRIGERATION SALES AND REPAIR- AVILA, TENG</t>
  </si>
  <si>
    <t>ASP- TPWR</t>
  </si>
  <si>
    <t>HO-00249648</t>
  </si>
  <si>
    <t>WHITE FROST REFRIGERATION SALES AND REPAIR- TORRES, ROSE ANN/RUSELLE</t>
  </si>
  <si>
    <t>HO-00258788</t>
  </si>
  <si>
    <t>WHITE FROST REFRIGERATION SALES AND REPAIR</t>
  </si>
  <si>
    <t>ASP- SALE OF PARTS</t>
  </si>
  <si>
    <t>HO-00259793</t>
  </si>
  <si>
    <t>WHITEFRPOST REFRIGERATION SALES &amp; REPAIR</t>
  </si>
  <si>
    <t>ASP- INSTALLATION MATERIALS</t>
  </si>
  <si>
    <t>HO-00261575</t>
  </si>
  <si>
    <t>ASAST REFRIGERATION AND AIRCONDITIONING SERVICE AND MAINTENANCE</t>
  </si>
  <si>
    <t>HO-00264707</t>
  </si>
  <si>
    <t>WHITE FROST REFRIGERTAION SALES AND REPAIR</t>
  </si>
  <si>
    <t>HO-00263410</t>
  </si>
  <si>
    <t>J4L AIRCON SERVICES- PADILLA, GRACE</t>
  </si>
  <si>
    <t>HO-00262748</t>
  </si>
  <si>
    <t>J4L AIRCON SERVICES- CAGADAS, ALMA</t>
  </si>
  <si>
    <t>HO-00259579</t>
  </si>
  <si>
    <t>WHITE FROST REFRIGERTAION SALES AND REPAIR- MANGUERRA, JON ARLO</t>
  </si>
  <si>
    <t>HO-00257884</t>
  </si>
  <si>
    <t>WHITE FROST REFRIGERTAION SALES AND REPAIR- REVILLA, VANESSA</t>
  </si>
  <si>
    <t>HO-00259226</t>
  </si>
  <si>
    <t>WHITE FROST REFRIGERTAION SALES AND REPAIR- TANDOC, MAPHIE</t>
  </si>
  <si>
    <t>HO-00255298</t>
  </si>
  <si>
    <t>WHITE FROST REFRIGERTAION SALES AND REPAIR- SY, ROY</t>
  </si>
  <si>
    <t>HO-00263466</t>
  </si>
  <si>
    <t>J4L AIRCON SERVICES- ONG, KRISTOFFER</t>
  </si>
  <si>
    <t>HO-00259991</t>
  </si>
  <si>
    <t>J4L AIRCON SERVICES- AMADOR, JEANNETTE</t>
  </si>
  <si>
    <t>HO-00263308</t>
  </si>
  <si>
    <t>WHITE FROST REFRIGERTAION SALES AND REPAIR- POWERFLEX PACKAGING CORP.</t>
  </si>
  <si>
    <t>HO-00261687</t>
  </si>
  <si>
    <t>WHITE FROST REFRIGERTAION SALES AND REPAIR- LATYAN, WILLIAM</t>
  </si>
  <si>
    <t>HO-00256042</t>
  </si>
  <si>
    <t>DRETRE TRADING AND AIRCON SERVICES- AMANCIO, JOANH</t>
  </si>
  <si>
    <t>HO-00267331</t>
  </si>
  <si>
    <t>HSB REFRIEGRATION AND AIRCON SERVICES</t>
  </si>
  <si>
    <t>HO-00265468</t>
  </si>
  <si>
    <t>J4L AIRCON SERVICES- RAMOS, ROLLY</t>
  </si>
  <si>
    <t>HO-00266343</t>
  </si>
  <si>
    <t>J4L AIRCON SERVICES- ARDUO, RYAN</t>
  </si>
  <si>
    <t>HO-00265149</t>
  </si>
  <si>
    <t>J4L AIRCON SERVICES- FUNTENILLA, WIGGY/TINA</t>
  </si>
  <si>
    <t>HO-00265187</t>
  </si>
  <si>
    <t>J4L AIRCON SERVICES- PENA, ANTHONY</t>
  </si>
  <si>
    <t>HO-00265064</t>
  </si>
  <si>
    <t>HO-00264978</t>
  </si>
  <si>
    <t>WHITE FROST REFRIGERTAION SALES AND REPAIR- MIRANDA, KATE</t>
  </si>
  <si>
    <t>HO-00264353</t>
  </si>
  <si>
    <t>WHITE FROST REFRIGERTAION SALES AND REPAIR- DE LARA, LAURO/VERGIL ANONUEVO</t>
  </si>
  <si>
    <t>HO-00265046</t>
  </si>
  <si>
    <t>WHITE FROST REFRIGERTAION SALES AND REPAIR- SORIANO, HERMINIA</t>
  </si>
  <si>
    <t>HO-00265020</t>
  </si>
  <si>
    <t>J4L AIRCON SERVICES- NAZAREA, RONNELL</t>
  </si>
  <si>
    <t>HO-00266481</t>
  </si>
  <si>
    <t>J4L AIRCON SERVICES- DELA CUESTA, PAOLO</t>
  </si>
  <si>
    <t>HO-00265553</t>
  </si>
  <si>
    <t>KING'S AIRE REF &amp; AIRCON SERVICES- VALENZUELA, RODELO</t>
  </si>
  <si>
    <t>HO-00266409</t>
  </si>
  <si>
    <t>KING'S AIRE REF &amp; AIRCON SERVICES- ACORDA, MARIANET</t>
  </si>
  <si>
    <t>HO-00255235</t>
  </si>
  <si>
    <t>WHITE FROST REFRIGERTAION SALES AND REPAIR- NONATO, JOVITA/RONALD PANOPIO</t>
  </si>
  <si>
    <t>ASAST ASP - RAMIREZ, RICHARD</t>
  </si>
  <si>
    <t>HO-00269432</t>
  </si>
  <si>
    <t>J4L AIRCON SERVICES</t>
  </si>
  <si>
    <t>HO-00268123</t>
  </si>
  <si>
    <t>J4L AIRCON SERVICES- CALANGIAN, ANA</t>
  </si>
  <si>
    <t>HO-00267746</t>
  </si>
  <si>
    <t>KENGIE ELECTRO MECHANICAL SERVICES- CENTURION NNR SERVICES INC.</t>
  </si>
  <si>
    <t>HO-00267696</t>
  </si>
  <si>
    <t>KENGIE ELECTRO MECHANICAL SERVICES- KUMPLETO, VINCENT MATTHEW</t>
  </si>
  <si>
    <t>HO-00267773</t>
  </si>
  <si>
    <t>WHITE FROST REFRIGERTAION SALES AND REPAIR- WILSON, ANTHONY</t>
  </si>
  <si>
    <t>HO-00267454</t>
  </si>
  <si>
    <t>KING'S AIRE REF &amp; AIRCON SERVICES- DE BELEN, MENCH</t>
  </si>
  <si>
    <t>HO-00270096</t>
  </si>
  <si>
    <t>HO-00268182</t>
  </si>
  <si>
    <t>J4L AIRCON SERVICES- CRUZ, MEL</t>
  </si>
  <si>
    <t>HO-00268535</t>
  </si>
  <si>
    <t>KENGIE ELECTRO MECHANICAL SERVICES- SOLID SHIPPING LINES CORP.</t>
  </si>
  <si>
    <t>HO-00268311</t>
  </si>
  <si>
    <t>KENGIE ELECTRO MECHANICAL SERVICES- SAN BARTOLOME PARISH CHURCH</t>
  </si>
  <si>
    <t>HO-00268555</t>
  </si>
  <si>
    <t>KENGIE ELECTRO MECHANICAL SERVICES- ZOLETA, WILSON</t>
  </si>
  <si>
    <t>HO-00267410</t>
  </si>
  <si>
    <t>KING'S AIRE REF &amp; AIRCON SERVICES- MIOKA BIOSYSTEM CORP.</t>
  </si>
  <si>
    <t>HO-00268241</t>
  </si>
  <si>
    <t>KING'S AIRE REF &amp; AIRCON SERVICES- LEONARDO, JONATHAN</t>
  </si>
  <si>
    <t>HO-00270682</t>
  </si>
  <si>
    <t>MERC AIRCON SERVICES</t>
  </si>
  <si>
    <t>ASP- W/PDC 09/28/2025</t>
  </si>
  <si>
    <t>HO-00270983</t>
  </si>
  <si>
    <t>RICMAR AIRCONDITIONING AND GENERAL SERVICES</t>
  </si>
  <si>
    <t>HO-00271144</t>
  </si>
  <si>
    <t>RPMA AIRCONDITIONING INSTALLATION SERVICES</t>
  </si>
  <si>
    <t>ASP- W/PDC 09/29/2025</t>
  </si>
  <si>
    <t>HO-00271443</t>
  </si>
  <si>
    <t>ASP- W/PDC 10/02/2025</t>
  </si>
  <si>
    <t>HO-00271752</t>
  </si>
  <si>
    <t>JEFF AIRCONDITIONING SERVICES</t>
  </si>
  <si>
    <t>ASP- W/PDC 10/01/2025</t>
  </si>
  <si>
    <t>HO-00271711</t>
  </si>
  <si>
    <t>ASP- W/PDC 10/03/2025</t>
  </si>
  <si>
    <t>HO-00271709</t>
  </si>
  <si>
    <t>HO-00269071</t>
  </si>
  <si>
    <t>1ST QUAD AIRCONDITIONING SPECIALIST- MENDOZA, GEMMA</t>
  </si>
  <si>
    <t>HO-00269975</t>
  </si>
  <si>
    <t>1ST QUAD AIRCONDITIONING SPECIALIST- OSTREA, IRIS/AYETH</t>
  </si>
  <si>
    <t>HO-00270274</t>
  </si>
  <si>
    <t>GNASIT AIRCONDITIONING SERVICES- PUTONG, MELISSA</t>
  </si>
  <si>
    <t>HO-00270157</t>
  </si>
  <si>
    <t>GNASIT AIRCONDITIONING SERVICES- FELICITY SKIN CARE AND SPA</t>
  </si>
  <si>
    <t>HO-00270281</t>
  </si>
  <si>
    <t>J4L AIRCON SERVICES- EVANGELISTA, COLLEEN</t>
  </si>
  <si>
    <t>HO-00268848</t>
  </si>
  <si>
    <t>KENGIE ELECTRO MECHANICAL SERVICES- DANCEL, EDGAR</t>
  </si>
  <si>
    <t>HO-00269332</t>
  </si>
  <si>
    <t>KENGIE ELECTRO MECHANICAL SERVICES- CASTRO, LORENA</t>
  </si>
  <si>
    <t>HO-00271860</t>
  </si>
  <si>
    <t>ASHCOL AIRCONDITIONING CORPORATION</t>
  </si>
  <si>
    <t>ASP- W/PDC 10/04/2025</t>
  </si>
  <si>
    <t>HO-00271854</t>
  </si>
  <si>
    <t>HO-00272042</t>
  </si>
  <si>
    <t xml:space="preserve">J4L AIRCON SERVICES </t>
  </si>
  <si>
    <t>HO-00272040</t>
  </si>
  <si>
    <t>HO-00272217</t>
  </si>
  <si>
    <t>ASP- W/PDC- 10/06/2025</t>
  </si>
  <si>
    <t>HO-00272275</t>
  </si>
  <si>
    <t>ASP- W/PDC- 10/08/2025</t>
  </si>
  <si>
    <t>HO-00268466</t>
  </si>
  <si>
    <t>GNASIT AIRCONDITIONING SERVICES- SONIC STEEL ONDUSTRIES CORP</t>
  </si>
  <si>
    <t>HO-00268474</t>
  </si>
  <si>
    <t>HO-00270342</t>
  </si>
  <si>
    <t>GNASIT AIRCONDITIONING SERVICES- LIANETA, JOAN</t>
  </si>
  <si>
    <t>HO-00270986</t>
  </si>
  <si>
    <t>J4L AIRCON SERVICES- CABATINGAN, IDA</t>
  </si>
  <si>
    <t>HO-00269996</t>
  </si>
  <si>
    <t>J4L AIRCON SERVICES- HERNANDEZ/VERVUURT, TERESA/PETER</t>
  </si>
  <si>
    <t>HO-00268131</t>
  </si>
  <si>
    <t>J4L AIRCON SERVICES- MORGA. EVELYN</t>
  </si>
  <si>
    <t>HO-00270385</t>
  </si>
  <si>
    <t>J4L AIRCON SERVICES- TADEO, EDSEL</t>
  </si>
  <si>
    <t>HO-00271735</t>
  </si>
  <si>
    <t>J4L AIRCON SERVICES- VELARDE, ORLLEE</t>
  </si>
  <si>
    <t>HO-00270761</t>
  </si>
  <si>
    <t>KENGIE ELECTRO MECHANICAL SERVICES- TRANS OCEAN CONTAINER SERVICES</t>
  </si>
  <si>
    <t>HO-00270886</t>
  </si>
  <si>
    <t>KENGIE ELECTRO MECHANICAL SERVICES- OMNI SOLID SERVICES INC.</t>
  </si>
  <si>
    <t>HO-00269571</t>
  </si>
  <si>
    <t>KENGIE ELECTRO MECHANICAL SERVICES- SAN BARTOLOME CHURCH</t>
  </si>
  <si>
    <t>HO-00270271</t>
  </si>
  <si>
    <t>HO-00271509</t>
  </si>
  <si>
    <t>1ST QUAD AIRCONDITIONING SPECIALIST- SWEET SPOT INC.</t>
  </si>
  <si>
    <t>HO-00272617</t>
  </si>
  <si>
    <t xml:space="preserve">GNASIT AIRCONDITIONING SERVICES </t>
  </si>
  <si>
    <t>HO-00271465</t>
  </si>
  <si>
    <t>KENGIE ELECTRO MECHANICAL SERVICES- CO, ABE</t>
  </si>
  <si>
    <t>HO-00272633</t>
  </si>
  <si>
    <t>KING'S AIRE REF. &amp; AIRCON SERVICES</t>
  </si>
  <si>
    <t>HO-00271520</t>
  </si>
  <si>
    <t>KING'S AIRE REF. &amp; AIRCON SERVICES- JIMENEZ, NANTE</t>
  </si>
  <si>
    <t>HO-00272756</t>
  </si>
  <si>
    <t>KENGIE ELECTRO MECHANICAL SERVICES</t>
  </si>
  <si>
    <t>HO-00272869</t>
  </si>
  <si>
    <t>HO-00271346</t>
  </si>
  <si>
    <t>GNASIT AIRCONDITIONING SERVICES - CRISTOBAL, CARINA</t>
  </si>
  <si>
    <t>HO-00271477</t>
  </si>
  <si>
    <t>J4L AIRCON SERVICES- AMORA, DORIS</t>
  </si>
  <si>
    <t>HO-00271862</t>
  </si>
  <si>
    <t>HO-00271842</t>
  </si>
  <si>
    <t>KING'S AIRE REF. &amp; AIRCON SERVICES- HARVESTER'S CHRISTIAN SCHOOL</t>
  </si>
  <si>
    <t>HO-00270621</t>
  </si>
  <si>
    <t>KING'S AIRE REF. &amp; AIRCON SERVICES- DRAGON FIREWORKS</t>
  </si>
  <si>
    <t>HO-00271868</t>
  </si>
  <si>
    <t>RJD AIRCON REPAIR SHOP- SALINAS, MARY GRACE</t>
  </si>
  <si>
    <t>HO-00273294</t>
  </si>
  <si>
    <t>BARMEN REF. SHOP</t>
  </si>
  <si>
    <t>ASP- W/PDC 10/16/2025</t>
  </si>
  <si>
    <t>HO-00273295</t>
  </si>
  <si>
    <t>HO-00273308</t>
  </si>
  <si>
    <t>COOLTRONICS ASP - NINALGA, HAYDEE</t>
  </si>
  <si>
    <r>
      <rPr>
        <sz val="10"/>
        <rFont val="Tahoma"/>
        <charset val="0"/>
      </rPr>
      <t xml:space="preserve">COOLTRONICS ASP </t>
    </r>
    <r>
      <rPr>
        <b/>
        <sz val="10"/>
        <rFont val="Tahoma"/>
        <charset val="0"/>
      </rPr>
      <t>(FIELD)</t>
    </r>
  </si>
  <si>
    <t>HO-00273633</t>
  </si>
  <si>
    <t>HO-00273623</t>
  </si>
  <si>
    <t>R. ACOSTA ENTERPRISES</t>
  </si>
  <si>
    <t>ASP- W/PDC 10/20/2025</t>
  </si>
  <si>
    <t>HO-00273618</t>
  </si>
  <si>
    <t>ESTINOR AIRCONDITIONING SERVICES</t>
  </si>
  <si>
    <t>ASP- W/PDC 10/22/2025</t>
  </si>
  <si>
    <t>HO-00272006</t>
  </si>
  <si>
    <t>CARCILLAR AIRCONDITIONING &amp; REF. SERVICES- DEL ROSARIO, ZYRA JOIE JARA</t>
  </si>
  <si>
    <t>HO-00272263</t>
  </si>
  <si>
    <t>CARCILLAR AIRCONDITIONING &amp; REF. SERVICES- LIZA LODGE</t>
  </si>
  <si>
    <t>HO-00272168</t>
  </si>
  <si>
    <t>CARCILLAR AIRCONDITIONING &amp; REF. SERVICES- AGLIPAY, GINGER</t>
  </si>
  <si>
    <t>HO-00271726</t>
  </si>
  <si>
    <t>CARCILLAR AIRCONDITIONING &amp; REF. SERVICES- JJA CCIS DEVELOPMENT CORPORATION</t>
  </si>
  <si>
    <t>HO-00272260</t>
  </si>
  <si>
    <t>HO-00273847</t>
  </si>
  <si>
    <t>HO-00272237</t>
  </si>
  <si>
    <t>GNASIT AIRCONDITIONING SERVICES- BATAC, ERNESTO</t>
  </si>
  <si>
    <t>HO-00271882</t>
  </si>
  <si>
    <t>GNASIT AIRCONDITIONING SERVICES- DE VERA LAW OFFICE</t>
  </si>
  <si>
    <t>HO-00271558</t>
  </si>
  <si>
    <t>GNASIT AIRCONDITIONING SERVICES- CHONG, ALBERT</t>
  </si>
  <si>
    <t>HO-00270223</t>
  </si>
  <si>
    <t>J4L AIRCON SERVICES- CASCO MARKET</t>
  </si>
  <si>
    <t>HO-00271881</t>
  </si>
  <si>
    <t>J4L AIRCON SERVICES- ZHANG, ROB</t>
  </si>
  <si>
    <t>HO-00271976</t>
  </si>
  <si>
    <t>J4L AIRCON SERVICES- NDE DIGI-TECH INC</t>
  </si>
  <si>
    <t>HO-00272081</t>
  </si>
  <si>
    <t>RJD AIRCON REPAIR SHOP- ENRIQUEZ, IMELDA</t>
  </si>
  <si>
    <t>HO-00272663</t>
  </si>
  <si>
    <t>RJD AIRCON REPAIR SHOP- ALBAY, JHOJILYN</t>
  </si>
  <si>
    <t>HO-00273961</t>
  </si>
  <si>
    <t>ASP- W/PDC 10/18/2025</t>
  </si>
  <si>
    <t>SUB-TOTAL</t>
  </si>
  <si>
    <t>AUTHORIZE SERVICE CENTER - BACOLOD</t>
  </si>
  <si>
    <t>BAC-00008740</t>
  </si>
  <si>
    <t>EMCOR INC.</t>
  </si>
  <si>
    <t>BACOLOD POLARIS ENTERPRISE INC.</t>
  </si>
  <si>
    <t>LJN AIRCONDITIONING SERVICE</t>
  </si>
  <si>
    <t>MAC JILS REFRIGERATION AND AIRCON REPAIR SHOP</t>
  </si>
  <si>
    <t>DJB AIRCON &amp; REFRIGERATION REPAIR SHOP</t>
  </si>
  <si>
    <t>NIG MARKETING</t>
  </si>
  <si>
    <t>ASP- W/PDC 09/30/2025</t>
  </si>
  <si>
    <t>ASP- W/PDC 10/09/2025</t>
  </si>
  <si>
    <t>ASP- W/PDC 10/11/2025</t>
  </si>
  <si>
    <t>AMP'S REFRIGERATION &amp; AIRCONDITIONING SERVICE CENTER</t>
  </si>
  <si>
    <t>AUTHORIZE SERVICE CENTER - CAGAYAN DE ORO</t>
  </si>
  <si>
    <t>AUTHORIZE SERVICE CENTER - CEBU</t>
  </si>
  <si>
    <t>CEB-00008484</t>
  </si>
  <si>
    <t>EMCOR INC. PALAWAN</t>
  </si>
  <si>
    <t>CEB-00008945</t>
  </si>
  <si>
    <t>EMCOR INC., MANDAUE</t>
  </si>
  <si>
    <t>CEB-00010434</t>
  </si>
  <si>
    <t>CEB-00010435</t>
  </si>
  <si>
    <t>UNITED MULTI SYSTEM SOLUTIONS INC.</t>
  </si>
  <si>
    <t>AUTHORIZE SERVICE CENTER - DAGUPAN</t>
  </si>
  <si>
    <t>DAG-00014636</t>
  </si>
  <si>
    <t>FORONDAS APPLIANCE SERVICE CENTER</t>
  </si>
  <si>
    <t>SOLIS APPLIANCE SERVICE CENTER</t>
  </si>
  <si>
    <t>RSK APPLIANCES REPAIR SHOP</t>
  </si>
  <si>
    <t>ASP- W/PDC 10/15/2025</t>
  </si>
  <si>
    <t>ASP- W/PDC 10/05/2025</t>
  </si>
  <si>
    <t>AUTHORIZE SERVICE CENTER - DAVAO</t>
  </si>
  <si>
    <t>DAV-00004305</t>
  </si>
  <si>
    <t>EMCOR AGDAO BRANCH</t>
  </si>
  <si>
    <t>DAV-00004923</t>
  </si>
  <si>
    <t>EMCOR SAN FRANCISCO</t>
  </si>
  <si>
    <t>EMCOR MATI</t>
  </si>
  <si>
    <t>EMCOR TRENTO</t>
  </si>
  <si>
    <t>EMCOR DIGOS</t>
  </si>
  <si>
    <t>METRO PLAZA DAVAO</t>
  </si>
  <si>
    <t>LJP REFRIGERATION AND AIRCONDITIONING</t>
  </si>
  <si>
    <t>ASP- W/PDC 10/17/2025</t>
  </si>
  <si>
    <t>AUTHORIZE SERVICE CENTER - ILOILO</t>
  </si>
  <si>
    <t>ILO-00006203</t>
  </si>
  <si>
    <t>ILO-00006725</t>
  </si>
  <si>
    <t>NIG MARKETING CORP</t>
  </si>
  <si>
    <t>NIG MARKETING CORP.</t>
  </si>
  <si>
    <t>RV EMPIRE INC.</t>
  </si>
  <si>
    <t>REM CLEANAIR AIRCON SERVICES CORP.</t>
  </si>
  <si>
    <t>AUTHORIZE SERVICE CENTER - PAMPANGA</t>
  </si>
  <si>
    <t>PAM-00016045</t>
  </si>
  <si>
    <t>JNGJ ENTERPRISES</t>
  </si>
  <si>
    <t>KOOL AIRE AIRCON AND REFRIGERATION REPAIR SHOP</t>
  </si>
  <si>
    <t>MAF REF AND AIRCON REPAIR SHOP</t>
  </si>
  <si>
    <t>JAAES AIRCONDITIONING SERVICES</t>
  </si>
  <si>
    <t>BARMEN REF SHOP</t>
  </si>
  <si>
    <t>ASP- W/PDC 10/08/2025</t>
  </si>
  <si>
    <t>ASP- W/PDC 10/12/2025</t>
  </si>
  <si>
    <t>AUTHORIZE SERVICE CENTER - ZAMBOANGA</t>
  </si>
  <si>
    <t>KMI</t>
  </si>
  <si>
    <t>HO-00153330</t>
  </si>
  <si>
    <t>FLORES, MART</t>
  </si>
  <si>
    <t>soa c/o kmi</t>
  </si>
  <si>
    <t>HO-00155737</t>
  </si>
  <si>
    <t>PATTS COLLEGE OF AERONAUTICS</t>
  </si>
  <si>
    <t>HO-00170156</t>
  </si>
  <si>
    <t>HO-00170982</t>
  </si>
  <si>
    <t>HO-00171603</t>
  </si>
  <si>
    <t>VICTORY LAND</t>
  </si>
  <si>
    <t>HO-00176540</t>
  </si>
  <si>
    <t>HO-00177581</t>
  </si>
  <si>
    <t>SANTOS, DR. ARIEL</t>
  </si>
  <si>
    <t>HO-00180639</t>
  </si>
  <si>
    <t>EON PHARMATEK INC.</t>
  </si>
  <si>
    <t>HO-00182825</t>
  </si>
  <si>
    <t>SALUD, TEDDY</t>
  </si>
  <si>
    <t>HO-00183517</t>
  </si>
  <si>
    <t>CHUA, KENDRICK (SOP)</t>
  </si>
  <si>
    <t>HO-00185856</t>
  </si>
  <si>
    <t>GAKKEN PHILS. INC (HEAD OFFICE)</t>
  </si>
  <si>
    <t>HO-00185857</t>
  </si>
  <si>
    <t>HO-00190621</t>
  </si>
  <si>
    <t>METROPOLITAN MEDICAL CENTER</t>
  </si>
  <si>
    <t>HO-00191246</t>
  </si>
  <si>
    <t>HO-00192193</t>
  </si>
  <si>
    <t>HO-00192196</t>
  </si>
  <si>
    <t>HO-00192485</t>
  </si>
  <si>
    <t>STERLING PAPER</t>
  </si>
  <si>
    <t>HO-00192487</t>
  </si>
  <si>
    <t>HO-00192488</t>
  </si>
  <si>
    <t>HO-00192489</t>
  </si>
  <si>
    <t>HO-00192539</t>
  </si>
  <si>
    <t>GAKKEN PHILS. INC (HEAD OFFICE0</t>
  </si>
  <si>
    <t>HO-00192198</t>
  </si>
  <si>
    <t>HO-00192200</t>
  </si>
  <si>
    <t>HO-00192202</t>
  </si>
  <si>
    <t>HO-00192204</t>
  </si>
  <si>
    <t>HO-00192455</t>
  </si>
  <si>
    <t>HO-00192456</t>
  </si>
  <si>
    <t>HO-00196964</t>
  </si>
  <si>
    <t>HO-00198612</t>
  </si>
  <si>
    <t>ANG, ERLINDA</t>
  </si>
  <si>
    <t>HO-00198615</t>
  </si>
  <si>
    <t>HO-00208326</t>
  </si>
  <si>
    <t>HO-00213148</t>
  </si>
  <si>
    <t>GAKKEN PHILS. INC. (HEAD OFFICE)</t>
  </si>
  <si>
    <t>HO-00212954</t>
  </si>
  <si>
    <t>VELASCO, ARMANDO - KMI (PO)</t>
  </si>
  <si>
    <t>PAYMENT UPON DELIVERY C/O SIR ADR</t>
  </si>
  <si>
    <t>HO-00212949</t>
  </si>
  <si>
    <t>HO-00219197</t>
  </si>
  <si>
    <t>GAKKEN PHILS INC.</t>
  </si>
  <si>
    <t>HO-00219720</t>
  </si>
  <si>
    <t>HO-00228283</t>
  </si>
  <si>
    <t>CHUA, KENDRICK</t>
  </si>
  <si>
    <t>w/ SOA</t>
  </si>
  <si>
    <t>HO-00260870</t>
  </si>
  <si>
    <t>LAZADA- MALUBAY, ARTHUR YOB (SOP)</t>
  </si>
  <si>
    <t>CARREON, ELAINE</t>
  </si>
  <si>
    <t>GCCS &amp; ASSOCIATES CORP.</t>
  </si>
  <si>
    <t>GOMEZ, REA</t>
  </si>
  <si>
    <t>HO-00265691</t>
  </si>
  <si>
    <t>LAZADA- BANDAY, CHRISTINE JOY (SOP)</t>
  </si>
  <si>
    <t>HO-00266444</t>
  </si>
  <si>
    <t>LAZADA- CORCUERA, NATHANIEL (SOP)</t>
  </si>
  <si>
    <t>MONACO PLANT 1</t>
  </si>
  <si>
    <t>07.30.25 - SENT VIA EMAIL</t>
  </si>
  <si>
    <t>SENT SOA THRU EMAIL 08.28.25</t>
  </si>
  <si>
    <t>MONACO PLANT 2</t>
  </si>
  <si>
    <t>SENT SOA THRU EMAIL 08.13.25</t>
  </si>
  <si>
    <t>MONACO MANUFACTURING CORPORATION</t>
  </si>
  <si>
    <t>MARGARETHA HOME FOR THE BLIND</t>
  </si>
  <si>
    <t>HO-00270877</t>
  </si>
  <si>
    <t>FELZEN REALTY CORPORATION</t>
  </si>
  <si>
    <t>HONEY GLAZE BAKERY &amp; KITCHEN</t>
  </si>
  <si>
    <t>CAYANGA, ATTY. EFRENILO</t>
  </si>
  <si>
    <t>SENT SOA</t>
  </si>
  <si>
    <t>HO-00272184</t>
  </si>
  <si>
    <t>LAZADA- DE LEON, KAREN HAZEL (SOP)</t>
  </si>
  <si>
    <t>HO-00272377</t>
  </si>
  <si>
    <t>LAZADA- DUEÑAS, RL (SOP)</t>
  </si>
  <si>
    <t>HO-00272424</t>
  </si>
  <si>
    <t>LAZADA- LEE, ALFRED (SOP)</t>
  </si>
  <si>
    <t>HO-00272579</t>
  </si>
  <si>
    <t>LAZADA- TANADA, RONALD (SOP)</t>
  </si>
  <si>
    <t>HO-00272581</t>
  </si>
  <si>
    <t>LAZADA- KUSA, NERRISSA MANTAWIL (SOP)</t>
  </si>
  <si>
    <t>HO-00272583</t>
  </si>
  <si>
    <t>LAZADA- AMPARO, CAMILLE GANDA (SOP)</t>
  </si>
  <si>
    <t>HO-00272584</t>
  </si>
  <si>
    <t>LAZADA- FERNANDEZ, NOEL (SOP)</t>
  </si>
  <si>
    <t>HO-00272692</t>
  </si>
  <si>
    <t>LAZADA- ARELLANO, JEN (SOP)</t>
  </si>
  <si>
    <t>HO-00272694</t>
  </si>
  <si>
    <t>LAZADA- DITABLAN, MICHELLE (SOP)</t>
  </si>
  <si>
    <t>HO-00272695</t>
  </si>
  <si>
    <t>LAZADA- SAÑEZ, SONNY (SOP)</t>
  </si>
  <si>
    <t>GO, VICTOR</t>
  </si>
  <si>
    <t>HO-00272835</t>
  </si>
  <si>
    <t>LAZADA- CASTILLO, JOMEL (SOP)</t>
  </si>
  <si>
    <t>HO-00272838</t>
  </si>
  <si>
    <t>LAZADA- ESTRADA, JP (SOP)</t>
  </si>
  <si>
    <t>HO-00272840</t>
  </si>
  <si>
    <t>LAZADA- MADERA, KELSEY VYRANT (SOP)</t>
  </si>
  <si>
    <t>HO-00272867</t>
  </si>
  <si>
    <t>LAZADA- INOCENCIO, FE (SOP)</t>
  </si>
  <si>
    <t>HO-00272868</t>
  </si>
  <si>
    <t>LAZADA- DE GUZMAN, JELLYN (SOP)</t>
  </si>
  <si>
    <t>HO-00273065</t>
  </si>
  <si>
    <t>LAZADA- FEIR, JOSEPH MARTIN Y. (SOP)</t>
  </si>
  <si>
    <t>HO-00273071</t>
  </si>
  <si>
    <t>LAZADA- CAFFREY, DAVID (SOP)</t>
  </si>
  <si>
    <t>HO-00273077</t>
  </si>
  <si>
    <t>LAZADA- LUZUNG, KIM (SOP)</t>
  </si>
  <si>
    <t>HO-00273080</t>
  </si>
  <si>
    <t>LAZADA- MISTICA, ALLEN GLENN (SOP)</t>
  </si>
  <si>
    <t>HO-00273083</t>
  </si>
  <si>
    <t>LAZADA- PACUNIO, EDWARD CHRISTIAN (SOP)</t>
  </si>
  <si>
    <t>HO-00273149</t>
  </si>
  <si>
    <t>LAZADA- DUE*AS, MICHAEL ISAAC B. (SOP)</t>
  </si>
  <si>
    <t>HO-00273286</t>
  </si>
  <si>
    <t>LAZADA- LHASA BA. (SOP)</t>
  </si>
  <si>
    <t>HO-00273287</t>
  </si>
  <si>
    <t>LAZADA- CALDO, JESSICA (SOP)</t>
  </si>
  <si>
    <t>HO-00273426</t>
  </si>
  <si>
    <t>LAZADA- BRAVO, PATRICK (SOP)</t>
  </si>
  <si>
    <t>HO-00273597</t>
  </si>
  <si>
    <t>LAZADA- LEGASPI, VHER (SOP)</t>
  </si>
  <si>
    <t>HO-00273601</t>
  </si>
  <si>
    <t>LAZADA- CRUZ, ROXANNE (SOP)</t>
  </si>
  <si>
    <t>HO-00273602</t>
  </si>
  <si>
    <t>LAZADA- QUINTOS, CHRISTIAN (SOP)</t>
  </si>
  <si>
    <t>HO-00273721</t>
  </si>
  <si>
    <t>LAZADA- ROSALES, MARLON (SOP)</t>
  </si>
  <si>
    <t>HO-00273723</t>
  </si>
  <si>
    <t>LAZADA- ANATORIO, VENERANDO (SOP)</t>
  </si>
  <si>
    <t>FANTASTIC GOOD FOOD, INC.</t>
  </si>
  <si>
    <t>HO-00273995</t>
  </si>
  <si>
    <t xml:space="preserve">GO, JONATHAN </t>
  </si>
  <si>
    <t>HO-00273964</t>
  </si>
  <si>
    <t>LAZADA- VICENCIO, CARL FREIDRICH (SOP)</t>
  </si>
  <si>
    <t>HO-00273968</t>
  </si>
  <si>
    <t>LAZADA- PAULE, LUZVIMINDA (SOP)</t>
  </si>
  <si>
    <t>HO-00273970</t>
  </si>
  <si>
    <t>LAZADA- PEROY, JOHN PATRICK (SOP)</t>
  </si>
  <si>
    <t>HO-00273972</t>
  </si>
  <si>
    <t>LAZADA- KINNEY, MARICRIS (SOP)</t>
  </si>
  <si>
    <t>HO-00273973</t>
  </si>
  <si>
    <t>LAZADA- MADRID, MARK SHAND (SOP)</t>
  </si>
  <si>
    <t>HO-00273976</t>
  </si>
  <si>
    <t>LAZADA- ABENDAN, PRINC REYNALD A. (SOP)</t>
  </si>
  <si>
    <t>HO-00273979</t>
  </si>
  <si>
    <t>LAZADA- MANGANA, TETA (SOP)</t>
  </si>
  <si>
    <t>HO-00273983</t>
  </si>
  <si>
    <t>LAZADA- ORAIZ, KEANON JOSHUA (SOP)</t>
  </si>
  <si>
    <t>HO-00273985</t>
  </si>
  <si>
    <t>LAZADA- ELIQUEN, JOSEPH (SOP)</t>
  </si>
  <si>
    <t>HO-00273989</t>
  </si>
  <si>
    <t>LAZADA- VALENCIA, JR (SOP)</t>
  </si>
  <si>
    <t>HO-00273991</t>
  </si>
  <si>
    <t>LAZADA- DANIEL, NOEL L. (SOP)</t>
  </si>
  <si>
    <t>HO-00273993</t>
  </si>
  <si>
    <t>LAZADA- MYCHAELS CORPORATION (SOP)</t>
  </si>
  <si>
    <t>HO-00274165</t>
  </si>
  <si>
    <t>HO-00274168</t>
  </si>
  <si>
    <t>LAZADA- PUGAY, EDISON (SOP)</t>
  </si>
  <si>
    <t>HO-00274170</t>
  </si>
  <si>
    <t>LAZADA- OLONAN, OLIVER (SOP)</t>
  </si>
  <si>
    <t>HO-00274319</t>
  </si>
  <si>
    <t>LAZADA- HIDALGO, ELISHA (SOP)</t>
  </si>
  <si>
    <t>HO-00274322</t>
  </si>
  <si>
    <t>LAZADA- BALLATAN, ALFRED ROI P. (SOP)</t>
  </si>
  <si>
    <t>SERVICE/FIELD</t>
  </si>
  <si>
    <t xml:space="preserve"> </t>
  </si>
  <si>
    <t>THE GARDENS/AAA GOURMET CLUB INC./SUNRISE BUCKETS</t>
  </si>
  <si>
    <t>W/ SOA - FOR 2ND ACTION</t>
  </si>
  <si>
    <t>CHUA, KENDRICK - SERVICE (PO)</t>
  </si>
  <si>
    <t>WEE, CESAR</t>
  </si>
  <si>
    <t>FOR OBSERVATION</t>
  </si>
  <si>
    <t>UY, BRYAN</t>
  </si>
  <si>
    <t>REFUSED TO PAY</t>
  </si>
  <si>
    <t>LAKEPOWER CONVERTER INC.</t>
  </si>
  <si>
    <t>WAITING FOR THE CONTINUATION OF SERVICES</t>
  </si>
  <si>
    <t>CARREON, ELAINE - (PO)</t>
  </si>
  <si>
    <t>HO-00270747</t>
  </si>
  <si>
    <t>LBC CENTRAL EXCHANGE</t>
  </si>
  <si>
    <t>sale of parts C/O SIR NOEL-LBC</t>
  </si>
  <si>
    <t>CENTURY SEAFOOD RESTAURANT</t>
  </si>
  <si>
    <t>DELIVERED SOA 09.03.25</t>
  </si>
  <si>
    <t>TELAN, JAKE - (BI)</t>
  </si>
  <si>
    <t>CHUA, KENDRICK -  (PO)</t>
  </si>
  <si>
    <t>TAGLE, AMY - (BI)</t>
  </si>
  <si>
    <t>NUNEZ, IMELDA - (BI)</t>
  </si>
  <si>
    <t>GTGF FOOD CORP.</t>
  </si>
  <si>
    <t>FOR COLLECTION</t>
  </si>
  <si>
    <t>ALONZO, DRA. PAULA / DANIEL</t>
  </si>
  <si>
    <t>MASUI, DRA. LETICIA MIRANDA</t>
  </si>
  <si>
    <t>ONG, VIRGOIE</t>
  </si>
  <si>
    <t>KONBINI CORP.</t>
  </si>
  <si>
    <t>SERVICE - BACOLOD</t>
  </si>
  <si>
    <t>SERVICE - CAGAYAN DE ORO</t>
  </si>
  <si>
    <t>SERVICE - CEBU</t>
  </si>
  <si>
    <t>SERVICE - DAGUPAN</t>
  </si>
  <si>
    <t>SERVICE - DAVAO</t>
  </si>
  <si>
    <t>SERVICE - ILOILO</t>
  </si>
  <si>
    <t>SERVICE - PAMPANGA</t>
  </si>
  <si>
    <t>GRAND TOTAL</t>
  </si>
  <si>
    <t>SERVICE RECEIVABLES AS OF SEPTEMBER 24, 2025 NATIONWIDE</t>
  </si>
  <si>
    <t>Before Due</t>
  </si>
  <si>
    <t>1-30 Days</t>
  </si>
  <si>
    <t>31-60 Days</t>
  </si>
  <si>
    <t>61-90 Days</t>
  </si>
  <si>
    <t>91-120 Days</t>
  </si>
  <si>
    <t>121-150 Days</t>
  </si>
  <si>
    <t>Open Credit</t>
  </si>
  <si>
    <t>Balance</t>
  </si>
  <si>
    <t>SERVICE</t>
  </si>
  <si>
    <t>ASP</t>
  </si>
  <si>
    <t>BOA SERVICE</t>
  </si>
  <si>
    <t>TOTAL</t>
  </si>
  <si>
    <t>1-30 DAYS</t>
  </si>
  <si>
    <t>31-60 DAY</t>
  </si>
  <si>
    <t>61-90 DAYS</t>
  </si>
  <si>
    <t>91-120 DAYS</t>
  </si>
  <si>
    <t>121-150 DAYS</t>
  </si>
  <si>
    <t>151++ DAYS</t>
  </si>
  <si>
    <t>TOTAL PAST DUE</t>
  </si>
  <si>
    <t>SECTION</t>
  </si>
  <si>
    <t>CONTROL</t>
  </si>
  <si>
    <t>RECORD</t>
  </si>
  <si>
    <t>MANAGE</t>
  </si>
  <si>
    <t>SVC ACCTG</t>
  </si>
  <si>
    <t>Past due account is not more than 10% of monthly Service Receivables</t>
  </si>
  <si>
    <t>CATEGORY AS OF SEPTEMBER 30, 2025</t>
  </si>
  <si>
    <t>AMOUNT (P)</t>
  </si>
  <si>
    <t xml:space="preserve">    BEFORE DUE</t>
  </si>
  <si>
    <t xml:space="preserve">     PAST DUE</t>
  </si>
  <si>
    <t xml:space="preserve">TOTAL % SHARE </t>
  </si>
  <si>
    <t>•Assigned the Responsibility to Service Accounting Assistant - Provincial Billing to closely monitor of all Service Receivables (Province).</t>
  </si>
  <si>
    <t>`</t>
  </si>
  <si>
    <t>•Coordinate and Communicate directly to the ASP/ Dealer regarding the Accounts Receivable for timely payment.</t>
  </si>
  <si>
    <t>P - Minor</t>
  </si>
  <si>
    <t>ASP - METRO MANILA</t>
  </si>
  <si>
    <t>I - Rare</t>
  </si>
  <si>
    <t>ASP- PROVINCE</t>
  </si>
  <si>
    <r>
      <t xml:space="preserve">•Assign the Responsibility to the Service Accounting Assistant - Provincial Billing to  monitor and track all </t>
    </r>
    <r>
      <rPr>
        <b/>
        <sz val="10"/>
        <color theme="1"/>
        <rFont val="Calibri"/>
        <charset val="134"/>
        <scheme val="minor"/>
      </rPr>
      <t>provincial service receivables</t>
    </r>
    <r>
      <rPr>
        <sz val="10"/>
        <color theme="1"/>
        <rFont val="Calibri"/>
        <charset val="134"/>
        <scheme val="minor"/>
      </rPr>
      <t xml:space="preserve"> on a weekly basis and submit a monthly aging report. </t>
    </r>
  </si>
  <si>
    <t>•Coordinate and communicate with ASPs/Dealers on provincial service receivables to ensure all accounts are followed up within 7 days after SOA is sent. Starting, November 01, 2025.</t>
  </si>
  <si>
    <t>•Assign the responsibility to the Service Accounting Assistant - Provincial Billing to  monitor and track all provincial service receivables on a weekly basis and submit a monthly aging report, and coordinate and communicate with ASPs/Dealers to ensure all accounts are followed up within 7 days after SOA issuance, starting November 01, 2025.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</si>
</sst>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176" formatCode="_ * #,##0.00_ ;_ * \-#,##0.00_ ;_ * &quot;-&quot;??_ ;_ @_ "/>
    <numFmt numFmtId="177" formatCode="_(&quot;$&quot;* #,##0.00_);_(&quot;$&quot;* \(#,##0.00\);_(&quot;$&quot;* &quot;-&quot;??_);_(@_)"/>
    <numFmt numFmtId="178" formatCode="_ * #,##0_ ;_ * \-#,##0_ ;_ * &quot;-&quot;_ ;_ @_ "/>
    <numFmt numFmtId="179" formatCode="_(&quot;$&quot;* #,##0_);_(&quot;$&quot;* \(#,##0\);_(&quot;$&quot;* &quot;-&quot;_);_(@_)"/>
    <numFmt numFmtId="180" formatCode="mm/dd/yy;@"/>
    <numFmt numFmtId="181" formatCode="_(* #,##0.00_);_(* \(#,##0.00\);_(* &quot;-&quot;??_);_(@_)"/>
    <numFmt numFmtId="182" formatCode="&quot;HO-&quot;00000000"/>
    <numFmt numFmtId="183" formatCode="&quot;BAC-&quot;00000000"/>
    <numFmt numFmtId="184" formatCode="m/d/yyyy;@"/>
    <numFmt numFmtId="185" formatCode="&quot;DAG-&quot;00000000"/>
    <numFmt numFmtId="186" formatCode="&quot;DAV-&quot;00000000"/>
    <numFmt numFmtId="187" formatCode="&quot;ILO-&quot;00000000"/>
    <numFmt numFmtId="188" formatCode="&quot;PAM-&quot;00000000"/>
  </numFmts>
  <fonts count="36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0"/>
      <color rgb="FF000000"/>
      <name val="Tahoma"/>
      <charset val="134"/>
    </font>
    <font>
      <sz val="10"/>
      <color theme="1"/>
      <name val="Calibri"/>
      <charset val="134"/>
      <scheme val="minor"/>
    </font>
    <font>
      <sz val="14"/>
      <name val="Tahoma"/>
      <charset val="0"/>
    </font>
    <font>
      <sz val="10.5"/>
      <name val="Tahoma"/>
      <charset val="0"/>
    </font>
    <font>
      <sz val="10"/>
      <name val="Tahoma"/>
      <charset val="0"/>
    </font>
    <font>
      <b/>
      <sz val="14"/>
      <name val="Tahoma"/>
      <charset val="0"/>
    </font>
    <font>
      <b/>
      <sz val="10"/>
      <color indexed="8"/>
      <name val="Tahoma"/>
      <charset val="0"/>
    </font>
    <font>
      <b/>
      <sz val="10.5"/>
      <name val="Tahoma"/>
      <charset val="0"/>
    </font>
    <font>
      <b/>
      <sz val="10.5"/>
      <color indexed="8"/>
      <name val="Tahoma"/>
      <charset val="0"/>
    </font>
    <font>
      <b/>
      <sz val="10"/>
      <name val="Tahoma"/>
      <charset val="0"/>
    </font>
    <font>
      <i/>
      <sz val="10"/>
      <color indexed="10"/>
      <name val="Tahoma"/>
      <charset val="0"/>
    </font>
    <font>
      <b/>
      <sz val="10"/>
      <color rgb="FFFF0000"/>
      <name val="Tahoma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Helv"/>
      <charset val="0"/>
    </font>
    <font>
      <b/>
      <sz val="10"/>
      <color theme="1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6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17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5" fillId="8" borderId="17" applyNumberFormat="0" applyAlignment="0" applyProtection="0">
      <alignment vertical="center"/>
    </xf>
    <xf numFmtId="0" fontId="26" fillId="9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/>
  </cellStyleXfs>
  <cellXfs count="14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176" fontId="0" fillId="0" borderId="5" xfId="1" applyBorder="1" applyAlignment="1">
      <alignment horizontal="center" vertical="center"/>
    </xf>
    <xf numFmtId="9" fontId="0" fillId="0" borderId="5" xfId="3" applyNumberFormat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176" fontId="0" fillId="0" borderId="0" xfId="1" applyBorder="1">
      <alignment vertical="center"/>
    </xf>
    <xf numFmtId="0" fontId="0" fillId="0" borderId="0" xfId="0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9" fontId="0" fillId="0" borderId="11" xfId="3" applyNumberFormat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0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5" fillId="0" borderId="0" xfId="0" applyFont="1" applyFill="1" applyBorder="1" applyAlignment="1"/>
    <xf numFmtId="0" fontId="6" fillId="0" borderId="0" xfId="0" applyFont="1" applyFill="1" applyBorder="1" applyAlignment="1"/>
    <xf numFmtId="0" fontId="7" fillId="3" borderId="0" xfId="0" applyFont="1" applyFill="1" applyBorder="1" applyAlignment="1"/>
    <xf numFmtId="0" fontId="7" fillId="0" borderId="0" xfId="0" applyFont="1" applyFill="1" applyBorder="1" applyAlignment="1"/>
    <xf numFmtId="180" fontId="7" fillId="0" borderId="0" xfId="0" applyNumberFormat="1" applyFont="1" applyFill="1" applyBorder="1" applyAlignment="1"/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/>
    </xf>
    <xf numFmtId="180" fontId="8" fillId="0" borderId="0" xfId="0" applyNumberFormat="1" applyFont="1" applyFill="1" applyBorder="1" applyAlignment="1"/>
    <xf numFmtId="0" fontId="8" fillId="0" borderId="0" xfId="0" applyFont="1" applyFill="1" applyBorder="1" applyAlignment="1"/>
    <xf numFmtId="0" fontId="8" fillId="0" borderId="0" xfId="0" applyFont="1" applyFill="1" applyBorder="1" applyAlignment="1">
      <alignment horizontal="center" vertical="center"/>
    </xf>
    <xf numFmtId="181" fontId="5" fillId="0" borderId="0" xfId="0" applyNumberFormat="1" applyFont="1" applyFill="1" applyBorder="1" applyAlignment="1"/>
    <xf numFmtId="180" fontId="9" fillId="0" borderId="0" xfId="49" applyNumberFormat="1" applyFont="1" applyFill="1" applyBorder="1" applyAlignment="1" applyProtection="1">
      <alignment horizontal="center" vertical="center" wrapText="1"/>
    </xf>
    <xf numFmtId="0" fontId="9" fillId="0" borderId="0" xfId="49" applyFont="1" applyFill="1" applyBorder="1" applyAlignment="1" applyProtection="1">
      <alignment horizontal="center" vertical="center" wrapText="1"/>
    </xf>
    <xf numFmtId="4" fontId="9" fillId="0" borderId="0" xfId="49" applyNumberFormat="1" applyFont="1" applyFill="1" applyBorder="1" applyAlignment="1" applyProtection="1">
      <alignment horizontal="center" vertical="center" wrapText="1"/>
    </xf>
    <xf numFmtId="180" fontId="10" fillId="0" borderId="0" xfId="49" applyNumberFormat="1" applyFont="1" applyFill="1" applyBorder="1" applyAlignment="1" applyProtection="1">
      <alignment horizontal="left"/>
    </xf>
    <xf numFmtId="180" fontId="11" fillId="0" borderId="0" xfId="49" applyNumberFormat="1" applyFont="1" applyFill="1" applyBorder="1" applyAlignment="1" applyProtection="1">
      <alignment horizontal="center" vertical="center" wrapText="1"/>
    </xf>
    <xf numFmtId="0" fontId="11" fillId="0" borderId="0" xfId="49" applyFont="1" applyFill="1" applyBorder="1" applyAlignment="1" applyProtection="1">
      <alignment horizontal="center" vertical="center" wrapText="1"/>
    </xf>
    <xf numFmtId="4" fontId="11" fillId="0" borderId="0" xfId="49" applyNumberFormat="1" applyFont="1" applyFill="1" applyBorder="1" applyAlignment="1" applyProtection="1">
      <alignment horizontal="center" vertical="center" wrapText="1"/>
    </xf>
    <xf numFmtId="180" fontId="7" fillId="3" borderId="0" xfId="49" applyNumberFormat="1" applyFont="1" applyFill="1" applyAlignment="1" applyProtection="1">
      <alignment horizontal="left"/>
      <protection locked="0"/>
    </xf>
    <xf numFmtId="180" fontId="7" fillId="3" borderId="0" xfId="49" applyNumberFormat="1" applyFont="1" applyFill="1" applyBorder="1" applyAlignment="1" applyProtection="1">
      <alignment horizontal="left"/>
      <protection locked="0"/>
    </xf>
    <xf numFmtId="0" fontId="7" fillId="3" borderId="0" xfId="49" applyFont="1" applyFill="1" applyAlignment="1" applyProtection="1">
      <alignment horizontal="center" vertical="center"/>
      <protection locked="0"/>
    </xf>
    <xf numFmtId="181" fontId="7" fillId="3" borderId="0" xfId="1" applyNumberFormat="1" applyFont="1" applyFill="1" applyAlignment="1" applyProtection="1">
      <protection locked="0"/>
    </xf>
    <xf numFmtId="181" fontId="7" fillId="3" borderId="0" xfId="1" applyNumberFormat="1" applyFont="1" applyFill="1" applyAlignment="1" applyProtection="1"/>
    <xf numFmtId="182" fontId="7" fillId="3" borderId="0" xfId="49" applyNumberFormat="1" applyFont="1" applyFill="1" applyAlignment="1">
      <alignment horizontal="center" vertical="center" wrapText="1"/>
    </xf>
    <xf numFmtId="181" fontId="7" fillId="3" borderId="0" xfId="0" applyNumberFormat="1" applyFont="1" applyFill="1" applyBorder="1" applyAlignment="1"/>
    <xf numFmtId="180" fontId="7" fillId="3" borderId="0" xfId="0" applyNumberFormat="1" applyFont="1" applyFill="1" applyBorder="1" applyAlignment="1">
      <alignment horizontal="left" vertical="top"/>
    </xf>
    <xf numFmtId="180" fontId="7" fillId="0" borderId="0" xfId="49" applyNumberFormat="1" applyFont="1" applyFill="1" applyAlignment="1" applyProtection="1">
      <alignment horizontal="left"/>
      <protection locked="0"/>
    </xf>
    <xf numFmtId="180" fontId="7" fillId="0" borderId="0" xfId="49" applyNumberFormat="1" applyFont="1" applyFill="1" applyBorder="1" applyAlignment="1" applyProtection="1">
      <alignment horizontal="left"/>
      <protection locked="0"/>
    </xf>
    <xf numFmtId="182" fontId="7" fillId="0" borderId="0" xfId="49" applyNumberFormat="1" applyFont="1" applyFill="1" applyAlignment="1">
      <alignment horizontal="center" vertical="center" wrapText="1"/>
    </xf>
    <xf numFmtId="181" fontId="7" fillId="0" borderId="0" xfId="0" applyNumberFormat="1" applyFont="1" applyFill="1" applyBorder="1" applyAlignment="1"/>
    <xf numFmtId="181" fontId="7" fillId="0" borderId="0" xfId="1" applyNumberFormat="1" applyFont="1" applyFill="1" applyAlignment="1" applyProtection="1"/>
    <xf numFmtId="0" fontId="5" fillId="0" borderId="0" xfId="0" applyFont="1" applyFill="1" applyBorder="1" applyAlignment="1">
      <alignment horizontal="right"/>
    </xf>
    <xf numFmtId="4" fontId="11" fillId="0" borderId="0" xfId="49" applyNumberFormat="1" applyFont="1" applyFill="1" applyBorder="1" applyAlignment="1" applyProtection="1">
      <alignment horizontal="right" vertical="center" wrapText="1"/>
    </xf>
    <xf numFmtId="181" fontId="7" fillId="3" borderId="0" xfId="1" applyNumberFormat="1" applyFont="1" applyFill="1" applyAlignment="1"/>
    <xf numFmtId="181" fontId="7" fillId="3" borderId="0" xfId="1" applyNumberFormat="1" applyFont="1" applyFill="1" applyAlignment="1">
      <alignment horizontal="right"/>
    </xf>
    <xf numFmtId="181" fontId="7" fillId="0" borderId="0" xfId="1" applyNumberFormat="1" applyFont="1" applyFill="1" applyAlignment="1">
      <alignment horizontal="right"/>
    </xf>
    <xf numFmtId="180" fontId="7" fillId="0" borderId="0" xfId="0" applyNumberFormat="1" applyFont="1" applyFill="1" applyBorder="1" applyAlignment="1">
      <alignment horizontal="left" vertical="top"/>
    </xf>
    <xf numFmtId="180" fontId="12" fillId="0" borderId="0" xfId="0" applyNumberFormat="1" applyFont="1" applyFill="1" applyBorder="1" applyAlignment="1"/>
    <xf numFmtId="0" fontId="12" fillId="0" borderId="0" xfId="0" applyFont="1" applyFill="1" applyBorder="1" applyAlignment="1"/>
    <xf numFmtId="181" fontId="12" fillId="0" borderId="0" xfId="1" applyNumberFormat="1" applyFont="1" applyFill="1" applyAlignment="1">
      <alignment horizontal="center" vertical="center"/>
    </xf>
    <xf numFmtId="181" fontId="12" fillId="0" borderId="0" xfId="1" applyNumberFormat="1" applyFont="1" applyFill="1" applyAlignment="1">
      <alignment horizontal="right"/>
    </xf>
    <xf numFmtId="181" fontId="7" fillId="0" borderId="0" xfId="1" applyNumberFormat="1" applyFont="1" applyAlignment="1"/>
    <xf numFmtId="180" fontId="12" fillId="0" borderId="0" xfId="49" applyNumberFormat="1" applyFont="1" applyFill="1" applyBorder="1" applyAlignment="1" applyProtection="1">
      <alignment horizontal="left"/>
    </xf>
    <xf numFmtId="180" fontId="7" fillId="0" borderId="0" xfId="49" applyNumberFormat="1" applyFont="1" applyFill="1" applyBorder="1" applyAlignment="1" applyProtection="1">
      <alignment horizontal="left"/>
    </xf>
    <xf numFmtId="0" fontId="7" fillId="0" borderId="0" xfId="49" applyFont="1" applyFill="1" applyBorder="1" applyAlignment="1" applyProtection="1">
      <alignment horizontal="center" vertical="center"/>
    </xf>
    <xf numFmtId="0" fontId="7" fillId="0" borderId="0" xfId="49" applyFont="1" applyFill="1" applyBorder="1" applyAlignment="1" applyProtection="1"/>
    <xf numFmtId="180" fontId="7" fillId="0" borderId="0" xfId="0" applyNumberFormat="1" applyFont="1" applyFill="1" applyBorder="1" applyAlignment="1">
      <alignment horizontal="left"/>
    </xf>
    <xf numFmtId="183" fontId="7" fillId="0" borderId="0" xfId="0" applyNumberFormat="1" applyFont="1" applyFill="1" applyBorder="1" applyAlignment="1">
      <alignment horizontal="center" vertical="center"/>
    </xf>
    <xf numFmtId="181" fontId="7" fillId="0" borderId="0" xfId="1" applyNumberFormat="1" applyFont="1" applyAlignment="1">
      <alignment horizontal="right"/>
    </xf>
    <xf numFmtId="181" fontId="12" fillId="0" borderId="0" xfId="0" applyNumberFormat="1" applyFont="1" applyFill="1" applyBorder="1" applyAlignment="1"/>
    <xf numFmtId="184" fontId="7" fillId="0" borderId="0" xfId="0" applyNumberFormat="1" applyFont="1" applyFill="1" applyBorder="1" applyAlignment="1">
      <alignment horizontal="left"/>
    </xf>
    <xf numFmtId="0" fontId="7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84" fontId="7" fillId="0" borderId="0" xfId="49" applyNumberFormat="1" applyFont="1" applyFill="1" applyBorder="1" applyAlignment="1" applyProtection="1">
      <alignment horizontal="left"/>
      <protection locked="0"/>
    </xf>
    <xf numFmtId="185" fontId="7" fillId="0" borderId="0" xfId="49" applyNumberFormat="1" applyFont="1" applyFill="1" applyBorder="1" applyAlignment="1" applyProtection="1">
      <alignment horizontal="center" vertical="center"/>
    </xf>
    <xf numFmtId="186" fontId="7" fillId="0" borderId="0" xfId="0" applyNumberFormat="1" applyFont="1" applyFill="1" applyBorder="1" applyAlignment="1">
      <alignment horizontal="center" vertical="center"/>
    </xf>
    <xf numFmtId="187" fontId="7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188" fontId="7" fillId="0" borderId="0" xfId="49" applyNumberFormat="1" applyFont="1" applyFill="1" applyBorder="1" applyAlignment="1" applyProtection="1">
      <alignment horizontal="center" vertical="center"/>
    </xf>
    <xf numFmtId="181" fontId="12" fillId="0" borderId="0" xfId="1" applyNumberFormat="1" applyFont="1" applyAlignment="1"/>
    <xf numFmtId="0" fontId="7" fillId="0" borderId="0" xfId="49" applyFont="1" applyFill="1" applyBorder="1" applyProtection="1"/>
    <xf numFmtId="180" fontId="12" fillId="4" borderId="0" xfId="49" applyNumberFormat="1" applyFont="1" applyFill="1" applyBorder="1" applyAlignment="1" applyProtection="1">
      <alignment horizontal="left"/>
    </xf>
    <xf numFmtId="0" fontId="12" fillId="4" borderId="0" xfId="49" applyFont="1" applyFill="1" applyBorder="1" applyAlignment="1" applyProtection="1">
      <alignment horizontal="center" vertical="center"/>
    </xf>
    <xf numFmtId="0" fontId="12" fillId="4" borderId="0" xfId="49" applyFont="1" applyFill="1" applyBorder="1" applyProtection="1"/>
    <xf numFmtId="181" fontId="7" fillId="4" borderId="0" xfId="1" applyNumberFormat="1" applyFont="1" applyFill="1" applyAlignment="1"/>
    <xf numFmtId="0" fontId="7" fillId="0" borderId="0" xfId="49" applyFont="1" applyFill="1" applyBorder="1" applyAlignment="1" applyProtection="1">
      <alignment horizontal="center" vertical="center"/>
      <protection locked="0"/>
    </xf>
    <xf numFmtId="181" fontId="7" fillId="0" borderId="0" xfId="1" applyNumberFormat="1" applyFont="1" applyFill="1" applyBorder="1" applyAlignment="1" applyProtection="1">
      <protection locked="0"/>
    </xf>
    <xf numFmtId="0" fontId="7" fillId="0" borderId="0" xfId="49" applyFont="1" applyFill="1" applyAlignment="1" applyProtection="1">
      <alignment horizontal="center" vertical="center"/>
      <protection locked="0"/>
    </xf>
    <xf numFmtId="181" fontId="7" fillId="0" borderId="0" xfId="1" applyNumberFormat="1" applyFont="1" applyFill="1" applyAlignment="1" applyProtection="1">
      <protection locked="0"/>
    </xf>
    <xf numFmtId="181" fontId="7" fillId="4" borderId="0" xfId="1" applyNumberFormat="1" applyFont="1" applyFill="1" applyAlignment="1">
      <alignment horizontal="right"/>
    </xf>
    <xf numFmtId="0" fontId="7" fillId="4" borderId="0" xfId="0" applyFont="1" applyFill="1" applyBorder="1" applyAlignment="1"/>
    <xf numFmtId="181" fontId="7" fillId="0" borderId="0" xfId="1" applyNumberFormat="1" applyFont="1" applyFill="1" applyAlignment="1"/>
    <xf numFmtId="0" fontId="13" fillId="0" borderId="0" xfId="0" applyFont="1" applyFill="1" applyBorder="1" applyAlignment="1"/>
    <xf numFmtId="182" fontId="7" fillId="0" borderId="0" xfId="49" applyNumberFormat="1" applyFont="1" applyFill="1" applyBorder="1" applyAlignment="1">
      <alignment horizontal="center" vertical="center" wrapText="1"/>
    </xf>
    <xf numFmtId="182" fontId="7" fillId="0" borderId="0" xfId="49" applyNumberFormat="1" applyFont="1" applyFill="1" applyAlignment="1">
      <alignment horizontal="left" vertical="center" wrapText="1"/>
    </xf>
    <xf numFmtId="180" fontId="12" fillId="0" borderId="0" xfId="49" applyNumberFormat="1" applyFont="1" applyFill="1" applyBorder="1" applyAlignment="1" applyProtection="1">
      <alignment horizontal="left"/>
      <protection locked="0"/>
    </xf>
    <xf numFmtId="0" fontId="12" fillId="0" borderId="0" xfId="49" applyFont="1" applyFill="1" applyBorder="1" applyAlignment="1" applyProtection="1">
      <alignment horizontal="center" vertical="center"/>
      <protection locked="0"/>
    </xf>
    <xf numFmtId="181" fontId="12" fillId="0" borderId="0" xfId="1" applyNumberFormat="1" applyFont="1" applyFill="1" applyAlignment="1"/>
    <xf numFmtId="180" fontId="12" fillId="0" borderId="0" xfId="49" applyNumberFormat="1" applyFont="1" applyBorder="1" applyAlignment="1" applyProtection="1">
      <alignment horizontal="left"/>
      <protection locked="0"/>
    </xf>
    <xf numFmtId="0" fontId="12" fillId="0" borderId="0" xfId="49" applyFont="1" applyBorder="1" applyAlignment="1" applyProtection="1">
      <alignment horizontal="center" vertical="center"/>
      <protection locked="0"/>
    </xf>
    <xf numFmtId="180" fontId="7" fillId="4" borderId="0" xfId="49" applyNumberFormat="1" applyFont="1" applyFill="1" applyBorder="1" applyAlignment="1" applyProtection="1">
      <alignment horizontal="left"/>
    </xf>
    <xf numFmtId="0" fontId="7" fillId="4" borderId="0" xfId="49" applyFont="1" applyFill="1" applyBorder="1" applyAlignment="1" applyProtection="1">
      <alignment horizontal="center" vertical="center"/>
    </xf>
    <xf numFmtId="0" fontId="7" fillId="4" borderId="0" xfId="49" applyFont="1" applyFill="1" applyBorder="1" applyProtection="1"/>
    <xf numFmtId="0" fontId="14" fillId="0" borderId="0" xfId="0" applyFont="1" applyFill="1" applyBorder="1" applyAlignment="1"/>
    <xf numFmtId="181" fontId="12" fillId="0" borderId="0" xfId="1" applyNumberFormat="1" applyFont="1" applyFill="1" applyBorder="1" applyAlignment="1" applyProtection="1">
      <protection locked="0"/>
    </xf>
    <xf numFmtId="180" fontId="7" fillId="0" borderId="0" xfId="49" applyNumberFormat="1" applyFont="1" applyBorder="1" applyAlignment="1" applyProtection="1">
      <alignment horizontal="left"/>
      <protection locked="0"/>
    </xf>
    <xf numFmtId="0" fontId="7" fillId="0" borderId="0" xfId="49" applyFont="1" applyBorder="1" applyAlignment="1" applyProtection="1">
      <alignment horizontal="center" vertical="center"/>
      <protection locked="0"/>
    </xf>
    <xf numFmtId="181" fontId="7" fillId="0" borderId="0" xfId="49" applyNumberFormat="1" applyFont="1" applyBorder="1" applyProtection="1">
      <protection locked="0"/>
    </xf>
    <xf numFmtId="0" fontId="12" fillId="0" borderId="0" xfId="0" applyFont="1" applyFill="1" applyAlignment="1">
      <alignment horizontal="center"/>
    </xf>
    <xf numFmtId="9" fontId="7" fillId="0" borderId="0" xfId="3" applyNumberFormat="1" applyFont="1" applyAlignment="1"/>
    <xf numFmtId="0" fontId="12" fillId="0" borderId="2" xfId="0" applyFont="1" applyFill="1" applyBorder="1" applyAlignment="1">
      <alignment horizontal="center"/>
    </xf>
    <xf numFmtId="0" fontId="12" fillId="0" borderId="5" xfId="0" applyFont="1" applyFill="1" applyBorder="1" applyAlignment="1"/>
    <xf numFmtId="181" fontId="7" fillId="0" borderId="4" xfId="1" applyNumberFormat="1" applyFont="1" applyBorder="1" applyAlignment="1">
      <alignment horizontal="center"/>
    </xf>
    <xf numFmtId="181" fontId="7" fillId="0" borderId="4" xfId="3" applyNumberFormat="1" applyFont="1" applyBorder="1" applyAlignment="1"/>
    <xf numFmtId="181" fontId="7" fillId="0" borderId="5" xfId="1" applyNumberFormat="1" applyFont="1" applyBorder="1" applyAlignment="1">
      <alignment horizontal="center"/>
    </xf>
    <xf numFmtId="181" fontId="7" fillId="0" borderId="5" xfId="3" applyNumberFormat="1" applyFont="1" applyBorder="1" applyAlignment="1"/>
    <xf numFmtId="181" fontId="12" fillId="0" borderId="5" xfId="1" applyNumberFormat="1" applyFont="1" applyBorder="1" applyAlignment="1">
      <alignment horizontal="center"/>
    </xf>
    <xf numFmtId="181" fontId="12" fillId="0" borderId="5" xfId="3" applyNumberFormat="1" applyFont="1" applyBorder="1" applyAlignment="1"/>
    <xf numFmtId="180" fontId="7" fillId="0" borderId="0" xfId="0" applyNumberFormat="1" applyFont="1" applyFill="1" applyAlignment="1"/>
    <xf numFmtId="0" fontId="7" fillId="0" borderId="0" xfId="0" applyFont="1" applyFill="1" applyAlignment="1"/>
    <xf numFmtId="0" fontId="7" fillId="0" borderId="0" xfId="0" applyFont="1" applyFill="1" applyAlignment="1">
      <alignment horizontal="center" vertical="center"/>
    </xf>
    <xf numFmtId="0" fontId="12" fillId="5" borderId="5" xfId="0" applyFont="1" applyFill="1" applyBorder="1" applyAlignment="1"/>
    <xf numFmtId="181" fontId="12" fillId="5" borderId="5" xfId="0" applyNumberFormat="1" applyFont="1" applyFill="1" applyBorder="1" applyAlignment="1">
      <alignment horizontal="center" vertical="center"/>
    </xf>
    <xf numFmtId="181" fontId="12" fillId="5" borderId="5" xfId="0" applyNumberFormat="1" applyFont="1" applyFill="1" applyBorder="1" applyAlignment="1"/>
    <xf numFmtId="0" fontId="7" fillId="0" borderId="0" xfId="0" applyFont="1" applyFill="1" applyAlignment="1">
      <alignment horizontal="right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8"/>
  </sheetPr>
  <dimension ref="A1:IV448"/>
  <sheetViews>
    <sheetView zoomScale="85" zoomScaleNormal="85" zoomScaleSheetLayoutView="60" workbookViewId="0">
      <pane ySplit="4" topLeftCell="A415" activePane="bottomLeft" state="frozen"/>
      <selection/>
      <selection pane="bottomLeft" activeCell="C455" sqref="C455"/>
    </sheetView>
  </sheetViews>
  <sheetFormatPr defaultColWidth="9.13333333333333" defaultRowHeight="12.75"/>
  <cols>
    <col min="1" max="1" width="13.2857142857143" style="45" customWidth="1"/>
    <col min="2" max="2" width="18.3142857142857" style="44" customWidth="1"/>
    <col min="3" max="3" width="14.7142857142857" style="46" customWidth="1"/>
    <col min="4" max="4" width="18.5714285714286" style="44" customWidth="1"/>
    <col min="5" max="5" width="19.2857142857143" style="44" customWidth="1"/>
    <col min="6" max="6" width="15.4285714285714" style="44" customWidth="1"/>
    <col min="7" max="7" width="15.7142857142857" style="44" customWidth="1"/>
    <col min="8" max="8" width="15.7809523809524" style="44" customWidth="1"/>
    <col min="9" max="9" width="15.7142857142857" style="44" customWidth="1"/>
    <col min="10" max="10" width="15.1333333333333" style="44" customWidth="1"/>
    <col min="11" max="11" width="17.7142857142857" style="44" customWidth="1"/>
    <col min="12" max="12" width="11.1333333333333" style="44" customWidth="1"/>
    <col min="13" max="13" width="19.2857142857143" style="47" customWidth="1"/>
    <col min="14" max="14" width="81.2190476190476" style="44" customWidth="1"/>
    <col min="15" max="15" width="45.5714285714286" style="44" customWidth="1"/>
    <col min="16" max="16" width="17.5714285714286" style="44"/>
    <col min="17" max="17" width="12.2857142857143" style="44"/>
    <col min="18" max="19" width="9.13333333333333" style="44"/>
    <col min="20" max="20" width="13.1333333333333" style="44"/>
    <col min="21" max="21" width="9.57142857142857" style="44"/>
    <col min="22" max="22" width="9.28571428571429" style="44"/>
    <col min="23" max="23" width="9.13333333333333" style="44"/>
    <col min="24" max="24" width="12.1333333333333" style="44"/>
    <col min="25" max="16384" width="9.13333333333333" style="44"/>
  </cols>
  <sheetData>
    <row r="1" s="41" customFormat="1" ht="18" spans="1:13">
      <c r="A1" s="48" t="s">
        <v>0</v>
      </c>
      <c r="B1" s="49"/>
      <c r="C1" s="50"/>
      <c r="D1" s="49"/>
      <c r="M1" s="72"/>
    </row>
    <row r="2" s="41" customFormat="1" ht="18" spans="1:13">
      <c r="A2" s="48" t="s">
        <v>1</v>
      </c>
      <c r="B2" s="49"/>
      <c r="C2" s="50"/>
      <c r="D2" s="49"/>
      <c r="F2" s="51"/>
      <c r="M2" s="72"/>
    </row>
    <row r="4" ht="24.75" customHeight="1" spans="1:15">
      <c r="A4" s="52" t="s">
        <v>2</v>
      </c>
      <c r="B4" s="52" t="s">
        <v>3</v>
      </c>
      <c r="C4" s="53" t="s">
        <v>4</v>
      </c>
      <c r="D4" s="54" t="s">
        <v>5</v>
      </c>
      <c r="E4" s="54" t="s">
        <v>6</v>
      </c>
      <c r="F4" s="54" t="s">
        <v>7</v>
      </c>
      <c r="G4" s="54" t="s">
        <v>8</v>
      </c>
      <c r="H4" s="54" t="s">
        <v>9</v>
      </c>
      <c r="I4" s="54" t="s">
        <v>10</v>
      </c>
      <c r="J4" s="54" t="s">
        <v>11</v>
      </c>
      <c r="K4" s="54" t="s">
        <v>12</v>
      </c>
      <c r="L4" s="54" t="s">
        <v>13</v>
      </c>
      <c r="M4" s="54" t="s">
        <v>14</v>
      </c>
      <c r="N4" s="54" t="s">
        <v>15</v>
      </c>
      <c r="O4" s="54" t="s">
        <v>16</v>
      </c>
    </row>
    <row r="5" s="42" customFormat="1" ht="13.5" spans="1:13">
      <c r="A5" s="55" t="s">
        <v>17</v>
      </c>
      <c r="B5" s="56"/>
      <c r="C5" s="57"/>
      <c r="D5" s="58"/>
      <c r="E5" s="58"/>
      <c r="F5" s="58"/>
      <c r="G5" s="58"/>
      <c r="H5" s="58"/>
      <c r="I5" s="58"/>
      <c r="J5" s="58"/>
      <c r="K5" s="58"/>
      <c r="L5" s="58"/>
      <c r="M5" s="73"/>
    </row>
    <row r="6" s="43" customFormat="1" spans="1:15">
      <c r="A6" s="59">
        <v>45791</v>
      </c>
      <c r="B6" s="60">
        <f t="shared" ref="B6:B69" si="0">A6+30</f>
        <v>45821</v>
      </c>
      <c r="C6" s="61" t="s">
        <v>18</v>
      </c>
      <c r="D6" s="62">
        <v>4972</v>
      </c>
      <c r="E6" s="63">
        <f ca="1" t="shared" ref="E6:E69" si="1">IF(TODAY()-B6&gt;=1,0,D6)</f>
        <v>0</v>
      </c>
      <c r="F6" s="63">
        <f ca="1" t="shared" ref="F6:F69" si="2">IF(AND(TODAY()-B6&gt;=1,TODAY()-B6&lt;=30),D6,0)</f>
        <v>0</v>
      </c>
      <c r="G6" s="63">
        <f ca="1" t="shared" ref="G6:G69" si="3">IF(AND(TODAY()-B6&gt;=31,TODAY()-B6&lt;=60),D6,0)</f>
        <v>0</v>
      </c>
      <c r="H6" s="63">
        <f ca="1" t="shared" ref="H6:H69" si="4">IF(AND(TODAY()-B6&gt;=61,TODAY()-B6&lt;=90),D6,0)</f>
        <v>0</v>
      </c>
      <c r="I6" s="63">
        <f ca="1" t="shared" ref="I6:I69" si="5">IF(AND(TODAY()-B6&gt;=91,TODAY()-B6&lt;=120),D6,0)</f>
        <v>4972</v>
      </c>
      <c r="J6" s="63">
        <f ca="1" t="shared" ref="J6:J69" si="6">IF(AND(TODAY()-B6&gt;=121,TODAY()-B6&lt;=150),D6,0)</f>
        <v>0</v>
      </c>
      <c r="K6" s="63">
        <f ca="1" t="shared" ref="K6:K69" si="7">IF(TODAY()-B6&gt;=151,D6,0)</f>
        <v>0</v>
      </c>
      <c r="L6" s="74"/>
      <c r="M6" s="75">
        <f ca="1" t="shared" ref="M6:M69" si="8">SUM(E6:L6)</f>
        <v>4972</v>
      </c>
      <c r="N6" s="43" t="s">
        <v>19</v>
      </c>
      <c r="O6" s="43" t="s">
        <v>20</v>
      </c>
    </row>
    <row r="7" s="43" customFormat="1" spans="1:15">
      <c r="A7" s="59">
        <v>45791</v>
      </c>
      <c r="B7" s="60">
        <f t="shared" si="0"/>
        <v>45821</v>
      </c>
      <c r="C7" s="61" t="s">
        <v>21</v>
      </c>
      <c r="D7" s="62">
        <v>3520</v>
      </c>
      <c r="E7" s="63">
        <f ca="1" t="shared" si="1"/>
        <v>0</v>
      </c>
      <c r="F7" s="63">
        <f ca="1" t="shared" si="2"/>
        <v>0</v>
      </c>
      <c r="G7" s="63">
        <f ca="1" t="shared" si="3"/>
        <v>0</v>
      </c>
      <c r="H7" s="63">
        <f ca="1" t="shared" si="4"/>
        <v>0</v>
      </c>
      <c r="I7" s="63">
        <f ca="1" t="shared" si="5"/>
        <v>3520</v>
      </c>
      <c r="J7" s="63">
        <f ca="1" t="shared" si="6"/>
        <v>0</v>
      </c>
      <c r="K7" s="63">
        <f ca="1" t="shared" si="7"/>
        <v>0</v>
      </c>
      <c r="L7" s="74"/>
      <c r="M7" s="75">
        <f ca="1" t="shared" si="8"/>
        <v>3520</v>
      </c>
      <c r="N7" s="43" t="s">
        <v>22</v>
      </c>
      <c r="O7" s="43" t="s">
        <v>20</v>
      </c>
    </row>
    <row r="8" s="43" customFormat="1" spans="1:15">
      <c r="A8" s="59">
        <v>45806</v>
      </c>
      <c r="B8" s="60">
        <f t="shared" si="0"/>
        <v>45836</v>
      </c>
      <c r="C8" s="61" t="s">
        <v>23</v>
      </c>
      <c r="D8" s="62">
        <v>176</v>
      </c>
      <c r="E8" s="63">
        <f ca="1" t="shared" si="1"/>
        <v>0</v>
      </c>
      <c r="F8" s="63">
        <f ca="1" t="shared" si="2"/>
        <v>0</v>
      </c>
      <c r="G8" s="63">
        <f ca="1" t="shared" si="3"/>
        <v>0</v>
      </c>
      <c r="H8" s="63">
        <f ca="1" t="shared" si="4"/>
        <v>0</v>
      </c>
      <c r="I8" s="63">
        <f ca="1" t="shared" si="5"/>
        <v>176</v>
      </c>
      <c r="J8" s="63">
        <f ca="1" t="shared" si="6"/>
        <v>0</v>
      </c>
      <c r="K8" s="63">
        <f ca="1" t="shared" si="7"/>
        <v>0</v>
      </c>
      <c r="L8" s="74"/>
      <c r="M8" s="75">
        <f ca="1" t="shared" si="8"/>
        <v>176</v>
      </c>
      <c r="N8" s="43" t="s">
        <v>24</v>
      </c>
      <c r="O8" s="43" t="s">
        <v>25</v>
      </c>
    </row>
    <row r="9" s="43" customFormat="1" spans="1:15">
      <c r="A9" s="59">
        <v>45812</v>
      </c>
      <c r="B9" s="60">
        <f t="shared" si="0"/>
        <v>45842</v>
      </c>
      <c r="C9" s="61" t="s">
        <v>26</v>
      </c>
      <c r="D9" s="62">
        <v>1050</v>
      </c>
      <c r="E9" s="63">
        <f ca="1" t="shared" si="1"/>
        <v>0</v>
      </c>
      <c r="F9" s="63">
        <f ca="1" t="shared" si="2"/>
        <v>0</v>
      </c>
      <c r="G9" s="63">
        <f ca="1" t="shared" si="3"/>
        <v>0</v>
      </c>
      <c r="H9" s="63">
        <f ca="1" t="shared" si="4"/>
        <v>1050</v>
      </c>
      <c r="I9" s="63">
        <f ca="1" t="shared" si="5"/>
        <v>0</v>
      </c>
      <c r="J9" s="63">
        <f ca="1" t="shared" si="6"/>
        <v>0</v>
      </c>
      <c r="K9" s="63">
        <f ca="1" t="shared" si="7"/>
        <v>0</v>
      </c>
      <c r="L9" s="74"/>
      <c r="M9" s="75">
        <f ca="1" t="shared" si="8"/>
        <v>1050</v>
      </c>
      <c r="N9" s="43" t="s">
        <v>27</v>
      </c>
      <c r="O9" s="43" t="s">
        <v>28</v>
      </c>
    </row>
    <row r="10" s="43" customFormat="1" spans="1:15">
      <c r="A10" s="59">
        <v>45825</v>
      </c>
      <c r="B10" s="60">
        <f t="shared" si="0"/>
        <v>45855</v>
      </c>
      <c r="C10" s="61" t="s">
        <v>29</v>
      </c>
      <c r="D10" s="62">
        <v>9980</v>
      </c>
      <c r="E10" s="63">
        <f ca="1" t="shared" si="1"/>
        <v>0</v>
      </c>
      <c r="F10" s="63">
        <f ca="1" t="shared" si="2"/>
        <v>0</v>
      </c>
      <c r="G10" s="63">
        <f ca="1" t="shared" si="3"/>
        <v>0</v>
      </c>
      <c r="H10" s="63">
        <f ca="1" t="shared" si="4"/>
        <v>9980</v>
      </c>
      <c r="I10" s="63">
        <f ca="1" t="shared" si="5"/>
        <v>0</v>
      </c>
      <c r="J10" s="63">
        <f ca="1" t="shared" si="6"/>
        <v>0</v>
      </c>
      <c r="K10" s="63">
        <f ca="1" t="shared" si="7"/>
        <v>0</v>
      </c>
      <c r="L10" s="74"/>
      <c r="M10" s="75">
        <f ca="1" t="shared" si="8"/>
        <v>9980</v>
      </c>
      <c r="N10" s="43" t="s">
        <v>30</v>
      </c>
      <c r="O10" s="43" t="s">
        <v>28</v>
      </c>
    </row>
    <row r="11" s="43" customFormat="1" spans="1:15">
      <c r="A11" s="59">
        <v>45849</v>
      </c>
      <c r="B11" s="60">
        <f t="shared" si="0"/>
        <v>45879</v>
      </c>
      <c r="C11" s="64" t="s">
        <v>31</v>
      </c>
      <c r="D11" s="65">
        <v>1300</v>
      </c>
      <c r="E11" s="63">
        <f ca="1" t="shared" si="1"/>
        <v>0</v>
      </c>
      <c r="F11" s="63">
        <f ca="1" t="shared" si="2"/>
        <v>0</v>
      </c>
      <c r="G11" s="63">
        <f ca="1" t="shared" si="3"/>
        <v>1300</v>
      </c>
      <c r="H11" s="63">
        <f ca="1" t="shared" si="4"/>
        <v>0</v>
      </c>
      <c r="I11" s="63">
        <f ca="1" t="shared" si="5"/>
        <v>0</v>
      </c>
      <c r="J11" s="63">
        <f ca="1" t="shared" si="6"/>
        <v>0</v>
      </c>
      <c r="K11" s="63">
        <f ca="1" t="shared" si="7"/>
        <v>0</v>
      </c>
      <c r="M11" s="75">
        <f ca="1" t="shared" si="8"/>
        <v>1300</v>
      </c>
      <c r="N11" s="43" t="s">
        <v>32</v>
      </c>
      <c r="O11" s="43" t="s">
        <v>28</v>
      </c>
    </row>
    <row r="12" s="43" customFormat="1" spans="1:15">
      <c r="A12" s="59">
        <v>45852</v>
      </c>
      <c r="B12" s="60">
        <f t="shared" si="0"/>
        <v>45882</v>
      </c>
      <c r="C12" s="64" t="s">
        <v>33</v>
      </c>
      <c r="D12" s="65">
        <v>6160</v>
      </c>
      <c r="E12" s="63">
        <f ca="1" t="shared" si="1"/>
        <v>0</v>
      </c>
      <c r="F12" s="63">
        <f ca="1" t="shared" si="2"/>
        <v>0</v>
      </c>
      <c r="G12" s="63">
        <f ca="1" t="shared" si="3"/>
        <v>6160</v>
      </c>
      <c r="H12" s="63">
        <f ca="1" t="shared" si="4"/>
        <v>0</v>
      </c>
      <c r="I12" s="63">
        <f ca="1" t="shared" si="5"/>
        <v>0</v>
      </c>
      <c r="J12" s="63">
        <f ca="1" t="shared" si="6"/>
        <v>0</v>
      </c>
      <c r="K12" s="63">
        <f ca="1" t="shared" si="7"/>
        <v>0</v>
      </c>
      <c r="M12" s="75">
        <f ca="1" t="shared" si="8"/>
        <v>6160</v>
      </c>
      <c r="N12" s="43" t="s">
        <v>34</v>
      </c>
      <c r="O12" s="43" t="s">
        <v>20</v>
      </c>
    </row>
    <row r="13" s="43" customFormat="1" spans="1:15">
      <c r="A13" s="59">
        <v>45852</v>
      </c>
      <c r="B13" s="60">
        <f t="shared" si="0"/>
        <v>45882</v>
      </c>
      <c r="C13" s="64" t="s">
        <v>35</v>
      </c>
      <c r="D13" s="65">
        <v>1760</v>
      </c>
      <c r="E13" s="63">
        <f ca="1" t="shared" si="1"/>
        <v>0</v>
      </c>
      <c r="F13" s="63">
        <f ca="1" t="shared" si="2"/>
        <v>0</v>
      </c>
      <c r="G13" s="63">
        <f ca="1" t="shared" si="3"/>
        <v>1760</v>
      </c>
      <c r="H13" s="63">
        <f ca="1" t="shared" si="4"/>
        <v>0</v>
      </c>
      <c r="I13" s="63">
        <f ca="1" t="shared" si="5"/>
        <v>0</v>
      </c>
      <c r="J13" s="63">
        <f ca="1" t="shared" si="6"/>
        <v>0</v>
      </c>
      <c r="K13" s="63">
        <f ca="1" t="shared" si="7"/>
        <v>0</v>
      </c>
      <c r="M13" s="75">
        <f ca="1" t="shared" si="8"/>
        <v>1760</v>
      </c>
      <c r="N13" s="43" t="s">
        <v>36</v>
      </c>
      <c r="O13" s="43" t="s">
        <v>20</v>
      </c>
    </row>
    <row r="14" s="43" customFormat="1" spans="1:15">
      <c r="A14" s="59">
        <v>45852</v>
      </c>
      <c r="B14" s="60">
        <f t="shared" si="0"/>
        <v>45882</v>
      </c>
      <c r="C14" s="64" t="s">
        <v>37</v>
      </c>
      <c r="D14" s="65">
        <v>4000</v>
      </c>
      <c r="E14" s="63">
        <f ca="1" t="shared" si="1"/>
        <v>0</v>
      </c>
      <c r="F14" s="63">
        <f ca="1" t="shared" si="2"/>
        <v>0</v>
      </c>
      <c r="G14" s="63">
        <f ca="1" t="shared" si="3"/>
        <v>4000</v>
      </c>
      <c r="H14" s="63">
        <f ca="1" t="shared" si="4"/>
        <v>0</v>
      </c>
      <c r="I14" s="63">
        <f ca="1" t="shared" si="5"/>
        <v>0</v>
      </c>
      <c r="J14" s="63">
        <f ca="1" t="shared" si="6"/>
        <v>0</v>
      </c>
      <c r="K14" s="63">
        <f ca="1" t="shared" si="7"/>
        <v>0</v>
      </c>
      <c r="M14" s="75">
        <f ca="1" t="shared" si="8"/>
        <v>4000</v>
      </c>
      <c r="N14" s="43" t="s">
        <v>38</v>
      </c>
      <c r="O14" s="43" t="s">
        <v>20</v>
      </c>
    </row>
    <row r="15" s="43" customFormat="1" spans="1:15">
      <c r="A15" s="59">
        <v>45852</v>
      </c>
      <c r="B15" s="60">
        <f t="shared" si="0"/>
        <v>45882</v>
      </c>
      <c r="C15" s="64" t="s">
        <v>39</v>
      </c>
      <c r="D15" s="65">
        <v>2400</v>
      </c>
      <c r="E15" s="63">
        <f ca="1" t="shared" si="1"/>
        <v>0</v>
      </c>
      <c r="F15" s="63">
        <f ca="1" t="shared" si="2"/>
        <v>0</v>
      </c>
      <c r="G15" s="63">
        <f ca="1" t="shared" si="3"/>
        <v>2400</v>
      </c>
      <c r="H15" s="63">
        <f ca="1" t="shared" si="4"/>
        <v>0</v>
      </c>
      <c r="I15" s="63">
        <f ca="1" t="shared" si="5"/>
        <v>0</v>
      </c>
      <c r="J15" s="63">
        <f ca="1" t="shared" si="6"/>
        <v>0</v>
      </c>
      <c r="K15" s="63">
        <f ca="1" t="shared" si="7"/>
        <v>0</v>
      </c>
      <c r="M15" s="75">
        <f ca="1" t="shared" si="8"/>
        <v>2400</v>
      </c>
      <c r="N15" s="43" t="s">
        <v>40</v>
      </c>
      <c r="O15" s="43" t="s">
        <v>20</v>
      </c>
    </row>
    <row r="16" s="43" customFormat="1" spans="1:15">
      <c r="A16" s="59">
        <v>45852</v>
      </c>
      <c r="B16" s="60">
        <f t="shared" si="0"/>
        <v>45882</v>
      </c>
      <c r="C16" s="64" t="s">
        <v>41</v>
      </c>
      <c r="D16" s="65">
        <v>4880</v>
      </c>
      <c r="E16" s="63">
        <f ca="1" t="shared" si="1"/>
        <v>0</v>
      </c>
      <c r="F16" s="63">
        <f ca="1" t="shared" si="2"/>
        <v>0</v>
      </c>
      <c r="G16" s="63">
        <f ca="1" t="shared" si="3"/>
        <v>4880</v>
      </c>
      <c r="H16" s="63">
        <f ca="1" t="shared" si="4"/>
        <v>0</v>
      </c>
      <c r="I16" s="63">
        <f ca="1" t="shared" si="5"/>
        <v>0</v>
      </c>
      <c r="J16" s="63">
        <f ca="1" t="shared" si="6"/>
        <v>0</v>
      </c>
      <c r="K16" s="63">
        <f ca="1" t="shared" si="7"/>
        <v>0</v>
      </c>
      <c r="M16" s="75">
        <f ca="1" t="shared" si="8"/>
        <v>4880</v>
      </c>
      <c r="N16" s="43" t="s">
        <v>42</v>
      </c>
      <c r="O16" s="43" t="s">
        <v>20</v>
      </c>
    </row>
    <row r="17" s="43" customFormat="1" spans="1:15">
      <c r="A17" s="59">
        <v>45852</v>
      </c>
      <c r="B17" s="60">
        <f t="shared" si="0"/>
        <v>45882</v>
      </c>
      <c r="C17" s="64" t="s">
        <v>43</v>
      </c>
      <c r="D17" s="65">
        <v>5960</v>
      </c>
      <c r="E17" s="63">
        <f ca="1" t="shared" si="1"/>
        <v>0</v>
      </c>
      <c r="F17" s="63">
        <f ca="1" t="shared" si="2"/>
        <v>0</v>
      </c>
      <c r="G17" s="63">
        <f ca="1" t="shared" si="3"/>
        <v>5960</v>
      </c>
      <c r="H17" s="63">
        <f ca="1" t="shared" si="4"/>
        <v>0</v>
      </c>
      <c r="I17" s="63">
        <f ca="1" t="shared" si="5"/>
        <v>0</v>
      </c>
      <c r="J17" s="63">
        <f ca="1" t="shared" si="6"/>
        <v>0</v>
      </c>
      <c r="K17" s="63">
        <f ca="1" t="shared" si="7"/>
        <v>0</v>
      </c>
      <c r="M17" s="75">
        <f ca="1" t="shared" si="8"/>
        <v>5960</v>
      </c>
      <c r="N17" s="43" t="s">
        <v>44</v>
      </c>
      <c r="O17" s="43" t="s">
        <v>20</v>
      </c>
    </row>
    <row r="18" s="43" customFormat="1" spans="1:15">
      <c r="A18" s="59">
        <v>45856</v>
      </c>
      <c r="B18" s="60">
        <f t="shared" si="0"/>
        <v>45886</v>
      </c>
      <c r="C18" s="64" t="s">
        <v>45</v>
      </c>
      <c r="D18" s="65">
        <v>8800</v>
      </c>
      <c r="E18" s="63">
        <f ca="1" t="shared" si="1"/>
        <v>0</v>
      </c>
      <c r="F18" s="63">
        <f ca="1" t="shared" si="2"/>
        <v>0</v>
      </c>
      <c r="G18" s="63">
        <f ca="1" t="shared" si="3"/>
        <v>8800</v>
      </c>
      <c r="H18" s="63">
        <f ca="1" t="shared" si="4"/>
        <v>0</v>
      </c>
      <c r="I18" s="63">
        <f ca="1" t="shared" si="5"/>
        <v>0</v>
      </c>
      <c r="J18" s="63">
        <f ca="1" t="shared" si="6"/>
        <v>0</v>
      </c>
      <c r="K18" s="63">
        <f ca="1" t="shared" si="7"/>
        <v>0</v>
      </c>
      <c r="M18" s="75">
        <f ca="1" t="shared" si="8"/>
        <v>8800</v>
      </c>
      <c r="N18" s="43" t="s">
        <v>46</v>
      </c>
      <c r="O18" s="43" t="s">
        <v>20</v>
      </c>
    </row>
    <row r="19" s="43" customFormat="1" spans="1:15">
      <c r="A19" s="59">
        <v>45856</v>
      </c>
      <c r="B19" s="60">
        <f t="shared" si="0"/>
        <v>45886</v>
      </c>
      <c r="C19" s="64" t="s">
        <v>47</v>
      </c>
      <c r="D19" s="65">
        <v>2640</v>
      </c>
      <c r="E19" s="63">
        <f ca="1" t="shared" si="1"/>
        <v>0</v>
      </c>
      <c r="F19" s="63">
        <f ca="1" t="shared" si="2"/>
        <v>0</v>
      </c>
      <c r="G19" s="63">
        <f ca="1" t="shared" si="3"/>
        <v>2640</v>
      </c>
      <c r="H19" s="63">
        <f ca="1" t="shared" si="4"/>
        <v>0</v>
      </c>
      <c r="I19" s="63">
        <f ca="1" t="shared" si="5"/>
        <v>0</v>
      </c>
      <c r="J19" s="63">
        <f ca="1" t="shared" si="6"/>
        <v>0</v>
      </c>
      <c r="K19" s="63">
        <f ca="1" t="shared" si="7"/>
        <v>0</v>
      </c>
      <c r="M19" s="75">
        <f ca="1" t="shared" si="8"/>
        <v>2640</v>
      </c>
      <c r="N19" s="43" t="s">
        <v>48</v>
      </c>
      <c r="O19" s="43" t="s">
        <v>20</v>
      </c>
    </row>
    <row r="20" s="43" customFormat="1" spans="1:15">
      <c r="A20" s="59">
        <v>45856</v>
      </c>
      <c r="B20" s="60">
        <f t="shared" si="0"/>
        <v>45886</v>
      </c>
      <c r="C20" s="64" t="s">
        <v>49</v>
      </c>
      <c r="D20" s="65">
        <v>2640</v>
      </c>
      <c r="E20" s="63">
        <f ca="1" t="shared" si="1"/>
        <v>0</v>
      </c>
      <c r="F20" s="63">
        <f ca="1" t="shared" si="2"/>
        <v>0</v>
      </c>
      <c r="G20" s="63">
        <f ca="1" t="shared" si="3"/>
        <v>2640</v>
      </c>
      <c r="H20" s="63">
        <f ca="1" t="shared" si="4"/>
        <v>0</v>
      </c>
      <c r="I20" s="63">
        <f ca="1" t="shared" si="5"/>
        <v>0</v>
      </c>
      <c r="J20" s="63">
        <f ca="1" t="shared" si="6"/>
        <v>0</v>
      </c>
      <c r="K20" s="63">
        <f ca="1" t="shared" si="7"/>
        <v>0</v>
      </c>
      <c r="M20" s="75">
        <f ca="1" t="shared" si="8"/>
        <v>2640</v>
      </c>
      <c r="N20" s="43" t="s">
        <v>50</v>
      </c>
      <c r="O20" s="43" t="s">
        <v>20</v>
      </c>
    </row>
    <row r="21" s="43" customFormat="1" spans="1:15">
      <c r="A21" s="59">
        <v>45856</v>
      </c>
      <c r="B21" s="60">
        <f t="shared" si="0"/>
        <v>45886</v>
      </c>
      <c r="C21" s="64" t="s">
        <v>51</v>
      </c>
      <c r="D21" s="65">
        <v>2160</v>
      </c>
      <c r="E21" s="63">
        <f ca="1" t="shared" si="1"/>
        <v>0</v>
      </c>
      <c r="F21" s="63">
        <f ca="1" t="shared" si="2"/>
        <v>0</v>
      </c>
      <c r="G21" s="63">
        <f ca="1" t="shared" si="3"/>
        <v>2160</v>
      </c>
      <c r="H21" s="63">
        <f ca="1" t="shared" si="4"/>
        <v>0</v>
      </c>
      <c r="I21" s="63">
        <f ca="1" t="shared" si="5"/>
        <v>0</v>
      </c>
      <c r="J21" s="63">
        <f ca="1" t="shared" si="6"/>
        <v>0</v>
      </c>
      <c r="K21" s="63">
        <f ca="1" t="shared" si="7"/>
        <v>0</v>
      </c>
      <c r="M21" s="75">
        <f ca="1" t="shared" si="8"/>
        <v>2160</v>
      </c>
      <c r="N21" s="43" t="s">
        <v>52</v>
      </c>
      <c r="O21" s="43" t="s">
        <v>20</v>
      </c>
    </row>
    <row r="22" s="43" customFormat="1" spans="1:15">
      <c r="A22" s="59">
        <v>45869</v>
      </c>
      <c r="B22" s="60">
        <f t="shared" si="0"/>
        <v>45899</v>
      </c>
      <c r="C22" s="64" t="s">
        <v>53</v>
      </c>
      <c r="D22" s="65">
        <v>900</v>
      </c>
      <c r="E22" s="63">
        <f ca="1" t="shared" si="1"/>
        <v>0</v>
      </c>
      <c r="F22" s="63">
        <f ca="1" t="shared" si="2"/>
        <v>0</v>
      </c>
      <c r="G22" s="63">
        <f ca="1" t="shared" si="3"/>
        <v>900</v>
      </c>
      <c r="H22" s="63">
        <f ca="1" t="shared" si="4"/>
        <v>0</v>
      </c>
      <c r="I22" s="63">
        <f ca="1" t="shared" si="5"/>
        <v>0</v>
      </c>
      <c r="J22" s="63">
        <f ca="1" t="shared" si="6"/>
        <v>0</v>
      </c>
      <c r="K22" s="63">
        <f ca="1" t="shared" si="7"/>
        <v>0</v>
      </c>
      <c r="M22" s="75">
        <f ca="1" t="shared" si="8"/>
        <v>900</v>
      </c>
      <c r="N22" s="43" t="s">
        <v>54</v>
      </c>
      <c r="O22" s="43" t="s">
        <v>20</v>
      </c>
    </row>
    <row r="23" s="43" customFormat="1" spans="1:15">
      <c r="A23" s="59">
        <v>45870</v>
      </c>
      <c r="B23" s="60">
        <f t="shared" si="0"/>
        <v>45900</v>
      </c>
      <c r="C23" s="64" t="s">
        <v>55</v>
      </c>
      <c r="D23" s="65">
        <v>760</v>
      </c>
      <c r="E23" s="63">
        <f ca="1" t="shared" si="1"/>
        <v>0</v>
      </c>
      <c r="F23" s="63">
        <f ca="1" t="shared" si="2"/>
        <v>0</v>
      </c>
      <c r="G23" s="63">
        <f ca="1" t="shared" si="3"/>
        <v>760</v>
      </c>
      <c r="H23" s="63">
        <f ca="1" t="shared" si="4"/>
        <v>0</v>
      </c>
      <c r="I23" s="63">
        <f ca="1" t="shared" si="5"/>
        <v>0</v>
      </c>
      <c r="J23" s="63">
        <f ca="1" t="shared" si="6"/>
        <v>0</v>
      </c>
      <c r="K23" s="63">
        <f ca="1" t="shared" si="7"/>
        <v>0</v>
      </c>
      <c r="M23" s="75">
        <f ca="1" t="shared" si="8"/>
        <v>760</v>
      </c>
      <c r="N23" s="43" t="s">
        <v>56</v>
      </c>
      <c r="O23" s="43" t="s">
        <v>28</v>
      </c>
    </row>
    <row r="24" s="43" customFormat="1" spans="1:15">
      <c r="A24" s="59">
        <v>45873</v>
      </c>
      <c r="B24" s="60">
        <f t="shared" si="0"/>
        <v>45903</v>
      </c>
      <c r="C24" s="64" t="s">
        <v>57</v>
      </c>
      <c r="D24" s="65">
        <v>3080</v>
      </c>
      <c r="E24" s="63">
        <f ca="1" t="shared" si="1"/>
        <v>0</v>
      </c>
      <c r="F24" s="63">
        <f ca="1" t="shared" si="2"/>
        <v>3080</v>
      </c>
      <c r="G24" s="63">
        <f ca="1" t="shared" si="3"/>
        <v>0</v>
      </c>
      <c r="H24" s="63">
        <f ca="1" t="shared" si="4"/>
        <v>0</v>
      </c>
      <c r="I24" s="63">
        <f ca="1" t="shared" si="5"/>
        <v>0</v>
      </c>
      <c r="J24" s="63">
        <f ca="1" t="shared" si="6"/>
        <v>0</v>
      </c>
      <c r="K24" s="63">
        <f ca="1" t="shared" si="7"/>
        <v>0</v>
      </c>
      <c r="M24" s="75">
        <f ca="1" t="shared" si="8"/>
        <v>3080</v>
      </c>
      <c r="N24" s="43" t="s">
        <v>58</v>
      </c>
      <c r="O24" s="43" t="s">
        <v>20</v>
      </c>
    </row>
    <row r="25" s="43" customFormat="1" spans="1:15">
      <c r="A25" s="59">
        <v>45873</v>
      </c>
      <c r="B25" s="60">
        <f t="shared" si="0"/>
        <v>45903</v>
      </c>
      <c r="C25" s="64" t="s">
        <v>59</v>
      </c>
      <c r="D25" s="65">
        <v>1200</v>
      </c>
      <c r="E25" s="63">
        <f ca="1" t="shared" si="1"/>
        <v>0</v>
      </c>
      <c r="F25" s="63">
        <f ca="1" t="shared" si="2"/>
        <v>1200</v>
      </c>
      <c r="G25" s="63">
        <f ca="1" t="shared" si="3"/>
        <v>0</v>
      </c>
      <c r="H25" s="63">
        <f ca="1" t="shared" si="4"/>
        <v>0</v>
      </c>
      <c r="I25" s="63">
        <f ca="1" t="shared" si="5"/>
        <v>0</v>
      </c>
      <c r="J25" s="63">
        <f ca="1" t="shared" si="6"/>
        <v>0</v>
      </c>
      <c r="K25" s="63">
        <f ca="1" t="shared" si="7"/>
        <v>0</v>
      </c>
      <c r="M25" s="75">
        <f ca="1" t="shared" si="8"/>
        <v>1200</v>
      </c>
      <c r="N25" s="43" t="s">
        <v>60</v>
      </c>
      <c r="O25" s="43" t="s">
        <v>20</v>
      </c>
    </row>
    <row r="26" s="43" customFormat="1" spans="1:15">
      <c r="A26" s="59">
        <v>45873</v>
      </c>
      <c r="B26" s="60">
        <f t="shared" si="0"/>
        <v>45903</v>
      </c>
      <c r="C26" s="64" t="s">
        <v>61</v>
      </c>
      <c r="D26" s="65">
        <v>264</v>
      </c>
      <c r="E26" s="63">
        <f ca="1" t="shared" si="1"/>
        <v>0</v>
      </c>
      <c r="F26" s="63">
        <f ca="1" t="shared" si="2"/>
        <v>264</v>
      </c>
      <c r="G26" s="63">
        <f ca="1" t="shared" si="3"/>
        <v>0</v>
      </c>
      <c r="H26" s="63">
        <f ca="1" t="shared" si="4"/>
        <v>0</v>
      </c>
      <c r="I26" s="63">
        <f ca="1" t="shared" si="5"/>
        <v>0</v>
      </c>
      <c r="J26" s="63">
        <f ca="1" t="shared" si="6"/>
        <v>0</v>
      </c>
      <c r="K26" s="63">
        <f ca="1" t="shared" si="7"/>
        <v>0</v>
      </c>
      <c r="M26" s="75">
        <f ca="1" t="shared" si="8"/>
        <v>264</v>
      </c>
      <c r="N26" s="43" t="s">
        <v>62</v>
      </c>
      <c r="O26" s="43" t="s">
        <v>20</v>
      </c>
    </row>
    <row r="27" s="43" customFormat="1" spans="1:15">
      <c r="A27" s="59">
        <v>45873</v>
      </c>
      <c r="B27" s="60">
        <f t="shared" si="0"/>
        <v>45903</v>
      </c>
      <c r="C27" s="64" t="s">
        <v>63</v>
      </c>
      <c r="D27" s="65">
        <v>2200</v>
      </c>
      <c r="E27" s="63">
        <f ca="1" t="shared" si="1"/>
        <v>0</v>
      </c>
      <c r="F27" s="63">
        <f ca="1" t="shared" si="2"/>
        <v>2200</v>
      </c>
      <c r="G27" s="63">
        <f ca="1" t="shared" si="3"/>
        <v>0</v>
      </c>
      <c r="H27" s="63">
        <f ca="1" t="shared" si="4"/>
        <v>0</v>
      </c>
      <c r="I27" s="63">
        <f ca="1" t="shared" si="5"/>
        <v>0</v>
      </c>
      <c r="J27" s="63">
        <f ca="1" t="shared" si="6"/>
        <v>0</v>
      </c>
      <c r="K27" s="63">
        <f ca="1" t="shared" si="7"/>
        <v>0</v>
      </c>
      <c r="M27" s="75">
        <f ca="1" t="shared" si="8"/>
        <v>2200</v>
      </c>
      <c r="N27" s="43" t="s">
        <v>64</v>
      </c>
      <c r="O27" s="43" t="s">
        <v>20</v>
      </c>
    </row>
    <row r="28" s="43" customFormat="1" spans="1:15">
      <c r="A28" s="59">
        <v>45873</v>
      </c>
      <c r="B28" s="60">
        <f t="shared" si="0"/>
        <v>45903</v>
      </c>
      <c r="C28" s="64" t="s">
        <v>65</v>
      </c>
      <c r="D28" s="65">
        <v>2200</v>
      </c>
      <c r="E28" s="63">
        <f ca="1" t="shared" si="1"/>
        <v>0</v>
      </c>
      <c r="F28" s="63">
        <f ca="1" t="shared" si="2"/>
        <v>2200</v>
      </c>
      <c r="G28" s="63">
        <f ca="1" t="shared" si="3"/>
        <v>0</v>
      </c>
      <c r="H28" s="63">
        <f ca="1" t="shared" si="4"/>
        <v>0</v>
      </c>
      <c r="I28" s="63">
        <f ca="1" t="shared" si="5"/>
        <v>0</v>
      </c>
      <c r="J28" s="63">
        <f ca="1" t="shared" si="6"/>
        <v>0</v>
      </c>
      <c r="K28" s="63">
        <f ca="1" t="shared" si="7"/>
        <v>0</v>
      </c>
      <c r="M28" s="75">
        <f ca="1" t="shared" si="8"/>
        <v>2200</v>
      </c>
      <c r="N28" s="43" t="s">
        <v>64</v>
      </c>
      <c r="O28" s="43" t="s">
        <v>20</v>
      </c>
    </row>
    <row r="29" s="43" customFormat="1" spans="1:15">
      <c r="A29" s="59">
        <v>45873</v>
      </c>
      <c r="B29" s="60">
        <f t="shared" si="0"/>
        <v>45903</v>
      </c>
      <c r="C29" s="64" t="s">
        <v>66</v>
      </c>
      <c r="D29" s="65">
        <v>4480</v>
      </c>
      <c r="E29" s="63">
        <f ca="1" t="shared" si="1"/>
        <v>0</v>
      </c>
      <c r="F29" s="63">
        <f ca="1" t="shared" si="2"/>
        <v>4480</v>
      </c>
      <c r="G29" s="63">
        <f ca="1" t="shared" si="3"/>
        <v>0</v>
      </c>
      <c r="H29" s="63">
        <f ca="1" t="shared" si="4"/>
        <v>0</v>
      </c>
      <c r="I29" s="63">
        <f ca="1" t="shared" si="5"/>
        <v>0</v>
      </c>
      <c r="J29" s="63">
        <f ca="1" t="shared" si="6"/>
        <v>0</v>
      </c>
      <c r="K29" s="63">
        <f ca="1" t="shared" si="7"/>
        <v>0</v>
      </c>
      <c r="M29" s="75">
        <f ca="1" t="shared" si="8"/>
        <v>4480</v>
      </c>
      <c r="N29" s="43" t="s">
        <v>67</v>
      </c>
      <c r="O29" s="43" t="s">
        <v>20</v>
      </c>
    </row>
    <row r="30" s="43" customFormat="1" spans="1:15">
      <c r="A30" s="59">
        <v>45873</v>
      </c>
      <c r="B30" s="60">
        <f t="shared" si="0"/>
        <v>45903</v>
      </c>
      <c r="C30" s="64" t="s">
        <v>68</v>
      </c>
      <c r="D30" s="65">
        <v>480</v>
      </c>
      <c r="E30" s="63">
        <f ca="1" t="shared" si="1"/>
        <v>0</v>
      </c>
      <c r="F30" s="63">
        <f ca="1" t="shared" si="2"/>
        <v>480</v>
      </c>
      <c r="G30" s="63">
        <f ca="1" t="shared" si="3"/>
        <v>0</v>
      </c>
      <c r="H30" s="63">
        <f ca="1" t="shared" si="4"/>
        <v>0</v>
      </c>
      <c r="I30" s="63">
        <f ca="1" t="shared" si="5"/>
        <v>0</v>
      </c>
      <c r="J30" s="63">
        <f ca="1" t="shared" si="6"/>
        <v>0</v>
      </c>
      <c r="K30" s="63">
        <f ca="1" t="shared" si="7"/>
        <v>0</v>
      </c>
      <c r="M30" s="75">
        <f ca="1" t="shared" si="8"/>
        <v>480</v>
      </c>
      <c r="N30" s="43" t="s">
        <v>69</v>
      </c>
      <c r="O30" s="43" t="s">
        <v>20</v>
      </c>
    </row>
    <row r="31" s="43" customFormat="1" spans="1:15">
      <c r="A31" s="59">
        <v>45873</v>
      </c>
      <c r="B31" s="60">
        <f t="shared" si="0"/>
        <v>45903</v>
      </c>
      <c r="C31" s="64" t="s">
        <v>70</v>
      </c>
      <c r="D31" s="65">
        <v>5280</v>
      </c>
      <c r="E31" s="63">
        <f ca="1" t="shared" si="1"/>
        <v>0</v>
      </c>
      <c r="F31" s="63">
        <f ca="1" t="shared" si="2"/>
        <v>5280</v>
      </c>
      <c r="G31" s="63">
        <f ca="1" t="shared" si="3"/>
        <v>0</v>
      </c>
      <c r="H31" s="63">
        <f ca="1" t="shared" si="4"/>
        <v>0</v>
      </c>
      <c r="I31" s="63">
        <f ca="1" t="shared" si="5"/>
        <v>0</v>
      </c>
      <c r="J31" s="63">
        <f ca="1" t="shared" si="6"/>
        <v>0</v>
      </c>
      <c r="K31" s="63">
        <f ca="1" t="shared" si="7"/>
        <v>0</v>
      </c>
      <c r="M31" s="75">
        <f ca="1" t="shared" si="8"/>
        <v>5280</v>
      </c>
      <c r="N31" s="43" t="s">
        <v>71</v>
      </c>
      <c r="O31" s="43" t="s">
        <v>20</v>
      </c>
    </row>
    <row r="32" s="43" customFormat="1" spans="1:15">
      <c r="A32" s="59">
        <v>45880</v>
      </c>
      <c r="B32" s="60">
        <f t="shared" si="0"/>
        <v>45910</v>
      </c>
      <c r="C32" s="64" t="s">
        <v>72</v>
      </c>
      <c r="D32" s="65">
        <v>5280</v>
      </c>
      <c r="E32" s="63">
        <f ca="1" t="shared" si="1"/>
        <v>0</v>
      </c>
      <c r="F32" s="63">
        <f ca="1" t="shared" si="2"/>
        <v>5280</v>
      </c>
      <c r="G32" s="63">
        <f ca="1" t="shared" si="3"/>
        <v>0</v>
      </c>
      <c r="H32" s="63">
        <f ca="1" t="shared" si="4"/>
        <v>0</v>
      </c>
      <c r="I32" s="63">
        <f ca="1" t="shared" si="5"/>
        <v>0</v>
      </c>
      <c r="J32" s="63">
        <f ca="1" t="shared" si="6"/>
        <v>0</v>
      </c>
      <c r="K32" s="63">
        <f ca="1" t="shared" si="7"/>
        <v>0</v>
      </c>
      <c r="M32" s="75">
        <f ca="1" t="shared" si="8"/>
        <v>5280</v>
      </c>
      <c r="N32" s="43" t="s">
        <v>73</v>
      </c>
      <c r="O32" s="43" t="s">
        <v>20</v>
      </c>
    </row>
    <row r="33" s="43" customFormat="1" spans="1:15">
      <c r="A33" s="59">
        <v>45880</v>
      </c>
      <c r="B33" s="60">
        <f t="shared" si="0"/>
        <v>45910</v>
      </c>
      <c r="C33" s="64" t="s">
        <v>74</v>
      </c>
      <c r="D33" s="65">
        <v>572</v>
      </c>
      <c r="E33" s="63">
        <f ca="1" t="shared" si="1"/>
        <v>0</v>
      </c>
      <c r="F33" s="63">
        <f ca="1" t="shared" si="2"/>
        <v>572</v>
      </c>
      <c r="G33" s="63">
        <f ca="1" t="shared" si="3"/>
        <v>0</v>
      </c>
      <c r="H33" s="63">
        <f ca="1" t="shared" si="4"/>
        <v>0</v>
      </c>
      <c r="I33" s="63">
        <f ca="1" t="shared" si="5"/>
        <v>0</v>
      </c>
      <c r="J33" s="63">
        <f ca="1" t="shared" si="6"/>
        <v>0</v>
      </c>
      <c r="K33" s="63">
        <f ca="1" t="shared" si="7"/>
        <v>0</v>
      </c>
      <c r="M33" s="75">
        <f ca="1" t="shared" si="8"/>
        <v>572</v>
      </c>
      <c r="N33" s="43" t="s">
        <v>75</v>
      </c>
      <c r="O33" s="43" t="s">
        <v>20</v>
      </c>
    </row>
    <row r="34" s="43" customFormat="1" spans="1:15">
      <c r="A34" s="59">
        <v>45881</v>
      </c>
      <c r="B34" s="60">
        <f t="shared" si="0"/>
        <v>45911</v>
      </c>
      <c r="C34" s="64" t="s">
        <v>76</v>
      </c>
      <c r="D34" s="65">
        <v>640</v>
      </c>
      <c r="E34" s="63">
        <f ca="1" t="shared" si="1"/>
        <v>0</v>
      </c>
      <c r="F34" s="63">
        <f ca="1" t="shared" si="2"/>
        <v>640</v>
      </c>
      <c r="G34" s="63">
        <f ca="1" t="shared" si="3"/>
        <v>0</v>
      </c>
      <c r="H34" s="63">
        <f ca="1" t="shared" si="4"/>
        <v>0</v>
      </c>
      <c r="I34" s="63">
        <f ca="1" t="shared" si="5"/>
        <v>0</v>
      </c>
      <c r="J34" s="63">
        <f ca="1" t="shared" si="6"/>
        <v>0</v>
      </c>
      <c r="K34" s="63">
        <f ca="1" t="shared" si="7"/>
        <v>0</v>
      </c>
      <c r="M34" s="75">
        <f ca="1" t="shared" si="8"/>
        <v>640</v>
      </c>
      <c r="N34" s="43" t="s">
        <v>77</v>
      </c>
      <c r="O34" s="43" t="s">
        <v>20</v>
      </c>
    </row>
    <row r="35" s="43" customFormat="1" spans="1:15">
      <c r="A35" s="59">
        <v>45881</v>
      </c>
      <c r="B35" s="60">
        <f t="shared" si="0"/>
        <v>45911</v>
      </c>
      <c r="C35" s="64" t="s">
        <v>78</v>
      </c>
      <c r="D35" s="65">
        <v>1760</v>
      </c>
      <c r="E35" s="63">
        <f ca="1" t="shared" si="1"/>
        <v>0</v>
      </c>
      <c r="F35" s="63">
        <f ca="1" t="shared" si="2"/>
        <v>1760</v>
      </c>
      <c r="G35" s="63">
        <f ca="1" t="shared" si="3"/>
        <v>0</v>
      </c>
      <c r="H35" s="63">
        <f ca="1" t="shared" si="4"/>
        <v>0</v>
      </c>
      <c r="I35" s="63">
        <f ca="1" t="shared" si="5"/>
        <v>0</v>
      </c>
      <c r="J35" s="63">
        <f ca="1" t="shared" si="6"/>
        <v>0</v>
      </c>
      <c r="K35" s="63">
        <f ca="1" t="shared" si="7"/>
        <v>0</v>
      </c>
      <c r="M35" s="75">
        <f ca="1" t="shared" si="8"/>
        <v>1760</v>
      </c>
      <c r="N35" s="43" t="s">
        <v>79</v>
      </c>
      <c r="O35" s="43" t="s">
        <v>20</v>
      </c>
    </row>
    <row r="36" s="43" customFormat="1" spans="1:15">
      <c r="A36" s="59">
        <v>45881</v>
      </c>
      <c r="B36" s="60">
        <f t="shared" si="0"/>
        <v>45911</v>
      </c>
      <c r="C36" s="64" t="s">
        <v>80</v>
      </c>
      <c r="D36" s="65">
        <v>5280</v>
      </c>
      <c r="E36" s="63">
        <f ca="1" t="shared" si="1"/>
        <v>0</v>
      </c>
      <c r="F36" s="63">
        <f ca="1" t="shared" si="2"/>
        <v>5280</v>
      </c>
      <c r="G36" s="63">
        <f ca="1" t="shared" si="3"/>
        <v>0</v>
      </c>
      <c r="H36" s="63">
        <f ca="1" t="shared" si="4"/>
        <v>0</v>
      </c>
      <c r="I36" s="63">
        <f ca="1" t="shared" si="5"/>
        <v>0</v>
      </c>
      <c r="J36" s="63">
        <f ca="1" t="shared" si="6"/>
        <v>0</v>
      </c>
      <c r="K36" s="63">
        <f ca="1" t="shared" si="7"/>
        <v>0</v>
      </c>
      <c r="M36" s="75">
        <f ca="1" t="shared" si="8"/>
        <v>5280</v>
      </c>
      <c r="N36" s="43" t="s">
        <v>81</v>
      </c>
      <c r="O36" s="43" t="s">
        <v>20</v>
      </c>
    </row>
    <row r="37" s="43" customFormat="1" spans="1:14">
      <c r="A37" s="66">
        <v>45882</v>
      </c>
      <c r="B37" s="59">
        <f t="shared" si="0"/>
        <v>45912</v>
      </c>
      <c r="C37" s="64">
        <v>267556</v>
      </c>
      <c r="D37" s="65">
        <v>7150</v>
      </c>
      <c r="E37" s="63">
        <f ca="1" t="shared" si="1"/>
        <v>0</v>
      </c>
      <c r="F37" s="63">
        <f ca="1" t="shared" si="2"/>
        <v>7150</v>
      </c>
      <c r="G37" s="63">
        <f ca="1" t="shared" si="3"/>
        <v>0</v>
      </c>
      <c r="H37" s="63">
        <f ca="1" t="shared" si="4"/>
        <v>0</v>
      </c>
      <c r="I37" s="63">
        <f ca="1" t="shared" si="5"/>
        <v>0</v>
      </c>
      <c r="J37" s="63">
        <f ca="1" t="shared" si="6"/>
        <v>0</v>
      </c>
      <c r="K37" s="63">
        <f ca="1" t="shared" si="7"/>
        <v>0</v>
      </c>
      <c r="M37" s="75">
        <f ca="1" t="shared" si="8"/>
        <v>7150</v>
      </c>
      <c r="N37" s="43" t="s">
        <v>82</v>
      </c>
    </row>
    <row r="38" s="43" customFormat="1" spans="1:15">
      <c r="A38" s="59">
        <v>45884</v>
      </c>
      <c r="B38" s="60">
        <f t="shared" si="0"/>
        <v>45914</v>
      </c>
      <c r="C38" s="64" t="s">
        <v>83</v>
      </c>
      <c r="D38" s="65">
        <v>4200</v>
      </c>
      <c r="E38" s="63">
        <f ca="1" t="shared" si="1"/>
        <v>0</v>
      </c>
      <c r="F38" s="63">
        <f ca="1" t="shared" si="2"/>
        <v>4200</v>
      </c>
      <c r="G38" s="63">
        <f ca="1" t="shared" si="3"/>
        <v>0</v>
      </c>
      <c r="H38" s="63">
        <f ca="1" t="shared" si="4"/>
        <v>0</v>
      </c>
      <c r="I38" s="63">
        <f ca="1" t="shared" si="5"/>
        <v>0</v>
      </c>
      <c r="J38" s="63">
        <f ca="1" t="shared" si="6"/>
        <v>0</v>
      </c>
      <c r="K38" s="63">
        <f ca="1" t="shared" si="7"/>
        <v>0</v>
      </c>
      <c r="M38" s="75">
        <f ca="1" t="shared" si="8"/>
        <v>4200</v>
      </c>
      <c r="N38" s="43" t="s">
        <v>84</v>
      </c>
      <c r="O38" s="43" t="s">
        <v>28</v>
      </c>
    </row>
    <row r="39" s="43" customFormat="1" spans="1:15">
      <c r="A39" s="59">
        <v>45884</v>
      </c>
      <c r="B39" s="60">
        <f t="shared" si="0"/>
        <v>45914</v>
      </c>
      <c r="C39" s="64" t="s">
        <v>85</v>
      </c>
      <c r="D39" s="65">
        <v>2640</v>
      </c>
      <c r="E39" s="63">
        <f ca="1" t="shared" si="1"/>
        <v>0</v>
      </c>
      <c r="F39" s="63">
        <f ca="1" t="shared" si="2"/>
        <v>2640</v>
      </c>
      <c r="G39" s="63">
        <f ca="1" t="shared" si="3"/>
        <v>0</v>
      </c>
      <c r="H39" s="63">
        <f ca="1" t="shared" si="4"/>
        <v>0</v>
      </c>
      <c r="I39" s="63">
        <f ca="1" t="shared" si="5"/>
        <v>0</v>
      </c>
      <c r="J39" s="63">
        <f ca="1" t="shared" si="6"/>
        <v>0</v>
      </c>
      <c r="K39" s="63">
        <f ca="1" t="shared" si="7"/>
        <v>0</v>
      </c>
      <c r="M39" s="75">
        <f ca="1" t="shared" si="8"/>
        <v>2640</v>
      </c>
      <c r="N39" s="43" t="s">
        <v>86</v>
      </c>
      <c r="O39" s="43" t="s">
        <v>20</v>
      </c>
    </row>
    <row r="40" s="43" customFormat="1" spans="1:15">
      <c r="A40" s="59">
        <v>45884</v>
      </c>
      <c r="B40" s="60">
        <f t="shared" si="0"/>
        <v>45914</v>
      </c>
      <c r="C40" s="64" t="s">
        <v>87</v>
      </c>
      <c r="D40" s="65">
        <v>4400</v>
      </c>
      <c r="E40" s="63">
        <f ca="1" t="shared" si="1"/>
        <v>0</v>
      </c>
      <c r="F40" s="63">
        <f ca="1" t="shared" si="2"/>
        <v>4400</v>
      </c>
      <c r="G40" s="63">
        <f ca="1" t="shared" si="3"/>
        <v>0</v>
      </c>
      <c r="H40" s="63">
        <f ca="1" t="shared" si="4"/>
        <v>0</v>
      </c>
      <c r="I40" s="63">
        <f ca="1" t="shared" si="5"/>
        <v>0</v>
      </c>
      <c r="J40" s="63">
        <f ca="1" t="shared" si="6"/>
        <v>0</v>
      </c>
      <c r="K40" s="63">
        <f ca="1" t="shared" si="7"/>
        <v>0</v>
      </c>
      <c r="M40" s="75">
        <f ca="1" t="shared" si="8"/>
        <v>4400</v>
      </c>
      <c r="N40" s="43" t="s">
        <v>88</v>
      </c>
      <c r="O40" s="43" t="s">
        <v>20</v>
      </c>
    </row>
    <row r="41" s="43" customFormat="1" spans="1:15">
      <c r="A41" s="59">
        <v>45884</v>
      </c>
      <c r="B41" s="60">
        <f t="shared" si="0"/>
        <v>45914</v>
      </c>
      <c r="C41" s="64" t="s">
        <v>89</v>
      </c>
      <c r="D41" s="65">
        <v>7360</v>
      </c>
      <c r="E41" s="63">
        <f ca="1" t="shared" si="1"/>
        <v>0</v>
      </c>
      <c r="F41" s="63">
        <f ca="1" t="shared" si="2"/>
        <v>7360</v>
      </c>
      <c r="G41" s="63">
        <f ca="1" t="shared" si="3"/>
        <v>0</v>
      </c>
      <c r="H41" s="63">
        <f ca="1" t="shared" si="4"/>
        <v>0</v>
      </c>
      <c r="I41" s="63">
        <f ca="1" t="shared" si="5"/>
        <v>0</v>
      </c>
      <c r="J41" s="63">
        <f ca="1" t="shared" si="6"/>
        <v>0</v>
      </c>
      <c r="K41" s="63">
        <f ca="1" t="shared" si="7"/>
        <v>0</v>
      </c>
      <c r="M41" s="75">
        <f ca="1" t="shared" si="8"/>
        <v>7360</v>
      </c>
      <c r="N41" s="43" t="s">
        <v>90</v>
      </c>
      <c r="O41" s="43" t="s">
        <v>20</v>
      </c>
    </row>
    <row r="42" s="43" customFormat="1" spans="1:15">
      <c r="A42" s="59">
        <v>45884</v>
      </c>
      <c r="B42" s="60">
        <f t="shared" si="0"/>
        <v>45914</v>
      </c>
      <c r="C42" s="64" t="s">
        <v>91</v>
      </c>
      <c r="D42" s="65">
        <v>2376</v>
      </c>
      <c r="E42" s="63">
        <f ca="1" t="shared" si="1"/>
        <v>0</v>
      </c>
      <c r="F42" s="63">
        <f ca="1" t="shared" si="2"/>
        <v>2376</v>
      </c>
      <c r="G42" s="63">
        <f ca="1" t="shared" si="3"/>
        <v>0</v>
      </c>
      <c r="H42" s="63">
        <f ca="1" t="shared" si="4"/>
        <v>0</v>
      </c>
      <c r="I42" s="63">
        <f ca="1" t="shared" si="5"/>
        <v>0</v>
      </c>
      <c r="J42" s="63">
        <f ca="1" t="shared" si="6"/>
        <v>0</v>
      </c>
      <c r="K42" s="63">
        <f ca="1" t="shared" si="7"/>
        <v>0</v>
      </c>
      <c r="M42" s="75">
        <f ca="1" t="shared" si="8"/>
        <v>2376</v>
      </c>
      <c r="N42" s="43" t="s">
        <v>92</v>
      </c>
      <c r="O42" s="43" t="s">
        <v>20</v>
      </c>
    </row>
    <row r="43" s="43" customFormat="1" spans="1:15">
      <c r="A43" s="59">
        <v>45887</v>
      </c>
      <c r="B43" s="60">
        <f t="shared" si="0"/>
        <v>45917</v>
      </c>
      <c r="C43" s="64" t="s">
        <v>93</v>
      </c>
      <c r="D43" s="65">
        <v>480</v>
      </c>
      <c r="E43" s="63">
        <f ca="1" t="shared" si="1"/>
        <v>0</v>
      </c>
      <c r="F43" s="63">
        <f ca="1" t="shared" si="2"/>
        <v>480</v>
      </c>
      <c r="G43" s="63">
        <f ca="1" t="shared" si="3"/>
        <v>0</v>
      </c>
      <c r="H43" s="63">
        <f ca="1" t="shared" si="4"/>
        <v>0</v>
      </c>
      <c r="I43" s="63">
        <f ca="1" t="shared" si="5"/>
        <v>0</v>
      </c>
      <c r="J43" s="63">
        <f ca="1" t="shared" si="6"/>
        <v>0</v>
      </c>
      <c r="K43" s="63">
        <f ca="1" t="shared" si="7"/>
        <v>0</v>
      </c>
      <c r="M43" s="75">
        <f ca="1" t="shared" si="8"/>
        <v>480</v>
      </c>
      <c r="N43" s="43" t="s">
        <v>94</v>
      </c>
      <c r="O43" s="43" t="s">
        <v>20</v>
      </c>
    </row>
    <row r="44" s="43" customFormat="1" spans="1:15">
      <c r="A44" s="59">
        <v>45889</v>
      </c>
      <c r="B44" s="60">
        <f t="shared" si="0"/>
        <v>45919</v>
      </c>
      <c r="C44" s="64" t="s">
        <v>95</v>
      </c>
      <c r="D44" s="65">
        <v>480</v>
      </c>
      <c r="E44" s="63">
        <f ca="1" t="shared" si="1"/>
        <v>0</v>
      </c>
      <c r="F44" s="63">
        <f ca="1" t="shared" si="2"/>
        <v>480</v>
      </c>
      <c r="G44" s="63">
        <f ca="1" t="shared" si="3"/>
        <v>0</v>
      </c>
      <c r="H44" s="63">
        <f ca="1" t="shared" si="4"/>
        <v>0</v>
      </c>
      <c r="I44" s="63">
        <f ca="1" t="shared" si="5"/>
        <v>0</v>
      </c>
      <c r="J44" s="63">
        <f ca="1" t="shared" si="6"/>
        <v>0</v>
      </c>
      <c r="K44" s="63">
        <f ca="1" t="shared" si="7"/>
        <v>0</v>
      </c>
      <c r="M44" s="75">
        <f ca="1" t="shared" si="8"/>
        <v>480</v>
      </c>
      <c r="N44" s="43" t="s">
        <v>84</v>
      </c>
      <c r="O44" s="43" t="s">
        <v>25</v>
      </c>
    </row>
    <row r="45" s="43" customFormat="1" spans="1:15">
      <c r="A45" s="59">
        <v>45895</v>
      </c>
      <c r="B45" s="60">
        <f t="shared" si="0"/>
        <v>45925</v>
      </c>
      <c r="C45" s="64" t="s">
        <v>96</v>
      </c>
      <c r="D45" s="65">
        <v>4400</v>
      </c>
      <c r="E45" s="63">
        <f ca="1" t="shared" si="1"/>
        <v>0</v>
      </c>
      <c r="F45" s="63">
        <f ca="1" t="shared" si="2"/>
        <v>4400</v>
      </c>
      <c r="G45" s="63">
        <f ca="1" t="shared" si="3"/>
        <v>0</v>
      </c>
      <c r="H45" s="63">
        <f ca="1" t="shared" si="4"/>
        <v>0</v>
      </c>
      <c r="I45" s="63">
        <f ca="1" t="shared" si="5"/>
        <v>0</v>
      </c>
      <c r="J45" s="63">
        <f ca="1" t="shared" si="6"/>
        <v>0</v>
      </c>
      <c r="K45" s="63">
        <f ca="1" t="shared" si="7"/>
        <v>0</v>
      </c>
      <c r="M45" s="75">
        <f ca="1" t="shared" si="8"/>
        <v>4400</v>
      </c>
      <c r="N45" s="43" t="s">
        <v>97</v>
      </c>
      <c r="O45" s="43" t="s">
        <v>20</v>
      </c>
    </row>
    <row r="46" s="43" customFormat="1" spans="1:15">
      <c r="A46" s="59">
        <v>45895</v>
      </c>
      <c r="B46" s="60">
        <f t="shared" si="0"/>
        <v>45925</v>
      </c>
      <c r="C46" s="64" t="s">
        <v>98</v>
      </c>
      <c r="D46" s="65">
        <v>4400</v>
      </c>
      <c r="E46" s="63">
        <f ca="1" t="shared" si="1"/>
        <v>0</v>
      </c>
      <c r="F46" s="63">
        <f ca="1" t="shared" si="2"/>
        <v>4400</v>
      </c>
      <c r="G46" s="63">
        <f ca="1" t="shared" si="3"/>
        <v>0</v>
      </c>
      <c r="H46" s="63">
        <f ca="1" t="shared" si="4"/>
        <v>0</v>
      </c>
      <c r="I46" s="63">
        <f ca="1" t="shared" si="5"/>
        <v>0</v>
      </c>
      <c r="J46" s="63">
        <f ca="1" t="shared" si="6"/>
        <v>0</v>
      </c>
      <c r="K46" s="63">
        <f ca="1" t="shared" si="7"/>
        <v>0</v>
      </c>
      <c r="M46" s="75">
        <f ca="1" t="shared" si="8"/>
        <v>4400</v>
      </c>
      <c r="N46" s="43" t="s">
        <v>99</v>
      </c>
      <c r="O46" s="43" t="s">
        <v>20</v>
      </c>
    </row>
    <row r="47" s="43" customFormat="1" spans="1:15">
      <c r="A47" s="59">
        <v>45895</v>
      </c>
      <c r="B47" s="60">
        <f t="shared" si="0"/>
        <v>45925</v>
      </c>
      <c r="C47" s="64" t="s">
        <v>100</v>
      </c>
      <c r="D47" s="65">
        <v>9600</v>
      </c>
      <c r="E47" s="63">
        <f ca="1" t="shared" si="1"/>
        <v>0</v>
      </c>
      <c r="F47" s="63">
        <f ca="1" t="shared" si="2"/>
        <v>9600</v>
      </c>
      <c r="G47" s="63">
        <f ca="1" t="shared" si="3"/>
        <v>0</v>
      </c>
      <c r="H47" s="63">
        <f ca="1" t="shared" si="4"/>
        <v>0</v>
      </c>
      <c r="I47" s="63">
        <f ca="1" t="shared" si="5"/>
        <v>0</v>
      </c>
      <c r="J47" s="63">
        <f ca="1" t="shared" si="6"/>
        <v>0</v>
      </c>
      <c r="K47" s="63">
        <f ca="1" t="shared" si="7"/>
        <v>0</v>
      </c>
      <c r="M47" s="75">
        <f ca="1" t="shared" si="8"/>
        <v>9600</v>
      </c>
      <c r="N47" s="43" t="s">
        <v>101</v>
      </c>
      <c r="O47" s="43" t="s">
        <v>20</v>
      </c>
    </row>
    <row r="48" s="43" customFormat="1" spans="1:15">
      <c r="A48" s="59">
        <v>45895</v>
      </c>
      <c r="B48" s="60">
        <f t="shared" si="0"/>
        <v>45925</v>
      </c>
      <c r="C48" s="64" t="s">
        <v>102</v>
      </c>
      <c r="D48" s="65">
        <v>8400</v>
      </c>
      <c r="E48" s="63">
        <f ca="1" t="shared" si="1"/>
        <v>0</v>
      </c>
      <c r="F48" s="63">
        <f ca="1" t="shared" si="2"/>
        <v>8400</v>
      </c>
      <c r="G48" s="63">
        <f ca="1" t="shared" si="3"/>
        <v>0</v>
      </c>
      <c r="H48" s="63">
        <f ca="1" t="shared" si="4"/>
        <v>0</v>
      </c>
      <c r="I48" s="63">
        <f ca="1" t="shared" si="5"/>
        <v>0</v>
      </c>
      <c r="J48" s="63">
        <f ca="1" t="shared" si="6"/>
        <v>0</v>
      </c>
      <c r="K48" s="63">
        <f ca="1" t="shared" si="7"/>
        <v>0</v>
      </c>
      <c r="M48" s="75">
        <f ca="1" t="shared" si="8"/>
        <v>8400</v>
      </c>
      <c r="N48" s="43" t="s">
        <v>103</v>
      </c>
      <c r="O48" s="43" t="s">
        <v>20</v>
      </c>
    </row>
    <row r="49" s="43" customFormat="1" spans="1:15">
      <c r="A49" s="59">
        <v>45895</v>
      </c>
      <c r="B49" s="60">
        <f t="shared" si="0"/>
        <v>45925</v>
      </c>
      <c r="C49" s="64" t="s">
        <v>104</v>
      </c>
      <c r="D49" s="65">
        <v>8800</v>
      </c>
      <c r="E49" s="63">
        <f ca="1" t="shared" si="1"/>
        <v>0</v>
      </c>
      <c r="F49" s="63">
        <f ca="1" t="shared" si="2"/>
        <v>8800</v>
      </c>
      <c r="G49" s="63">
        <f ca="1" t="shared" si="3"/>
        <v>0</v>
      </c>
      <c r="H49" s="63">
        <f ca="1" t="shared" si="4"/>
        <v>0</v>
      </c>
      <c r="I49" s="63">
        <f ca="1" t="shared" si="5"/>
        <v>0</v>
      </c>
      <c r="J49" s="63">
        <f ca="1" t="shared" si="6"/>
        <v>0</v>
      </c>
      <c r="K49" s="63">
        <f ca="1" t="shared" si="7"/>
        <v>0</v>
      </c>
      <c r="M49" s="75">
        <f ca="1" t="shared" si="8"/>
        <v>8800</v>
      </c>
      <c r="N49" s="43" t="s">
        <v>105</v>
      </c>
      <c r="O49" s="43" t="s">
        <v>20</v>
      </c>
    </row>
    <row r="50" s="43" customFormat="1" spans="1:15">
      <c r="A50" s="59">
        <v>45895</v>
      </c>
      <c r="B50" s="60">
        <f t="shared" si="0"/>
        <v>45925</v>
      </c>
      <c r="C50" s="64" t="s">
        <v>106</v>
      </c>
      <c r="D50" s="65">
        <v>264</v>
      </c>
      <c r="E50" s="63">
        <f ca="1" t="shared" si="1"/>
        <v>0</v>
      </c>
      <c r="F50" s="63">
        <f ca="1" t="shared" si="2"/>
        <v>264</v>
      </c>
      <c r="G50" s="63">
        <f ca="1" t="shared" si="3"/>
        <v>0</v>
      </c>
      <c r="H50" s="63">
        <f ca="1" t="shared" si="4"/>
        <v>0</v>
      </c>
      <c r="I50" s="63">
        <f ca="1" t="shared" si="5"/>
        <v>0</v>
      </c>
      <c r="J50" s="63">
        <f ca="1" t="shared" si="6"/>
        <v>0</v>
      </c>
      <c r="K50" s="63">
        <f ca="1" t="shared" si="7"/>
        <v>0</v>
      </c>
      <c r="M50" s="75">
        <f ca="1" t="shared" si="8"/>
        <v>264</v>
      </c>
      <c r="N50" s="43" t="s">
        <v>107</v>
      </c>
      <c r="O50" s="43" t="s">
        <v>20</v>
      </c>
    </row>
    <row r="51" s="43" customFormat="1" spans="1:15">
      <c r="A51" s="59">
        <v>45895</v>
      </c>
      <c r="B51" s="60">
        <f t="shared" si="0"/>
        <v>45925</v>
      </c>
      <c r="C51" s="64" t="s">
        <v>108</v>
      </c>
      <c r="D51" s="65">
        <v>2200</v>
      </c>
      <c r="E51" s="63">
        <f ca="1" t="shared" si="1"/>
        <v>0</v>
      </c>
      <c r="F51" s="63">
        <f ca="1" t="shared" si="2"/>
        <v>2200</v>
      </c>
      <c r="G51" s="63">
        <f ca="1" t="shared" si="3"/>
        <v>0</v>
      </c>
      <c r="H51" s="63">
        <f ca="1" t="shared" si="4"/>
        <v>0</v>
      </c>
      <c r="I51" s="63">
        <f ca="1" t="shared" si="5"/>
        <v>0</v>
      </c>
      <c r="J51" s="63">
        <f ca="1" t="shared" si="6"/>
        <v>0</v>
      </c>
      <c r="K51" s="63">
        <f ca="1" t="shared" si="7"/>
        <v>0</v>
      </c>
      <c r="M51" s="75">
        <f ca="1" t="shared" si="8"/>
        <v>2200</v>
      </c>
      <c r="N51" s="43" t="s">
        <v>109</v>
      </c>
      <c r="O51" s="43" t="s">
        <v>110</v>
      </c>
    </row>
    <row r="52" s="43" customFormat="1" spans="1:15">
      <c r="A52" s="59">
        <v>45897</v>
      </c>
      <c r="B52" s="60">
        <f t="shared" si="0"/>
        <v>45927</v>
      </c>
      <c r="C52" s="64" t="s">
        <v>111</v>
      </c>
      <c r="D52" s="65">
        <v>2200</v>
      </c>
      <c r="E52" s="63">
        <f ca="1" t="shared" si="1"/>
        <v>0</v>
      </c>
      <c r="F52" s="63">
        <f ca="1" t="shared" si="2"/>
        <v>2200</v>
      </c>
      <c r="G52" s="63">
        <f ca="1" t="shared" si="3"/>
        <v>0</v>
      </c>
      <c r="H52" s="63">
        <f ca="1" t="shared" si="4"/>
        <v>0</v>
      </c>
      <c r="I52" s="63">
        <f ca="1" t="shared" si="5"/>
        <v>0</v>
      </c>
      <c r="J52" s="63">
        <f ca="1" t="shared" si="6"/>
        <v>0</v>
      </c>
      <c r="K52" s="63">
        <f ca="1" t="shared" si="7"/>
        <v>0</v>
      </c>
      <c r="M52" s="75">
        <f ca="1" t="shared" si="8"/>
        <v>2200</v>
      </c>
      <c r="N52" s="43" t="s">
        <v>112</v>
      </c>
      <c r="O52" s="43" t="s">
        <v>25</v>
      </c>
    </row>
    <row r="53" s="43" customFormat="1" spans="1:15">
      <c r="A53" s="59">
        <v>45898</v>
      </c>
      <c r="B53" s="60">
        <f t="shared" si="0"/>
        <v>45928</v>
      </c>
      <c r="C53" s="64" t="s">
        <v>113</v>
      </c>
      <c r="D53" s="65">
        <v>31900</v>
      </c>
      <c r="E53" s="63">
        <f ca="1" t="shared" si="1"/>
        <v>0</v>
      </c>
      <c r="F53" s="63">
        <f ca="1" t="shared" si="2"/>
        <v>31900</v>
      </c>
      <c r="G53" s="63">
        <f ca="1" t="shared" si="3"/>
        <v>0</v>
      </c>
      <c r="H53" s="63">
        <f ca="1" t="shared" si="4"/>
        <v>0</v>
      </c>
      <c r="I53" s="63">
        <f ca="1" t="shared" si="5"/>
        <v>0</v>
      </c>
      <c r="J53" s="63">
        <f ca="1" t="shared" si="6"/>
        <v>0</v>
      </c>
      <c r="K53" s="63">
        <f ca="1" t="shared" si="7"/>
        <v>0</v>
      </c>
      <c r="M53" s="75">
        <f ca="1" t="shared" si="8"/>
        <v>31900</v>
      </c>
      <c r="N53" s="43" t="s">
        <v>114</v>
      </c>
      <c r="O53" s="43" t="s">
        <v>115</v>
      </c>
    </row>
    <row r="54" spans="1:15">
      <c r="A54" s="67">
        <v>45902</v>
      </c>
      <c r="B54" s="68">
        <f t="shared" si="0"/>
        <v>45932</v>
      </c>
      <c r="C54" s="69" t="s">
        <v>116</v>
      </c>
      <c r="D54" s="70">
        <v>5280</v>
      </c>
      <c r="E54" s="71">
        <f ca="1" t="shared" si="1"/>
        <v>5280</v>
      </c>
      <c r="F54" s="71">
        <f ca="1" t="shared" si="2"/>
        <v>0</v>
      </c>
      <c r="G54" s="71">
        <f ca="1" t="shared" si="3"/>
        <v>0</v>
      </c>
      <c r="H54" s="71">
        <f ca="1" t="shared" si="4"/>
        <v>0</v>
      </c>
      <c r="I54" s="71">
        <f ca="1" t="shared" si="5"/>
        <v>0</v>
      </c>
      <c r="J54" s="71">
        <f ca="1" t="shared" si="6"/>
        <v>0</v>
      </c>
      <c r="K54" s="71">
        <f ca="1" t="shared" si="7"/>
        <v>0</v>
      </c>
      <c r="M54" s="76">
        <f ca="1" t="shared" si="8"/>
        <v>5280</v>
      </c>
      <c r="N54" s="44" t="s">
        <v>109</v>
      </c>
      <c r="O54" s="44" t="s">
        <v>117</v>
      </c>
    </row>
    <row r="55" spans="1:15">
      <c r="A55" s="67">
        <v>45903</v>
      </c>
      <c r="B55" s="68">
        <f t="shared" si="0"/>
        <v>45933</v>
      </c>
      <c r="C55" s="69" t="s">
        <v>118</v>
      </c>
      <c r="D55" s="70">
        <v>29550</v>
      </c>
      <c r="E55" s="71">
        <f ca="1" t="shared" si="1"/>
        <v>29550</v>
      </c>
      <c r="F55" s="71">
        <f ca="1" t="shared" si="2"/>
        <v>0</v>
      </c>
      <c r="G55" s="71">
        <f ca="1" t="shared" si="3"/>
        <v>0</v>
      </c>
      <c r="H55" s="71">
        <f ca="1" t="shared" si="4"/>
        <v>0</v>
      </c>
      <c r="I55" s="71">
        <f ca="1" t="shared" si="5"/>
        <v>0</v>
      </c>
      <c r="J55" s="71">
        <f ca="1" t="shared" si="6"/>
        <v>0</v>
      </c>
      <c r="K55" s="71">
        <f ca="1" t="shared" si="7"/>
        <v>0</v>
      </c>
      <c r="M55" s="76">
        <f ca="1" t="shared" si="8"/>
        <v>29550</v>
      </c>
      <c r="N55" s="44" t="s">
        <v>119</v>
      </c>
      <c r="O55" s="44" t="s">
        <v>120</v>
      </c>
    </row>
    <row r="56" spans="1:15">
      <c r="A56" s="67">
        <v>45903</v>
      </c>
      <c r="B56" s="68">
        <f t="shared" si="0"/>
        <v>45933</v>
      </c>
      <c r="C56" s="69" t="s">
        <v>121</v>
      </c>
      <c r="D56" s="70">
        <v>19700</v>
      </c>
      <c r="E56" s="71">
        <f ca="1" t="shared" si="1"/>
        <v>19700</v>
      </c>
      <c r="F56" s="71">
        <f ca="1" t="shared" si="2"/>
        <v>0</v>
      </c>
      <c r="G56" s="71">
        <f ca="1" t="shared" si="3"/>
        <v>0</v>
      </c>
      <c r="H56" s="71">
        <f ca="1" t="shared" si="4"/>
        <v>0</v>
      </c>
      <c r="I56" s="71">
        <f ca="1" t="shared" si="5"/>
        <v>0</v>
      </c>
      <c r="J56" s="71">
        <f ca="1" t="shared" si="6"/>
        <v>0</v>
      </c>
      <c r="K56" s="71">
        <f ca="1" t="shared" si="7"/>
        <v>0</v>
      </c>
      <c r="M56" s="76">
        <f ca="1" t="shared" si="8"/>
        <v>19700</v>
      </c>
      <c r="N56" s="44" t="s">
        <v>114</v>
      </c>
      <c r="O56" s="44" t="s">
        <v>122</v>
      </c>
    </row>
    <row r="57" spans="1:15">
      <c r="A57" s="67">
        <v>45903</v>
      </c>
      <c r="B57" s="68">
        <f t="shared" si="0"/>
        <v>45933</v>
      </c>
      <c r="C57" s="69" t="s">
        <v>123</v>
      </c>
      <c r="D57" s="70">
        <v>3080</v>
      </c>
      <c r="E57" s="71">
        <f ca="1" t="shared" si="1"/>
        <v>3080</v>
      </c>
      <c r="F57" s="71">
        <f ca="1" t="shared" si="2"/>
        <v>0</v>
      </c>
      <c r="G57" s="71">
        <f ca="1" t="shared" si="3"/>
        <v>0</v>
      </c>
      <c r="H57" s="71">
        <f ca="1" t="shared" si="4"/>
        <v>0</v>
      </c>
      <c r="I57" s="71">
        <f ca="1" t="shared" si="5"/>
        <v>0</v>
      </c>
      <c r="J57" s="71">
        <f ca="1" t="shared" si="6"/>
        <v>0</v>
      </c>
      <c r="K57" s="71">
        <f ca="1" t="shared" si="7"/>
        <v>0</v>
      </c>
      <c r="M57" s="76">
        <f ca="1" t="shared" si="8"/>
        <v>3080</v>
      </c>
      <c r="N57" s="44" t="s">
        <v>114</v>
      </c>
      <c r="O57" s="44" t="s">
        <v>122</v>
      </c>
    </row>
    <row r="58" spans="1:15">
      <c r="A58" s="67">
        <v>45903</v>
      </c>
      <c r="B58" s="68">
        <f t="shared" si="0"/>
        <v>45933</v>
      </c>
      <c r="C58" s="69" t="s">
        <v>124</v>
      </c>
      <c r="D58" s="70">
        <v>1360</v>
      </c>
      <c r="E58" s="71">
        <f ca="1" t="shared" si="1"/>
        <v>1360</v>
      </c>
      <c r="F58" s="71">
        <f ca="1" t="shared" si="2"/>
        <v>0</v>
      </c>
      <c r="G58" s="71">
        <f ca="1" t="shared" si="3"/>
        <v>0</v>
      </c>
      <c r="H58" s="71">
        <f ca="1" t="shared" si="4"/>
        <v>0</v>
      </c>
      <c r="I58" s="71">
        <f ca="1" t="shared" si="5"/>
        <v>0</v>
      </c>
      <c r="J58" s="71">
        <f ca="1" t="shared" si="6"/>
        <v>0</v>
      </c>
      <c r="K58" s="71">
        <f ca="1" t="shared" si="7"/>
        <v>0</v>
      </c>
      <c r="M58" s="76">
        <f ca="1" t="shared" si="8"/>
        <v>1360</v>
      </c>
      <c r="N58" s="44" t="s">
        <v>125</v>
      </c>
      <c r="O58" s="44" t="s">
        <v>20</v>
      </c>
    </row>
    <row r="59" spans="1:15">
      <c r="A59" s="67">
        <v>45903</v>
      </c>
      <c r="B59" s="68">
        <f t="shared" si="0"/>
        <v>45933</v>
      </c>
      <c r="C59" s="69" t="s">
        <v>126</v>
      </c>
      <c r="D59" s="70">
        <v>2400</v>
      </c>
      <c r="E59" s="71">
        <f ca="1" t="shared" si="1"/>
        <v>2400</v>
      </c>
      <c r="F59" s="71">
        <f ca="1" t="shared" si="2"/>
        <v>0</v>
      </c>
      <c r="G59" s="71">
        <f ca="1" t="shared" si="3"/>
        <v>0</v>
      </c>
      <c r="H59" s="71">
        <f ca="1" t="shared" si="4"/>
        <v>0</v>
      </c>
      <c r="I59" s="71">
        <f ca="1" t="shared" si="5"/>
        <v>0</v>
      </c>
      <c r="J59" s="71">
        <f ca="1" t="shared" si="6"/>
        <v>0</v>
      </c>
      <c r="K59" s="71">
        <f ca="1" t="shared" si="7"/>
        <v>0</v>
      </c>
      <c r="M59" s="76">
        <f ca="1" t="shared" si="8"/>
        <v>2400</v>
      </c>
      <c r="N59" s="44" t="s">
        <v>127</v>
      </c>
      <c r="O59" s="44" t="s">
        <v>20</v>
      </c>
    </row>
    <row r="60" spans="1:15">
      <c r="A60" s="67">
        <v>45903</v>
      </c>
      <c r="B60" s="68">
        <f t="shared" si="0"/>
        <v>45933</v>
      </c>
      <c r="C60" s="69" t="s">
        <v>128</v>
      </c>
      <c r="D60" s="70">
        <v>880</v>
      </c>
      <c r="E60" s="71">
        <f ca="1" t="shared" si="1"/>
        <v>880</v>
      </c>
      <c r="F60" s="71">
        <f ca="1" t="shared" si="2"/>
        <v>0</v>
      </c>
      <c r="G60" s="71">
        <f ca="1" t="shared" si="3"/>
        <v>0</v>
      </c>
      <c r="H60" s="71">
        <f ca="1" t="shared" si="4"/>
        <v>0</v>
      </c>
      <c r="I60" s="71">
        <f ca="1" t="shared" si="5"/>
        <v>0</v>
      </c>
      <c r="J60" s="71">
        <f ca="1" t="shared" si="6"/>
        <v>0</v>
      </c>
      <c r="K60" s="71">
        <f ca="1" t="shared" si="7"/>
        <v>0</v>
      </c>
      <c r="M60" s="76">
        <f ca="1" t="shared" si="8"/>
        <v>880</v>
      </c>
      <c r="N60" s="44" t="s">
        <v>129</v>
      </c>
      <c r="O60" s="44" t="s">
        <v>20</v>
      </c>
    </row>
    <row r="61" spans="1:15">
      <c r="A61" s="67">
        <v>45903</v>
      </c>
      <c r="B61" s="68">
        <f t="shared" si="0"/>
        <v>45933</v>
      </c>
      <c r="C61" s="69" t="s">
        <v>130</v>
      </c>
      <c r="D61" s="70">
        <v>880</v>
      </c>
      <c r="E61" s="71">
        <f ca="1" t="shared" si="1"/>
        <v>880</v>
      </c>
      <c r="F61" s="71">
        <f ca="1" t="shared" si="2"/>
        <v>0</v>
      </c>
      <c r="G61" s="71">
        <f ca="1" t="shared" si="3"/>
        <v>0</v>
      </c>
      <c r="H61" s="71">
        <f ca="1" t="shared" si="4"/>
        <v>0</v>
      </c>
      <c r="I61" s="71">
        <f ca="1" t="shared" si="5"/>
        <v>0</v>
      </c>
      <c r="J61" s="71">
        <f ca="1" t="shared" si="6"/>
        <v>0</v>
      </c>
      <c r="K61" s="71">
        <f ca="1" t="shared" si="7"/>
        <v>0</v>
      </c>
      <c r="M61" s="76">
        <f ca="1" t="shared" si="8"/>
        <v>880</v>
      </c>
      <c r="N61" s="44" t="s">
        <v>131</v>
      </c>
      <c r="O61" s="44" t="s">
        <v>20</v>
      </c>
    </row>
    <row r="62" spans="1:15">
      <c r="A62" s="67">
        <v>45903</v>
      </c>
      <c r="B62" s="68">
        <f t="shared" si="0"/>
        <v>45933</v>
      </c>
      <c r="C62" s="69" t="s">
        <v>132</v>
      </c>
      <c r="D62" s="70">
        <v>880</v>
      </c>
      <c r="E62" s="71">
        <f ca="1" t="shared" si="1"/>
        <v>880</v>
      </c>
      <c r="F62" s="71">
        <f ca="1" t="shared" si="2"/>
        <v>0</v>
      </c>
      <c r="G62" s="71">
        <f ca="1" t="shared" si="3"/>
        <v>0</v>
      </c>
      <c r="H62" s="71">
        <f ca="1" t="shared" si="4"/>
        <v>0</v>
      </c>
      <c r="I62" s="71">
        <f ca="1" t="shared" si="5"/>
        <v>0</v>
      </c>
      <c r="J62" s="71">
        <f ca="1" t="shared" si="6"/>
        <v>0</v>
      </c>
      <c r="K62" s="71">
        <f ca="1" t="shared" si="7"/>
        <v>0</v>
      </c>
      <c r="M62" s="76">
        <f ca="1" t="shared" si="8"/>
        <v>880</v>
      </c>
      <c r="N62" s="44" t="s">
        <v>133</v>
      </c>
      <c r="O62" s="44" t="s">
        <v>20</v>
      </c>
    </row>
    <row r="63" spans="1:15">
      <c r="A63" s="67">
        <v>45903</v>
      </c>
      <c r="B63" s="68">
        <f t="shared" si="0"/>
        <v>45933</v>
      </c>
      <c r="C63" s="69" t="s">
        <v>134</v>
      </c>
      <c r="D63" s="70">
        <v>4400</v>
      </c>
      <c r="E63" s="71">
        <f ca="1" t="shared" si="1"/>
        <v>4400</v>
      </c>
      <c r="F63" s="71">
        <f ca="1" t="shared" si="2"/>
        <v>0</v>
      </c>
      <c r="G63" s="71">
        <f ca="1" t="shared" si="3"/>
        <v>0</v>
      </c>
      <c r="H63" s="71">
        <f ca="1" t="shared" si="4"/>
        <v>0</v>
      </c>
      <c r="I63" s="71">
        <f ca="1" t="shared" si="5"/>
        <v>0</v>
      </c>
      <c r="J63" s="71">
        <f ca="1" t="shared" si="6"/>
        <v>0</v>
      </c>
      <c r="K63" s="71">
        <f ca="1" t="shared" si="7"/>
        <v>0</v>
      </c>
      <c r="M63" s="76">
        <f ca="1" t="shared" si="8"/>
        <v>4400</v>
      </c>
      <c r="N63" s="44" t="s">
        <v>135</v>
      </c>
      <c r="O63" s="44" t="s">
        <v>20</v>
      </c>
    </row>
    <row r="64" spans="1:15">
      <c r="A64" s="67">
        <v>45903</v>
      </c>
      <c r="B64" s="68">
        <f t="shared" si="0"/>
        <v>45933</v>
      </c>
      <c r="C64" s="69" t="s">
        <v>136</v>
      </c>
      <c r="D64" s="70">
        <v>9600</v>
      </c>
      <c r="E64" s="71">
        <f ca="1" t="shared" si="1"/>
        <v>9600</v>
      </c>
      <c r="F64" s="71">
        <f ca="1" t="shared" si="2"/>
        <v>0</v>
      </c>
      <c r="G64" s="71">
        <f ca="1" t="shared" si="3"/>
        <v>0</v>
      </c>
      <c r="H64" s="71">
        <f ca="1" t="shared" si="4"/>
        <v>0</v>
      </c>
      <c r="I64" s="71">
        <f ca="1" t="shared" si="5"/>
        <v>0</v>
      </c>
      <c r="J64" s="71">
        <f ca="1" t="shared" si="6"/>
        <v>0</v>
      </c>
      <c r="K64" s="71">
        <f ca="1" t="shared" si="7"/>
        <v>0</v>
      </c>
      <c r="M64" s="76">
        <f ca="1" t="shared" si="8"/>
        <v>9600</v>
      </c>
      <c r="N64" s="44" t="s">
        <v>137</v>
      </c>
      <c r="O64" s="44" t="s">
        <v>20</v>
      </c>
    </row>
    <row r="65" spans="1:15">
      <c r="A65" s="67">
        <v>45904</v>
      </c>
      <c r="B65" s="68">
        <f t="shared" si="0"/>
        <v>45934</v>
      </c>
      <c r="C65" s="69" t="s">
        <v>138</v>
      </c>
      <c r="D65" s="70">
        <v>3000</v>
      </c>
      <c r="E65" s="71">
        <f ca="1" t="shared" si="1"/>
        <v>3000</v>
      </c>
      <c r="F65" s="71">
        <f ca="1" t="shared" si="2"/>
        <v>0</v>
      </c>
      <c r="G65" s="71">
        <f ca="1" t="shared" si="3"/>
        <v>0</v>
      </c>
      <c r="H65" s="71">
        <f ca="1" t="shared" si="4"/>
        <v>0</v>
      </c>
      <c r="I65" s="71">
        <f ca="1" t="shared" si="5"/>
        <v>0</v>
      </c>
      <c r="J65" s="71">
        <f ca="1" t="shared" si="6"/>
        <v>0</v>
      </c>
      <c r="K65" s="71">
        <f ca="1" t="shared" si="7"/>
        <v>0</v>
      </c>
      <c r="M65" s="76">
        <f ca="1" t="shared" si="8"/>
        <v>3000</v>
      </c>
      <c r="N65" s="44" t="s">
        <v>139</v>
      </c>
      <c r="O65" s="44" t="s">
        <v>140</v>
      </c>
    </row>
    <row r="66" spans="1:15">
      <c r="A66" s="67">
        <v>45904</v>
      </c>
      <c r="B66" s="68">
        <f t="shared" si="0"/>
        <v>45934</v>
      </c>
      <c r="C66" s="69" t="s">
        <v>141</v>
      </c>
      <c r="D66" s="70">
        <v>9360</v>
      </c>
      <c r="E66" s="71">
        <f ca="1" t="shared" si="1"/>
        <v>9360</v>
      </c>
      <c r="F66" s="71">
        <f ca="1" t="shared" si="2"/>
        <v>0</v>
      </c>
      <c r="G66" s="71">
        <f ca="1" t="shared" si="3"/>
        <v>0</v>
      </c>
      <c r="H66" s="71">
        <f ca="1" t="shared" si="4"/>
        <v>0</v>
      </c>
      <c r="I66" s="71">
        <f ca="1" t="shared" si="5"/>
        <v>0</v>
      </c>
      <c r="J66" s="71">
        <f ca="1" t="shared" si="6"/>
        <v>0</v>
      </c>
      <c r="K66" s="71">
        <f ca="1" t="shared" si="7"/>
        <v>0</v>
      </c>
      <c r="M66" s="76">
        <f ca="1" t="shared" si="8"/>
        <v>9360</v>
      </c>
      <c r="N66" s="44" t="s">
        <v>139</v>
      </c>
      <c r="O66" s="44" t="s">
        <v>140</v>
      </c>
    </row>
    <row r="67" spans="1:15">
      <c r="A67" s="67">
        <v>45905</v>
      </c>
      <c r="B67" s="68">
        <f t="shared" si="0"/>
        <v>45935</v>
      </c>
      <c r="C67" s="69" t="s">
        <v>142</v>
      </c>
      <c r="D67" s="70">
        <v>4200</v>
      </c>
      <c r="E67" s="71">
        <f ca="1" t="shared" si="1"/>
        <v>4200</v>
      </c>
      <c r="F67" s="71">
        <f ca="1" t="shared" si="2"/>
        <v>0</v>
      </c>
      <c r="G67" s="71">
        <f ca="1" t="shared" si="3"/>
        <v>0</v>
      </c>
      <c r="H67" s="71">
        <f ca="1" t="shared" si="4"/>
        <v>0</v>
      </c>
      <c r="I67" s="71">
        <f ca="1" t="shared" si="5"/>
        <v>0</v>
      </c>
      <c r="J67" s="71">
        <f ca="1" t="shared" si="6"/>
        <v>0</v>
      </c>
      <c r="K67" s="71">
        <f ca="1" t="shared" si="7"/>
        <v>0</v>
      </c>
      <c r="M67" s="76">
        <f ca="1" t="shared" si="8"/>
        <v>4200</v>
      </c>
      <c r="N67" s="44" t="s">
        <v>143</v>
      </c>
      <c r="O67" s="44" t="s">
        <v>28</v>
      </c>
    </row>
    <row r="68" spans="1:15">
      <c r="A68" s="67">
        <v>45905</v>
      </c>
      <c r="B68" s="68">
        <f t="shared" si="0"/>
        <v>45935</v>
      </c>
      <c r="C68" s="69" t="s">
        <v>144</v>
      </c>
      <c r="D68" s="70">
        <v>1208</v>
      </c>
      <c r="E68" s="71">
        <f ca="1" t="shared" si="1"/>
        <v>1208</v>
      </c>
      <c r="F68" s="71">
        <f ca="1" t="shared" si="2"/>
        <v>0</v>
      </c>
      <c r="G68" s="71">
        <f ca="1" t="shared" si="3"/>
        <v>0</v>
      </c>
      <c r="H68" s="71">
        <f ca="1" t="shared" si="4"/>
        <v>0</v>
      </c>
      <c r="I68" s="71">
        <f ca="1" t="shared" si="5"/>
        <v>0</v>
      </c>
      <c r="J68" s="71">
        <f ca="1" t="shared" si="6"/>
        <v>0</v>
      </c>
      <c r="K68" s="71">
        <f ca="1" t="shared" si="7"/>
        <v>0</v>
      </c>
      <c r="M68" s="76">
        <f ca="1" t="shared" si="8"/>
        <v>1208</v>
      </c>
      <c r="N68" s="44" t="s">
        <v>84</v>
      </c>
      <c r="O68" s="44" t="s">
        <v>25</v>
      </c>
    </row>
    <row r="69" spans="1:15">
      <c r="A69" s="67">
        <v>45908</v>
      </c>
      <c r="B69" s="68">
        <f t="shared" si="0"/>
        <v>45938</v>
      </c>
      <c r="C69" s="69" t="s">
        <v>145</v>
      </c>
      <c r="D69" s="70">
        <v>29550</v>
      </c>
      <c r="E69" s="71">
        <f ca="1" t="shared" si="1"/>
        <v>29550</v>
      </c>
      <c r="F69" s="71">
        <f ca="1" t="shared" si="2"/>
        <v>0</v>
      </c>
      <c r="G69" s="71">
        <f ca="1" t="shared" si="3"/>
        <v>0</v>
      </c>
      <c r="H69" s="71">
        <f ca="1" t="shared" si="4"/>
        <v>0</v>
      </c>
      <c r="I69" s="71">
        <f ca="1" t="shared" si="5"/>
        <v>0</v>
      </c>
      <c r="J69" s="71">
        <f ca="1" t="shared" si="6"/>
        <v>0</v>
      </c>
      <c r="K69" s="71">
        <f ca="1" t="shared" si="7"/>
        <v>0</v>
      </c>
      <c r="M69" s="76">
        <f ca="1" t="shared" si="8"/>
        <v>29550</v>
      </c>
      <c r="N69" s="44" t="s">
        <v>119</v>
      </c>
      <c r="O69" s="44" t="s">
        <v>146</v>
      </c>
    </row>
    <row r="70" spans="1:15">
      <c r="A70" s="67">
        <v>45908</v>
      </c>
      <c r="B70" s="68">
        <f t="shared" ref="B70:B117" si="9">A70+30</f>
        <v>45938</v>
      </c>
      <c r="C70" s="69" t="s">
        <v>147</v>
      </c>
      <c r="D70" s="70">
        <v>27300</v>
      </c>
      <c r="E70" s="71">
        <f ca="1" t="shared" ref="E70:E117" si="10">IF(TODAY()-B70&gt;=1,0,D70)</f>
        <v>27300</v>
      </c>
      <c r="F70" s="71">
        <f ca="1" t="shared" ref="F70:F117" si="11">IF(AND(TODAY()-B70&gt;=1,TODAY()-B70&lt;=30),D70,0)</f>
        <v>0</v>
      </c>
      <c r="G70" s="71">
        <f ca="1" t="shared" ref="G70:G117" si="12">IF(AND(TODAY()-B70&gt;=31,TODAY()-B70&lt;=60),D70,0)</f>
        <v>0</v>
      </c>
      <c r="H70" s="71">
        <f ca="1" t="shared" ref="H70:H117" si="13">IF(AND(TODAY()-B70&gt;=61,TODAY()-B70&lt;=90),D70,0)</f>
        <v>0</v>
      </c>
      <c r="I70" s="71">
        <f ca="1" t="shared" ref="I70:I117" si="14">IF(AND(TODAY()-B70&gt;=91,TODAY()-B70&lt;=120),D70,0)</f>
        <v>0</v>
      </c>
      <c r="J70" s="71">
        <f ca="1" t="shared" ref="J70:J117" si="15">IF(AND(TODAY()-B70&gt;=121,TODAY()-B70&lt;=150),D70,0)</f>
        <v>0</v>
      </c>
      <c r="K70" s="71">
        <f ca="1" t="shared" ref="K70:K117" si="16">IF(TODAY()-B70&gt;=151,D70,0)</f>
        <v>0</v>
      </c>
      <c r="M70" s="76">
        <f ca="1" t="shared" ref="M70:M117" si="17">SUM(E70:L70)</f>
        <v>27300</v>
      </c>
      <c r="N70" s="44" t="s">
        <v>114</v>
      </c>
      <c r="O70" s="44" t="s">
        <v>148</v>
      </c>
    </row>
    <row r="71" spans="1:15">
      <c r="A71" s="67">
        <v>45909</v>
      </c>
      <c r="B71" s="68">
        <f t="shared" si="9"/>
        <v>45939</v>
      </c>
      <c r="C71" s="69" t="s">
        <v>149</v>
      </c>
      <c r="D71" s="70">
        <v>2800</v>
      </c>
      <c r="E71" s="71">
        <f ca="1" t="shared" si="10"/>
        <v>2800</v>
      </c>
      <c r="F71" s="71">
        <f ca="1" t="shared" si="11"/>
        <v>0</v>
      </c>
      <c r="G71" s="71">
        <f ca="1" t="shared" si="12"/>
        <v>0</v>
      </c>
      <c r="H71" s="71">
        <f ca="1" t="shared" si="13"/>
        <v>0</v>
      </c>
      <c r="I71" s="71">
        <f ca="1" t="shared" si="14"/>
        <v>0</v>
      </c>
      <c r="J71" s="71">
        <f ca="1" t="shared" si="15"/>
        <v>0</v>
      </c>
      <c r="K71" s="71">
        <f ca="1" t="shared" si="16"/>
        <v>0</v>
      </c>
      <c r="M71" s="76">
        <f ca="1" t="shared" si="17"/>
        <v>2800</v>
      </c>
      <c r="N71" s="44" t="s">
        <v>150</v>
      </c>
      <c r="O71" s="44" t="s">
        <v>20</v>
      </c>
    </row>
    <row r="72" spans="1:15">
      <c r="A72" s="67">
        <v>45909</v>
      </c>
      <c r="B72" s="68">
        <f t="shared" si="9"/>
        <v>45939</v>
      </c>
      <c r="C72" s="69" t="s">
        <v>151</v>
      </c>
      <c r="D72" s="70">
        <v>2800</v>
      </c>
      <c r="E72" s="71">
        <f ca="1" t="shared" si="10"/>
        <v>2800</v>
      </c>
      <c r="F72" s="71">
        <f ca="1" t="shared" si="11"/>
        <v>0</v>
      </c>
      <c r="G72" s="71">
        <f ca="1" t="shared" si="12"/>
        <v>0</v>
      </c>
      <c r="H72" s="71">
        <f ca="1" t="shared" si="13"/>
        <v>0</v>
      </c>
      <c r="I72" s="71">
        <f ca="1" t="shared" si="14"/>
        <v>0</v>
      </c>
      <c r="J72" s="71">
        <f ca="1" t="shared" si="15"/>
        <v>0</v>
      </c>
      <c r="K72" s="71">
        <f ca="1" t="shared" si="16"/>
        <v>0</v>
      </c>
      <c r="M72" s="76">
        <f ca="1" t="shared" si="17"/>
        <v>2800</v>
      </c>
      <c r="N72" s="44" t="s">
        <v>150</v>
      </c>
      <c r="O72" s="44" t="s">
        <v>20</v>
      </c>
    </row>
    <row r="73" spans="1:15">
      <c r="A73" s="67">
        <v>45909</v>
      </c>
      <c r="B73" s="68">
        <f t="shared" si="9"/>
        <v>45939</v>
      </c>
      <c r="C73" s="69" t="s">
        <v>152</v>
      </c>
      <c r="D73" s="70">
        <v>5280</v>
      </c>
      <c r="E73" s="71">
        <f ca="1" t="shared" si="10"/>
        <v>5280</v>
      </c>
      <c r="F73" s="71">
        <f ca="1" t="shared" si="11"/>
        <v>0</v>
      </c>
      <c r="G73" s="71">
        <f ca="1" t="shared" si="12"/>
        <v>0</v>
      </c>
      <c r="H73" s="71">
        <f ca="1" t="shared" si="13"/>
        <v>0</v>
      </c>
      <c r="I73" s="71">
        <f ca="1" t="shared" si="14"/>
        <v>0</v>
      </c>
      <c r="J73" s="71">
        <f ca="1" t="shared" si="15"/>
        <v>0</v>
      </c>
      <c r="K73" s="71">
        <f ca="1" t="shared" si="16"/>
        <v>0</v>
      </c>
      <c r="M73" s="76">
        <f ca="1" t="shared" si="17"/>
        <v>5280</v>
      </c>
      <c r="N73" s="44" t="s">
        <v>153</v>
      </c>
      <c r="O73" s="44" t="s">
        <v>20</v>
      </c>
    </row>
    <row r="74" spans="1:15">
      <c r="A74" s="67">
        <v>45909</v>
      </c>
      <c r="B74" s="68">
        <f t="shared" si="9"/>
        <v>45939</v>
      </c>
      <c r="C74" s="69" t="s">
        <v>154</v>
      </c>
      <c r="D74" s="70">
        <v>5280</v>
      </c>
      <c r="E74" s="71">
        <f ca="1" t="shared" si="10"/>
        <v>5280</v>
      </c>
      <c r="F74" s="71">
        <f ca="1" t="shared" si="11"/>
        <v>0</v>
      </c>
      <c r="G74" s="71">
        <f ca="1" t="shared" si="12"/>
        <v>0</v>
      </c>
      <c r="H74" s="71">
        <f ca="1" t="shared" si="13"/>
        <v>0</v>
      </c>
      <c r="I74" s="71">
        <f ca="1" t="shared" si="14"/>
        <v>0</v>
      </c>
      <c r="J74" s="71">
        <f ca="1" t="shared" si="15"/>
        <v>0</v>
      </c>
      <c r="K74" s="71">
        <f ca="1" t="shared" si="16"/>
        <v>0</v>
      </c>
      <c r="M74" s="76">
        <f ca="1" t="shared" si="17"/>
        <v>5280</v>
      </c>
      <c r="N74" s="44" t="s">
        <v>155</v>
      </c>
      <c r="O74" s="44" t="s">
        <v>20</v>
      </c>
    </row>
    <row r="75" spans="1:15">
      <c r="A75" s="67">
        <v>45909</v>
      </c>
      <c r="B75" s="68">
        <f t="shared" si="9"/>
        <v>45939</v>
      </c>
      <c r="C75" s="69" t="s">
        <v>156</v>
      </c>
      <c r="D75" s="70">
        <v>7920</v>
      </c>
      <c r="E75" s="71">
        <f ca="1" t="shared" si="10"/>
        <v>7920</v>
      </c>
      <c r="F75" s="71">
        <f ca="1" t="shared" si="11"/>
        <v>0</v>
      </c>
      <c r="G75" s="71">
        <f ca="1" t="shared" si="12"/>
        <v>0</v>
      </c>
      <c r="H75" s="71">
        <f ca="1" t="shared" si="13"/>
        <v>0</v>
      </c>
      <c r="I75" s="71">
        <f ca="1" t="shared" si="14"/>
        <v>0</v>
      </c>
      <c r="J75" s="71">
        <f ca="1" t="shared" si="15"/>
        <v>0</v>
      </c>
      <c r="K75" s="71">
        <f ca="1" t="shared" si="16"/>
        <v>0</v>
      </c>
      <c r="M75" s="76">
        <f ca="1" t="shared" si="17"/>
        <v>7920</v>
      </c>
      <c r="N75" s="44" t="s">
        <v>157</v>
      </c>
      <c r="O75" s="44" t="s">
        <v>20</v>
      </c>
    </row>
    <row r="76" spans="1:15">
      <c r="A76" s="67">
        <v>45909</v>
      </c>
      <c r="B76" s="68">
        <f t="shared" si="9"/>
        <v>45939</v>
      </c>
      <c r="C76" s="69" t="s">
        <v>158</v>
      </c>
      <c r="D76" s="70">
        <v>4264</v>
      </c>
      <c r="E76" s="71">
        <f ca="1" t="shared" si="10"/>
        <v>4264</v>
      </c>
      <c r="F76" s="71">
        <f ca="1" t="shared" si="11"/>
        <v>0</v>
      </c>
      <c r="G76" s="71">
        <f ca="1" t="shared" si="12"/>
        <v>0</v>
      </c>
      <c r="H76" s="71">
        <f ca="1" t="shared" si="13"/>
        <v>0</v>
      </c>
      <c r="I76" s="71">
        <f ca="1" t="shared" si="14"/>
        <v>0</v>
      </c>
      <c r="J76" s="71">
        <f ca="1" t="shared" si="15"/>
        <v>0</v>
      </c>
      <c r="K76" s="71">
        <f ca="1" t="shared" si="16"/>
        <v>0</v>
      </c>
      <c r="M76" s="76">
        <f ca="1" t="shared" si="17"/>
        <v>4264</v>
      </c>
      <c r="N76" s="44" t="s">
        <v>159</v>
      </c>
      <c r="O76" s="44" t="s">
        <v>20</v>
      </c>
    </row>
    <row r="77" spans="1:15">
      <c r="A77" s="67">
        <v>45909</v>
      </c>
      <c r="B77" s="68">
        <f t="shared" si="9"/>
        <v>45939</v>
      </c>
      <c r="C77" s="69" t="s">
        <v>160</v>
      </c>
      <c r="D77" s="70">
        <v>2200</v>
      </c>
      <c r="E77" s="71">
        <f ca="1" t="shared" si="10"/>
        <v>2200</v>
      </c>
      <c r="F77" s="71">
        <f ca="1" t="shared" si="11"/>
        <v>0</v>
      </c>
      <c r="G77" s="71">
        <f ca="1" t="shared" si="12"/>
        <v>0</v>
      </c>
      <c r="H77" s="71">
        <f ca="1" t="shared" si="13"/>
        <v>0</v>
      </c>
      <c r="I77" s="71">
        <f ca="1" t="shared" si="14"/>
        <v>0</v>
      </c>
      <c r="J77" s="71">
        <f ca="1" t="shared" si="15"/>
        <v>0</v>
      </c>
      <c r="K77" s="71">
        <f ca="1" t="shared" si="16"/>
        <v>0</v>
      </c>
      <c r="M77" s="76">
        <f ca="1" t="shared" si="17"/>
        <v>2200</v>
      </c>
      <c r="N77" s="44" t="s">
        <v>161</v>
      </c>
      <c r="O77" s="44" t="s">
        <v>20</v>
      </c>
    </row>
    <row r="78" spans="1:15">
      <c r="A78" s="67">
        <v>45909</v>
      </c>
      <c r="B78" s="68">
        <f t="shared" si="9"/>
        <v>45939</v>
      </c>
      <c r="C78" s="69" t="s">
        <v>162</v>
      </c>
      <c r="D78" s="70">
        <v>4000</v>
      </c>
      <c r="E78" s="71">
        <f ca="1" t="shared" si="10"/>
        <v>4000</v>
      </c>
      <c r="F78" s="71">
        <f ca="1" t="shared" si="11"/>
        <v>0</v>
      </c>
      <c r="G78" s="71">
        <f ca="1" t="shared" si="12"/>
        <v>0</v>
      </c>
      <c r="H78" s="71">
        <f ca="1" t="shared" si="13"/>
        <v>0</v>
      </c>
      <c r="I78" s="71">
        <f ca="1" t="shared" si="14"/>
        <v>0</v>
      </c>
      <c r="J78" s="71">
        <f ca="1" t="shared" si="15"/>
        <v>0</v>
      </c>
      <c r="K78" s="71">
        <f ca="1" t="shared" si="16"/>
        <v>0</v>
      </c>
      <c r="M78" s="76">
        <f ca="1" t="shared" si="17"/>
        <v>4000</v>
      </c>
      <c r="N78" s="44" t="s">
        <v>163</v>
      </c>
      <c r="O78" s="44" t="s">
        <v>20</v>
      </c>
    </row>
    <row r="79" spans="1:15">
      <c r="A79" s="67">
        <v>45909</v>
      </c>
      <c r="B79" s="68">
        <f t="shared" si="9"/>
        <v>45939</v>
      </c>
      <c r="C79" s="69" t="s">
        <v>164</v>
      </c>
      <c r="D79" s="70">
        <v>2800</v>
      </c>
      <c r="E79" s="71">
        <f ca="1" t="shared" si="10"/>
        <v>2800</v>
      </c>
      <c r="F79" s="71">
        <f ca="1" t="shared" si="11"/>
        <v>0</v>
      </c>
      <c r="G79" s="71">
        <f ca="1" t="shared" si="12"/>
        <v>0</v>
      </c>
      <c r="H79" s="71">
        <f ca="1" t="shared" si="13"/>
        <v>0</v>
      </c>
      <c r="I79" s="71">
        <f ca="1" t="shared" si="14"/>
        <v>0</v>
      </c>
      <c r="J79" s="71">
        <f ca="1" t="shared" si="15"/>
        <v>0</v>
      </c>
      <c r="K79" s="71">
        <f ca="1" t="shared" si="16"/>
        <v>0</v>
      </c>
      <c r="M79" s="76">
        <f ca="1" t="shared" si="17"/>
        <v>2800</v>
      </c>
      <c r="N79" s="44" t="s">
        <v>165</v>
      </c>
      <c r="O79" s="44" t="s">
        <v>20</v>
      </c>
    </row>
    <row r="80" spans="1:15">
      <c r="A80" s="67">
        <v>45909</v>
      </c>
      <c r="B80" s="68">
        <f t="shared" si="9"/>
        <v>45939</v>
      </c>
      <c r="C80" s="69" t="s">
        <v>166</v>
      </c>
      <c r="D80" s="70">
        <v>3200</v>
      </c>
      <c r="E80" s="71">
        <f ca="1" t="shared" si="10"/>
        <v>3200</v>
      </c>
      <c r="F80" s="71">
        <f ca="1" t="shared" si="11"/>
        <v>0</v>
      </c>
      <c r="G80" s="71">
        <f ca="1" t="shared" si="12"/>
        <v>0</v>
      </c>
      <c r="H80" s="71">
        <f ca="1" t="shared" si="13"/>
        <v>0</v>
      </c>
      <c r="I80" s="71">
        <f ca="1" t="shared" si="14"/>
        <v>0</v>
      </c>
      <c r="J80" s="71">
        <f ca="1" t="shared" si="15"/>
        <v>0</v>
      </c>
      <c r="K80" s="71">
        <f ca="1" t="shared" si="16"/>
        <v>0</v>
      </c>
      <c r="M80" s="76">
        <f ca="1" t="shared" si="17"/>
        <v>3200</v>
      </c>
      <c r="N80" s="44" t="s">
        <v>167</v>
      </c>
      <c r="O80" s="44" t="s">
        <v>20</v>
      </c>
    </row>
    <row r="81" spans="1:15">
      <c r="A81" s="67">
        <v>45909</v>
      </c>
      <c r="B81" s="68">
        <f t="shared" si="9"/>
        <v>45939</v>
      </c>
      <c r="C81" s="69" t="s">
        <v>168</v>
      </c>
      <c r="D81" s="70">
        <v>1584</v>
      </c>
      <c r="E81" s="71">
        <f ca="1" t="shared" si="10"/>
        <v>1584</v>
      </c>
      <c r="F81" s="71">
        <f ca="1" t="shared" si="11"/>
        <v>0</v>
      </c>
      <c r="G81" s="71">
        <f ca="1" t="shared" si="12"/>
        <v>0</v>
      </c>
      <c r="H81" s="71">
        <f ca="1" t="shared" si="13"/>
        <v>0</v>
      </c>
      <c r="I81" s="71">
        <f ca="1" t="shared" si="14"/>
        <v>0</v>
      </c>
      <c r="J81" s="71">
        <f ca="1" t="shared" si="15"/>
        <v>0</v>
      </c>
      <c r="K81" s="71">
        <f ca="1" t="shared" si="16"/>
        <v>0</v>
      </c>
      <c r="M81" s="76">
        <f ca="1" t="shared" si="17"/>
        <v>1584</v>
      </c>
      <c r="N81" s="44" t="s">
        <v>169</v>
      </c>
      <c r="O81" s="44" t="s">
        <v>20</v>
      </c>
    </row>
    <row r="82" spans="1:15">
      <c r="A82" s="67">
        <v>45909</v>
      </c>
      <c r="B82" s="68">
        <f t="shared" si="9"/>
        <v>45939</v>
      </c>
      <c r="C82" s="69" t="s">
        <v>170</v>
      </c>
      <c r="D82" s="70">
        <v>880</v>
      </c>
      <c r="E82" s="71">
        <f ca="1" t="shared" si="10"/>
        <v>880</v>
      </c>
      <c r="F82" s="71">
        <f ca="1" t="shared" si="11"/>
        <v>0</v>
      </c>
      <c r="G82" s="71">
        <f ca="1" t="shared" si="12"/>
        <v>0</v>
      </c>
      <c r="H82" s="71">
        <f ca="1" t="shared" si="13"/>
        <v>0</v>
      </c>
      <c r="I82" s="71">
        <f ca="1" t="shared" si="14"/>
        <v>0</v>
      </c>
      <c r="J82" s="71">
        <f ca="1" t="shared" si="15"/>
        <v>0</v>
      </c>
      <c r="K82" s="71">
        <f ca="1" t="shared" si="16"/>
        <v>0</v>
      </c>
      <c r="M82" s="76">
        <f ca="1" t="shared" si="17"/>
        <v>880</v>
      </c>
      <c r="N82" s="44" t="s">
        <v>169</v>
      </c>
      <c r="O82" s="44" t="s">
        <v>20</v>
      </c>
    </row>
    <row r="83" spans="1:15">
      <c r="A83" s="67">
        <v>45910</v>
      </c>
      <c r="B83" s="68">
        <f t="shared" si="9"/>
        <v>45940</v>
      </c>
      <c r="C83" s="69" t="s">
        <v>171</v>
      </c>
      <c r="D83" s="70">
        <v>4400</v>
      </c>
      <c r="E83" s="71">
        <f ca="1" t="shared" si="10"/>
        <v>4400</v>
      </c>
      <c r="F83" s="71">
        <f ca="1" t="shared" si="11"/>
        <v>0</v>
      </c>
      <c r="G83" s="71">
        <f ca="1" t="shared" si="12"/>
        <v>0</v>
      </c>
      <c r="H83" s="71">
        <f ca="1" t="shared" si="13"/>
        <v>0</v>
      </c>
      <c r="I83" s="71">
        <f ca="1" t="shared" si="14"/>
        <v>0</v>
      </c>
      <c r="J83" s="71">
        <f ca="1" t="shared" si="15"/>
        <v>0</v>
      </c>
      <c r="K83" s="71">
        <f ca="1" t="shared" si="16"/>
        <v>0</v>
      </c>
      <c r="M83" s="76">
        <f ca="1" t="shared" si="17"/>
        <v>4400</v>
      </c>
      <c r="N83" s="44" t="s">
        <v>172</v>
      </c>
      <c r="O83" s="44" t="s">
        <v>20</v>
      </c>
    </row>
    <row r="84" spans="1:15">
      <c r="A84" s="67">
        <v>45910</v>
      </c>
      <c r="B84" s="68">
        <f t="shared" si="9"/>
        <v>45940</v>
      </c>
      <c r="C84" s="69" t="s">
        <v>173</v>
      </c>
      <c r="D84" s="70">
        <v>920</v>
      </c>
      <c r="E84" s="71">
        <f ca="1" t="shared" si="10"/>
        <v>920</v>
      </c>
      <c r="F84" s="71">
        <f ca="1" t="shared" si="11"/>
        <v>0</v>
      </c>
      <c r="G84" s="71">
        <f ca="1" t="shared" si="12"/>
        <v>0</v>
      </c>
      <c r="H84" s="71">
        <f ca="1" t="shared" si="13"/>
        <v>0</v>
      </c>
      <c r="I84" s="71">
        <f ca="1" t="shared" si="14"/>
        <v>0</v>
      </c>
      <c r="J84" s="71">
        <f ca="1" t="shared" si="15"/>
        <v>0</v>
      </c>
      <c r="K84" s="71">
        <f ca="1" t="shared" si="16"/>
        <v>0</v>
      </c>
      <c r="M84" s="76">
        <f ca="1" t="shared" si="17"/>
        <v>920</v>
      </c>
      <c r="N84" s="44" t="s">
        <v>174</v>
      </c>
      <c r="O84" s="44" t="s">
        <v>20</v>
      </c>
    </row>
    <row r="85" spans="1:15">
      <c r="A85" s="67">
        <v>45910</v>
      </c>
      <c r="B85" s="68">
        <f t="shared" si="9"/>
        <v>45940</v>
      </c>
      <c r="C85" s="69" t="s">
        <v>175</v>
      </c>
      <c r="D85" s="70">
        <v>528</v>
      </c>
      <c r="E85" s="71">
        <f ca="1" t="shared" si="10"/>
        <v>528</v>
      </c>
      <c r="F85" s="71">
        <f ca="1" t="shared" si="11"/>
        <v>0</v>
      </c>
      <c r="G85" s="71">
        <f ca="1" t="shared" si="12"/>
        <v>0</v>
      </c>
      <c r="H85" s="71">
        <f ca="1" t="shared" si="13"/>
        <v>0</v>
      </c>
      <c r="I85" s="71">
        <f ca="1" t="shared" si="14"/>
        <v>0</v>
      </c>
      <c r="J85" s="71">
        <f ca="1" t="shared" si="15"/>
        <v>0</v>
      </c>
      <c r="K85" s="71">
        <f ca="1" t="shared" si="16"/>
        <v>0</v>
      </c>
      <c r="M85" s="76">
        <f ca="1" t="shared" si="17"/>
        <v>528</v>
      </c>
      <c r="N85" s="44" t="s">
        <v>176</v>
      </c>
      <c r="O85" s="44" t="s">
        <v>20</v>
      </c>
    </row>
    <row r="86" spans="1:15">
      <c r="A86" s="67">
        <v>45910</v>
      </c>
      <c r="B86" s="68">
        <f t="shared" si="9"/>
        <v>45940</v>
      </c>
      <c r="C86" s="69" t="s">
        <v>177</v>
      </c>
      <c r="D86" s="70">
        <v>264</v>
      </c>
      <c r="E86" s="71">
        <f ca="1" t="shared" si="10"/>
        <v>264</v>
      </c>
      <c r="F86" s="71">
        <f ca="1" t="shared" si="11"/>
        <v>0</v>
      </c>
      <c r="G86" s="71">
        <f ca="1" t="shared" si="12"/>
        <v>0</v>
      </c>
      <c r="H86" s="71">
        <f ca="1" t="shared" si="13"/>
        <v>0</v>
      </c>
      <c r="I86" s="71">
        <f ca="1" t="shared" si="14"/>
        <v>0</v>
      </c>
      <c r="J86" s="71">
        <f ca="1" t="shared" si="15"/>
        <v>0</v>
      </c>
      <c r="K86" s="71">
        <f ca="1" t="shared" si="16"/>
        <v>0</v>
      </c>
      <c r="M86" s="76">
        <f ca="1" t="shared" si="17"/>
        <v>264</v>
      </c>
      <c r="N86" s="44" t="s">
        <v>178</v>
      </c>
      <c r="O86" s="44" t="s">
        <v>20</v>
      </c>
    </row>
    <row r="87" spans="1:15">
      <c r="A87" s="67">
        <v>45910</v>
      </c>
      <c r="B87" s="68">
        <f t="shared" si="9"/>
        <v>45940</v>
      </c>
      <c r="C87" s="69" t="s">
        <v>179</v>
      </c>
      <c r="D87" s="70">
        <v>4000</v>
      </c>
      <c r="E87" s="71">
        <f ca="1" t="shared" si="10"/>
        <v>4000</v>
      </c>
      <c r="F87" s="71">
        <f ca="1" t="shared" si="11"/>
        <v>0</v>
      </c>
      <c r="G87" s="71">
        <f ca="1" t="shared" si="12"/>
        <v>0</v>
      </c>
      <c r="H87" s="71">
        <f ca="1" t="shared" si="13"/>
        <v>0</v>
      </c>
      <c r="I87" s="71">
        <f ca="1" t="shared" si="14"/>
        <v>0</v>
      </c>
      <c r="J87" s="71">
        <f ca="1" t="shared" si="15"/>
        <v>0</v>
      </c>
      <c r="K87" s="71">
        <f ca="1" t="shared" si="16"/>
        <v>0</v>
      </c>
      <c r="M87" s="76">
        <f ca="1" t="shared" si="17"/>
        <v>4000</v>
      </c>
      <c r="N87" s="44" t="s">
        <v>180</v>
      </c>
      <c r="O87" s="44" t="s">
        <v>20</v>
      </c>
    </row>
    <row r="88" spans="1:15">
      <c r="A88" s="67">
        <v>45911</v>
      </c>
      <c r="B88" s="68">
        <f t="shared" si="9"/>
        <v>45941</v>
      </c>
      <c r="C88" s="69" t="s">
        <v>181</v>
      </c>
      <c r="D88" s="70">
        <v>2340</v>
      </c>
      <c r="E88" s="71">
        <f ca="1" t="shared" si="10"/>
        <v>2340</v>
      </c>
      <c r="F88" s="71">
        <f ca="1" t="shared" si="11"/>
        <v>0</v>
      </c>
      <c r="G88" s="71">
        <f ca="1" t="shared" si="12"/>
        <v>0</v>
      </c>
      <c r="H88" s="71">
        <f ca="1" t="shared" si="13"/>
        <v>0</v>
      </c>
      <c r="I88" s="71">
        <f ca="1" t="shared" si="14"/>
        <v>0</v>
      </c>
      <c r="J88" s="71">
        <f ca="1" t="shared" si="15"/>
        <v>0</v>
      </c>
      <c r="K88" s="71">
        <f ca="1" t="shared" si="16"/>
        <v>0</v>
      </c>
      <c r="M88" s="76">
        <f ca="1" t="shared" si="17"/>
        <v>2340</v>
      </c>
      <c r="N88" s="44" t="s">
        <v>182</v>
      </c>
      <c r="O88" s="44" t="s">
        <v>28</v>
      </c>
    </row>
    <row r="89" spans="1:15">
      <c r="A89" s="67">
        <v>45912</v>
      </c>
      <c r="B89" s="68">
        <f t="shared" si="9"/>
        <v>45942</v>
      </c>
      <c r="C89" s="69" t="s">
        <v>183</v>
      </c>
      <c r="D89" s="70">
        <v>9980</v>
      </c>
      <c r="E89" s="71">
        <f ca="1" t="shared" si="10"/>
        <v>9980</v>
      </c>
      <c r="F89" s="71">
        <f ca="1" t="shared" si="11"/>
        <v>0</v>
      </c>
      <c r="G89" s="71">
        <f ca="1" t="shared" si="12"/>
        <v>0</v>
      </c>
      <c r="H89" s="71">
        <f ca="1" t="shared" si="13"/>
        <v>0</v>
      </c>
      <c r="I89" s="71">
        <f ca="1" t="shared" si="14"/>
        <v>0</v>
      </c>
      <c r="J89" s="71">
        <f ca="1" t="shared" si="15"/>
        <v>0</v>
      </c>
      <c r="K89" s="71">
        <f ca="1" t="shared" si="16"/>
        <v>0</v>
      </c>
      <c r="M89" s="76">
        <f ca="1" t="shared" si="17"/>
        <v>9980</v>
      </c>
      <c r="N89" s="44" t="s">
        <v>174</v>
      </c>
      <c r="O89" s="44" t="s">
        <v>28</v>
      </c>
    </row>
    <row r="90" spans="1:15">
      <c r="A90" s="67">
        <v>45915</v>
      </c>
      <c r="B90" s="68">
        <f t="shared" si="9"/>
        <v>45945</v>
      </c>
      <c r="C90" s="69" t="s">
        <v>184</v>
      </c>
      <c r="D90" s="70">
        <v>2200</v>
      </c>
      <c r="E90" s="71">
        <f ca="1" t="shared" si="10"/>
        <v>2200</v>
      </c>
      <c r="F90" s="71">
        <f ca="1" t="shared" si="11"/>
        <v>0</v>
      </c>
      <c r="G90" s="71">
        <f ca="1" t="shared" si="12"/>
        <v>0</v>
      </c>
      <c r="H90" s="71">
        <f ca="1" t="shared" si="13"/>
        <v>0</v>
      </c>
      <c r="I90" s="71">
        <f ca="1" t="shared" si="14"/>
        <v>0</v>
      </c>
      <c r="J90" s="71">
        <f ca="1" t="shared" si="15"/>
        <v>0</v>
      </c>
      <c r="K90" s="71">
        <f ca="1" t="shared" si="16"/>
        <v>0</v>
      </c>
      <c r="M90" s="76">
        <f ca="1" t="shared" si="17"/>
        <v>2200</v>
      </c>
      <c r="N90" s="44" t="s">
        <v>185</v>
      </c>
      <c r="O90" s="44" t="s">
        <v>20</v>
      </c>
    </row>
    <row r="91" spans="1:15">
      <c r="A91" s="67">
        <v>45915</v>
      </c>
      <c r="B91" s="68">
        <f t="shared" si="9"/>
        <v>45945</v>
      </c>
      <c r="C91" s="69" t="s">
        <v>186</v>
      </c>
      <c r="D91" s="70">
        <v>880</v>
      </c>
      <c r="E91" s="71">
        <f ca="1" t="shared" si="10"/>
        <v>880</v>
      </c>
      <c r="F91" s="71">
        <f ca="1" t="shared" si="11"/>
        <v>0</v>
      </c>
      <c r="G91" s="71">
        <f ca="1" t="shared" si="12"/>
        <v>0</v>
      </c>
      <c r="H91" s="71">
        <f ca="1" t="shared" si="13"/>
        <v>0</v>
      </c>
      <c r="I91" s="71">
        <f ca="1" t="shared" si="14"/>
        <v>0</v>
      </c>
      <c r="J91" s="71">
        <f ca="1" t="shared" si="15"/>
        <v>0</v>
      </c>
      <c r="K91" s="71">
        <f ca="1" t="shared" si="16"/>
        <v>0</v>
      </c>
      <c r="M91" s="76">
        <f ca="1" t="shared" si="17"/>
        <v>880</v>
      </c>
      <c r="N91" s="44" t="s">
        <v>187</v>
      </c>
      <c r="O91" s="44" t="s">
        <v>20</v>
      </c>
    </row>
    <row r="92" spans="1:15">
      <c r="A92" s="67">
        <v>45915</v>
      </c>
      <c r="B92" s="68">
        <f t="shared" si="9"/>
        <v>45945</v>
      </c>
      <c r="C92" s="69" t="s">
        <v>188</v>
      </c>
      <c r="D92" s="70">
        <v>4400</v>
      </c>
      <c r="E92" s="71">
        <f ca="1" t="shared" si="10"/>
        <v>4400</v>
      </c>
      <c r="F92" s="71">
        <f ca="1" t="shared" si="11"/>
        <v>0</v>
      </c>
      <c r="G92" s="71">
        <f ca="1" t="shared" si="12"/>
        <v>0</v>
      </c>
      <c r="H92" s="71">
        <f ca="1" t="shared" si="13"/>
        <v>0</v>
      </c>
      <c r="I92" s="71">
        <f ca="1" t="shared" si="14"/>
        <v>0</v>
      </c>
      <c r="J92" s="71">
        <f ca="1" t="shared" si="15"/>
        <v>0</v>
      </c>
      <c r="K92" s="71">
        <f ca="1" t="shared" si="16"/>
        <v>0</v>
      </c>
      <c r="M92" s="76">
        <f ca="1" t="shared" si="17"/>
        <v>4400</v>
      </c>
      <c r="N92" s="44" t="s">
        <v>34</v>
      </c>
      <c r="O92" s="44" t="s">
        <v>20</v>
      </c>
    </row>
    <row r="93" spans="1:15">
      <c r="A93" s="67">
        <v>45915</v>
      </c>
      <c r="B93" s="68">
        <f t="shared" si="9"/>
        <v>45945</v>
      </c>
      <c r="C93" s="69" t="s">
        <v>189</v>
      </c>
      <c r="D93" s="70">
        <v>480</v>
      </c>
      <c r="E93" s="71">
        <f ca="1" t="shared" si="10"/>
        <v>480</v>
      </c>
      <c r="F93" s="71">
        <f ca="1" t="shared" si="11"/>
        <v>0</v>
      </c>
      <c r="G93" s="71">
        <f ca="1" t="shared" si="12"/>
        <v>0</v>
      </c>
      <c r="H93" s="71">
        <f ca="1" t="shared" si="13"/>
        <v>0</v>
      </c>
      <c r="I93" s="71">
        <f ca="1" t="shared" si="14"/>
        <v>0</v>
      </c>
      <c r="J93" s="71">
        <f ca="1" t="shared" si="15"/>
        <v>0</v>
      </c>
      <c r="K93" s="71">
        <f ca="1" t="shared" si="16"/>
        <v>0</v>
      </c>
      <c r="M93" s="76">
        <f ca="1" t="shared" si="17"/>
        <v>480</v>
      </c>
      <c r="N93" s="44" t="s">
        <v>190</v>
      </c>
      <c r="O93" s="44" t="s">
        <v>20</v>
      </c>
    </row>
    <row r="94" spans="1:15">
      <c r="A94" s="67">
        <v>45915</v>
      </c>
      <c r="B94" s="68">
        <f t="shared" si="9"/>
        <v>45945</v>
      </c>
      <c r="C94" s="69" t="s">
        <v>191</v>
      </c>
      <c r="D94" s="70">
        <v>480</v>
      </c>
      <c r="E94" s="71">
        <f ca="1" t="shared" si="10"/>
        <v>480</v>
      </c>
      <c r="F94" s="71">
        <f ca="1" t="shared" si="11"/>
        <v>0</v>
      </c>
      <c r="G94" s="71">
        <f ca="1" t="shared" si="12"/>
        <v>0</v>
      </c>
      <c r="H94" s="71">
        <f ca="1" t="shared" si="13"/>
        <v>0</v>
      </c>
      <c r="I94" s="71">
        <f ca="1" t="shared" si="14"/>
        <v>0</v>
      </c>
      <c r="J94" s="71">
        <f ca="1" t="shared" si="15"/>
        <v>0</v>
      </c>
      <c r="K94" s="71">
        <f ca="1" t="shared" si="16"/>
        <v>0</v>
      </c>
      <c r="M94" s="76">
        <f ca="1" t="shared" si="17"/>
        <v>480</v>
      </c>
      <c r="N94" s="44" t="s">
        <v>192</v>
      </c>
      <c r="O94" s="44" t="s">
        <v>20</v>
      </c>
    </row>
    <row r="95" spans="1:15">
      <c r="A95" s="67">
        <v>45915</v>
      </c>
      <c r="B95" s="68">
        <f t="shared" si="9"/>
        <v>45945</v>
      </c>
      <c r="C95" s="69" t="s">
        <v>193</v>
      </c>
      <c r="D95" s="70">
        <v>1200</v>
      </c>
      <c r="E95" s="71">
        <f ca="1" t="shared" si="10"/>
        <v>1200</v>
      </c>
      <c r="F95" s="71">
        <f ca="1" t="shared" si="11"/>
        <v>0</v>
      </c>
      <c r="G95" s="71">
        <f ca="1" t="shared" si="12"/>
        <v>0</v>
      </c>
      <c r="H95" s="71">
        <f ca="1" t="shared" si="13"/>
        <v>0</v>
      </c>
      <c r="I95" s="71">
        <f ca="1" t="shared" si="14"/>
        <v>0</v>
      </c>
      <c r="J95" s="71">
        <f ca="1" t="shared" si="15"/>
        <v>0</v>
      </c>
      <c r="K95" s="71">
        <f ca="1" t="shared" si="16"/>
        <v>0</v>
      </c>
      <c r="M95" s="76">
        <f ca="1" t="shared" si="17"/>
        <v>1200</v>
      </c>
      <c r="N95" s="44" t="s">
        <v>194</v>
      </c>
      <c r="O95" s="44" t="s">
        <v>20</v>
      </c>
    </row>
    <row r="96" spans="1:15">
      <c r="A96" s="67">
        <v>45916</v>
      </c>
      <c r="B96" s="68">
        <f t="shared" si="9"/>
        <v>45946</v>
      </c>
      <c r="C96" s="69" t="s">
        <v>195</v>
      </c>
      <c r="D96" s="70">
        <v>5280</v>
      </c>
      <c r="E96" s="71">
        <f ca="1" t="shared" si="10"/>
        <v>5280</v>
      </c>
      <c r="F96" s="71">
        <f ca="1" t="shared" si="11"/>
        <v>0</v>
      </c>
      <c r="G96" s="71">
        <f ca="1" t="shared" si="12"/>
        <v>0</v>
      </c>
      <c r="H96" s="71">
        <f ca="1" t="shared" si="13"/>
        <v>0</v>
      </c>
      <c r="I96" s="71">
        <f ca="1" t="shared" si="14"/>
        <v>0</v>
      </c>
      <c r="J96" s="71">
        <f ca="1" t="shared" si="15"/>
        <v>0</v>
      </c>
      <c r="K96" s="71">
        <f ca="1" t="shared" si="16"/>
        <v>0</v>
      </c>
      <c r="M96" s="76">
        <f ca="1" t="shared" si="17"/>
        <v>5280</v>
      </c>
      <c r="N96" s="44" t="s">
        <v>196</v>
      </c>
      <c r="O96" s="44" t="s">
        <v>197</v>
      </c>
    </row>
    <row r="97" spans="1:15">
      <c r="A97" s="67">
        <v>45916</v>
      </c>
      <c r="B97" s="68">
        <f t="shared" si="9"/>
        <v>45946</v>
      </c>
      <c r="C97" s="69" t="s">
        <v>198</v>
      </c>
      <c r="D97" s="70">
        <v>127500</v>
      </c>
      <c r="E97" s="71">
        <f ca="1" t="shared" si="10"/>
        <v>127500</v>
      </c>
      <c r="F97" s="71">
        <f ca="1" t="shared" si="11"/>
        <v>0</v>
      </c>
      <c r="G97" s="71">
        <f ca="1" t="shared" si="12"/>
        <v>0</v>
      </c>
      <c r="H97" s="71">
        <f ca="1" t="shared" si="13"/>
        <v>0</v>
      </c>
      <c r="I97" s="71">
        <f ca="1" t="shared" si="14"/>
        <v>0</v>
      </c>
      <c r="J97" s="71">
        <f ca="1" t="shared" si="15"/>
        <v>0</v>
      </c>
      <c r="K97" s="71">
        <f ca="1" t="shared" si="16"/>
        <v>0</v>
      </c>
      <c r="M97" s="76">
        <f ca="1" t="shared" si="17"/>
        <v>127500</v>
      </c>
      <c r="N97" s="44" t="s">
        <v>196</v>
      </c>
      <c r="O97" s="44" t="s">
        <v>197</v>
      </c>
    </row>
    <row r="98" spans="1:15">
      <c r="A98" s="67">
        <v>45916</v>
      </c>
      <c r="B98" s="68">
        <f t="shared" si="9"/>
        <v>45946</v>
      </c>
      <c r="C98" s="69" t="s">
        <v>199</v>
      </c>
      <c r="D98" s="70">
        <v>19700</v>
      </c>
      <c r="E98" s="71">
        <f ca="1" t="shared" si="10"/>
        <v>19700</v>
      </c>
      <c r="F98" s="71">
        <f ca="1" t="shared" si="11"/>
        <v>0</v>
      </c>
      <c r="G98" s="71">
        <f ca="1" t="shared" si="12"/>
        <v>0</v>
      </c>
      <c r="H98" s="71">
        <f ca="1" t="shared" si="13"/>
        <v>0</v>
      </c>
      <c r="I98" s="71">
        <f ca="1" t="shared" si="14"/>
        <v>0</v>
      </c>
      <c r="J98" s="71">
        <f ca="1" t="shared" si="15"/>
        <v>0</v>
      </c>
      <c r="K98" s="71">
        <f ca="1" t="shared" si="16"/>
        <v>0</v>
      </c>
      <c r="M98" s="76">
        <f ca="1" t="shared" si="17"/>
        <v>19700</v>
      </c>
      <c r="N98" s="44" t="s">
        <v>114</v>
      </c>
      <c r="O98" s="44" t="s">
        <v>197</v>
      </c>
    </row>
    <row r="99" spans="1:15">
      <c r="A99" s="77">
        <v>45917</v>
      </c>
      <c r="B99" s="67">
        <f t="shared" si="9"/>
        <v>45947</v>
      </c>
      <c r="C99" s="69">
        <v>273035</v>
      </c>
      <c r="D99" s="70">
        <v>9620</v>
      </c>
      <c r="E99" s="71">
        <f ca="1" t="shared" si="10"/>
        <v>9620</v>
      </c>
      <c r="F99" s="71">
        <f ca="1" t="shared" si="11"/>
        <v>0</v>
      </c>
      <c r="G99" s="71">
        <f ca="1" t="shared" si="12"/>
        <v>0</v>
      </c>
      <c r="H99" s="71">
        <f ca="1" t="shared" si="13"/>
        <v>0</v>
      </c>
      <c r="I99" s="71">
        <f ca="1" t="shared" si="14"/>
        <v>0</v>
      </c>
      <c r="J99" s="71">
        <f ca="1" t="shared" si="15"/>
        <v>0</v>
      </c>
      <c r="K99" s="71">
        <f ca="1" t="shared" si="16"/>
        <v>0</v>
      </c>
      <c r="M99" s="76">
        <f ca="1" t="shared" si="17"/>
        <v>9620</v>
      </c>
      <c r="N99" s="44" t="s">
        <v>200</v>
      </c>
      <c r="O99" s="44" t="s">
        <v>201</v>
      </c>
    </row>
    <row r="100" spans="1:15">
      <c r="A100" s="67">
        <v>45918</v>
      </c>
      <c r="B100" s="68">
        <f t="shared" si="9"/>
        <v>45948</v>
      </c>
      <c r="C100" s="69" t="s">
        <v>202</v>
      </c>
      <c r="D100" s="70">
        <v>900</v>
      </c>
      <c r="E100" s="71">
        <f ca="1" t="shared" si="10"/>
        <v>900</v>
      </c>
      <c r="F100" s="71">
        <f ca="1" t="shared" si="11"/>
        <v>0</v>
      </c>
      <c r="G100" s="71">
        <f ca="1" t="shared" si="12"/>
        <v>0</v>
      </c>
      <c r="H100" s="71">
        <f ca="1" t="shared" si="13"/>
        <v>0</v>
      </c>
      <c r="I100" s="71">
        <f ca="1" t="shared" si="14"/>
        <v>0</v>
      </c>
      <c r="J100" s="71">
        <f ca="1" t="shared" si="15"/>
        <v>0</v>
      </c>
      <c r="K100" s="71">
        <f ca="1" t="shared" si="16"/>
        <v>0</v>
      </c>
      <c r="M100" s="76">
        <f ca="1" t="shared" si="17"/>
        <v>900</v>
      </c>
      <c r="N100" s="44" t="s">
        <v>174</v>
      </c>
      <c r="O100" s="44" t="s">
        <v>28</v>
      </c>
    </row>
    <row r="101" spans="1:15">
      <c r="A101" s="67">
        <v>45918</v>
      </c>
      <c r="B101" s="68">
        <f t="shared" si="9"/>
        <v>45948</v>
      </c>
      <c r="C101" s="69" t="s">
        <v>203</v>
      </c>
      <c r="D101" s="70">
        <v>19860</v>
      </c>
      <c r="E101" s="71">
        <f ca="1" t="shared" si="10"/>
        <v>19860</v>
      </c>
      <c r="F101" s="71">
        <f ca="1" t="shared" si="11"/>
        <v>0</v>
      </c>
      <c r="G101" s="71">
        <f ca="1" t="shared" si="12"/>
        <v>0</v>
      </c>
      <c r="H101" s="71">
        <f ca="1" t="shared" si="13"/>
        <v>0</v>
      </c>
      <c r="I101" s="71">
        <f ca="1" t="shared" si="14"/>
        <v>0</v>
      </c>
      <c r="J101" s="71">
        <f ca="1" t="shared" si="15"/>
        <v>0</v>
      </c>
      <c r="K101" s="71">
        <f ca="1" t="shared" si="16"/>
        <v>0</v>
      </c>
      <c r="M101" s="76">
        <f ca="1" t="shared" si="17"/>
        <v>19860</v>
      </c>
      <c r="N101" s="44" t="s">
        <v>204</v>
      </c>
      <c r="O101" s="44" t="s">
        <v>205</v>
      </c>
    </row>
    <row r="102" spans="1:15">
      <c r="A102" s="67">
        <v>45918</v>
      </c>
      <c r="B102" s="68">
        <f t="shared" si="9"/>
        <v>45948</v>
      </c>
      <c r="C102" s="69" t="s">
        <v>206</v>
      </c>
      <c r="D102" s="70">
        <v>19700</v>
      </c>
      <c r="E102" s="71">
        <f ca="1" t="shared" si="10"/>
        <v>19700</v>
      </c>
      <c r="F102" s="71">
        <f ca="1" t="shared" si="11"/>
        <v>0</v>
      </c>
      <c r="G102" s="71">
        <f ca="1" t="shared" si="12"/>
        <v>0</v>
      </c>
      <c r="H102" s="71">
        <f ca="1" t="shared" si="13"/>
        <v>0</v>
      </c>
      <c r="I102" s="71">
        <f ca="1" t="shared" si="14"/>
        <v>0</v>
      </c>
      <c r="J102" s="71">
        <f ca="1" t="shared" si="15"/>
        <v>0</v>
      </c>
      <c r="K102" s="71">
        <f ca="1" t="shared" si="16"/>
        <v>0</v>
      </c>
      <c r="M102" s="76">
        <f ca="1" t="shared" si="17"/>
        <v>19700</v>
      </c>
      <c r="N102" s="44" t="s">
        <v>207</v>
      </c>
      <c r="O102" s="44" t="s">
        <v>208</v>
      </c>
    </row>
    <row r="103" spans="1:15">
      <c r="A103" s="67">
        <v>45919</v>
      </c>
      <c r="B103" s="68">
        <f t="shared" si="9"/>
        <v>45949</v>
      </c>
      <c r="C103" s="69" t="s">
        <v>209</v>
      </c>
      <c r="D103" s="70">
        <v>1518</v>
      </c>
      <c r="E103" s="71">
        <f ca="1" t="shared" si="10"/>
        <v>1518</v>
      </c>
      <c r="F103" s="71">
        <f ca="1" t="shared" si="11"/>
        <v>0</v>
      </c>
      <c r="G103" s="71">
        <f ca="1" t="shared" si="12"/>
        <v>0</v>
      </c>
      <c r="H103" s="71">
        <f ca="1" t="shared" si="13"/>
        <v>0</v>
      </c>
      <c r="I103" s="71">
        <f ca="1" t="shared" si="14"/>
        <v>0</v>
      </c>
      <c r="J103" s="71">
        <f ca="1" t="shared" si="15"/>
        <v>0</v>
      </c>
      <c r="K103" s="71">
        <f ca="1" t="shared" si="16"/>
        <v>0</v>
      </c>
      <c r="M103" s="76">
        <f ca="1" t="shared" si="17"/>
        <v>1518</v>
      </c>
      <c r="N103" s="44" t="s">
        <v>210</v>
      </c>
      <c r="O103" s="44" t="s">
        <v>20</v>
      </c>
    </row>
    <row r="104" spans="1:15">
      <c r="A104" s="67">
        <v>45919</v>
      </c>
      <c r="B104" s="68">
        <f t="shared" si="9"/>
        <v>45949</v>
      </c>
      <c r="C104" s="69" t="s">
        <v>211</v>
      </c>
      <c r="D104" s="70">
        <v>2600</v>
      </c>
      <c r="E104" s="71">
        <f ca="1" t="shared" si="10"/>
        <v>2600</v>
      </c>
      <c r="F104" s="71">
        <f ca="1" t="shared" si="11"/>
        <v>0</v>
      </c>
      <c r="G104" s="71">
        <f ca="1" t="shared" si="12"/>
        <v>0</v>
      </c>
      <c r="H104" s="71">
        <f ca="1" t="shared" si="13"/>
        <v>0</v>
      </c>
      <c r="I104" s="71">
        <f ca="1" t="shared" si="14"/>
        <v>0</v>
      </c>
      <c r="J104" s="71">
        <f ca="1" t="shared" si="15"/>
        <v>0</v>
      </c>
      <c r="K104" s="71">
        <f ca="1" t="shared" si="16"/>
        <v>0</v>
      </c>
      <c r="M104" s="76">
        <f ca="1" t="shared" si="17"/>
        <v>2600</v>
      </c>
      <c r="N104" s="44" t="s">
        <v>212</v>
      </c>
      <c r="O104" s="44" t="s">
        <v>20</v>
      </c>
    </row>
    <row r="105" spans="1:15">
      <c r="A105" s="67">
        <v>45919</v>
      </c>
      <c r="B105" s="68">
        <f t="shared" si="9"/>
        <v>45949</v>
      </c>
      <c r="C105" s="69" t="s">
        <v>213</v>
      </c>
      <c r="D105" s="70">
        <v>2800</v>
      </c>
      <c r="E105" s="71">
        <f ca="1" t="shared" si="10"/>
        <v>2800</v>
      </c>
      <c r="F105" s="71">
        <f ca="1" t="shared" si="11"/>
        <v>0</v>
      </c>
      <c r="G105" s="71">
        <f ca="1" t="shared" si="12"/>
        <v>0</v>
      </c>
      <c r="H105" s="71">
        <f ca="1" t="shared" si="13"/>
        <v>0</v>
      </c>
      <c r="I105" s="71">
        <f ca="1" t="shared" si="14"/>
        <v>0</v>
      </c>
      <c r="J105" s="71">
        <f ca="1" t="shared" si="15"/>
        <v>0</v>
      </c>
      <c r="K105" s="71">
        <f ca="1" t="shared" si="16"/>
        <v>0</v>
      </c>
      <c r="M105" s="76">
        <f ca="1" t="shared" si="17"/>
        <v>2800</v>
      </c>
      <c r="N105" s="44" t="s">
        <v>214</v>
      </c>
      <c r="O105" s="44" t="s">
        <v>20</v>
      </c>
    </row>
    <row r="106" spans="1:15">
      <c r="A106" s="67">
        <v>45919</v>
      </c>
      <c r="B106" s="68">
        <f t="shared" si="9"/>
        <v>45949</v>
      </c>
      <c r="C106" s="69" t="s">
        <v>215</v>
      </c>
      <c r="D106" s="70">
        <v>4400</v>
      </c>
      <c r="E106" s="71">
        <f ca="1" t="shared" si="10"/>
        <v>4400</v>
      </c>
      <c r="F106" s="71">
        <f ca="1" t="shared" si="11"/>
        <v>0</v>
      </c>
      <c r="G106" s="71">
        <f ca="1" t="shared" si="12"/>
        <v>0</v>
      </c>
      <c r="H106" s="71">
        <f ca="1" t="shared" si="13"/>
        <v>0</v>
      </c>
      <c r="I106" s="71">
        <f ca="1" t="shared" si="14"/>
        <v>0</v>
      </c>
      <c r="J106" s="71">
        <f ca="1" t="shared" si="15"/>
        <v>0</v>
      </c>
      <c r="K106" s="71">
        <f ca="1" t="shared" si="16"/>
        <v>0</v>
      </c>
      <c r="M106" s="76">
        <f ca="1" t="shared" si="17"/>
        <v>4400</v>
      </c>
      <c r="N106" s="44" t="s">
        <v>216</v>
      </c>
      <c r="O106" s="44" t="s">
        <v>20</v>
      </c>
    </row>
    <row r="107" spans="1:15">
      <c r="A107" s="67">
        <v>45919</v>
      </c>
      <c r="B107" s="68">
        <f t="shared" si="9"/>
        <v>45949</v>
      </c>
      <c r="C107" s="69" t="s">
        <v>217</v>
      </c>
      <c r="D107" s="70">
        <v>2600</v>
      </c>
      <c r="E107" s="71">
        <f ca="1" t="shared" si="10"/>
        <v>2600</v>
      </c>
      <c r="F107" s="71">
        <f ca="1" t="shared" si="11"/>
        <v>0</v>
      </c>
      <c r="G107" s="71">
        <f ca="1" t="shared" si="12"/>
        <v>0</v>
      </c>
      <c r="H107" s="71">
        <f ca="1" t="shared" si="13"/>
        <v>0</v>
      </c>
      <c r="I107" s="71">
        <f ca="1" t="shared" si="14"/>
        <v>0</v>
      </c>
      <c r="J107" s="71">
        <f ca="1" t="shared" si="15"/>
        <v>0</v>
      </c>
      <c r="K107" s="71">
        <f ca="1" t="shared" si="16"/>
        <v>0</v>
      </c>
      <c r="M107" s="76">
        <f ca="1" t="shared" si="17"/>
        <v>2600</v>
      </c>
      <c r="N107" s="44" t="s">
        <v>212</v>
      </c>
      <c r="O107" s="44" t="s">
        <v>20</v>
      </c>
    </row>
    <row r="108" spans="1:15">
      <c r="A108" s="67">
        <v>45919</v>
      </c>
      <c r="B108" s="68">
        <f t="shared" si="9"/>
        <v>45949</v>
      </c>
      <c r="C108" s="69" t="s">
        <v>218</v>
      </c>
      <c r="D108" s="70">
        <v>450</v>
      </c>
      <c r="E108" s="71">
        <f ca="1" t="shared" si="10"/>
        <v>450</v>
      </c>
      <c r="F108" s="71">
        <f ca="1" t="shared" si="11"/>
        <v>0</v>
      </c>
      <c r="G108" s="71">
        <f ca="1" t="shared" si="12"/>
        <v>0</v>
      </c>
      <c r="H108" s="71">
        <f ca="1" t="shared" si="13"/>
        <v>0</v>
      </c>
      <c r="I108" s="71">
        <f ca="1" t="shared" si="14"/>
        <v>0</v>
      </c>
      <c r="J108" s="71">
        <f ca="1" t="shared" si="15"/>
        <v>0</v>
      </c>
      <c r="K108" s="71">
        <f ca="1" t="shared" si="16"/>
        <v>0</v>
      </c>
      <c r="M108" s="76">
        <f ca="1" t="shared" si="17"/>
        <v>450</v>
      </c>
      <c r="N108" s="44" t="s">
        <v>174</v>
      </c>
      <c r="O108" s="44" t="s">
        <v>28</v>
      </c>
    </row>
    <row r="109" spans="1:15">
      <c r="A109" s="67">
        <v>45919</v>
      </c>
      <c r="B109" s="68">
        <f t="shared" si="9"/>
        <v>45949</v>
      </c>
      <c r="C109" s="69" t="s">
        <v>219</v>
      </c>
      <c r="D109" s="70">
        <v>2400</v>
      </c>
      <c r="E109" s="71">
        <f ca="1" t="shared" si="10"/>
        <v>2400</v>
      </c>
      <c r="F109" s="71">
        <f ca="1" t="shared" si="11"/>
        <v>0</v>
      </c>
      <c r="G109" s="71">
        <f ca="1" t="shared" si="12"/>
        <v>0</v>
      </c>
      <c r="H109" s="71">
        <f ca="1" t="shared" si="13"/>
        <v>0</v>
      </c>
      <c r="I109" s="71">
        <f ca="1" t="shared" si="14"/>
        <v>0</v>
      </c>
      <c r="J109" s="71">
        <f ca="1" t="shared" si="15"/>
        <v>0</v>
      </c>
      <c r="K109" s="71">
        <f ca="1" t="shared" si="16"/>
        <v>0</v>
      </c>
      <c r="M109" s="76">
        <f ca="1" t="shared" si="17"/>
        <v>2400</v>
      </c>
      <c r="N109" s="44" t="s">
        <v>220</v>
      </c>
      <c r="O109" s="44" t="s">
        <v>20</v>
      </c>
    </row>
    <row r="110" spans="1:15">
      <c r="A110" s="67">
        <v>45919</v>
      </c>
      <c r="B110" s="68">
        <f t="shared" si="9"/>
        <v>45949</v>
      </c>
      <c r="C110" s="69" t="s">
        <v>221</v>
      </c>
      <c r="D110" s="70">
        <v>3200</v>
      </c>
      <c r="E110" s="71">
        <f ca="1" t="shared" si="10"/>
        <v>3200</v>
      </c>
      <c r="F110" s="71">
        <f ca="1" t="shared" si="11"/>
        <v>0</v>
      </c>
      <c r="G110" s="71">
        <f ca="1" t="shared" si="12"/>
        <v>0</v>
      </c>
      <c r="H110" s="71">
        <f ca="1" t="shared" si="13"/>
        <v>0</v>
      </c>
      <c r="I110" s="71">
        <f ca="1" t="shared" si="14"/>
        <v>0</v>
      </c>
      <c r="J110" s="71">
        <f ca="1" t="shared" si="15"/>
        <v>0</v>
      </c>
      <c r="K110" s="71">
        <f ca="1" t="shared" si="16"/>
        <v>0</v>
      </c>
      <c r="M110" s="76">
        <f ca="1" t="shared" si="17"/>
        <v>3200</v>
      </c>
      <c r="N110" s="44" t="s">
        <v>222</v>
      </c>
      <c r="O110" s="44" t="s">
        <v>20</v>
      </c>
    </row>
    <row r="111" spans="1:15">
      <c r="A111" s="67">
        <v>45919</v>
      </c>
      <c r="B111" s="68">
        <f t="shared" si="9"/>
        <v>45949</v>
      </c>
      <c r="C111" s="69" t="s">
        <v>223</v>
      </c>
      <c r="D111" s="70">
        <v>3200</v>
      </c>
      <c r="E111" s="71">
        <f ca="1" t="shared" si="10"/>
        <v>3200</v>
      </c>
      <c r="F111" s="71">
        <f ca="1" t="shared" si="11"/>
        <v>0</v>
      </c>
      <c r="G111" s="71">
        <f ca="1" t="shared" si="12"/>
        <v>0</v>
      </c>
      <c r="H111" s="71">
        <f ca="1" t="shared" si="13"/>
        <v>0</v>
      </c>
      <c r="I111" s="71">
        <f ca="1" t="shared" si="14"/>
        <v>0</v>
      </c>
      <c r="J111" s="71">
        <f ca="1" t="shared" si="15"/>
        <v>0</v>
      </c>
      <c r="K111" s="71">
        <f ca="1" t="shared" si="16"/>
        <v>0</v>
      </c>
      <c r="M111" s="76">
        <f ca="1" t="shared" si="17"/>
        <v>3200</v>
      </c>
      <c r="N111" s="44" t="s">
        <v>224</v>
      </c>
      <c r="O111" s="44" t="s">
        <v>20</v>
      </c>
    </row>
    <row r="112" spans="1:15">
      <c r="A112" s="67">
        <v>45919</v>
      </c>
      <c r="B112" s="68">
        <f t="shared" si="9"/>
        <v>45949</v>
      </c>
      <c r="C112" s="69" t="s">
        <v>225</v>
      </c>
      <c r="D112" s="70">
        <v>2816</v>
      </c>
      <c r="E112" s="71">
        <f ca="1" t="shared" si="10"/>
        <v>2816</v>
      </c>
      <c r="F112" s="71">
        <f ca="1" t="shared" si="11"/>
        <v>0</v>
      </c>
      <c r="G112" s="71">
        <f ca="1" t="shared" si="12"/>
        <v>0</v>
      </c>
      <c r="H112" s="71">
        <f ca="1" t="shared" si="13"/>
        <v>0</v>
      </c>
      <c r="I112" s="71">
        <f ca="1" t="shared" si="14"/>
        <v>0</v>
      </c>
      <c r="J112" s="71">
        <f ca="1" t="shared" si="15"/>
        <v>0</v>
      </c>
      <c r="K112" s="71">
        <f ca="1" t="shared" si="16"/>
        <v>0</v>
      </c>
      <c r="M112" s="76">
        <f ca="1" t="shared" si="17"/>
        <v>2816</v>
      </c>
      <c r="N112" s="44" t="s">
        <v>226</v>
      </c>
      <c r="O112" s="44" t="s">
        <v>20</v>
      </c>
    </row>
    <row r="113" spans="1:15">
      <c r="A113" s="67">
        <v>45919</v>
      </c>
      <c r="B113" s="68">
        <f t="shared" si="9"/>
        <v>45949</v>
      </c>
      <c r="C113" s="69" t="s">
        <v>227</v>
      </c>
      <c r="D113" s="70">
        <v>2176</v>
      </c>
      <c r="E113" s="71">
        <f ca="1" t="shared" si="10"/>
        <v>2176</v>
      </c>
      <c r="F113" s="71">
        <f ca="1" t="shared" si="11"/>
        <v>0</v>
      </c>
      <c r="G113" s="71">
        <f ca="1" t="shared" si="12"/>
        <v>0</v>
      </c>
      <c r="H113" s="71">
        <f ca="1" t="shared" si="13"/>
        <v>0</v>
      </c>
      <c r="I113" s="71">
        <f ca="1" t="shared" si="14"/>
        <v>0</v>
      </c>
      <c r="J113" s="71">
        <f ca="1" t="shared" si="15"/>
        <v>0</v>
      </c>
      <c r="K113" s="71">
        <f ca="1" t="shared" si="16"/>
        <v>0</v>
      </c>
      <c r="M113" s="76">
        <f ca="1" t="shared" si="17"/>
        <v>2176</v>
      </c>
      <c r="N113" s="44" t="s">
        <v>228</v>
      </c>
      <c r="O113" s="44" t="s">
        <v>20</v>
      </c>
    </row>
    <row r="114" spans="1:15">
      <c r="A114" s="67">
        <v>45919</v>
      </c>
      <c r="B114" s="68">
        <f t="shared" si="9"/>
        <v>45949</v>
      </c>
      <c r="C114" s="69" t="s">
        <v>229</v>
      </c>
      <c r="D114" s="70">
        <v>1760</v>
      </c>
      <c r="E114" s="71">
        <f ca="1" t="shared" si="10"/>
        <v>1760</v>
      </c>
      <c r="F114" s="71">
        <f ca="1" t="shared" si="11"/>
        <v>0</v>
      </c>
      <c r="G114" s="71">
        <f ca="1" t="shared" si="12"/>
        <v>0</v>
      </c>
      <c r="H114" s="71">
        <f ca="1" t="shared" si="13"/>
        <v>0</v>
      </c>
      <c r="I114" s="71">
        <f ca="1" t="shared" si="14"/>
        <v>0</v>
      </c>
      <c r="J114" s="71">
        <f ca="1" t="shared" si="15"/>
        <v>0</v>
      </c>
      <c r="K114" s="71">
        <f ca="1" t="shared" si="16"/>
        <v>0</v>
      </c>
      <c r="M114" s="76">
        <f ca="1" t="shared" si="17"/>
        <v>1760</v>
      </c>
      <c r="N114" s="44" t="s">
        <v>230</v>
      </c>
      <c r="O114" s="44" t="s">
        <v>20</v>
      </c>
    </row>
    <row r="115" spans="1:15">
      <c r="A115" s="67">
        <v>45919</v>
      </c>
      <c r="B115" s="68">
        <f t="shared" si="9"/>
        <v>45949</v>
      </c>
      <c r="C115" s="69" t="s">
        <v>231</v>
      </c>
      <c r="D115" s="70">
        <v>4480</v>
      </c>
      <c r="E115" s="71">
        <f ca="1" t="shared" si="10"/>
        <v>4480</v>
      </c>
      <c r="F115" s="71">
        <f ca="1" t="shared" si="11"/>
        <v>0</v>
      </c>
      <c r="G115" s="71">
        <f ca="1" t="shared" si="12"/>
        <v>0</v>
      </c>
      <c r="H115" s="71">
        <f ca="1" t="shared" si="13"/>
        <v>0</v>
      </c>
      <c r="I115" s="71">
        <f ca="1" t="shared" si="14"/>
        <v>0</v>
      </c>
      <c r="J115" s="71">
        <f ca="1" t="shared" si="15"/>
        <v>0</v>
      </c>
      <c r="K115" s="71">
        <f ca="1" t="shared" si="16"/>
        <v>0</v>
      </c>
      <c r="M115" s="76">
        <f ca="1" t="shared" si="17"/>
        <v>4480</v>
      </c>
      <c r="N115" s="44" t="s">
        <v>232</v>
      </c>
      <c r="O115" s="44" t="s">
        <v>20</v>
      </c>
    </row>
    <row r="116" spans="1:15">
      <c r="A116" s="67">
        <v>45919</v>
      </c>
      <c r="B116" s="68">
        <f t="shared" si="9"/>
        <v>45949</v>
      </c>
      <c r="C116" s="69" t="s">
        <v>233</v>
      </c>
      <c r="D116" s="70">
        <v>1200</v>
      </c>
      <c r="E116" s="71">
        <f ca="1" t="shared" si="10"/>
        <v>1200</v>
      </c>
      <c r="F116" s="71">
        <f ca="1" t="shared" si="11"/>
        <v>0</v>
      </c>
      <c r="G116" s="71">
        <f ca="1" t="shared" si="12"/>
        <v>0</v>
      </c>
      <c r="H116" s="71">
        <f ca="1" t="shared" si="13"/>
        <v>0</v>
      </c>
      <c r="I116" s="71">
        <f ca="1" t="shared" si="14"/>
        <v>0</v>
      </c>
      <c r="J116" s="71">
        <f ca="1" t="shared" si="15"/>
        <v>0</v>
      </c>
      <c r="K116" s="71">
        <f ca="1" t="shared" si="16"/>
        <v>0</v>
      </c>
      <c r="M116" s="76">
        <f ca="1" t="shared" si="17"/>
        <v>1200</v>
      </c>
      <c r="N116" s="44" t="s">
        <v>234</v>
      </c>
      <c r="O116" s="44" t="s">
        <v>20</v>
      </c>
    </row>
    <row r="117" spans="1:15">
      <c r="A117" s="67">
        <v>45922</v>
      </c>
      <c r="B117" s="68">
        <f t="shared" si="9"/>
        <v>45952</v>
      </c>
      <c r="C117" s="69" t="s">
        <v>235</v>
      </c>
      <c r="D117" s="70">
        <v>29550</v>
      </c>
      <c r="E117" s="71">
        <f ca="1" t="shared" si="10"/>
        <v>29550</v>
      </c>
      <c r="F117" s="71">
        <f ca="1" t="shared" si="11"/>
        <v>0</v>
      </c>
      <c r="G117" s="71">
        <f ca="1" t="shared" si="12"/>
        <v>0</v>
      </c>
      <c r="H117" s="71">
        <f ca="1" t="shared" si="13"/>
        <v>0</v>
      </c>
      <c r="I117" s="71">
        <f ca="1" t="shared" si="14"/>
        <v>0</v>
      </c>
      <c r="J117" s="71">
        <f ca="1" t="shared" si="15"/>
        <v>0</v>
      </c>
      <c r="K117" s="71">
        <f ca="1" t="shared" si="16"/>
        <v>0</v>
      </c>
      <c r="M117" s="76">
        <f ca="1" t="shared" si="17"/>
        <v>29550</v>
      </c>
      <c r="N117" s="44" t="s">
        <v>119</v>
      </c>
      <c r="O117" s="44" t="s">
        <v>236</v>
      </c>
    </row>
    <row r="118" spans="1:13">
      <c r="A118" s="78" t="s">
        <v>237</v>
      </c>
      <c r="B118" s="79"/>
      <c r="C118" s="80"/>
      <c r="D118" s="81">
        <f t="shared" ref="D118:M118" si="18">SUM(D6:D117)</f>
        <v>693442</v>
      </c>
      <c r="E118" s="81">
        <f ca="1" t="shared" si="18"/>
        <v>495418</v>
      </c>
      <c r="F118" s="81">
        <f ca="1" t="shared" si="18"/>
        <v>133966</v>
      </c>
      <c r="G118" s="81">
        <f ca="1" t="shared" si="18"/>
        <v>44360</v>
      </c>
      <c r="H118" s="81">
        <f ca="1" t="shared" si="18"/>
        <v>11030</v>
      </c>
      <c r="I118" s="81">
        <f ca="1" t="shared" si="18"/>
        <v>8668</v>
      </c>
      <c r="J118" s="81">
        <f ca="1" t="shared" si="18"/>
        <v>0</v>
      </c>
      <c r="K118" s="81">
        <f ca="1" t="shared" si="18"/>
        <v>0</v>
      </c>
      <c r="L118" s="81">
        <f t="shared" si="18"/>
        <v>0</v>
      </c>
      <c r="M118" s="81">
        <f ca="1" t="shared" si="18"/>
        <v>693442</v>
      </c>
    </row>
    <row r="119" spans="1:13">
      <c r="A119" s="78"/>
      <c r="B119" s="79"/>
      <c r="C119" s="80"/>
      <c r="D119" s="81"/>
      <c r="E119" s="81"/>
      <c r="F119" s="81"/>
      <c r="G119" s="81"/>
      <c r="H119" s="81"/>
      <c r="I119" s="81"/>
      <c r="J119" s="81"/>
      <c r="K119" s="81"/>
      <c r="L119" s="81"/>
      <c r="M119" s="81"/>
    </row>
    <row r="120" spans="5:13">
      <c r="E120" s="82"/>
      <c r="F120" s="82"/>
      <c r="G120" s="82"/>
      <c r="H120" s="82"/>
      <c r="I120" s="82"/>
      <c r="J120" s="82"/>
      <c r="K120" s="82"/>
      <c r="L120" s="82"/>
      <c r="M120" s="89"/>
    </row>
    <row r="121" s="44" customFormat="1" spans="1:13">
      <c r="A121" s="83" t="s">
        <v>238</v>
      </c>
      <c r="B121" s="84"/>
      <c r="C121" s="85"/>
      <c r="D121" s="86"/>
      <c r="E121" s="82"/>
      <c r="F121" s="82"/>
      <c r="G121" s="82"/>
      <c r="H121" s="82"/>
      <c r="I121" s="82"/>
      <c r="J121" s="82"/>
      <c r="K121" s="82"/>
      <c r="L121" s="82"/>
      <c r="M121" s="89"/>
    </row>
    <row r="122" s="44" customFormat="1" spans="1:14">
      <c r="A122" s="87">
        <v>45793</v>
      </c>
      <c r="B122" s="68">
        <f t="shared" ref="B122:B134" si="19">A122+30</f>
        <v>45823</v>
      </c>
      <c r="C122" s="46" t="s">
        <v>239</v>
      </c>
      <c r="D122" s="82">
        <v>880</v>
      </c>
      <c r="E122" s="71">
        <f ca="1" t="shared" ref="E122:E134" si="20">IF(TODAY()-B122&gt;=1,0,D122)</f>
        <v>0</v>
      </c>
      <c r="F122" s="71">
        <f ca="1" t="shared" ref="F122:F134" si="21">IF(AND(TODAY()-B122&gt;=1,TODAY()-B122&lt;=30),D122,0)</f>
        <v>0</v>
      </c>
      <c r="G122" s="71">
        <f ca="1" t="shared" ref="G122:G134" si="22">IF(AND(TODAY()-B122&gt;=31,TODAY()-B122&lt;=60),D122,0)</f>
        <v>0</v>
      </c>
      <c r="H122" s="71">
        <f ca="1" t="shared" ref="H122:H134" si="23">IF(AND(TODAY()-B122&gt;=61,TODAY()-B122&lt;=90),D122,0)</f>
        <v>0</v>
      </c>
      <c r="I122" s="71">
        <f ca="1" t="shared" ref="I122:I134" si="24">IF(AND(TODAY()-B122&gt;=91,TODAY()-B122&lt;=120),D122,0)</f>
        <v>880</v>
      </c>
      <c r="J122" s="71">
        <f ca="1" t="shared" ref="J122:J134" si="25">IF(AND(TODAY()-B122&gt;=121,TODAY()-B122&lt;=150),D122,0)</f>
        <v>0</v>
      </c>
      <c r="K122" s="71">
        <f ca="1" t="shared" ref="K122:K134" si="26">IF(TODAY()-B122&gt;=151,D122,0)</f>
        <v>0</v>
      </c>
      <c r="L122" s="82"/>
      <c r="M122" s="89">
        <f ca="1" t="shared" ref="M122:M134" si="27">SUM(E122:L122)</f>
        <v>880</v>
      </c>
      <c r="N122" s="44" t="s">
        <v>240</v>
      </c>
    </row>
    <row r="123" s="44" customFormat="1" spans="1:14">
      <c r="A123" s="87">
        <v>45881</v>
      </c>
      <c r="B123" s="68">
        <f t="shared" si="19"/>
        <v>45911</v>
      </c>
      <c r="C123" s="88">
        <v>9222</v>
      </c>
      <c r="D123" s="82">
        <v>7680</v>
      </c>
      <c r="E123" s="71">
        <f ca="1" t="shared" si="20"/>
        <v>0</v>
      </c>
      <c r="F123" s="71">
        <f ca="1" t="shared" si="21"/>
        <v>7680</v>
      </c>
      <c r="G123" s="71">
        <f ca="1" t="shared" si="22"/>
        <v>0</v>
      </c>
      <c r="H123" s="71">
        <f ca="1" t="shared" si="23"/>
        <v>0</v>
      </c>
      <c r="I123" s="71">
        <f ca="1" t="shared" si="24"/>
        <v>0</v>
      </c>
      <c r="J123" s="71">
        <f ca="1" t="shared" si="25"/>
        <v>0</v>
      </c>
      <c r="K123" s="71">
        <f ca="1" t="shared" si="26"/>
        <v>0</v>
      </c>
      <c r="L123" s="82"/>
      <c r="M123" s="89">
        <f ca="1" t="shared" si="27"/>
        <v>7680</v>
      </c>
      <c r="N123" s="44" t="s">
        <v>241</v>
      </c>
    </row>
    <row r="124" s="44" customFormat="1" spans="1:14">
      <c r="A124" s="87">
        <v>45891</v>
      </c>
      <c r="B124" s="68">
        <f t="shared" si="19"/>
        <v>45921</v>
      </c>
      <c r="C124" s="88">
        <v>9265</v>
      </c>
      <c r="D124" s="82">
        <v>4400</v>
      </c>
      <c r="E124" s="71">
        <f ca="1" t="shared" si="20"/>
        <v>0</v>
      </c>
      <c r="F124" s="71">
        <f ca="1" t="shared" si="21"/>
        <v>4400</v>
      </c>
      <c r="G124" s="71">
        <f ca="1" t="shared" si="22"/>
        <v>0</v>
      </c>
      <c r="H124" s="71">
        <f ca="1" t="shared" si="23"/>
        <v>0</v>
      </c>
      <c r="I124" s="71">
        <f ca="1" t="shared" si="24"/>
        <v>0</v>
      </c>
      <c r="J124" s="71">
        <f ca="1" t="shared" si="25"/>
        <v>0</v>
      </c>
      <c r="K124" s="71">
        <f ca="1" t="shared" si="26"/>
        <v>0</v>
      </c>
      <c r="L124" s="82"/>
      <c r="M124" s="89">
        <f ca="1" t="shared" si="27"/>
        <v>4400</v>
      </c>
      <c r="N124" s="44" t="s">
        <v>241</v>
      </c>
    </row>
    <row r="125" s="44" customFormat="1" spans="1:15">
      <c r="A125" s="87">
        <v>45898</v>
      </c>
      <c r="B125" s="68">
        <f t="shared" si="19"/>
        <v>45928</v>
      </c>
      <c r="C125" s="88">
        <v>9313</v>
      </c>
      <c r="D125" s="82">
        <v>29850</v>
      </c>
      <c r="E125" s="71">
        <f ca="1" t="shared" si="20"/>
        <v>0</v>
      </c>
      <c r="F125" s="71">
        <f ca="1" t="shared" si="21"/>
        <v>29850</v>
      </c>
      <c r="G125" s="71">
        <f ca="1" t="shared" si="22"/>
        <v>0</v>
      </c>
      <c r="H125" s="71">
        <f ca="1" t="shared" si="23"/>
        <v>0</v>
      </c>
      <c r="I125" s="71">
        <f ca="1" t="shared" si="24"/>
        <v>0</v>
      </c>
      <c r="J125" s="71">
        <f ca="1" t="shared" si="25"/>
        <v>0</v>
      </c>
      <c r="K125" s="71">
        <f ca="1" t="shared" si="26"/>
        <v>0</v>
      </c>
      <c r="L125" s="82"/>
      <c r="M125" s="89">
        <f ca="1" t="shared" si="27"/>
        <v>29850</v>
      </c>
      <c r="N125" s="44" t="s">
        <v>242</v>
      </c>
      <c r="O125" s="44" t="s">
        <v>115</v>
      </c>
    </row>
    <row r="126" s="44" customFormat="1" spans="1:14">
      <c r="A126" s="87">
        <v>45898</v>
      </c>
      <c r="B126" s="68">
        <f t="shared" si="19"/>
        <v>45928</v>
      </c>
      <c r="C126" s="88">
        <v>9315</v>
      </c>
      <c r="D126" s="82">
        <v>3600</v>
      </c>
      <c r="E126" s="71">
        <f ca="1" t="shared" si="20"/>
        <v>0</v>
      </c>
      <c r="F126" s="71">
        <f ca="1" t="shared" si="21"/>
        <v>3600</v>
      </c>
      <c r="G126" s="71">
        <f ca="1" t="shared" si="22"/>
        <v>0</v>
      </c>
      <c r="H126" s="71">
        <f ca="1" t="shared" si="23"/>
        <v>0</v>
      </c>
      <c r="I126" s="71">
        <f ca="1" t="shared" si="24"/>
        <v>0</v>
      </c>
      <c r="J126" s="71">
        <f ca="1" t="shared" si="25"/>
        <v>0</v>
      </c>
      <c r="K126" s="71">
        <f ca="1" t="shared" si="26"/>
        <v>0</v>
      </c>
      <c r="L126" s="82"/>
      <c r="M126" s="89">
        <f ca="1" t="shared" si="27"/>
        <v>3600</v>
      </c>
      <c r="N126" s="44" t="s">
        <v>241</v>
      </c>
    </row>
    <row r="127" s="44" customFormat="1" spans="1:14">
      <c r="A127" s="87">
        <v>45902</v>
      </c>
      <c r="B127" s="68">
        <f t="shared" si="19"/>
        <v>45932</v>
      </c>
      <c r="C127" s="88">
        <v>9336</v>
      </c>
      <c r="D127" s="82">
        <v>880</v>
      </c>
      <c r="E127" s="71">
        <f ca="1" t="shared" si="20"/>
        <v>880</v>
      </c>
      <c r="F127" s="71">
        <f ca="1" t="shared" si="21"/>
        <v>0</v>
      </c>
      <c r="G127" s="71">
        <f ca="1" t="shared" si="22"/>
        <v>0</v>
      </c>
      <c r="H127" s="71">
        <f ca="1" t="shared" si="23"/>
        <v>0</v>
      </c>
      <c r="I127" s="71">
        <f ca="1" t="shared" si="24"/>
        <v>0</v>
      </c>
      <c r="J127" s="71">
        <f ca="1" t="shared" si="25"/>
        <v>0</v>
      </c>
      <c r="K127" s="71">
        <f ca="1" t="shared" si="26"/>
        <v>0</v>
      </c>
      <c r="L127" s="82"/>
      <c r="M127" s="89">
        <f ca="1" t="shared" si="27"/>
        <v>880</v>
      </c>
      <c r="N127" s="44" t="s">
        <v>243</v>
      </c>
    </row>
    <row r="128" s="44" customFormat="1" spans="1:15">
      <c r="A128" s="87">
        <v>45904</v>
      </c>
      <c r="B128" s="68">
        <f t="shared" si="19"/>
        <v>45934</v>
      </c>
      <c r="C128" s="88">
        <v>9352</v>
      </c>
      <c r="D128" s="82">
        <v>6880</v>
      </c>
      <c r="E128" s="71">
        <f ca="1" t="shared" si="20"/>
        <v>6880</v>
      </c>
      <c r="F128" s="71">
        <f ca="1" t="shared" si="21"/>
        <v>0</v>
      </c>
      <c r="G128" s="71">
        <f ca="1" t="shared" si="22"/>
        <v>0</v>
      </c>
      <c r="H128" s="71">
        <f ca="1" t="shared" si="23"/>
        <v>0</v>
      </c>
      <c r="I128" s="71">
        <f ca="1" t="shared" si="24"/>
        <v>0</v>
      </c>
      <c r="J128" s="71">
        <f ca="1" t="shared" si="25"/>
        <v>0</v>
      </c>
      <c r="K128" s="71">
        <f ca="1" t="shared" si="26"/>
        <v>0</v>
      </c>
      <c r="L128" s="82"/>
      <c r="M128" s="89">
        <f ca="1" t="shared" si="27"/>
        <v>6880</v>
      </c>
      <c r="N128" s="44" t="s">
        <v>244</v>
      </c>
      <c r="O128" s="44" t="s">
        <v>140</v>
      </c>
    </row>
    <row r="129" s="44" customFormat="1" spans="1:14">
      <c r="A129" s="87">
        <v>45909</v>
      </c>
      <c r="B129" s="68">
        <f t="shared" si="19"/>
        <v>45939</v>
      </c>
      <c r="C129" s="88">
        <v>9380</v>
      </c>
      <c r="D129" s="82">
        <v>8400</v>
      </c>
      <c r="E129" s="71">
        <f ca="1" t="shared" si="20"/>
        <v>8400</v>
      </c>
      <c r="F129" s="71">
        <f ca="1" t="shared" si="21"/>
        <v>0</v>
      </c>
      <c r="G129" s="71">
        <f ca="1" t="shared" si="22"/>
        <v>0</v>
      </c>
      <c r="H129" s="71">
        <f ca="1" t="shared" si="23"/>
        <v>0</v>
      </c>
      <c r="I129" s="71">
        <f ca="1" t="shared" si="24"/>
        <v>0</v>
      </c>
      <c r="J129" s="71">
        <f ca="1" t="shared" si="25"/>
        <v>0</v>
      </c>
      <c r="K129" s="71">
        <f ca="1" t="shared" si="26"/>
        <v>0</v>
      </c>
      <c r="L129" s="82"/>
      <c r="M129" s="89">
        <f ca="1" t="shared" si="27"/>
        <v>8400</v>
      </c>
      <c r="N129" s="44" t="s">
        <v>245</v>
      </c>
    </row>
    <row r="130" s="44" customFormat="1" spans="1:15">
      <c r="A130" s="87">
        <v>45909</v>
      </c>
      <c r="B130" s="68">
        <f t="shared" si="19"/>
        <v>45939</v>
      </c>
      <c r="C130" s="88">
        <v>9385</v>
      </c>
      <c r="D130" s="82">
        <v>880</v>
      </c>
      <c r="E130" s="71">
        <f ca="1" t="shared" si="20"/>
        <v>880</v>
      </c>
      <c r="F130" s="71">
        <f ca="1" t="shared" si="21"/>
        <v>0</v>
      </c>
      <c r="G130" s="71">
        <f ca="1" t="shared" si="22"/>
        <v>0</v>
      </c>
      <c r="H130" s="71">
        <f ca="1" t="shared" si="23"/>
        <v>0</v>
      </c>
      <c r="I130" s="71">
        <f ca="1" t="shared" si="24"/>
        <v>0</v>
      </c>
      <c r="J130" s="71">
        <f ca="1" t="shared" si="25"/>
        <v>0</v>
      </c>
      <c r="K130" s="71">
        <f ca="1" t="shared" si="26"/>
        <v>0</v>
      </c>
      <c r="L130" s="82"/>
      <c r="M130" s="89">
        <f ca="1" t="shared" si="27"/>
        <v>880</v>
      </c>
      <c r="N130" s="44" t="s">
        <v>243</v>
      </c>
      <c r="O130" s="44" t="s">
        <v>246</v>
      </c>
    </row>
    <row r="131" s="44" customFormat="1" spans="1:15">
      <c r="A131" s="87">
        <v>45909</v>
      </c>
      <c r="B131" s="68">
        <f t="shared" si="19"/>
        <v>45939</v>
      </c>
      <c r="C131" s="88">
        <v>9386</v>
      </c>
      <c r="D131" s="82">
        <v>4136</v>
      </c>
      <c r="E131" s="71">
        <f ca="1" t="shared" si="20"/>
        <v>4136</v>
      </c>
      <c r="F131" s="71">
        <f ca="1" t="shared" si="21"/>
        <v>0</v>
      </c>
      <c r="G131" s="71">
        <f ca="1" t="shared" si="22"/>
        <v>0</v>
      </c>
      <c r="H131" s="71">
        <f ca="1" t="shared" si="23"/>
        <v>0</v>
      </c>
      <c r="I131" s="71">
        <f ca="1" t="shared" si="24"/>
        <v>0</v>
      </c>
      <c r="J131" s="71">
        <f ca="1" t="shared" si="25"/>
        <v>0</v>
      </c>
      <c r="K131" s="71">
        <f ca="1" t="shared" si="26"/>
        <v>0</v>
      </c>
      <c r="L131" s="82"/>
      <c r="M131" s="89">
        <f ca="1" t="shared" si="27"/>
        <v>4136</v>
      </c>
      <c r="N131" s="44" t="s">
        <v>244</v>
      </c>
      <c r="O131" s="44" t="s">
        <v>247</v>
      </c>
    </row>
    <row r="132" s="44" customFormat="1" spans="1:15">
      <c r="A132" s="87">
        <v>45911</v>
      </c>
      <c r="B132" s="68">
        <f t="shared" si="19"/>
        <v>45941</v>
      </c>
      <c r="C132" s="88">
        <v>9387</v>
      </c>
      <c r="D132" s="82">
        <v>15400</v>
      </c>
      <c r="E132" s="71">
        <f ca="1" t="shared" si="20"/>
        <v>15400</v>
      </c>
      <c r="F132" s="71">
        <f ca="1" t="shared" si="21"/>
        <v>0</v>
      </c>
      <c r="G132" s="71">
        <f ca="1" t="shared" si="22"/>
        <v>0</v>
      </c>
      <c r="H132" s="71">
        <f ca="1" t="shared" si="23"/>
        <v>0</v>
      </c>
      <c r="I132" s="71">
        <f ca="1" t="shared" si="24"/>
        <v>0</v>
      </c>
      <c r="J132" s="71">
        <f ca="1" t="shared" si="25"/>
        <v>0</v>
      </c>
      <c r="K132" s="71">
        <f ca="1" t="shared" si="26"/>
        <v>0</v>
      </c>
      <c r="L132" s="82"/>
      <c r="M132" s="89">
        <f ca="1" t="shared" si="27"/>
        <v>15400</v>
      </c>
      <c r="N132" s="44" t="s">
        <v>244</v>
      </c>
      <c r="O132" s="44" t="s">
        <v>248</v>
      </c>
    </row>
    <row r="133" s="44" customFormat="1" spans="1:14">
      <c r="A133" s="87">
        <v>45916</v>
      </c>
      <c r="B133" s="68">
        <f t="shared" si="19"/>
        <v>45946</v>
      </c>
      <c r="C133" s="88">
        <v>9436</v>
      </c>
      <c r="D133" s="82">
        <v>34010</v>
      </c>
      <c r="E133" s="71">
        <f ca="1" t="shared" si="20"/>
        <v>34010</v>
      </c>
      <c r="F133" s="71">
        <f ca="1" t="shared" si="21"/>
        <v>0</v>
      </c>
      <c r="G133" s="71">
        <f ca="1" t="shared" si="22"/>
        <v>0</v>
      </c>
      <c r="H133" s="71">
        <f ca="1" t="shared" si="23"/>
        <v>0</v>
      </c>
      <c r="I133" s="71">
        <f ca="1" t="shared" si="24"/>
        <v>0</v>
      </c>
      <c r="J133" s="71">
        <f ca="1" t="shared" si="25"/>
        <v>0</v>
      </c>
      <c r="K133" s="71">
        <f ca="1" t="shared" si="26"/>
        <v>0</v>
      </c>
      <c r="L133" s="82"/>
      <c r="M133" s="89">
        <f ca="1" t="shared" si="27"/>
        <v>34010</v>
      </c>
      <c r="N133" s="44" t="s">
        <v>242</v>
      </c>
    </row>
    <row r="134" s="44" customFormat="1" spans="1:14">
      <c r="A134" s="87">
        <v>45919</v>
      </c>
      <c r="B134" s="68">
        <f t="shared" si="19"/>
        <v>45949</v>
      </c>
      <c r="C134" s="88">
        <v>9467</v>
      </c>
      <c r="D134" s="82">
        <v>770</v>
      </c>
      <c r="E134" s="71">
        <f ca="1" t="shared" si="20"/>
        <v>770</v>
      </c>
      <c r="F134" s="71">
        <f ca="1" t="shared" si="21"/>
        <v>0</v>
      </c>
      <c r="G134" s="71">
        <f ca="1" t="shared" si="22"/>
        <v>0</v>
      </c>
      <c r="H134" s="71">
        <f ca="1" t="shared" si="23"/>
        <v>0</v>
      </c>
      <c r="I134" s="71">
        <f ca="1" t="shared" si="24"/>
        <v>0</v>
      </c>
      <c r="J134" s="71">
        <f ca="1" t="shared" si="25"/>
        <v>0</v>
      </c>
      <c r="K134" s="71">
        <f ca="1" t="shared" si="26"/>
        <v>0</v>
      </c>
      <c r="L134" s="82"/>
      <c r="M134" s="89">
        <f ca="1" t="shared" si="27"/>
        <v>770</v>
      </c>
      <c r="N134" s="44" t="s">
        <v>249</v>
      </c>
    </row>
    <row r="135" s="44" customFormat="1" spans="1:256">
      <c r="A135" s="78" t="s">
        <v>237</v>
      </c>
      <c r="C135" s="46"/>
      <c r="D135" s="90">
        <f t="shared" ref="D135:M135" si="28">SUM(D122:D134)</f>
        <v>117766</v>
      </c>
      <c r="E135" s="90">
        <f ca="1" t="shared" si="28"/>
        <v>71356</v>
      </c>
      <c r="F135" s="90">
        <f ca="1" t="shared" si="28"/>
        <v>45530</v>
      </c>
      <c r="G135" s="90">
        <f ca="1" t="shared" si="28"/>
        <v>0</v>
      </c>
      <c r="H135" s="90">
        <f ca="1" t="shared" si="28"/>
        <v>0</v>
      </c>
      <c r="I135" s="90">
        <f ca="1" t="shared" si="28"/>
        <v>880</v>
      </c>
      <c r="J135" s="90">
        <f ca="1" t="shared" si="28"/>
        <v>0</v>
      </c>
      <c r="K135" s="90">
        <f ca="1" t="shared" si="28"/>
        <v>0</v>
      </c>
      <c r="L135" s="90">
        <f t="shared" si="28"/>
        <v>0</v>
      </c>
      <c r="M135" s="90">
        <f ca="1" t="shared" si="28"/>
        <v>117766</v>
      </c>
      <c r="IV135" s="90" t="e">
        <f>SUM(#REF!)</f>
        <v>#REF!</v>
      </c>
    </row>
    <row r="136" s="44" customFormat="1" spans="1:256">
      <c r="A136" s="78"/>
      <c r="C136" s="46"/>
      <c r="D136" s="90"/>
      <c r="E136" s="90"/>
      <c r="F136" s="90"/>
      <c r="G136" s="90"/>
      <c r="H136" s="90"/>
      <c r="I136" s="90"/>
      <c r="J136" s="90"/>
      <c r="K136" s="90"/>
      <c r="L136" s="90"/>
      <c r="M136" s="90"/>
      <c r="IV136" s="90"/>
    </row>
    <row r="137" s="44" customFormat="1" spans="1:13">
      <c r="A137" s="45"/>
      <c r="C137" s="46"/>
      <c r="F137" s="82"/>
      <c r="G137" s="82"/>
      <c r="H137" s="82"/>
      <c r="I137" s="82"/>
      <c r="J137" s="82"/>
      <c r="K137" s="82"/>
      <c r="L137" s="82"/>
      <c r="M137" s="89"/>
    </row>
    <row r="138" s="44" customFormat="1" spans="1:13">
      <c r="A138" s="83" t="s">
        <v>250</v>
      </c>
      <c r="B138" s="84"/>
      <c r="C138" s="85"/>
      <c r="D138" s="86"/>
      <c r="E138" s="82"/>
      <c r="F138" s="82"/>
      <c r="G138" s="82"/>
      <c r="H138" s="82"/>
      <c r="I138" s="82"/>
      <c r="J138" s="82"/>
      <c r="K138" s="82"/>
      <c r="L138" s="82"/>
      <c r="M138" s="89"/>
    </row>
    <row r="139" s="44" customFormat="1" spans="1:13">
      <c r="A139" s="84"/>
      <c r="B139" s="68">
        <f t="shared" ref="B139:B142" si="29">A139+30</f>
        <v>30</v>
      </c>
      <c r="C139" s="85"/>
      <c r="D139" s="71"/>
      <c r="E139" s="71">
        <f ca="1" t="shared" ref="E139:E142" si="30">IF(TODAY()-B139&gt;=1,0,D139)</f>
        <v>0</v>
      </c>
      <c r="F139" s="71">
        <f ca="1" t="shared" ref="F139:F142" si="31">IF(AND(TODAY()-B139&gt;=1,TODAY()-B139&lt;=30),D139,0)</f>
        <v>0</v>
      </c>
      <c r="G139" s="71">
        <f ca="1" t="shared" ref="G139:G142" si="32">IF(AND(TODAY()-B139&gt;=31,TODAY()-B139&lt;=60),D139,0)</f>
        <v>0</v>
      </c>
      <c r="H139" s="71">
        <f ca="1" t="shared" ref="H139:H142" si="33">IF(AND(TODAY()-B139&gt;=61,TODAY()-B139&lt;=90),D139,0)</f>
        <v>0</v>
      </c>
      <c r="I139" s="71">
        <f ca="1" t="shared" ref="I139:I142" si="34">IF(AND(TODAY()-B139&gt;=91,TODAY()-B139&lt;=120),D139,0)</f>
        <v>0</v>
      </c>
      <c r="J139" s="71">
        <f ca="1" t="shared" ref="J139:J142" si="35">IF(AND(TODAY()-B139&gt;=121,TODAY()-B139&lt;=150),D139,0)</f>
        <v>0</v>
      </c>
      <c r="K139" s="71">
        <f ca="1" t="shared" ref="K139:K142" si="36">IF(TODAY()-B139&gt;=151,D139,0)</f>
        <v>0</v>
      </c>
      <c r="L139" s="82"/>
      <c r="M139" s="89">
        <f ca="1" t="shared" ref="M139:M142" si="37">SUM(E139:L139)</f>
        <v>0</v>
      </c>
    </row>
    <row r="140" s="44" customFormat="1" spans="1:13">
      <c r="A140" s="84"/>
      <c r="B140" s="68">
        <f t="shared" si="29"/>
        <v>30</v>
      </c>
      <c r="C140" s="85"/>
      <c r="D140" s="71"/>
      <c r="E140" s="71">
        <f ca="1" t="shared" si="30"/>
        <v>0</v>
      </c>
      <c r="F140" s="71">
        <f ca="1" t="shared" si="31"/>
        <v>0</v>
      </c>
      <c r="G140" s="71">
        <f ca="1" t="shared" si="32"/>
        <v>0</v>
      </c>
      <c r="H140" s="71">
        <f ca="1" t="shared" si="33"/>
        <v>0</v>
      </c>
      <c r="I140" s="71">
        <f ca="1" t="shared" si="34"/>
        <v>0</v>
      </c>
      <c r="J140" s="71">
        <f ca="1" t="shared" si="35"/>
        <v>0</v>
      </c>
      <c r="K140" s="71">
        <f ca="1" t="shared" si="36"/>
        <v>0</v>
      </c>
      <c r="L140" s="82"/>
      <c r="M140" s="89">
        <f ca="1" t="shared" si="37"/>
        <v>0</v>
      </c>
    </row>
    <row r="141" s="44" customFormat="1" spans="1:13">
      <c r="A141" s="84"/>
      <c r="B141" s="68">
        <f t="shared" si="29"/>
        <v>30</v>
      </c>
      <c r="C141" s="85"/>
      <c r="D141" s="71"/>
      <c r="E141" s="71">
        <f ca="1" t="shared" si="30"/>
        <v>0</v>
      </c>
      <c r="F141" s="71">
        <f ca="1" t="shared" si="31"/>
        <v>0</v>
      </c>
      <c r="G141" s="71">
        <f ca="1" t="shared" si="32"/>
        <v>0</v>
      </c>
      <c r="H141" s="71">
        <f ca="1" t="shared" si="33"/>
        <v>0</v>
      </c>
      <c r="I141" s="71">
        <f ca="1" t="shared" si="34"/>
        <v>0</v>
      </c>
      <c r="J141" s="71">
        <f ca="1" t="shared" si="35"/>
        <v>0</v>
      </c>
      <c r="K141" s="71">
        <f ca="1" t="shared" si="36"/>
        <v>0</v>
      </c>
      <c r="L141" s="82"/>
      <c r="M141" s="89">
        <f ca="1" t="shared" si="37"/>
        <v>0</v>
      </c>
    </row>
    <row r="142" s="44" customFormat="1" spans="1:13">
      <c r="A142" s="84"/>
      <c r="B142" s="68">
        <f t="shared" si="29"/>
        <v>30</v>
      </c>
      <c r="C142" s="85"/>
      <c r="D142" s="71"/>
      <c r="E142" s="71">
        <f ca="1" t="shared" si="30"/>
        <v>0</v>
      </c>
      <c r="F142" s="71">
        <f ca="1" t="shared" si="31"/>
        <v>0</v>
      </c>
      <c r="G142" s="71">
        <f ca="1" t="shared" si="32"/>
        <v>0</v>
      </c>
      <c r="H142" s="71">
        <f ca="1" t="shared" si="33"/>
        <v>0</v>
      </c>
      <c r="I142" s="71">
        <f ca="1" t="shared" si="34"/>
        <v>0</v>
      </c>
      <c r="J142" s="71">
        <f ca="1" t="shared" si="35"/>
        <v>0</v>
      </c>
      <c r="K142" s="71">
        <f ca="1" t="shared" si="36"/>
        <v>0</v>
      </c>
      <c r="L142" s="82"/>
      <c r="M142" s="89">
        <f ca="1" t="shared" si="37"/>
        <v>0</v>
      </c>
    </row>
    <row r="143" s="44" customFormat="1" spans="1:13">
      <c r="A143" s="78" t="s">
        <v>237</v>
      </c>
      <c r="C143" s="46"/>
      <c r="D143" s="90">
        <f t="shared" ref="D143:M143" si="38">SUM(D139:D142)</f>
        <v>0</v>
      </c>
      <c r="E143" s="90">
        <f ca="1" t="shared" si="38"/>
        <v>0</v>
      </c>
      <c r="F143" s="90">
        <f ca="1" t="shared" si="38"/>
        <v>0</v>
      </c>
      <c r="G143" s="90">
        <f ca="1" t="shared" si="38"/>
        <v>0</v>
      </c>
      <c r="H143" s="90">
        <f ca="1" t="shared" si="38"/>
        <v>0</v>
      </c>
      <c r="I143" s="90">
        <f ca="1" t="shared" si="38"/>
        <v>0</v>
      </c>
      <c r="J143" s="90">
        <f ca="1" t="shared" si="38"/>
        <v>0</v>
      </c>
      <c r="K143" s="90">
        <f ca="1" t="shared" si="38"/>
        <v>0</v>
      </c>
      <c r="L143" s="90">
        <f t="shared" si="38"/>
        <v>0</v>
      </c>
      <c r="M143" s="90">
        <f ca="1" t="shared" si="38"/>
        <v>0</v>
      </c>
    </row>
    <row r="144" s="44" customFormat="1" spans="1:13">
      <c r="A144" s="78"/>
      <c r="C144" s="46"/>
      <c r="D144" s="90"/>
      <c r="E144" s="90"/>
      <c r="F144" s="90"/>
      <c r="G144" s="90"/>
      <c r="H144" s="90"/>
      <c r="I144" s="90"/>
      <c r="J144" s="90"/>
      <c r="K144" s="90"/>
      <c r="L144" s="90"/>
      <c r="M144" s="90"/>
    </row>
    <row r="145" s="44" customFormat="1" spans="1:13">
      <c r="A145" s="78"/>
      <c r="C145" s="46"/>
      <c r="D145" s="90"/>
      <c r="E145" s="90"/>
      <c r="F145" s="90"/>
      <c r="G145" s="90"/>
      <c r="H145" s="90"/>
      <c r="I145" s="90"/>
      <c r="J145" s="90"/>
      <c r="K145" s="90"/>
      <c r="L145" s="90"/>
      <c r="M145" s="90"/>
    </row>
    <row r="146" s="44" customFormat="1" spans="1:13">
      <c r="A146" s="83" t="s">
        <v>251</v>
      </c>
      <c r="B146" s="84"/>
      <c r="C146" s="85"/>
      <c r="D146" s="90"/>
      <c r="E146" s="82"/>
      <c r="F146" s="82"/>
      <c r="G146" s="82"/>
      <c r="H146" s="82"/>
      <c r="I146" s="82"/>
      <c r="J146" s="82"/>
      <c r="K146" s="82"/>
      <c r="L146" s="82"/>
      <c r="M146" s="89"/>
    </row>
    <row r="147" s="44" customFormat="1" spans="1:14">
      <c r="A147" s="91">
        <v>45520</v>
      </c>
      <c r="B147" s="68">
        <f t="shared" ref="B147:B158" si="39">A147+30</f>
        <v>45550</v>
      </c>
      <c r="C147" s="92" t="s">
        <v>252</v>
      </c>
      <c r="D147" s="82">
        <v>5200</v>
      </c>
      <c r="E147" s="71">
        <f ca="1" t="shared" ref="E147:E158" si="40">IF(TODAY()-B147&gt;=1,0,D147)</f>
        <v>0</v>
      </c>
      <c r="F147" s="71">
        <f ca="1" t="shared" ref="F147:F158" si="41">IF(AND(TODAY()-B147&gt;=1,TODAY()-B147&lt;=30),D147,0)</f>
        <v>0</v>
      </c>
      <c r="G147" s="71">
        <f ca="1" t="shared" ref="G147:G158" si="42">IF(AND(TODAY()-B147&gt;=31,TODAY()-B147&lt;=60),D147,0)</f>
        <v>0</v>
      </c>
      <c r="H147" s="71">
        <f ca="1" t="shared" ref="H147:H158" si="43">IF(AND(TODAY()-B147&gt;=61,TODAY()-B147&lt;=90),D147,0)</f>
        <v>0</v>
      </c>
      <c r="I147" s="71">
        <f ca="1" t="shared" ref="I147:I158" si="44">IF(AND(TODAY()-B147&gt;=91,TODAY()-B147&lt;=120),D147,0)</f>
        <v>0</v>
      </c>
      <c r="J147" s="71">
        <f ca="1" t="shared" ref="J147:J158" si="45">IF(AND(TODAY()-B147&gt;=121,TODAY()-B147&lt;=150),D147,0)</f>
        <v>0</v>
      </c>
      <c r="K147" s="71">
        <f ca="1" t="shared" ref="K147:K158" si="46">IF(TODAY()-B147&gt;=151,D147,0)</f>
        <v>5200</v>
      </c>
      <c r="L147" s="82"/>
      <c r="M147" s="89">
        <f ca="1" t="shared" ref="M147:M158" si="47">SUM(E147:L147)</f>
        <v>5200</v>
      </c>
      <c r="N147" s="98" t="s">
        <v>253</v>
      </c>
    </row>
    <row r="148" s="44" customFormat="1" spans="1:14">
      <c r="A148" s="91">
        <v>45589</v>
      </c>
      <c r="B148" s="68">
        <f t="shared" si="39"/>
        <v>45619</v>
      </c>
      <c r="C148" s="92" t="s">
        <v>254</v>
      </c>
      <c r="D148" s="82">
        <v>528</v>
      </c>
      <c r="E148" s="71">
        <f ca="1" t="shared" si="40"/>
        <v>0</v>
      </c>
      <c r="F148" s="71">
        <f ca="1" t="shared" si="41"/>
        <v>0</v>
      </c>
      <c r="G148" s="71">
        <f ca="1" t="shared" si="42"/>
        <v>0</v>
      </c>
      <c r="H148" s="71">
        <f ca="1" t="shared" si="43"/>
        <v>0</v>
      </c>
      <c r="I148" s="71">
        <f ca="1" t="shared" si="44"/>
        <v>0</v>
      </c>
      <c r="J148" s="71">
        <f ca="1" t="shared" si="45"/>
        <v>0</v>
      </c>
      <c r="K148" s="71">
        <f ca="1" t="shared" si="46"/>
        <v>528</v>
      </c>
      <c r="L148" s="82"/>
      <c r="M148" s="89">
        <f ca="1" t="shared" si="47"/>
        <v>528</v>
      </c>
      <c r="N148" s="98" t="s">
        <v>255</v>
      </c>
    </row>
    <row r="149" s="44" customFormat="1" spans="1:14">
      <c r="A149" s="91">
        <v>45901</v>
      </c>
      <c r="B149" s="68">
        <f t="shared" si="39"/>
        <v>45931</v>
      </c>
      <c r="C149" s="92" t="s">
        <v>256</v>
      </c>
      <c r="D149" s="82">
        <v>4400</v>
      </c>
      <c r="E149" s="71">
        <f ca="1" t="shared" si="40"/>
        <v>0</v>
      </c>
      <c r="F149" s="71">
        <f ca="1" t="shared" si="41"/>
        <v>4400</v>
      </c>
      <c r="G149" s="71">
        <f ca="1" t="shared" si="42"/>
        <v>0</v>
      </c>
      <c r="H149" s="71">
        <f ca="1" t="shared" si="43"/>
        <v>0</v>
      </c>
      <c r="I149" s="71">
        <f ca="1" t="shared" si="44"/>
        <v>0</v>
      </c>
      <c r="J149" s="71">
        <f ca="1" t="shared" si="45"/>
        <v>0</v>
      </c>
      <c r="K149" s="71">
        <f ca="1" t="shared" si="46"/>
        <v>0</v>
      </c>
      <c r="L149" s="82"/>
      <c r="M149" s="89">
        <f ca="1" t="shared" si="47"/>
        <v>4400</v>
      </c>
      <c r="N149" s="98" t="s">
        <v>253</v>
      </c>
    </row>
    <row r="150" s="44" customFormat="1" spans="1:14">
      <c r="A150" s="91">
        <v>45901</v>
      </c>
      <c r="B150" s="68">
        <f t="shared" si="39"/>
        <v>45931</v>
      </c>
      <c r="C150" s="92" t="s">
        <v>257</v>
      </c>
      <c r="D150" s="82">
        <v>90892.41</v>
      </c>
      <c r="E150" s="71">
        <f ca="1" t="shared" si="40"/>
        <v>0</v>
      </c>
      <c r="F150" s="71">
        <f ca="1" t="shared" si="41"/>
        <v>90892.41</v>
      </c>
      <c r="G150" s="71">
        <f ca="1" t="shared" si="42"/>
        <v>0</v>
      </c>
      <c r="H150" s="71">
        <f ca="1" t="shared" si="43"/>
        <v>0</v>
      </c>
      <c r="I150" s="71">
        <f ca="1" t="shared" si="44"/>
        <v>0</v>
      </c>
      <c r="J150" s="71">
        <f ca="1" t="shared" si="45"/>
        <v>0</v>
      </c>
      <c r="K150" s="71">
        <f ca="1" t="shared" si="46"/>
        <v>0</v>
      </c>
      <c r="L150" s="82"/>
      <c r="M150" s="89">
        <f ca="1" t="shared" si="47"/>
        <v>90892.41</v>
      </c>
      <c r="N150" s="98" t="s">
        <v>258</v>
      </c>
    </row>
    <row r="151" s="44" customFormat="1" spans="1:14">
      <c r="A151" s="91"/>
      <c r="B151" s="68">
        <f t="shared" si="39"/>
        <v>30</v>
      </c>
      <c r="C151" s="92"/>
      <c r="D151" s="82"/>
      <c r="E151" s="71">
        <f ca="1" t="shared" si="40"/>
        <v>0</v>
      </c>
      <c r="F151" s="71">
        <f ca="1" t="shared" si="41"/>
        <v>0</v>
      </c>
      <c r="G151" s="71">
        <f ca="1" t="shared" si="42"/>
        <v>0</v>
      </c>
      <c r="H151" s="71">
        <f ca="1" t="shared" si="43"/>
        <v>0</v>
      </c>
      <c r="I151" s="71">
        <f ca="1" t="shared" si="44"/>
        <v>0</v>
      </c>
      <c r="J151" s="71">
        <f ca="1" t="shared" si="45"/>
        <v>0</v>
      </c>
      <c r="K151" s="71">
        <f ca="1" t="shared" si="46"/>
        <v>0</v>
      </c>
      <c r="L151" s="82"/>
      <c r="M151" s="89">
        <f ca="1" t="shared" si="47"/>
        <v>0</v>
      </c>
      <c r="N151" s="98"/>
    </row>
    <row r="152" s="44" customFormat="1" spans="1:14">
      <c r="A152" s="91"/>
      <c r="B152" s="68">
        <f t="shared" si="39"/>
        <v>30</v>
      </c>
      <c r="C152" s="92"/>
      <c r="D152" s="82"/>
      <c r="E152" s="71">
        <f ca="1" t="shared" si="40"/>
        <v>0</v>
      </c>
      <c r="F152" s="71">
        <f ca="1" t="shared" si="41"/>
        <v>0</v>
      </c>
      <c r="G152" s="71">
        <f ca="1" t="shared" si="42"/>
        <v>0</v>
      </c>
      <c r="H152" s="71">
        <f ca="1" t="shared" si="43"/>
        <v>0</v>
      </c>
      <c r="I152" s="71">
        <f ca="1" t="shared" si="44"/>
        <v>0</v>
      </c>
      <c r="J152" s="71">
        <f ca="1" t="shared" si="45"/>
        <v>0</v>
      </c>
      <c r="K152" s="71">
        <f ca="1" t="shared" si="46"/>
        <v>0</v>
      </c>
      <c r="L152" s="82"/>
      <c r="M152" s="89">
        <f ca="1" t="shared" si="47"/>
        <v>0</v>
      </c>
      <c r="N152" s="98"/>
    </row>
    <row r="153" s="44" customFormat="1" spans="1:14">
      <c r="A153" s="91"/>
      <c r="B153" s="68">
        <f t="shared" si="39"/>
        <v>30</v>
      </c>
      <c r="C153" s="92"/>
      <c r="D153" s="82"/>
      <c r="E153" s="71">
        <f ca="1" t="shared" si="40"/>
        <v>0</v>
      </c>
      <c r="F153" s="71">
        <f ca="1" t="shared" si="41"/>
        <v>0</v>
      </c>
      <c r="G153" s="71">
        <f ca="1" t="shared" si="42"/>
        <v>0</v>
      </c>
      <c r="H153" s="71">
        <f ca="1" t="shared" si="43"/>
        <v>0</v>
      </c>
      <c r="I153" s="71">
        <f ca="1" t="shared" si="44"/>
        <v>0</v>
      </c>
      <c r="J153" s="71">
        <f ca="1" t="shared" si="45"/>
        <v>0</v>
      </c>
      <c r="K153" s="71">
        <f ca="1" t="shared" si="46"/>
        <v>0</v>
      </c>
      <c r="L153" s="82"/>
      <c r="M153" s="89">
        <f ca="1" t="shared" si="47"/>
        <v>0</v>
      </c>
      <c r="N153" s="98"/>
    </row>
    <row r="154" s="44" customFormat="1" spans="1:14">
      <c r="A154" s="91"/>
      <c r="B154" s="68">
        <f t="shared" si="39"/>
        <v>30</v>
      </c>
      <c r="C154" s="92"/>
      <c r="D154" s="82"/>
      <c r="E154" s="71">
        <f ca="1" t="shared" si="40"/>
        <v>0</v>
      </c>
      <c r="F154" s="71">
        <f ca="1" t="shared" si="41"/>
        <v>0</v>
      </c>
      <c r="G154" s="71">
        <f ca="1" t="shared" si="42"/>
        <v>0</v>
      </c>
      <c r="H154" s="71">
        <f ca="1" t="shared" si="43"/>
        <v>0</v>
      </c>
      <c r="I154" s="71">
        <f ca="1" t="shared" si="44"/>
        <v>0</v>
      </c>
      <c r="J154" s="71">
        <f ca="1" t="shared" si="45"/>
        <v>0</v>
      </c>
      <c r="K154" s="71">
        <f ca="1" t="shared" si="46"/>
        <v>0</v>
      </c>
      <c r="L154" s="82"/>
      <c r="M154" s="89">
        <f ca="1" t="shared" si="47"/>
        <v>0</v>
      </c>
      <c r="N154" s="98"/>
    </row>
    <row r="155" s="44" customFormat="1" spans="1:14">
      <c r="A155" s="91"/>
      <c r="B155" s="68">
        <f t="shared" si="39"/>
        <v>30</v>
      </c>
      <c r="C155" s="92"/>
      <c r="D155" s="82"/>
      <c r="E155" s="71">
        <f ca="1" t="shared" si="40"/>
        <v>0</v>
      </c>
      <c r="F155" s="71">
        <f ca="1" t="shared" si="41"/>
        <v>0</v>
      </c>
      <c r="G155" s="71">
        <f ca="1" t="shared" si="42"/>
        <v>0</v>
      </c>
      <c r="H155" s="71">
        <f ca="1" t="shared" si="43"/>
        <v>0</v>
      </c>
      <c r="I155" s="71">
        <f ca="1" t="shared" si="44"/>
        <v>0</v>
      </c>
      <c r="J155" s="71">
        <f ca="1" t="shared" si="45"/>
        <v>0</v>
      </c>
      <c r="K155" s="71">
        <f ca="1" t="shared" si="46"/>
        <v>0</v>
      </c>
      <c r="L155" s="82"/>
      <c r="M155" s="89">
        <f ca="1" t="shared" si="47"/>
        <v>0</v>
      </c>
      <c r="N155" s="98"/>
    </row>
    <row r="156" s="44" customFormat="1" spans="1:14">
      <c r="A156" s="91"/>
      <c r="B156" s="68">
        <f t="shared" si="39"/>
        <v>30</v>
      </c>
      <c r="C156" s="92"/>
      <c r="D156" s="82"/>
      <c r="E156" s="71">
        <f ca="1" t="shared" si="40"/>
        <v>0</v>
      </c>
      <c r="F156" s="71">
        <f ca="1" t="shared" si="41"/>
        <v>0</v>
      </c>
      <c r="G156" s="71">
        <f ca="1" t="shared" si="42"/>
        <v>0</v>
      </c>
      <c r="H156" s="71">
        <f ca="1" t="shared" si="43"/>
        <v>0</v>
      </c>
      <c r="I156" s="71">
        <f ca="1" t="shared" si="44"/>
        <v>0</v>
      </c>
      <c r="J156" s="71">
        <f ca="1" t="shared" si="45"/>
        <v>0</v>
      </c>
      <c r="K156" s="71">
        <f ca="1" t="shared" si="46"/>
        <v>0</v>
      </c>
      <c r="L156" s="82"/>
      <c r="M156" s="89">
        <f ca="1" t="shared" si="47"/>
        <v>0</v>
      </c>
      <c r="N156" s="98"/>
    </row>
    <row r="157" s="44" customFormat="1" spans="1:14">
      <c r="A157" s="91"/>
      <c r="B157" s="68">
        <f t="shared" si="39"/>
        <v>30</v>
      </c>
      <c r="C157" s="92"/>
      <c r="D157" s="82"/>
      <c r="E157" s="71">
        <f ca="1" t="shared" si="40"/>
        <v>0</v>
      </c>
      <c r="F157" s="71">
        <f ca="1" t="shared" si="41"/>
        <v>0</v>
      </c>
      <c r="G157" s="71">
        <f ca="1" t="shared" si="42"/>
        <v>0</v>
      </c>
      <c r="H157" s="71">
        <f ca="1" t="shared" si="43"/>
        <v>0</v>
      </c>
      <c r="I157" s="71">
        <f ca="1" t="shared" si="44"/>
        <v>0</v>
      </c>
      <c r="J157" s="71">
        <f ca="1" t="shared" si="45"/>
        <v>0</v>
      </c>
      <c r="K157" s="71">
        <f ca="1" t="shared" si="46"/>
        <v>0</v>
      </c>
      <c r="L157" s="82"/>
      <c r="M157" s="89">
        <f ca="1" t="shared" si="47"/>
        <v>0</v>
      </c>
      <c r="N157" s="98"/>
    </row>
    <row r="158" s="44" customFormat="1" spans="1:14">
      <c r="A158" s="91"/>
      <c r="B158" s="68">
        <f t="shared" si="39"/>
        <v>30</v>
      </c>
      <c r="C158" s="92"/>
      <c r="D158" s="82"/>
      <c r="E158" s="71">
        <f ca="1" t="shared" si="40"/>
        <v>0</v>
      </c>
      <c r="F158" s="71">
        <f ca="1" t="shared" si="41"/>
        <v>0</v>
      </c>
      <c r="G158" s="71">
        <f ca="1" t="shared" si="42"/>
        <v>0</v>
      </c>
      <c r="H158" s="71">
        <f ca="1" t="shared" si="43"/>
        <v>0</v>
      </c>
      <c r="I158" s="71">
        <f ca="1" t="shared" si="44"/>
        <v>0</v>
      </c>
      <c r="J158" s="71">
        <f ca="1" t="shared" si="45"/>
        <v>0</v>
      </c>
      <c r="K158" s="71">
        <f ca="1" t="shared" si="46"/>
        <v>0</v>
      </c>
      <c r="L158" s="82"/>
      <c r="M158" s="89">
        <f ca="1" t="shared" si="47"/>
        <v>0</v>
      </c>
      <c r="N158" s="98"/>
    </row>
    <row r="159" s="44" customFormat="1" spans="1:14">
      <c r="A159" s="78" t="s">
        <v>237</v>
      </c>
      <c r="B159" s="79"/>
      <c r="C159" s="93"/>
      <c r="D159" s="90">
        <f t="shared" ref="D159:M159" si="48">SUM(D147:D158)</f>
        <v>101020.41</v>
      </c>
      <c r="E159" s="90">
        <f ca="1" t="shared" si="48"/>
        <v>0</v>
      </c>
      <c r="F159" s="90">
        <f ca="1" t="shared" si="48"/>
        <v>95292.41</v>
      </c>
      <c r="G159" s="90">
        <f ca="1" t="shared" si="48"/>
        <v>0</v>
      </c>
      <c r="H159" s="90">
        <f ca="1" t="shared" si="48"/>
        <v>0</v>
      </c>
      <c r="I159" s="90">
        <f ca="1" t="shared" si="48"/>
        <v>0</v>
      </c>
      <c r="J159" s="90">
        <f ca="1" t="shared" si="48"/>
        <v>0</v>
      </c>
      <c r="K159" s="90">
        <f ca="1" t="shared" si="48"/>
        <v>5728</v>
      </c>
      <c r="L159" s="90">
        <f t="shared" si="48"/>
        <v>0</v>
      </c>
      <c r="M159" s="90">
        <f ca="1" t="shared" si="48"/>
        <v>101020.41</v>
      </c>
      <c r="N159" s="79"/>
    </row>
    <row r="160" s="44" customFormat="1" spans="1:14">
      <c r="A160" s="78"/>
      <c r="B160" s="79"/>
      <c r="C160" s="93"/>
      <c r="D160" s="90"/>
      <c r="E160" s="90"/>
      <c r="F160" s="90"/>
      <c r="G160" s="90"/>
      <c r="H160" s="90"/>
      <c r="I160" s="90"/>
      <c r="J160" s="90"/>
      <c r="K160" s="90"/>
      <c r="L160" s="90"/>
      <c r="M160" s="90"/>
      <c r="N160" s="79"/>
    </row>
    <row r="161" s="44" customFormat="1" spans="1:13">
      <c r="A161" s="45"/>
      <c r="C161" s="46"/>
      <c r="E161" s="82"/>
      <c r="F161" s="82"/>
      <c r="G161" s="82"/>
      <c r="H161" s="82"/>
      <c r="I161" s="82"/>
      <c r="J161" s="82"/>
      <c r="K161" s="82"/>
      <c r="L161" s="82"/>
      <c r="M161" s="89"/>
    </row>
    <row r="162" s="44" customFormat="1" spans="1:13">
      <c r="A162" s="83" t="s">
        <v>259</v>
      </c>
      <c r="B162" s="84"/>
      <c r="C162" s="85"/>
      <c r="D162" s="86"/>
      <c r="E162" s="82"/>
      <c r="F162" s="82"/>
      <c r="G162" s="82"/>
      <c r="H162" s="82"/>
      <c r="I162" s="82"/>
      <c r="J162" s="82"/>
      <c r="K162" s="82"/>
      <c r="L162" s="82"/>
      <c r="M162" s="89"/>
    </row>
    <row r="163" s="44" customFormat="1" spans="1:14">
      <c r="A163" s="87">
        <v>45771</v>
      </c>
      <c r="B163" s="94">
        <f t="shared" ref="B163:B172" si="49">A163+30</f>
        <v>45801</v>
      </c>
      <c r="C163" s="85" t="s">
        <v>260</v>
      </c>
      <c r="D163" s="71">
        <v>7862</v>
      </c>
      <c r="E163" s="71">
        <f ca="1" t="shared" ref="E163:E167" si="50">IF(TODAY()-B163&gt;=1,0,D163)</f>
        <v>0</v>
      </c>
      <c r="F163" s="71">
        <f ca="1" t="shared" ref="F163:F167" si="51">IF(AND(TODAY()-B163&gt;=1,TODAY()-B163&lt;=30),D163,0)</f>
        <v>0</v>
      </c>
      <c r="G163" s="71">
        <f ca="1" t="shared" ref="G163:G167" si="52">IF(AND(TODAY()-B163&gt;=31,TODAY()-B163&lt;=60),D163,0)</f>
        <v>0</v>
      </c>
      <c r="H163" s="71">
        <f ca="1" t="shared" ref="H163:H167" si="53">IF(AND(TODAY()-B163&gt;=61,TODAY()-B163&lt;=90),D163,0)</f>
        <v>0</v>
      </c>
      <c r="I163" s="71">
        <f ca="1" t="shared" ref="I163:I167" si="54">IF(AND(TODAY()-B163&gt;=91,TODAY()-B163&lt;=120),D163,0)</f>
        <v>0</v>
      </c>
      <c r="J163" s="71">
        <f ca="1" t="shared" ref="J163:J167" si="55">IF(AND(TODAY()-B163&gt;=121,TODAY()-B163&lt;=150),D163,0)</f>
        <v>7862</v>
      </c>
      <c r="K163" s="71">
        <f ca="1" t="shared" ref="K163:K167" si="56">IF(TODAY()-B163&gt;=151,D163,0)</f>
        <v>0</v>
      </c>
      <c r="L163" s="82"/>
      <c r="M163" s="89">
        <f ca="1" t="shared" ref="M163:M172" si="57">SUM(E163:L163)</f>
        <v>7862</v>
      </c>
      <c r="N163" s="44" t="s">
        <v>261</v>
      </c>
    </row>
    <row r="164" s="44" customFormat="1" spans="1:15">
      <c r="A164" s="87">
        <v>45901</v>
      </c>
      <c r="B164" s="94">
        <f t="shared" si="49"/>
        <v>45931</v>
      </c>
      <c r="C164" s="95">
        <v>16026</v>
      </c>
      <c r="D164" s="71">
        <v>78000</v>
      </c>
      <c r="E164" s="71">
        <f ca="1" t="shared" si="50"/>
        <v>0</v>
      </c>
      <c r="F164" s="71">
        <f ca="1" t="shared" si="51"/>
        <v>78000</v>
      </c>
      <c r="G164" s="71">
        <f ca="1" t="shared" si="52"/>
        <v>0</v>
      </c>
      <c r="H164" s="71">
        <f ca="1" t="shared" si="53"/>
        <v>0</v>
      </c>
      <c r="I164" s="71">
        <f ca="1" t="shared" si="54"/>
        <v>0</v>
      </c>
      <c r="J164" s="71">
        <f ca="1" t="shared" si="55"/>
        <v>0</v>
      </c>
      <c r="K164" s="71">
        <f ca="1" t="shared" si="56"/>
        <v>0</v>
      </c>
      <c r="L164" s="82"/>
      <c r="M164" s="89">
        <f ca="1" t="shared" si="57"/>
        <v>78000</v>
      </c>
      <c r="N164" s="44" t="s">
        <v>262</v>
      </c>
      <c r="O164" s="44" t="s">
        <v>117</v>
      </c>
    </row>
    <row r="165" s="44" customFormat="1" spans="1:15">
      <c r="A165" s="87">
        <v>45901</v>
      </c>
      <c r="B165" s="94">
        <f t="shared" si="49"/>
        <v>45931</v>
      </c>
      <c r="C165" s="95">
        <v>16027</v>
      </c>
      <c r="D165" s="71">
        <v>24168</v>
      </c>
      <c r="E165" s="71">
        <f ca="1" t="shared" si="50"/>
        <v>0</v>
      </c>
      <c r="F165" s="71">
        <f ca="1" t="shared" si="51"/>
        <v>24168</v>
      </c>
      <c r="G165" s="71">
        <f ca="1" t="shared" si="52"/>
        <v>0</v>
      </c>
      <c r="H165" s="71">
        <f ca="1" t="shared" si="53"/>
        <v>0</v>
      </c>
      <c r="I165" s="71">
        <f ca="1" t="shared" si="54"/>
        <v>0</v>
      </c>
      <c r="J165" s="71">
        <f ca="1" t="shared" si="55"/>
        <v>0</v>
      </c>
      <c r="K165" s="71">
        <f ca="1" t="shared" si="56"/>
        <v>0</v>
      </c>
      <c r="L165" s="82"/>
      <c r="M165" s="89">
        <f ca="1" t="shared" si="57"/>
        <v>24168</v>
      </c>
      <c r="N165" s="44" t="s">
        <v>262</v>
      </c>
      <c r="O165" s="44" t="s">
        <v>117</v>
      </c>
    </row>
    <row r="166" s="44" customFormat="1" spans="1:15">
      <c r="A166" s="87">
        <v>45903</v>
      </c>
      <c r="B166" s="94">
        <f t="shared" si="49"/>
        <v>45933</v>
      </c>
      <c r="C166" s="95">
        <v>16046</v>
      </c>
      <c r="D166" s="71">
        <v>186000</v>
      </c>
      <c r="E166" s="71">
        <f ca="1" t="shared" si="50"/>
        <v>186000</v>
      </c>
      <c r="F166" s="71">
        <f ca="1" t="shared" si="51"/>
        <v>0</v>
      </c>
      <c r="G166" s="71">
        <f ca="1" t="shared" si="52"/>
        <v>0</v>
      </c>
      <c r="H166" s="71">
        <f ca="1" t="shared" si="53"/>
        <v>0</v>
      </c>
      <c r="I166" s="71">
        <f ca="1" t="shared" si="54"/>
        <v>0</v>
      </c>
      <c r="J166" s="71">
        <f ca="1" t="shared" si="55"/>
        <v>0</v>
      </c>
      <c r="K166" s="71">
        <f ca="1" t="shared" si="56"/>
        <v>0</v>
      </c>
      <c r="L166" s="82"/>
      <c r="M166" s="89">
        <f ca="1" t="shared" si="57"/>
        <v>186000</v>
      </c>
      <c r="N166" s="44" t="s">
        <v>263</v>
      </c>
      <c r="O166" s="44" t="s">
        <v>264</v>
      </c>
    </row>
    <row r="167" s="44" customFormat="1" spans="1:15">
      <c r="A167" s="87">
        <v>45903</v>
      </c>
      <c r="B167" s="94">
        <f t="shared" si="49"/>
        <v>45933</v>
      </c>
      <c r="C167" s="95">
        <v>16047</v>
      </c>
      <c r="D167" s="71">
        <v>85480</v>
      </c>
      <c r="E167" s="71">
        <f ca="1" t="shared" si="50"/>
        <v>85480</v>
      </c>
      <c r="F167" s="71">
        <f ca="1" t="shared" si="51"/>
        <v>0</v>
      </c>
      <c r="G167" s="71">
        <f ca="1" t="shared" si="52"/>
        <v>0</v>
      </c>
      <c r="H167" s="71">
        <f ca="1" t="shared" si="53"/>
        <v>0</v>
      </c>
      <c r="I167" s="71">
        <f ca="1" t="shared" si="54"/>
        <v>0</v>
      </c>
      <c r="J167" s="71">
        <f ca="1" t="shared" si="55"/>
        <v>0</v>
      </c>
      <c r="K167" s="71">
        <f ca="1" t="shared" si="56"/>
        <v>0</v>
      </c>
      <c r="L167" s="82"/>
      <c r="M167" s="89">
        <f ca="1" t="shared" si="57"/>
        <v>85480</v>
      </c>
      <c r="N167" s="44" t="s">
        <v>263</v>
      </c>
      <c r="O167" s="44" t="s">
        <v>265</v>
      </c>
    </row>
    <row r="168" s="44" customFormat="1" spans="1:13">
      <c r="A168" s="87"/>
      <c r="B168" s="94">
        <f t="shared" si="49"/>
        <v>30</v>
      </c>
      <c r="C168" s="95"/>
      <c r="D168" s="71"/>
      <c r="E168" s="71"/>
      <c r="F168" s="82"/>
      <c r="G168" s="82"/>
      <c r="H168" s="82"/>
      <c r="I168" s="82"/>
      <c r="J168" s="82"/>
      <c r="K168" s="82"/>
      <c r="L168" s="82"/>
      <c r="M168" s="89">
        <f t="shared" si="57"/>
        <v>0</v>
      </c>
    </row>
    <row r="169" s="44" customFormat="1" spans="1:13">
      <c r="A169" s="87"/>
      <c r="B169" s="94">
        <f t="shared" si="49"/>
        <v>30</v>
      </c>
      <c r="C169" s="95"/>
      <c r="D169" s="71"/>
      <c r="E169" s="71"/>
      <c r="F169" s="82"/>
      <c r="G169" s="82"/>
      <c r="H169" s="82"/>
      <c r="I169" s="82"/>
      <c r="J169" s="82"/>
      <c r="K169" s="82"/>
      <c r="L169" s="82"/>
      <c r="M169" s="89">
        <f t="shared" si="57"/>
        <v>0</v>
      </c>
    </row>
    <row r="170" s="44" customFormat="1" spans="1:13">
      <c r="A170" s="87"/>
      <c r="B170" s="94">
        <f t="shared" si="49"/>
        <v>30</v>
      </c>
      <c r="C170" s="95"/>
      <c r="D170" s="71"/>
      <c r="E170" s="71"/>
      <c r="F170" s="82"/>
      <c r="G170" s="82"/>
      <c r="H170" s="82"/>
      <c r="I170" s="82"/>
      <c r="J170" s="82"/>
      <c r="K170" s="82"/>
      <c r="L170" s="82"/>
      <c r="M170" s="89">
        <f t="shared" si="57"/>
        <v>0</v>
      </c>
    </row>
    <row r="171" s="44" customFormat="1" spans="1:13">
      <c r="A171" s="87"/>
      <c r="B171" s="94">
        <f t="shared" si="49"/>
        <v>30</v>
      </c>
      <c r="C171" s="95"/>
      <c r="D171" s="71"/>
      <c r="E171" s="71"/>
      <c r="F171" s="82"/>
      <c r="G171" s="82"/>
      <c r="H171" s="82"/>
      <c r="I171" s="82"/>
      <c r="J171" s="82"/>
      <c r="K171" s="82"/>
      <c r="L171" s="82"/>
      <c r="M171" s="89">
        <f t="shared" si="57"/>
        <v>0</v>
      </c>
    </row>
    <row r="172" s="44" customFormat="1" spans="1:13">
      <c r="A172" s="87"/>
      <c r="B172" s="94">
        <f t="shared" si="49"/>
        <v>30</v>
      </c>
      <c r="C172" s="95"/>
      <c r="D172" s="71"/>
      <c r="E172" s="71"/>
      <c r="F172" s="82"/>
      <c r="G172" s="82"/>
      <c r="H172" s="82"/>
      <c r="I172" s="82"/>
      <c r="J172" s="82"/>
      <c r="K172" s="82"/>
      <c r="L172" s="82"/>
      <c r="M172" s="89">
        <f t="shared" si="57"/>
        <v>0</v>
      </c>
    </row>
    <row r="173" s="44" customFormat="1" spans="1:14">
      <c r="A173" s="78" t="s">
        <v>237</v>
      </c>
      <c r="B173" s="79"/>
      <c r="C173" s="93"/>
      <c r="D173" s="90">
        <f t="shared" ref="D173:M173" si="58">SUM(D163:D172)</f>
        <v>381510</v>
      </c>
      <c r="E173" s="90">
        <f ca="1" t="shared" si="58"/>
        <v>271480</v>
      </c>
      <c r="F173" s="90">
        <f ca="1" t="shared" si="58"/>
        <v>102168</v>
      </c>
      <c r="G173" s="90">
        <f ca="1" t="shared" si="58"/>
        <v>0</v>
      </c>
      <c r="H173" s="90">
        <f ca="1" t="shared" si="58"/>
        <v>0</v>
      </c>
      <c r="I173" s="90">
        <f ca="1" t="shared" si="58"/>
        <v>0</v>
      </c>
      <c r="J173" s="90">
        <f ca="1" t="shared" si="58"/>
        <v>7862</v>
      </c>
      <c r="K173" s="90">
        <f ca="1" t="shared" si="58"/>
        <v>0</v>
      </c>
      <c r="L173" s="90">
        <f t="shared" si="58"/>
        <v>0</v>
      </c>
      <c r="M173" s="90">
        <f ca="1" t="shared" si="58"/>
        <v>381510</v>
      </c>
      <c r="N173" s="90"/>
    </row>
    <row r="174" s="44" customFormat="1" spans="1:14">
      <c r="A174" s="78"/>
      <c r="B174" s="79"/>
      <c r="C174" s="93"/>
      <c r="D174" s="90"/>
      <c r="E174" s="90"/>
      <c r="F174" s="90"/>
      <c r="G174" s="90"/>
      <c r="H174" s="90"/>
      <c r="I174" s="90"/>
      <c r="J174" s="90"/>
      <c r="K174" s="90"/>
      <c r="L174" s="90"/>
      <c r="M174" s="90"/>
      <c r="N174" s="90"/>
    </row>
    <row r="175" s="44" customFormat="1" spans="1:13">
      <c r="A175" s="45"/>
      <c r="C175" s="46"/>
      <c r="E175" s="82"/>
      <c r="F175" s="82"/>
      <c r="G175" s="82"/>
      <c r="H175" s="82"/>
      <c r="I175" s="82"/>
      <c r="J175" s="82"/>
      <c r="K175" s="82"/>
      <c r="L175" s="82"/>
      <c r="M175" s="89"/>
    </row>
    <row r="176" s="44" customFormat="1" spans="1:13">
      <c r="A176" s="83" t="s">
        <v>266</v>
      </c>
      <c r="B176" s="84"/>
      <c r="C176" s="85"/>
      <c r="D176" s="86"/>
      <c r="E176" s="82"/>
      <c r="F176" s="82"/>
      <c r="G176" s="82"/>
      <c r="H176" s="82"/>
      <c r="I176" s="82"/>
      <c r="J176" s="82"/>
      <c r="K176" s="82"/>
      <c r="L176" s="82"/>
      <c r="M176" s="89"/>
    </row>
    <row r="177" s="44" customFormat="1" spans="1:14">
      <c r="A177" s="87">
        <v>45469</v>
      </c>
      <c r="B177" s="68">
        <f t="shared" ref="B177:B184" si="59">A177+30</f>
        <v>45499</v>
      </c>
      <c r="C177" s="46" t="s">
        <v>267</v>
      </c>
      <c r="D177" s="82">
        <v>8800</v>
      </c>
      <c r="E177" s="71">
        <f ca="1" t="shared" ref="E177:E184" si="60">IF(TODAY()-B177&gt;=1,0,D177)</f>
        <v>0</v>
      </c>
      <c r="F177" s="71">
        <f ca="1" t="shared" ref="F177:F184" si="61">IF(AND(TODAY()-B177&gt;=1,TODAY()-B177&lt;=30),D177,0)</f>
        <v>0</v>
      </c>
      <c r="G177" s="71">
        <f ca="1" t="shared" ref="G177:G184" si="62">IF(AND(TODAY()-B177&gt;=31,TODAY()-B177&lt;=60),D177,0)</f>
        <v>0</v>
      </c>
      <c r="H177" s="71">
        <f ca="1" t="shared" ref="H177:H184" si="63">IF(AND(TODAY()-B177&gt;=61,TODAY()-B177&lt;=90),D177,0)</f>
        <v>0</v>
      </c>
      <c r="I177" s="71">
        <f ca="1" t="shared" ref="I177:I184" si="64">IF(AND(TODAY()-B177&gt;=91,TODAY()-B177&lt;=120),D177,0)</f>
        <v>0</v>
      </c>
      <c r="J177" s="71">
        <f ca="1" t="shared" ref="J177:J184" si="65">IF(AND(TODAY()-B177&gt;=121,TODAY()-B177&lt;=150),D177,0)</f>
        <v>0</v>
      </c>
      <c r="K177" s="71">
        <f ca="1" t="shared" ref="K177:K184" si="66">IF(TODAY()-B177&gt;=151,D177,0)</f>
        <v>8800</v>
      </c>
      <c r="L177" s="82"/>
      <c r="M177" s="89">
        <f ca="1" t="shared" ref="M177:M184" si="67">SUM(E177:L177)</f>
        <v>8800</v>
      </c>
      <c r="N177" s="44" t="s">
        <v>268</v>
      </c>
    </row>
    <row r="178" s="44" customFormat="1" spans="1:14">
      <c r="A178" s="87">
        <v>45685</v>
      </c>
      <c r="B178" s="68">
        <f t="shared" si="59"/>
        <v>45715</v>
      </c>
      <c r="C178" s="46" t="s">
        <v>269</v>
      </c>
      <c r="D178" s="82">
        <v>10400</v>
      </c>
      <c r="E178" s="71">
        <f ca="1" t="shared" si="60"/>
        <v>0</v>
      </c>
      <c r="F178" s="71">
        <f ca="1" t="shared" si="61"/>
        <v>0</v>
      </c>
      <c r="G178" s="71">
        <f ca="1" t="shared" si="62"/>
        <v>0</v>
      </c>
      <c r="H178" s="71">
        <f ca="1" t="shared" si="63"/>
        <v>0</v>
      </c>
      <c r="I178" s="71">
        <f ca="1" t="shared" si="64"/>
        <v>0</v>
      </c>
      <c r="J178" s="71">
        <f ca="1" t="shared" si="65"/>
        <v>0</v>
      </c>
      <c r="K178" s="71">
        <f ca="1" t="shared" si="66"/>
        <v>10400</v>
      </c>
      <c r="L178" s="82"/>
      <c r="M178" s="89">
        <f ca="1" t="shared" si="67"/>
        <v>10400</v>
      </c>
      <c r="N178" s="44" t="s">
        <v>270</v>
      </c>
    </row>
    <row r="179" s="44" customFormat="1" spans="1:14">
      <c r="A179" s="87">
        <v>45854</v>
      </c>
      <c r="B179" s="68">
        <f t="shared" si="59"/>
        <v>45884</v>
      </c>
      <c r="C179" s="96">
        <v>5151</v>
      </c>
      <c r="D179" s="82">
        <v>480</v>
      </c>
      <c r="E179" s="71">
        <f ca="1" t="shared" si="60"/>
        <v>0</v>
      </c>
      <c r="F179" s="71">
        <f ca="1" t="shared" si="61"/>
        <v>0</v>
      </c>
      <c r="G179" s="71">
        <f ca="1" t="shared" si="62"/>
        <v>480</v>
      </c>
      <c r="H179" s="71">
        <f ca="1" t="shared" si="63"/>
        <v>0</v>
      </c>
      <c r="I179" s="71">
        <f ca="1" t="shared" si="64"/>
        <v>0</v>
      </c>
      <c r="J179" s="71">
        <f ca="1" t="shared" si="65"/>
        <v>0</v>
      </c>
      <c r="K179" s="71">
        <f ca="1" t="shared" si="66"/>
        <v>0</v>
      </c>
      <c r="L179" s="82"/>
      <c r="M179" s="89">
        <f ca="1" t="shared" si="67"/>
        <v>480</v>
      </c>
      <c r="N179" s="44" t="s">
        <v>271</v>
      </c>
    </row>
    <row r="180" s="44" customFormat="1" spans="1:14">
      <c r="A180" s="87">
        <v>45862</v>
      </c>
      <c r="B180" s="68">
        <f t="shared" si="59"/>
        <v>45892</v>
      </c>
      <c r="C180" s="96">
        <v>5159</v>
      </c>
      <c r="D180" s="82">
        <v>3040</v>
      </c>
      <c r="E180" s="71">
        <f ca="1" t="shared" si="60"/>
        <v>0</v>
      </c>
      <c r="F180" s="71">
        <f ca="1" t="shared" si="61"/>
        <v>0</v>
      </c>
      <c r="G180" s="71">
        <f ca="1" t="shared" si="62"/>
        <v>3040</v>
      </c>
      <c r="H180" s="71">
        <f ca="1" t="shared" si="63"/>
        <v>0</v>
      </c>
      <c r="I180" s="71">
        <f ca="1" t="shared" si="64"/>
        <v>0</v>
      </c>
      <c r="J180" s="71">
        <f ca="1" t="shared" si="65"/>
        <v>0</v>
      </c>
      <c r="K180" s="71">
        <f ca="1" t="shared" si="66"/>
        <v>0</v>
      </c>
      <c r="L180" s="82"/>
      <c r="M180" s="89">
        <f ca="1" t="shared" si="67"/>
        <v>3040</v>
      </c>
      <c r="N180" s="44" t="s">
        <v>272</v>
      </c>
    </row>
    <row r="181" s="44" customFormat="1" spans="1:14">
      <c r="A181" s="87">
        <v>45881</v>
      </c>
      <c r="B181" s="68">
        <f t="shared" si="59"/>
        <v>45911</v>
      </c>
      <c r="C181" s="96">
        <v>5193</v>
      </c>
      <c r="D181" s="82">
        <v>880</v>
      </c>
      <c r="E181" s="71">
        <f ca="1" t="shared" si="60"/>
        <v>0</v>
      </c>
      <c r="F181" s="71">
        <f ca="1" t="shared" si="61"/>
        <v>880</v>
      </c>
      <c r="G181" s="71">
        <f ca="1" t="shared" si="62"/>
        <v>0</v>
      </c>
      <c r="H181" s="71">
        <f ca="1" t="shared" si="63"/>
        <v>0</v>
      </c>
      <c r="I181" s="71">
        <f ca="1" t="shared" si="64"/>
        <v>0</v>
      </c>
      <c r="J181" s="71">
        <f ca="1" t="shared" si="65"/>
        <v>0</v>
      </c>
      <c r="K181" s="71">
        <f ca="1" t="shared" si="66"/>
        <v>0</v>
      </c>
      <c r="L181" s="82"/>
      <c r="M181" s="89">
        <f ca="1" t="shared" si="67"/>
        <v>880</v>
      </c>
      <c r="N181" s="44" t="s">
        <v>273</v>
      </c>
    </row>
    <row r="182" s="44" customFormat="1" spans="1:14">
      <c r="A182" s="87">
        <v>45889</v>
      </c>
      <c r="B182" s="68">
        <f t="shared" si="59"/>
        <v>45919</v>
      </c>
      <c r="C182" s="96">
        <v>5201</v>
      </c>
      <c r="D182" s="82">
        <v>5600</v>
      </c>
      <c r="E182" s="71">
        <f ca="1" t="shared" si="60"/>
        <v>0</v>
      </c>
      <c r="F182" s="71">
        <f ca="1" t="shared" si="61"/>
        <v>5600</v>
      </c>
      <c r="G182" s="71">
        <f ca="1" t="shared" si="62"/>
        <v>0</v>
      </c>
      <c r="H182" s="71">
        <f ca="1" t="shared" si="63"/>
        <v>0</v>
      </c>
      <c r="I182" s="71">
        <f ca="1" t="shared" si="64"/>
        <v>0</v>
      </c>
      <c r="J182" s="71">
        <f ca="1" t="shared" si="65"/>
        <v>0</v>
      </c>
      <c r="K182" s="71">
        <f ca="1" t="shared" si="66"/>
        <v>0</v>
      </c>
      <c r="L182" s="82"/>
      <c r="M182" s="89">
        <f ca="1" t="shared" si="67"/>
        <v>5600</v>
      </c>
      <c r="N182" s="44" t="s">
        <v>274</v>
      </c>
    </row>
    <row r="183" s="44" customFormat="1" spans="1:14">
      <c r="A183" s="87">
        <v>45908</v>
      </c>
      <c r="B183" s="68">
        <f t="shared" si="59"/>
        <v>45938</v>
      </c>
      <c r="C183" s="96">
        <v>5225</v>
      </c>
      <c r="D183" s="82">
        <v>176</v>
      </c>
      <c r="E183" s="71">
        <f ca="1" t="shared" si="60"/>
        <v>176</v>
      </c>
      <c r="F183" s="71">
        <f ca="1" t="shared" si="61"/>
        <v>0</v>
      </c>
      <c r="G183" s="71">
        <f ca="1" t="shared" si="62"/>
        <v>0</v>
      </c>
      <c r="H183" s="71">
        <f ca="1" t="shared" si="63"/>
        <v>0</v>
      </c>
      <c r="I183" s="71">
        <f ca="1" t="shared" si="64"/>
        <v>0</v>
      </c>
      <c r="J183" s="71">
        <f ca="1" t="shared" si="65"/>
        <v>0</v>
      </c>
      <c r="K183" s="71">
        <f ca="1" t="shared" si="66"/>
        <v>0</v>
      </c>
      <c r="L183" s="82"/>
      <c r="M183" s="89">
        <f ca="1" t="shared" si="67"/>
        <v>176</v>
      </c>
      <c r="N183" s="44" t="s">
        <v>273</v>
      </c>
    </row>
    <row r="184" s="44" customFormat="1" spans="1:15">
      <c r="A184" s="87">
        <v>45917</v>
      </c>
      <c r="B184" s="68">
        <f t="shared" si="59"/>
        <v>45947</v>
      </c>
      <c r="C184" s="96">
        <v>5244</v>
      </c>
      <c r="D184" s="82">
        <v>12052</v>
      </c>
      <c r="E184" s="71">
        <f ca="1" t="shared" si="60"/>
        <v>12052</v>
      </c>
      <c r="F184" s="71">
        <f ca="1" t="shared" si="61"/>
        <v>0</v>
      </c>
      <c r="G184" s="71">
        <f ca="1" t="shared" si="62"/>
        <v>0</v>
      </c>
      <c r="H184" s="71">
        <f ca="1" t="shared" si="63"/>
        <v>0</v>
      </c>
      <c r="I184" s="71">
        <f ca="1" t="shared" si="64"/>
        <v>0</v>
      </c>
      <c r="J184" s="71">
        <f ca="1" t="shared" si="65"/>
        <v>0</v>
      </c>
      <c r="K184" s="71">
        <f ca="1" t="shared" si="66"/>
        <v>0</v>
      </c>
      <c r="L184" s="82"/>
      <c r="M184" s="89">
        <f ca="1" t="shared" si="67"/>
        <v>12052</v>
      </c>
      <c r="N184" s="44" t="s">
        <v>275</v>
      </c>
      <c r="O184" s="44" t="s">
        <v>276</v>
      </c>
    </row>
    <row r="185" s="44" customFormat="1" spans="1:14">
      <c r="A185" s="78" t="s">
        <v>237</v>
      </c>
      <c r="B185" s="79"/>
      <c r="C185" s="93"/>
      <c r="D185" s="90">
        <f t="shared" ref="D185:M185" si="68">SUM(D177:D184)</f>
        <v>41428</v>
      </c>
      <c r="E185" s="90">
        <f ca="1" t="shared" si="68"/>
        <v>12228</v>
      </c>
      <c r="F185" s="90">
        <f ca="1" t="shared" si="68"/>
        <v>6480</v>
      </c>
      <c r="G185" s="90">
        <f ca="1" t="shared" si="68"/>
        <v>3520</v>
      </c>
      <c r="H185" s="90">
        <f ca="1" t="shared" si="68"/>
        <v>0</v>
      </c>
      <c r="I185" s="90">
        <f ca="1" t="shared" si="68"/>
        <v>0</v>
      </c>
      <c r="J185" s="90">
        <f ca="1" t="shared" si="68"/>
        <v>0</v>
      </c>
      <c r="K185" s="90">
        <f ca="1" t="shared" si="68"/>
        <v>19200</v>
      </c>
      <c r="L185" s="90">
        <f t="shared" si="68"/>
        <v>0</v>
      </c>
      <c r="M185" s="90">
        <f ca="1" t="shared" si="68"/>
        <v>41428</v>
      </c>
      <c r="N185" s="79"/>
    </row>
    <row r="186" s="44" customFormat="1" spans="1:14">
      <c r="A186" s="78"/>
      <c r="B186" s="79"/>
      <c r="C186" s="93"/>
      <c r="D186" s="90"/>
      <c r="E186" s="90"/>
      <c r="F186" s="90"/>
      <c r="G186" s="90"/>
      <c r="H186" s="90"/>
      <c r="I186" s="90"/>
      <c r="J186" s="90"/>
      <c r="K186" s="90"/>
      <c r="L186" s="90"/>
      <c r="M186" s="90"/>
      <c r="N186" s="79"/>
    </row>
    <row r="187" s="44" customFormat="1" spans="1:13">
      <c r="A187" s="45"/>
      <c r="C187" s="46"/>
      <c r="E187" s="82"/>
      <c r="F187" s="82"/>
      <c r="G187" s="82"/>
      <c r="H187" s="82"/>
      <c r="I187" s="82"/>
      <c r="J187" s="82"/>
      <c r="K187" s="82"/>
      <c r="L187" s="82"/>
      <c r="M187" s="89"/>
    </row>
    <row r="188" s="44" customFormat="1" spans="1:13">
      <c r="A188" s="83" t="s">
        <v>277</v>
      </c>
      <c r="B188" s="84"/>
      <c r="C188" s="85"/>
      <c r="D188" s="86"/>
      <c r="E188" s="82"/>
      <c r="F188" s="82"/>
      <c r="G188" s="82"/>
      <c r="H188" s="82"/>
      <c r="I188" s="82"/>
      <c r="J188" s="82"/>
      <c r="K188" s="82"/>
      <c r="L188" s="82"/>
      <c r="M188" s="89"/>
    </row>
    <row r="189" s="44" customFormat="1" spans="1:14">
      <c r="A189" s="87">
        <v>45684</v>
      </c>
      <c r="B189" s="68">
        <f t="shared" ref="B189:B205" si="69">A189+30</f>
        <v>45714</v>
      </c>
      <c r="C189" s="46" t="s">
        <v>278</v>
      </c>
      <c r="D189" s="82">
        <v>11530</v>
      </c>
      <c r="E189" s="71">
        <f ca="1" t="shared" ref="E189:E205" si="70">IF(TODAY()-B189&gt;=1,0,D189)</f>
        <v>0</v>
      </c>
      <c r="F189" s="71">
        <f ca="1" t="shared" ref="F189:F205" si="71">IF(AND(TODAY()-B189&gt;=1,TODAY()-B189&lt;=30),D189,0)</f>
        <v>0</v>
      </c>
      <c r="G189" s="71">
        <f ca="1" t="shared" ref="G189:G205" si="72">IF(AND(TODAY()-B189&gt;=31,TODAY()-B189&lt;=60),D189,0)</f>
        <v>0</v>
      </c>
      <c r="H189" s="71">
        <f ca="1" t="shared" ref="H189:H205" si="73">IF(AND(TODAY()-B189&gt;=61,TODAY()-B189&lt;=90),D189,0)</f>
        <v>0</v>
      </c>
      <c r="I189" s="71">
        <f ca="1" t="shared" ref="I189:I205" si="74">IF(AND(TODAY()-B189&gt;=91,TODAY()-B189&lt;=120),D189,0)</f>
        <v>0</v>
      </c>
      <c r="J189" s="71">
        <f ca="1" t="shared" ref="J189:J205" si="75">IF(AND(TODAY()-B189&gt;=121,TODAY()-B189&lt;=150),D189,0)</f>
        <v>0</v>
      </c>
      <c r="K189" s="71">
        <f ca="1" t="shared" ref="K189:K205" si="76">IF(TODAY()-B189&gt;=151,D189,0)</f>
        <v>11530</v>
      </c>
      <c r="L189" s="82"/>
      <c r="M189" s="89">
        <f ca="1" t="shared" ref="M189:M205" si="77">SUM(E189:L189)</f>
        <v>11530</v>
      </c>
      <c r="N189" s="44" t="s">
        <v>240</v>
      </c>
    </row>
    <row r="190" s="44" customFormat="1" spans="1:14">
      <c r="A190" s="87">
        <v>45808</v>
      </c>
      <c r="B190" s="68">
        <f t="shared" si="69"/>
        <v>45838</v>
      </c>
      <c r="C190" s="46" t="s">
        <v>279</v>
      </c>
      <c r="D190" s="82">
        <v>127040</v>
      </c>
      <c r="E190" s="71">
        <f ca="1" t="shared" si="70"/>
        <v>0</v>
      </c>
      <c r="F190" s="71">
        <f ca="1" t="shared" si="71"/>
        <v>0</v>
      </c>
      <c r="G190" s="71">
        <f ca="1" t="shared" si="72"/>
        <v>0</v>
      </c>
      <c r="H190" s="71">
        <f ca="1" t="shared" si="73"/>
        <v>0</v>
      </c>
      <c r="I190" s="71">
        <f ca="1" t="shared" si="74"/>
        <v>127040</v>
      </c>
      <c r="J190" s="71">
        <f ca="1" t="shared" si="75"/>
        <v>0</v>
      </c>
      <c r="K190" s="71">
        <f ca="1" t="shared" si="76"/>
        <v>0</v>
      </c>
      <c r="L190" s="82"/>
      <c r="M190" s="89">
        <f ca="1" t="shared" si="77"/>
        <v>127040</v>
      </c>
      <c r="N190" s="44" t="s">
        <v>240</v>
      </c>
    </row>
    <row r="191" s="44" customFormat="1" spans="1:14">
      <c r="A191" s="87">
        <v>45822</v>
      </c>
      <c r="B191" s="68">
        <f t="shared" si="69"/>
        <v>45852</v>
      </c>
      <c r="C191" s="97">
        <v>6766</v>
      </c>
      <c r="D191" s="82">
        <v>9316.07</v>
      </c>
      <c r="E191" s="71">
        <f ca="1" t="shared" si="70"/>
        <v>0</v>
      </c>
      <c r="F191" s="71">
        <f ca="1" t="shared" si="71"/>
        <v>0</v>
      </c>
      <c r="G191" s="71">
        <f ca="1" t="shared" si="72"/>
        <v>0</v>
      </c>
      <c r="H191" s="71">
        <f ca="1" t="shared" si="73"/>
        <v>9316.07</v>
      </c>
      <c r="I191" s="71">
        <f ca="1" t="shared" si="74"/>
        <v>0</v>
      </c>
      <c r="J191" s="71">
        <f ca="1" t="shared" si="75"/>
        <v>0</v>
      </c>
      <c r="K191" s="71">
        <f ca="1" t="shared" si="76"/>
        <v>0</v>
      </c>
      <c r="L191" s="82"/>
      <c r="M191" s="89">
        <f ca="1" t="shared" si="77"/>
        <v>9316.07</v>
      </c>
      <c r="N191" s="44" t="s">
        <v>240</v>
      </c>
    </row>
    <row r="192" s="44" customFormat="1" spans="1:14">
      <c r="A192" s="87">
        <v>45847</v>
      </c>
      <c r="B192" s="68">
        <f t="shared" si="69"/>
        <v>45877</v>
      </c>
      <c r="C192" s="97">
        <v>6868</v>
      </c>
      <c r="D192" s="82">
        <v>2800</v>
      </c>
      <c r="E192" s="71">
        <f ca="1" t="shared" si="70"/>
        <v>0</v>
      </c>
      <c r="F192" s="71">
        <f ca="1" t="shared" si="71"/>
        <v>0</v>
      </c>
      <c r="G192" s="71">
        <f ca="1" t="shared" si="72"/>
        <v>2800</v>
      </c>
      <c r="H192" s="71">
        <f ca="1" t="shared" si="73"/>
        <v>0</v>
      </c>
      <c r="I192" s="71">
        <f ca="1" t="shared" si="74"/>
        <v>0</v>
      </c>
      <c r="J192" s="71">
        <f ca="1" t="shared" si="75"/>
        <v>0</v>
      </c>
      <c r="K192" s="71">
        <f ca="1" t="shared" si="76"/>
        <v>0</v>
      </c>
      <c r="L192" s="82"/>
      <c r="M192" s="89">
        <f ca="1" t="shared" si="77"/>
        <v>2800</v>
      </c>
      <c r="N192" s="44" t="s">
        <v>280</v>
      </c>
    </row>
    <row r="193" s="44" customFormat="1" spans="1:14">
      <c r="A193" s="87">
        <v>45855</v>
      </c>
      <c r="B193" s="68">
        <f t="shared" si="69"/>
        <v>45885</v>
      </c>
      <c r="C193" s="97">
        <v>6895</v>
      </c>
      <c r="D193" s="82">
        <v>1840</v>
      </c>
      <c r="E193" s="71">
        <f ca="1" t="shared" si="70"/>
        <v>0</v>
      </c>
      <c r="F193" s="71">
        <f ca="1" t="shared" si="71"/>
        <v>0</v>
      </c>
      <c r="G193" s="71">
        <f ca="1" t="shared" si="72"/>
        <v>1840</v>
      </c>
      <c r="H193" s="71">
        <f ca="1" t="shared" si="73"/>
        <v>0</v>
      </c>
      <c r="I193" s="71">
        <f ca="1" t="shared" si="74"/>
        <v>0</v>
      </c>
      <c r="J193" s="71">
        <f ca="1" t="shared" si="75"/>
        <v>0</v>
      </c>
      <c r="K193" s="71">
        <f ca="1" t="shared" si="76"/>
        <v>0</v>
      </c>
      <c r="L193" s="82"/>
      <c r="M193" s="89">
        <f ca="1" t="shared" si="77"/>
        <v>1840</v>
      </c>
      <c r="N193" s="44" t="s">
        <v>280</v>
      </c>
    </row>
    <row r="194" s="44" customFormat="1" spans="1:14">
      <c r="A194" s="87">
        <v>45862</v>
      </c>
      <c r="B194" s="68">
        <f t="shared" si="69"/>
        <v>45892</v>
      </c>
      <c r="C194" s="97">
        <v>6904</v>
      </c>
      <c r="D194" s="82">
        <v>47400</v>
      </c>
      <c r="E194" s="71">
        <f ca="1" t="shared" si="70"/>
        <v>0</v>
      </c>
      <c r="F194" s="71">
        <f ca="1" t="shared" si="71"/>
        <v>0</v>
      </c>
      <c r="G194" s="71">
        <f ca="1" t="shared" si="72"/>
        <v>47400</v>
      </c>
      <c r="H194" s="71">
        <f ca="1" t="shared" si="73"/>
        <v>0</v>
      </c>
      <c r="I194" s="71">
        <f ca="1" t="shared" si="74"/>
        <v>0</v>
      </c>
      <c r="J194" s="71">
        <f ca="1" t="shared" si="75"/>
        <v>0</v>
      </c>
      <c r="K194" s="71">
        <f ca="1" t="shared" si="76"/>
        <v>0</v>
      </c>
      <c r="L194" s="82"/>
      <c r="M194" s="89">
        <f ca="1" t="shared" si="77"/>
        <v>47400</v>
      </c>
      <c r="N194" s="44" t="s">
        <v>280</v>
      </c>
    </row>
    <row r="195" s="44" customFormat="1" spans="1:14">
      <c r="A195" s="87">
        <v>45870</v>
      </c>
      <c r="B195" s="68">
        <f t="shared" si="69"/>
        <v>45900</v>
      </c>
      <c r="C195" s="97">
        <v>6998</v>
      </c>
      <c r="D195" s="82">
        <v>53550</v>
      </c>
      <c r="E195" s="71">
        <f ca="1" t="shared" si="70"/>
        <v>0</v>
      </c>
      <c r="F195" s="71">
        <f ca="1" t="shared" si="71"/>
        <v>0</v>
      </c>
      <c r="G195" s="71">
        <f ca="1" t="shared" si="72"/>
        <v>53550</v>
      </c>
      <c r="H195" s="71">
        <f ca="1" t="shared" si="73"/>
        <v>0</v>
      </c>
      <c r="I195" s="71">
        <f ca="1" t="shared" si="74"/>
        <v>0</v>
      </c>
      <c r="J195" s="71">
        <f ca="1" t="shared" si="75"/>
        <v>0</v>
      </c>
      <c r="K195" s="71">
        <f ca="1" t="shared" si="76"/>
        <v>0</v>
      </c>
      <c r="L195" s="82"/>
      <c r="M195" s="89">
        <f ca="1" t="shared" si="77"/>
        <v>53550</v>
      </c>
      <c r="N195" s="44" t="s">
        <v>280</v>
      </c>
    </row>
    <row r="196" s="44" customFormat="1" spans="1:14">
      <c r="A196" s="87">
        <v>45871</v>
      </c>
      <c r="B196" s="68">
        <f t="shared" si="69"/>
        <v>45901</v>
      </c>
      <c r="C196" s="97">
        <v>7001</v>
      </c>
      <c r="D196" s="82">
        <v>1600</v>
      </c>
      <c r="E196" s="71">
        <f ca="1" t="shared" si="70"/>
        <v>0</v>
      </c>
      <c r="F196" s="71">
        <f ca="1" t="shared" si="71"/>
        <v>0</v>
      </c>
      <c r="G196" s="71">
        <f ca="1" t="shared" si="72"/>
        <v>1600</v>
      </c>
      <c r="H196" s="71">
        <f ca="1" t="shared" si="73"/>
        <v>0</v>
      </c>
      <c r="I196" s="71">
        <f ca="1" t="shared" si="74"/>
        <v>0</v>
      </c>
      <c r="J196" s="71">
        <f ca="1" t="shared" si="75"/>
        <v>0</v>
      </c>
      <c r="K196" s="71">
        <f ca="1" t="shared" si="76"/>
        <v>0</v>
      </c>
      <c r="L196" s="82"/>
      <c r="M196" s="89">
        <f ca="1" t="shared" si="77"/>
        <v>1600</v>
      </c>
      <c r="N196" s="44" t="s">
        <v>280</v>
      </c>
    </row>
    <row r="197" s="44" customFormat="1" spans="1:14">
      <c r="A197" s="87">
        <v>45875</v>
      </c>
      <c r="B197" s="68">
        <f t="shared" si="69"/>
        <v>45905</v>
      </c>
      <c r="C197" s="97">
        <v>7010</v>
      </c>
      <c r="D197" s="82">
        <v>4840</v>
      </c>
      <c r="E197" s="71">
        <f ca="1" t="shared" si="70"/>
        <v>0</v>
      </c>
      <c r="F197" s="71">
        <f ca="1" t="shared" si="71"/>
        <v>4840</v>
      </c>
      <c r="G197" s="71">
        <f ca="1" t="shared" si="72"/>
        <v>0</v>
      </c>
      <c r="H197" s="71">
        <f ca="1" t="shared" si="73"/>
        <v>0</v>
      </c>
      <c r="I197" s="71">
        <f ca="1" t="shared" si="74"/>
        <v>0</v>
      </c>
      <c r="J197" s="71">
        <f ca="1" t="shared" si="75"/>
        <v>0</v>
      </c>
      <c r="K197" s="71">
        <f ca="1" t="shared" si="76"/>
        <v>0</v>
      </c>
      <c r="L197" s="82"/>
      <c r="M197" s="89">
        <f ca="1" t="shared" si="77"/>
        <v>4840</v>
      </c>
      <c r="N197" s="44" t="s">
        <v>280</v>
      </c>
    </row>
    <row r="198" s="44" customFormat="1" spans="1:14">
      <c r="A198" s="87">
        <v>45875</v>
      </c>
      <c r="B198" s="68">
        <f t="shared" si="69"/>
        <v>45905</v>
      </c>
      <c r="C198" s="97">
        <v>7012</v>
      </c>
      <c r="D198" s="82">
        <v>1320</v>
      </c>
      <c r="E198" s="71">
        <f ca="1" t="shared" si="70"/>
        <v>0</v>
      </c>
      <c r="F198" s="71">
        <f ca="1" t="shared" si="71"/>
        <v>1320</v>
      </c>
      <c r="G198" s="71">
        <f ca="1" t="shared" si="72"/>
        <v>0</v>
      </c>
      <c r="H198" s="71">
        <f ca="1" t="shared" si="73"/>
        <v>0</v>
      </c>
      <c r="I198" s="71">
        <f ca="1" t="shared" si="74"/>
        <v>0</v>
      </c>
      <c r="J198" s="71">
        <f ca="1" t="shared" si="75"/>
        <v>0</v>
      </c>
      <c r="K198" s="71">
        <f ca="1" t="shared" si="76"/>
        <v>0</v>
      </c>
      <c r="L198" s="82"/>
      <c r="M198" s="89">
        <f ca="1" t="shared" si="77"/>
        <v>1320</v>
      </c>
      <c r="N198" s="44" t="s">
        <v>280</v>
      </c>
    </row>
    <row r="199" s="44" customFormat="1" spans="1:14">
      <c r="A199" s="87">
        <v>45897</v>
      </c>
      <c r="B199" s="68">
        <f t="shared" si="69"/>
        <v>45927</v>
      </c>
      <c r="C199" s="97">
        <v>7120</v>
      </c>
      <c r="D199" s="82">
        <v>48750</v>
      </c>
      <c r="E199" s="71">
        <f ca="1" t="shared" si="70"/>
        <v>0</v>
      </c>
      <c r="F199" s="71">
        <f ca="1" t="shared" si="71"/>
        <v>48750</v>
      </c>
      <c r="G199" s="71">
        <f ca="1" t="shared" si="72"/>
        <v>0</v>
      </c>
      <c r="H199" s="71">
        <f ca="1" t="shared" si="73"/>
        <v>0</v>
      </c>
      <c r="I199" s="71">
        <f ca="1" t="shared" si="74"/>
        <v>0</v>
      </c>
      <c r="J199" s="71">
        <f ca="1" t="shared" si="75"/>
        <v>0</v>
      </c>
      <c r="K199" s="71">
        <f ca="1" t="shared" si="76"/>
        <v>0</v>
      </c>
      <c r="L199" s="82"/>
      <c r="M199" s="89">
        <f ca="1" t="shared" si="77"/>
        <v>48750</v>
      </c>
      <c r="N199" s="44" t="s">
        <v>281</v>
      </c>
    </row>
    <row r="200" s="44" customFormat="1" spans="1:14">
      <c r="A200" s="87">
        <v>45897</v>
      </c>
      <c r="B200" s="68">
        <f t="shared" si="69"/>
        <v>45927</v>
      </c>
      <c r="C200" s="97">
        <v>7122</v>
      </c>
      <c r="D200" s="82">
        <v>8400</v>
      </c>
      <c r="E200" s="71">
        <f ca="1" t="shared" si="70"/>
        <v>0</v>
      </c>
      <c r="F200" s="71">
        <f ca="1" t="shared" si="71"/>
        <v>8400</v>
      </c>
      <c r="G200" s="71">
        <f ca="1" t="shared" si="72"/>
        <v>0</v>
      </c>
      <c r="H200" s="71">
        <f ca="1" t="shared" si="73"/>
        <v>0</v>
      </c>
      <c r="I200" s="71">
        <f ca="1" t="shared" si="74"/>
        <v>0</v>
      </c>
      <c r="J200" s="71">
        <f ca="1" t="shared" si="75"/>
        <v>0</v>
      </c>
      <c r="K200" s="71">
        <f ca="1" t="shared" si="76"/>
        <v>0</v>
      </c>
      <c r="L200" s="82"/>
      <c r="M200" s="89">
        <f ca="1" t="shared" si="77"/>
        <v>8400</v>
      </c>
      <c r="N200" s="44" t="s">
        <v>281</v>
      </c>
    </row>
    <row r="201" s="44" customFormat="1" spans="1:14">
      <c r="A201" s="87">
        <v>45905</v>
      </c>
      <c r="B201" s="68">
        <f t="shared" si="69"/>
        <v>45935</v>
      </c>
      <c r="C201" s="97">
        <v>7161</v>
      </c>
      <c r="D201" s="82">
        <v>121530</v>
      </c>
      <c r="E201" s="71">
        <f ca="1" t="shared" si="70"/>
        <v>121530</v>
      </c>
      <c r="F201" s="71">
        <f ca="1" t="shared" si="71"/>
        <v>0</v>
      </c>
      <c r="G201" s="71">
        <f ca="1" t="shared" si="72"/>
        <v>0</v>
      </c>
      <c r="H201" s="71">
        <f ca="1" t="shared" si="73"/>
        <v>0</v>
      </c>
      <c r="I201" s="71">
        <f ca="1" t="shared" si="74"/>
        <v>0</v>
      </c>
      <c r="J201" s="71">
        <f ca="1" t="shared" si="75"/>
        <v>0</v>
      </c>
      <c r="K201" s="71">
        <f ca="1" t="shared" si="76"/>
        <v>0</v>
      </c>
      <c r="L201" s="82"/>
      <c r="M201" s="89">
        <f ca="1" t="shared" si="77"/>
        <v>121530</v>
      </c>
      <c r="N201" s="44" t="s">
        <v>282</v>
      </c>
    </row>
    <row r="202" s="44" customFormat="1" spans="1:14">
      <c r="A202" s="87">
        <v>45909</v>
      </c>
      <c r="B202" s="68">
        <f t="shared" si="69"/>
        <v>45939</v>
      </c>
      <c r="C202" s="97">
        <v>7191</v>
      </c>
      <c r="D202" s="82">
        <v>5720</v>
      </c>
      <c r="E202" s="71">
        <f ca="1" t="shared" si="70"/>
        <v>5720</v>
      </c>
      <c r="F202" s="71">
        <f ca="1" t="shared" si="71"/>
        <v>0</v>
      </c>
      <c r="G202" s="71">
        <f ca="1" t="shared" si="72"/>
        <v>0</v>
      </c>
      <c r="H202" s="71">
        <f ca="1" t="shared" si="73"/>
        <v>0</v>
      </c>
      <c r="I202" s="71">
        <f ca="1" t="shared" si="74"/>
        <v>0</v>
      </c>
      <c r="J202" s="71">
        <f ca="1" t="shared" si="75"/>
        <v>0</v>
      </c>
      <c r="K202" s="71">
        <f ca="1" t="shared" si="76"/>
        <v>0</v>
      </c>
      <c r="L202" s="82"/>
      <c r="M202" s="89">
        <f ca="1" t="shared" si="77"/>
        <v>5720</v>
      </c>
      <c r="N202" s="44" t="s">
        <v>283</v>
      </c>
    </row>
    <row r="203" s="44" customFormat="1" spans="1:14">
      <c r="A203" s="87">
        <v>45909</v>
      </c>
      <c r="B203" s="68">
        <f t="shared" si="69"/>
        <v>45939</v>
      </c>
      <c r="C203" s="97">
        <v>7192</v>
      </c>
      <c r="D203" s="82">
        <v>5720</v>
      </c>
      <c r="E203" s="71">
        <f ca="1" t="shared" si="70"/>
        <v>5720</v>
      </c>
      <c r="F203" s="71">
        <f ca="1" t="shared" si="71"/>
        <v>0</v>
      </c>
      <c r="G203" s="71">
        <f ca="1" t="shared" si="72"/>
        <v>0</v>
      </c>
      <c r="H203" s="71">
        <f ca="1" t="shared" si="73"/>
        <v>0</v>
      </c>
      <c r="I203" s="71">
        <f ca="1" t="shared" si="74"/>
        <v>0</v>
      </c>
      <c r="J203" s="71">
        <f ca="1" t="shared" si="75"/>
        <v>0</v>
      </c>
      <c r="K203" s="71">
        <f ca="1" t="shared" si="76"/>
        <v>0</v>
      </c>
      <c r="L203" s="82"/>
      <c r="M203" s="89">
        <f ca="1" t="shared" si="77"/>
        <v>5720</v>
      </c>
      <c r="N203" s="44" t="s">
        <v>283</v>
      </c>
    </row>
    <row r="204" s="44" customFormat="1" spans="1:14">
      <c r="A204" s="87">
        <v>45915</v>
      </c>
      <c r="B204" s="68">
        <f t="shared" si="69"/>
        <v>45945</v>
      </c>
      <c r="C204" s="97">
        <v>7261</v>
      </c>
      <c r="D204" s="82">
        <v>38840</v>
      </c>
      <c r="E204" s="71">
        <f ca="1" t="shared" si="70"/>
        <v>38840</v>
      </c>
      <c r="F204" s="71">
        <f ca="1" t="shared" si="71"/>
        <v>0</v>
      </c>
      <c r="G204" s="71">
        <f ca="1" t="shared" si="72"/>
        <v>0</v>
      </c>
      <c r="H204" s="71">
        <f ca="1" t="shared" si="73"/>
        <v>0</v>
      </c>
      <c r="I204" s="71">
        <f ca="1" t="shared" si="74"/>
        <v>0</v>
      </c>
      <c r="J204" s="71">
        <f ca="1" t="shared" si="75"/>
        <v>0</v>
      </c>
      <c r="K204" s="71">
        <f ca="1" t="shared" si="76"/>
        <v>0</v>
      </c>
      <c r="L204" s="82"/>
      <c r="M204" s="89">
        <f ca="1" t="shared" si="77"/>
        <v>38840</v>
      </c>
      <c r="N204" s="44" t="s">
        <v>282</v>
      </c>
    </row>
    <row r="205" s="44" customFormat="1" spans="1:14">
      <c r="A205" s="87">
        <v>45919</v>
      </c>
      <c r="B205" s="68">
        <f t="shared" si="69"/>
        <v>45949</v>
      </c>
      <c r="C205" s="97">
        <v>7286</v>
      </c>
      <c r="D205" s="82">
        <v>2200</v>
      </c>
      <c r="E205" s="71">
        <f ca="1" t="shared" si="70"/>
        <v>2200</v>
      </c>
      <c r="F205" s="71">
        <f ca="1" t="shared" si="71"/>
        <v>0</v>
      </c>
      <c r="G205" s="71">
        <f ca="1" t="shared" si="72"/>
        <v>0</v>
      </c>
      <c r="H205" s="71">
        <f ca="1" t="shared" si="73"/>
        <v>0</v>
      </c>
      <c r="I205" s="71">
        <f ca="1" t="shared" si="74"/>
        <v>0</v>
      </c>
      <c r="J205" s="71">
        <f ca="1" t="shared" si="75"/>
        <v>0</v>
      </c>
      <c r="K205" s="71">
        <f ca="1" t="shared" si="76"/>
        <v>0</v>
      </c>
      <c r="L205" s="82"/>
      <c r="M205" s="89">
        <f ca="1" t="shared" si="77"/>
        <v>2200</v>
      </c>
      <c r="N205" s="44" t="s">
        <v>282</v>
      </c>
    </row>
    <row r="206" s="44" customFormat="1" spans="1:14">
      <c r="A206" s="78" t="s">
        <v>237</v>
      </c>
      <c r="B206" s="79"/>
      <c r="C206" s="93"/>
      <c r="D206" s="90">
        <f t="shared" ref="D206:M206" si="78">SUM(D189:D205)</f>
        <v>492396.07</v>
      </c>
      <c r="E206" s="90">
        <f ca="1" t="shared" si="78"/>
        <v>174010</v>
      </c>
      <c r="F206" s="90">
        <f ca="1" t="shared" si="78"/>
        <v>63310</v>
      </c>
      <c r="G206" s="90">
        <f ca="1" t="shared" si="78"/>
        <v>107190</v>
      </c>
      <c r="H206" s="90">
        <f ca="1" t="shared" si="78"/>
        <v>9316.07</v>
      </c>
      <c r="I206" s="90">
        <f ca="1" t="shared" si="78"/>
        <v>127040</v>
      </c>
      <c r="J206" s="90">
        <f ca="1" t="shared" si="78"/>
        <v>0</v>
      </c>
      <c r="K206" s="90">
        <f ca="1" t="shared" si="78"/>
        <v>11530</v>
      </c>
      <c r="L206" s="90">
        <f t="shared" si="78"/>
        <v>0</v>
      </c>
      <c r="M206" s="90">
        <f ca="1" t="shared" si="78"/>
        <v>492396.07</v>
      </c>
      <c r="N206" s="79"/>
    </row>
    <row r="207" s="44" customFormat="1" spans="1:14">
      <c r="A207" s="78"/>
      <c r="B207" s="79"/>
      <c r="C207" s="93"/>
      <c r="D207" s="90"/>
      <c r="E207" s="90"/>
      <c r="F207" s="90"/>
      <c r="G207" s="90"/>
      <c r="H207" s="90"/>
      <c r="I207" s="90"/>
      <c r="J207" s="90"/>
      <c r="K207" s="90"/>
      <c r="L207" s="90"/>
      <c r="M207" s="90"/>
      <c r="N207" s="79"/>
    </row>
    <row r="208" s="44" customFormat="1" spans="1:13">
      <c r="A208" s="45"/>
      <c r="C208" s="46"/>
      <c r="E208" s="82"/>
      <c r="F208" s="82"/>
      <c r="G208" s="82"/>
      <c r="H208" s="82"/>
      <c r="I208" s="82"/>
      <c r="J208" s="82"/>
      <c r="K208" s="82"/>
      <c r="L208" s="82"/>
      <c r="M208" s="89"/>
    </row>
    <row r="209" s="44" customFormat="1" spans="1:13">
      <c r="A209" s="83" t="s">
        <v>284</v>
      </c>
      <c r="B209" s="84"/>
      <c r="C209" s="85"/>
      <c r="D209" s="86"/>
      <c r="E209" s="82"/>
      <c r="F209" s="82"/>
      <c r="G209" s="82"/>
      <c r="H209" s="82"/>
      <c r="I209" s="82"/>
      <c r="J209" s="82"/>
      <c r="K209" s="82"/>
      <c r="L209" s="82"/>
      <c r="M209" s="89"/>
    </row>
    <row r="210" s="44" customFormat="1" spans="1:14">
      <c r="A210" s="84">
        <v>45734</v>
      </c>
      <c r="B210" s="68">
        <f t="shared" ref="B210:B218" si="79">A210+30</f>
        <v>45764</v>
      </c>
      <c r="C210" s="85" t="s">
        <v>285</v>
      </c>
      <c r="D210" s="71">
        <v>260.96</v>
      </c>
      <c r="E210" s="71">
        <f ca="1" t="shared" ref="E210:E218" si="80">IF(TODAY()-B210&gt;=1,0,D210)</f>
        <v>0</v>
      </c>
      <c r="F210" s="71">
        <f ca="1" t="shared" ref="F210:F218" si="81">IF(AND(TODAY()-B210&gt;=1,TODAY()-B210&lt;=30),D210,0)</f>
        <v>0</v>
      </c>
      <c r="G210" s="71">
        <f ca="1" t="shared" ref="G210:G218" si="82">IF(AND(TODAY()-B210&gt;=31,TODAY()-B210&lt;=60),D210,0)</f>
        <v>0</v>
      </c>
      <c r="H210" s="71">
        <f ca="1" t="shared" ref="H210:H218" si="83">IF(AND(TODAY()-B210&gt;=61,TODAY()-B210&lt;=90),D210,0)</f>
        <v>0</v>
      </c>
      <c r="I210" s="71">
        <f ca="1" t="shared" ref="I210:I218" si="84">IF(AND(TODAY()-B210&gt;=91,TODAY()-B210&lt;=120),D210,0)</f>
        <v>0</v>
      </c>
      <c r="J210" s="71">
        <f ca="1" t="shared" ref="J210:J218" si="85">IF(AND(TODAY()-B210&gt;=121,TODAY()-B210&lt;=150),D210,0)</f>
        <v>0</v>
      </c>
      <c r="K210" s="71">
        <f ca="1" t="shared" ref="K210:K218" si="86">IF(TODAY()-B210&gt;=151,D210,0)</f>
        <v>260.96</v>
      </c>
      <c r="L210" s="82"/>
      <c r="M210" s="89">
        <f ca="1" t="shared" ref="M210:M218" si="87">SUM(E210:L210)</f>
        <v>260.96</v>
      </c>
      <c r="N210" s="44" t="s">
        <v>286</v>
      </c>
    </row>
    <row r="211" s="44" customFormat="1" spans="1:14">
      <c r="A211" s="84">
        <v>45871</v>
      </c>
      <c r="B211" s="68">
        <f t="shared" si="79"/>
        <v>45901</v>
      </c>
      <c r="C211" s="99">
        <v>18544</v>
      </c>
      <c r="D211" s="71">
        <v>84500</v>
      </c>
      <c r="E211" s="71">
        <f ca="1" t="shared" si="80"/>
        <v>0</v>
      </c>
      <c r="F211" s="71">
        <f ca="1" t="shared" si="81"/>
        <v>0</v>
      </c>
      <c r="G211" s="71">
        <f ca="1" t="shared" si="82"/>
        <v>84500</v>
      </c>
      <c r="H211" s="71">
        <f ca="1" t="shared" si="83"/>
        <v>0</v>
      </c>
      <c r="I211" s="71">
        <f ca="1" t="shared" si="84"/>
        <v>0</v>
      </c>
      <c r="J211" s="71">
        <f ca="1" t="shared" si="85"/>
        <v>0</v>
      </c>
      <c r="K211" s="71">
        <f ca="1" t="shared" si="86"/>
        <v>0</v>
      </c>
      <c r="L211" s="82"/>
      <c r="M211" s="89">
        <f ca="1" t="shared" si="87"/>
        <v>84500</v>
      </c>
      <c r="N211" s="44" t="s">
        <v>287</v>
      </c>
    </row>
    <row r="212" s="44" customFormat="1" spans="1:15">
      <c r="A212" s="84">
        <v>45892</v>
      </c>
      <c r="B212" s="68">
        <f t="shared" si="79"/>
        <v>45922</v>
      </c>
      <c r="C212" s="99">
        <v>18804</v>
      </c>
      <c r="D212" s="71">
        <v>84500</v>
      </c>
      <c r="E212" s="71">
        <f ca="1" t="shared" si="80"/>
        <v>0</v>
      </c>
      <c r="F212" s="71">
        <f ca="1" t="shared" si="81"/>
        <v>84500</v>
      </c>
      <c r="G212" s="71">
        <f ca="1" t="shared" si="82"/>
        <v>0</v>
      </c>
      <c r="H212" s="71">
        <f ca="1" t="shared" si="83"/>
        <v>0</v>
      </c>
      <c r="I212" s="71">
        <f ca="1" t="shared" si="84"/>
        <v>0</v>
      </c>
      <c r="J212" s="71">
        <f ca="1" t="shared" si="85"/>
        <v>0</v>
      </c>
      <c r="K212" s="71">
        <f ca="1" t="shared" si="86"/>
        <v>0</v>
      </c>
      <c r="L212" s="82"/>
      <c r="M212" s="89">
        <f ca="1" t="shared" si="87"/>
        <v>84500</v>
      </c>
      <c r="N212" s="44" t="s">
        <v>288</v>
      </c>
      <c r="O212" s="44" t="s">
        <v>246</v>
      </c>
    </row>
    <row r="213" s="44" customFormat="1" spans="1:15">
      <c r="A213" s="84">
        <v>45892</v>
      </c>
      <c r="B213" s="68">
        <f t="shared" si="79"/>
        <v>45922</v>
      </c>
      <c r="C213" s="99">
        <v>18810</v>
      </c>
      <c r="D213" s="71">
        <v>127500</v>
      </c>
      <c r="E213" s="71">
        <f ca="1" t="shared" si="80"/>
        <v>0</v>
      </c>
      <c r="F213" s="71">
        <f ca="1" t="shared" si="81"/>
        <v>127500</v>
      </c>
      <c r="G213" s="71">
        <f ca="1" t="shared" si="82"/>
        <v>0</v>
      </c>
      <c r="H213" s="71">
        <f ca="1" t="shared" si="83"/>
        <v>0</v>
      </c>
      <c r="I213" s="71">
        <f ca="1" t="shared" si="84"/>
        <v>0</v>
      </c>
      <c r="J213" s="71">
        <f ca="1" t="shared" si="85"/>
        <v>0</v>
      </c>
      <c r="K213" s="71">
        <f ca="1" t="shared" si="86"/>
        <v>0</v>
      </c>
      <c r="L213" s="82"/>
      <c r="M213" s="89">
        <f ca="1" t="shared" si="87"/>
        <v>127500</v>
      </c>
      <c r="N213" s="44" t="s">
        <v>287</v>
      </c>
      <c r="O213" s="44" t="s">
        <v>246</v>
      </c>
    </row>
    <row r="214" s="44" customFormat="1" spans="1:14">
      <c r="A214" s="84">
        <v>45897</v>
      </c>
      <c r="B214" s="68">
        <f t="shared" si="79"/>
        <v>45927</v>
      </c>
      <c r="C214" s="99">
        <v>18853</v>
      </c>
      <c r="D214" s="71">
        <v>800</v>
      </c>
      <c r="E214" s="71">
        <f ca="1" t="shared" si="80"/>
        <v>0</v>
      </c>
      <c r="F214" s="71">
        <f ca="1" t="shared" si="81"/>
        <v>800</v>
      </c>
      <c r="G214" s="71">
        <f ca="1" t="shared" si="82"/>
        <v>0</v>
      </c>
      <c r="H214" s="71">
        <f ca="1" t="shared" si="83"/>
        <v>0</v>
      </c>
      <c r="I214" s="71">
        <f ca="1" t="shared" si="84"/>
        <v>0</v>
      </c>
      <c r="J214" s="71">
        <f ca="1" t="shared" si="85"/>
        <v>0</v>
      </c>
      <c r="K214" s="71">
        <f ca="1" t="shared" si="86"/>
        <v>0</v>
      </c>
      <c r="L214" s="82"/>
      <c r="M214" s="89">
        <f ca="1" t="shared" si="87"/>
        <v>800</v>
      </c>
      <c r="N214" s="44" t="s">
        <v>286</v>
      </c>
    </row>
    <row r="215" s="44" customFormat="1" spans="1:15">
      <c r="A215" s="84">
        <v>45899</v>
      </c>
      <c r="B215" s="68">
        <f t="shared" si="79"/>
        <v>45929</v>
      </c>
      <c r="C215" s="99">
        <v>18891</v>
      </c>
      <c r="D215" s="71">
        <v>53560</v>
      </c>
      <c r="E215" s="71">
        <f ca="1" t="shared" si="80"/>
        <v>0</v>
      </c>
      <c r="F215" s="71">
        <f ca="1" t="shared" si="81"/>
        <v>53560</v>
      </c>
      <c r="G215" s="71">
        <f ca="1" t="shared" si="82"/>
        <v>0</v>
      </c>
      <c r="H215" s="71">
        <f ca="1" t="shared" si="83"/>
        <v>0</v>
      </c>
      <c r="I215" s="71">
        <f ca="1" t="shared" si="84"/>
        <v>0</v>
      </c>
      <c r="J215" s="71">
        <f ca="1" t="shared" si="85"/>
        <v>0</v>
      </c>
      <c r="K215" s="71">
        <f ca="1" t="shared" si="86"/>
        <v>0</v>
      </c>
      <c r="L215" s="82"/>
      <c r="M215" s="89">
        <f ca="1" t="shared" si="87"/>
        <v>53560</v>
      </c>
      <c r="N215" s="44" t="s">
        <v>289</v>
      </c>
      <c r="O215" s="44" t="s">
        <v>140</v>
      </c>
    </row>
    <row r="216" s="44" customFormat="1" spans="1:15">
      <c r="A216" s="84">
        <v>45899</v>
      </c>
      <c r="B216" s="68">
        <f t="shared" si="79"/>
        <v>45929</v>
      </c>
      <c r="C216" s="99">
        <v>18892</v>
      </c>
      <c r="D216" s="71">
        <v>2200</v>
      </c>
      <c r="E216" s="71">
        <f ca="1" t="shared" si="80"/>
        <v>0</v>
      </c>
      <c r="F216" s="71">
        <f ca="1" t="shared" si="81"/>
        <v>2200</v>
      </c>
      <c r="G216" s="71">
        <f ca="1" t="shared" si="82"/>
        <v>0</v>
      </c>
      <c r="H216" s="71">
        <f ca="1" t="shared" si="83"/>
        <v>0</v>
      </c>
      <c r="I216" s="71">
        <f ca="1" t="shared" si="84"/>
        <v>0</v>
      </c>
      <c r="J216" s="71">
        <f ca="1" t="shared" si="85"/>
        <v>0</v>
      </c>
      <c r="K216" s="71">
        <f ca="1" t="shared" si="86"/>
        <v>0</v>
      </c>
      <c r="L216" s="82"/>
      <c r="M216" s="89">
        <f ca="1" t="shared" si="87"/>
        <v>2200</v>
      </c>
      <c r="N216" s="44" t="s">
        <v>289</v>
      </c>
      <c r="O216" s="44" t="s">
        <v>140</v>
      </c>
    </row>
    <row r="217" s="44" customFormat="1" spans="1:15">
      <c r="A217" s="84">
        <v>45909</v>
      </c>
      <c r="B217" s="68">
        <f t="shared" si="79"/>
        <v>45939</v>
      </c>
      <c r="C217" s="99">
        <v>19010</v>
      </c>
      <c r="D217" s="71">
        <v>12507</v>
      </c>
      <c r="E217" s="71">
        <f ca="1" t="shared" si="80"/>
        <v>12507</v>
      </c>
      <c r="F217" s="71">
        <f ca="1" t="shared" si="81"/>
        <v>0</v>
      </c>
      <c r="G217" s="71">
        <f ca="1" t="shared" si="82"/>
        <v>0</v>
      </c>
      <c r="H217" s="71">
        <f ca="1" t="shared" si="83"/>
        <v>0</v>
      </c>
      <c r="I217" s="71">
        <f ca="1" t="shared" si="84"/>
        <v>0</v>
      </c>
      <c r="J217" s="71">
        <f ca="1" t="shared" si="85"/>
        <v>0</v>
      </c>
      <c r="K217" s="71">
        <f ca="1" t="shared" si="86"/>
        <v>0</v>
      </c>
      <c r="L217" s="82"/>
      <c r="M217" s="89">
        <f ca="1" t="shared" si="87"/>
        <v>12507</v>
      </c>
      <c r="N217" s="44" t="s">
        <v>290</v>
      </c>
      <c r="O217" s="44" t="s">
        <v>291</v>
      </c>
    </row>
    <row r="218" s="44" customFormat="1" spans="1:15">
      <c r="A218" s="84">
        <v>45916</v>
      </c>
      <c r="B218" s="68">
        <f t="shared" si="79"/>
        <v>45946</v>
      </c>
      <c r="C218" s="99">
        <v>19091</v>
      </c>
      <c r="D218" s="71">
        <v>45440</v>
      </c>
      <c r="E218" s="71">
        <f ca="1" t="shared" si="80"/>
        <v>45440</v>
      </c>
      <c r="F218" s="71">
        <f ca="1" t="shared" si="81"/>
        <v>0</v>
      </c>
      <c r="G218" s="71">
        <f ca="1" t="shared" si="82"/>
        <v>0</v>
      </c>
      <c r="H218" s="71">
        <f ca="1" t="shared" si="83"/>
        <v>0</v>
      </c>
      <c r="I218" s="71">
        <f ca="1" t="shared" si="84"/>
        <v>0</v>
      </c>
      <c r="J218" s="71">
        <f ca="1" t="shared" si="85"/>
        <v>0</v>
      </c>
      <c r="K218" s="71">
        <f ca="1" t="shared" si="86"/>
        <v>0</v>
      </c>
      <c r="L218" s="82"/>
      <c r="M218" s="89">
        <f ca="1" t="shared" si="87"/>
        <v>45440</v>
      </c>
      <c r="N218" s="44" t="s">
        <v>289</v>
      </c>
      <c r="O218" s="44" t="s">
        <v>292</v>
      </c>
    </row>
    <row r="219" s="44" customFormat="1" spans="1:14">
      <c r="A219" s="78" t="s">
        <v>237</v>
      </c>
      <c r="B219" s="79"/>
      <c r="C219" s="93"/>
      <c r="D219" s="100">
        <f t="shared" ref="D219:M219" si="88">SUM(D210:D218)</f>
        <v>411267.96</v>
      </c>
      <c r="E219" s="100">
        <f ca="1" t="shared" si="88"/>
        <v>57947</v>
      </c>
      <c r="F219" s="100">
        <f ca="1" t="shared" si="88"/>
        <v>268560</v>
      </c>
      <c r="G219" s="100">
        <f ca="1" t="shared" si="88"/>
        <v>84500</v>
      </c>
      <c r="H219" s="100">
        <f ca="1" t="shared" si="88"/>
        <v>0</v>
      </c>
      <c r="I219" s="100">
        <f ca="1" t="shared" si="88"/>
        <v>0</v>
      </c>
      <c r="J219" s="100">
        <f ca="1" t="shared" si="88"/>
        <v>0</v>
      </c>
      <c r="K219" s="100">
        <f ca="1" t="shared" si="88"/>
        <v>260.96</v>
      </c>
      <c r="L219" s="100">
        <f t="shared" si="88"/>
        <v>0</v>
      </c>
      <c r="M219" s="100">
        <f ca="1" t="shared" si="88"/>
        <v>411267.96</v>
      </c>
      <c r="N219" s="79"/>
    </row>
    <row r="220" spans="1:14">
      <c r="A220" s="78"/>
      <c r="B220" s="79"/>
      <c r="C220" s="93"/>
      <c r="D220" s="90"/>
      <c r="E220" s="90"/>
      <c r="F220" s="90"/>
      <c r="G220" s="90"/>
      <c r="H220" s="90"/>
      <c r="I220" s="90"/>
      <c r="J220" s="90"/>
      <c r="K220" s="90"/>
      <c r="L220" s="90"/>
      <c r="M220" s="90"/>
      <c r="N220" s="79"/>
    </row>
    <row r="221" spans="4:13">
      <c r="D221" s="82"/>
      <c r="E221" s="82"/>
      <c r="F221" s="82"/>
      <c r="G221" s="82"/>
      <c r="H221" s="82"/>
      <c r="I221" s="82"/>
      <c r="J221" s="82"/>
      <c r="K221" s="82"/>
      <c r="L221" s="82"/>
      <c r="M221" s="89"/>
    </row>
    <row r="222" spans="1:13">
      <c r="A222" s="83" t="s">
        <v>293</v>
      </c>
      <c r="B222" s="84"/>
      <c r="C222" s="85"/>
      <c r="D222" s="101"/>
      <c r="E222" s="82"/>
      <c r="F222" s="82"/>
      <c r="G222" s="82"/>
      <c r="H222" s="82"/>
      <c r="I222" s="82"/>
      <c r="J222" s="82"/>
      <c r="K222" s="82"/>
      <c r="L222" s="82"/>
      <c r="M222" s="89"/>
    </row>
    <row r="223" spans="5:13">
      <c r="E223" s="82"/>
      <c r="F223" s="82"/>
      <c r="G223" s="82"/>
      <c r="H223" s="82"/>
      <c r="I223" s="82"/>
      <c r="J223" s="82"/>
      <c r="K223" s="82"/>
      <c r="L223" s="82"/>
      <c r="M223" s="89">
        <f t="shared" ref="M223:M289" si="89">SUM(E223:L223)</f>
        <v>0</v>
      </c>
    </row>
    <row r="224" spans="5:13">
      <c r="E224" s="82"/>
      <c r="F224" s="82"/>
      <c r="G224" s="82"/>
      <c r="H224" s="82"/>
      <c r="I224" s="82"/>
      <c r="J224" s="82"/>
      <c r="K224" s="82"/>
      <c r="L224" s="82"/>
      <c r="M224" s="89">
        <f t="shared" si="89"/>
        <v>0</v>
      </c>
    </row>
    <row r="225" spans="1:14">
      <c r="A225" s="78" t="s">
        <v>237</v>
      </c>
      <c r="B225" s="79"/>
      <c r="C225" s="93"/>
      <c r="D225" s="90">
        <f t="shared" ref="D225:M225" si="90">SUM(D223:D224)</f>
        <v>0</v>
      </c>
      <c r="E225" s="90">
        <f t="shared" si="90"/>
        <v>0</v>
      </c>
      <c r="F225" s="90">
        <f t="shared" si="90"/>
        <v>0</v>
      </c>
      <c r="G225" s="90">
        <f t="shared" si="90"/>
        <v>0</v>
      </c>
      <c r="H225" s="90">
        <f t="shared" si="90"/>
        <v>0</v>
      </c>
      <c r="I225" s="90">
        <f t="shared" si="90"/>
        <v>0</v>
      </c>
      <c r="J225" s="90">
        <f t="shared" si="90"/>
        <v>0</v>
      </c>
      <c r="K225" s="90">
        <f t="shared" si="90"/>
        <v>0</v>
      </c>
      <c r="L225" s="90">
        <f t="shared" si="90"/>
        <v>0</v>
      </c>
      <c r="M225" s="90">
        <f t="shared" si="90"/>
        <v>0</v>
      </c>
      <c r="N225" s="79"/>
    </row>
    <row r="226" spans="5:13">
      <c r="E226" s="82"/>
      <c r="F226" s="82"/>
      <c r="G226" s="82"/>
      <c r="H226" s="82"/>
      <c r="I226" s="82"/>
      <c r="J226" s="82"/>
      <c r="K226" s="82"/>
      <c r="L226" s="82"/>
      <c r="M226" s="89"/>
    </row>
    <row r="227" spans="1:14">
      <c r="A227" s="102" t="s">
        <v>294</v>
      </c>
      <c r="B227" s="102"/>
      <c r="C227" s="103"/>
      <c r="D227" s="104"/>
      <c r="E227" s="105"/>
      <c r="F227" s="105"/>
      <c r="G227" s="105"/>
      <c r="H227" s="105"/>
      <c r="I227" s="105"/>
      <c r="J227" s="105"/>
      <c r="K227" s="105"/>
      <c r="L227" s="105"/>
      <c r="M227" s="110"/>
      <c r="N227" s="111"/>
    </row>
    <row r="228" spans="1:17">
      <c r="A228" s="68">
        <v>45064</v>
      </c>
      <c r="B228" s="68">
        <f t="shared" ref="B228:B291" si="91">A228+30</f>
        <v>45094</v>
      </c>
      <c r="C228" s="106" t="s">
        <v>295</v>
      </c>
      <c r="D228" s="107">
        <v>1350</v>
      </c>
      <c r="E228" s="71">
        <f ca="1" t="shared" ref="E228:E291" si="92">IF(TODAY()-B228&gt;=1,0,D228)</f>
        <v>0</v>
      </c>
      <c r="F228" s="71">
        <f ca="1" t="shared" ref="F228:F291" si="93">IF(AND(TODAY()-B228&gt;=1,TODAY()-B228&lt;=30),D228,0)</f>
        <v>0</v>
      </c>
      <c r="G228" s="71">
        <f ca="1" t="shared" ref="G228:G291" si="94">IF(AND(TODAY()-B228&gt;=31,TODAY()-B228&lt;=60),D228,0)</f>
        <v>0</v>
      </c>
      <c r="H228" s="71">
        <f ca="1" t="shared" ref="H228:H291" si="95">IF(AND(TODAY()-B228&gt;=61,TODAY()-B228&lt;=90),D228,0)</f>
        <v>0</v>
      </c>
      <c r="I228" s="71">
        <f ca="1" t="shared" ref="I228:I291" si="96">IF(AND(TODAY()-B228&gt;=91,TODAY()-B228&lt;=120),D228,0)</f>
        <v>0</v>
      </c>
      <c r="J228" s="71">
        <f ca="1" t="shared" ref="J228:J291" si="97">IF(AND(TODAY()-B228&gt;=121,TODAY()-B228&lt;=150),D228,0)</f>
        <v>0</v>
      </c>
      <c r="K228" s="71">
        <f ca="1" t="shared" ref="K228:K291" si="98">IF(TODAY()-B228&gt;=151,D228,0)</f>
        <v>1350</v>
      </c>
      <c r="L228" s="112"/>
      <c r="M228" s="89">
        <f ca="1" t="shared" si="89"/>
        <v>1350</v>
      </c>
      <c r="N228" s="44" t="s">
        <v>296</v>
      </c>
      <c r="O228" s="44" t="s">
        <v>297</v>
      </c>
      <c r="Q228" s="106"/>
    </row>
    <row r="229" spans="1:17">
      <c r="A229" s="68">
        <v>45077</v>
      </c>
      <c r="B229" s="68">
        <f t="shared" si="91"/>
        <v>45107</v>
      </c>
      <c r="C229" s="106" t="s">
        <v>298</v>
      </c>
      <c r="D229" s="107">
        <v>1415</v>
      </c>
      <c r="E229" s="71">
        <f ca="1" t="shared" si="92"/>
        <v>0</v>
      </c>
      <c r="F229" s="71">
        <f ca="1" t="shared" si="93"/>
        <v>0</v>
      </c>
      <c r="G229" s="71">
        <f ca="1" t="shared" si="94"/>
        <v>0</v>
      </c>
      <c r="H229" s="71">
        <f ca="1" t="shared" si="95"/>
        <v>0</v>
      </c>
      <c r="I229" s="71">
        <f ca="1" t="shared" si="96"/>
        <v>0</v>
      </c>
      <c r="J229" s="71">
        <f ca="1" t="shared" si="97"/>
        <v>0</v>
      </c>
      <c r="K229" s="71">
        <f ca="1" t="shared" si="98"/>
        <v>1415</v>
      </c>
      <c r="L229" s="112"/>
      <c r="M229" s="89">
        <f ca="1" t="shared" si="89"/>
        <v>1415</v>
      </c>
      <c r="N229" s="44" t="s">
        <v>299</v>
      </c>
      <c r="O229" s="44" t="s">
        <v>297</v>
      </c>
      <c r="Q229" s="106"/>
    </row>
    <row r="230" spans="1:17">
      <c r="A230" s="67">
        <v>45178</v>
      </c>
      <c r="B230" s="68">
        <f t="shared" si="91"/>
        <v>45208</v>
      </c>
      <c r="C230" s="108" t="s">
        <v>300</v>
      </c>
      <c r="D230" s="109">
        <v>450</v>
      </c>
      <c r="E230" s="71">
        <f ca="1" t="shared" si="92"/>
        <v>0</v>
      </c>
      <c r="F230" s="71">
        <f ca="1" t="shared" si="93"/>
        <v>0</v>
      </c>
      <c r="G230" s="71">
        <f ca="1" t="shared" si="94"/>
        <v>0</v>
      </c>
      <c r="H230" s="71">
        <f ca="1" t="shared" si="95"/>
        <v>0</v>
      </c>
      <c r="I230" s="71">
        <f ca="1" t="shared" si="96"/>
        <v>0</v>
      </c>
      <c r="J230" s="71">
        <f ca="1" t="shared" si="97"/>
        <v>0</v>
      </c>
      <c r="K230" s="71">
        <f ca="1" t="shared" si="98"/>
        <v>450</v>
      </c>
      <c r="L230" s="112"/>
      <c r="M230" s="89">
        <f ca="1" t="shared" si="89"/>
        <v>450</v>
      </c>
      <c r="N230" s="44" t="s">
        <v>299</v>
      </c>
      <c r="O230" s="44" t="s">
        <v>297</v>
      </c>
      <c r="Q230" s="108"/>
    </row>
    <row r="231" spans="1:17">
      <c r="A231" s="67">
        <v>45184</v>
      </c>
      <c r="B231" s="68">
        <f t="shared" si="91"/>
        <v>45214</v>
      </c>
      <c r="C231" s="108" t="s">
        <v>301</v>
      </c>
      <c r="D231" s="109">
        <v>450</v>
      </c>
      <c r="E231" s="71">
        <f ca="1" t="shared" si="92"/>
        <v>0</v>
      </c>
      <c r="F231" s="71">
        <f ca="1" t="shared" si="93"/>
        <v>0</v>
      </c>
      <c r="G231" s="71">
        <f ca="1" t="shared" si="94"/>
        <v>0</v>
      </c>
      <c r="H231" s="71">
        <f ca="1" t="shared" si="95"/>
        <v>0</v>
      </c>
      <c r="I231" s="71">
        <f ca="1" t="shared" si="96"/>
        <v>0</v>
      </c>
      <c r="J231" s="71">
        <f ca="1" t="shared" si="97"/>
        <v>0</v>
      </c>
      <c r="K231" s="71">
        <f ca="1" t="shared" si="98"/>
        <v>450</v>
      </c>
      <c r="L231" s="112"/>
      <c r="M231" s="89">
        <f ca="1" t="shared" si="89"/>
        <v>450</v>
      </c>
      <c r="N231" s="44" t="s">
        <v>299</v>
      </c>
      <c r="O231" s="44" t="s">
        <v>297</v>
      </c>
      <c r="Q231" s="108"/>
    </row>
    <row r="232" spans="1:17">
      <c r="A232" s="67">
        <v>45189</v>
      </c>
      <c r="B232" s="68">
        <f t="shared" si="91"/>
        <v>45219</v>
      </c>
      <c r="C232" s="108" t="s">
        <v>302</v>
      </c>
      <c r="D232" s="109">
        <v>8055</v>
      </c>
      <c r="E232" s="71">
        <f ca="1" t="shared" si="92"/>
        <v>0</v>
      </c>
      <c r="F232" s="71">
        <f ca="1" t="shared" si="93"/>
        <v>0</v>
      </c>
      <c r="G232" s="71">
        <f ca="1" t="shared" si="94"/>
        <v>0</v>
      </c>
      <c r="H232" s="71">
        <f ca="1" t="shared" si="95"/>
        <v>0</v>
      </c>
      <c r="I232" s="71">
        <f ca="1" t="shared" si="96"/>
        <v>0</v>
      </c>
      <c r="J232" s="71">
        <f ca="1" t="shared" si="97"/>
        <v>0</v>
      </c>
      <c r="K232" s="71">
        <f ca="1" t="shared" si="98"/>
        <v>8055</v>
      </c>
      <c r="L232" s="112"/>
      <c r="M232" s="89">
        <f ca="1" t="shared" si="89"/>
        <v>8055</v>
      </c>
      <c r="N232" s="44" t="s">
        <v>303</v>
      </c>
      <c r="O232" s="44" t="s">
        <v>297</v>
      </c>
      <c r="Q232" s="108"/>
    </row>
    <row r="233" spans="1:17">
      <c r="A233" s="67">
        <v>45234</v>
      </c>
      <c r="B233" s="68">
        <f t="shared" si="91"/>
        <v>45264</v>
      </c>
      <c r="C233" s="108" t="s">
        <v>304</v>
      </c>
      <c r="D233" s="109">
        <v>1800</v>
      </c>
      <c r="E233" s="71">
        <f ca="1" t="shared" si="92"/>
        <v>0</v>
      </c>
      <c r="F233" s="71">
        <f ca="1" t="shared" si="93"/>
        <v>0</v>
      </c>
      <c r="G233" s="71">
        <f ca="1" t="shared" si="94"/>
        <v>0</v>
      </c>
      <c r="H233" s="71">
        <f ca="1" t="shared" si="95"/>
        <v>0</v>
      </c>
      <c r="I233" s="71">
        <f ca="1" t="shared" si="96"/>
        <v>0</v>
      </c>
      <c r="J233" s="71">
        <f ca="1" t="shared" si="97"/>
        <v>0</v>
      </c>
      <c r="K233" s="71">
        <f ca="1" t="shared" si="98"/>
        <v>1800</v>
      </c>
      <c r="L233" s="112"/>
      <c r="M233" s="89">
        <f ca="1" t="shared" si="89"/>
        <v>1800</v>
      </c>
      <c r="N233" s="44" t="s">
        <v>299</v>
      </c>
      <c r="O233" s="44" t="s">
        <v>297</v>
      </c>
      <c r="Q233" s="108"/>
    </row>
    <row r="234" spans="1:17">
      <c r="A234" s="67">
        <v>45239</v>
      </c>
      <c r="B234" s="68">
        <f t="shared" si="91"/>
        <v>45269</v>
      </c>
      <c r="C234" s="108" t="s">
        <v>305</v>
      </c>
      <c r="D234" s="109">
        <v>1150</v>
      </c>
      <c r="E234" s="71">
        <f ca="1" t="shared" si="92"/>
        <v>0</v>
      </c>
      <c r="F234" s="71">
        <f ca="1" t="shared" si="93"/>
        <v>0</v>
      </c>
      <c r="G234" s="71">
        <f ca="1" t="shared" si="94"/>
        <v>0</v>
      </c>
      <c r="H234" s="71">
        <f ca="1" t="shared" si="95"/>
        <v>0</v>
      </c>
      <c r="I234" s="71">
        <f ca="1" t="shared" si="96"/>
        <v>0</v>
      </c>
      <c r="J234" s="71">
        <f ca="1" t="shared" si="97"/>
        <v>0</v>
      </c>
      <c r="K234" s="71">
        <f ca="1" t="shared" si="98"/>
        <v>1150</v>
      </c>
      <c r="L234" s="112"/>
      <c r="M234" s="89">
        <f ca="1" t="shared" si="89"/>
        <v>1150</v>
      </c>
      <c r="N234" s="44" t="s">
        <v>306</v>
      </c>
      <c r="O234" s="44" t="s">
        <v>297</v>
      </c>
      <c r="Q234" s="108"/>
    </row>
    <row r="235" spans="1:17">
      <c r="A235" s="67">
        <v>45266</v>
      </c>
      <c r="B235" s="68">
        <f t="shared" si="91"/>
        <v>45296</v>
      </c>
      <c r="C235" s="108" t="s">
        <v>307</v>
      </c>
      <c r="D235" s="109">
        <v>600</v>
      </c>
      <c r="E235" s="71">
        <f ca="1" t="shared" si="92"/>
        <v>0</v>
      </c>
      <c r="F235" s="71">
        <f ca="1" t="shared" si="93"/>
        <v>0</v>
      </c>
      <c r="G235" s="71">
        <f ca="1" t="shared" si="94"/>
        <v>0</v>
      </c>
      <c r="H235" s="71">
        <f ca="1" t="shared" si="95"/>
        <v>0</v>
      </c>
      <c r="I235" s="71">
        <f ca="1" t="shared" si="96"/>
        <v>0</v>
      </c>
      <c r="J235" s="71">
        <f ca="1" t="shared" si="97"/>
        <v>0</v>
      </c>
      <c r="K235" s="71">
        <f ca="1" t="shared" si="98"/>
        <v>600</v>
      </c>
      <c r="L235" s="112"/>
      <c r="M235" s="89">
        <f ca="1" t="shared" si="89"/>
        <v>600</v>
      </c>
      <c r="N235" s="44" t="s">
        <v>308</v>
      </c>
      <c r="O235" s="44" t="s">
        <v>297</v>
      </c>
      <c r="Q235" s="108"/>
    </row>
    <row r="236" spans="1:17">
      <c r="A236" s="67">
        <v>45295</v>
      </c>
      <c r="B236" s="68">
        <f t="shared" si="91"/>
        <v>45325</v>
      </c>
      <c r="C236" s="108" t="s">
        <v>309</v>
      </c>
      <c r="D236" s="109">
        <v>1800</v>
      </c>
      <c r="E236" s="71">
        <f ca="1" t="shared" si="92"/>
        <v>0</v>
      </c>
      <c r="F236" s="71">
        <f ca="1" t="shared" si="93"/>
        <v>0</v>
      </c>
      <c r="G236" s="71">
        <f ca="1" t="shared" si="94"/>
        <v>0</v>
      </c>
      <c r="H236" s="71">
        <f ca="1" t="shared" si="95"/>
        <v>0</v>
      </c>
      <c r="I236" s="71">
        <f ca="1" t="shared" si="96"/>
        <v>0</v>
      </c>
      <c r="J236" s="71">
        <f ca="1" t="shared" si="97"/>
        <v>0</v>
      </c>
      <c r="K236" s="71">
        <f ca="1" t="shared" si="98"/>
        <v>1800</v>
      </c>
      <c r="L236" s="112"/>
      <c r="M236" s="89">
        <f ca="1" t="shared" si="89"/>
        <v>1800</v>
      </c>
      <c r="N236" s="44" t="s">
        <v>310</v>
      </c>
      <c r="O236" s="44" t="s">
        <v>297</v>
      </c>
      <c r="Q236" s="108"/>
    </row>
    <row r="237" spans="1:17">
      <c r="A237" s="67">
        <v>45296</v>
      </c>
      <c r="B237" s="68">
        <f t="shared" si="91"/>
        <v>45326</v>
      </c>
      <c r="C237" s="108" t="s">
        <v>311</v>
      </c>
      <c r="D237" s="109">
        <v>2200</v>
      </c>
      <c r="E237" s="71">
        <f ca="1" t="shared" si="92"/>
        <v>0</v>
      </c>
      <c r="F237" s="71">
        <f ca="1" t="shared" si="93"/>
        <v>0</v>
      </c>
      <c r="G237" s="71">
        <f ca="1" t="shared" si="94"/>
        <v>0</v>
      </c>
      <c r="H237" s="71">
        <f ca="1" t="shared" si="95"/>
        <v>0</v>
      </c>
      <c r="I237" s="71">
        <f ca="1" t="shared" si="96"/>
        <v>0</v>
      </c>
      <c r="J237" s="71">
        <f ca="1" t="shared" si="97"/>
        <v>0</v>
      </c>
      <c r="K237" s="71">
        <f ca="1" t="shared" si="98"/>
        <v>2200</v>
      </c>
      <c r="L237" s="112"/>
      <c r="M237" s="89">
        <f ca="1" t="shared" si="89"/>
        <v>2200</v>
      </c>
      <c r="N237" s="44" t="s">
        <v>312</v>
      </c>
      <c r="O237" s="44" t="s">
        <v>297</v>
      </c>
      <c r="Q237" s="108"/>
    </row>
    <row r="238" s="44" customFormat="1" spans="1:17">
      <c r="A238" s="77">
        <v>45320</v>
      </c>
      <c r="B238" s="68">
        <f t="shared" si="91"/>
        <v>45350</v>
      </c>
      <c r="C238" s="46" t="s">
        <v>313</v>
      </c>
      <c r="D238" s="70">
        <v>450</v>
      </c>
      <c r="E238" s="71">
        <f ca="1" t="shared" si="92"/>
        <v>0</v>
      </c>
      <c r="F238" s="71">
        <f ca="1" t="shared" si="93"/>
        <v>0</v>
      </c>
      <c r="G238" s="71">
        <f ca="1" t="shared" si="94"/>
        <v>0</v>
      </c>
      <c r="H238" s="71">
        <f ca="1" t="shared" si="95"/>
        <v>0</v>
      </c>
      <c r="I238" s="71">
        <f ca="1" t="shared" si="96"/>
        <v>0</v>
      </c>
      <c r="J238" s="71">
        <f ca="1" t="shared" si="97"/>
        <v>0</v>
      </c>
      <c r="K238" s="71">
        <f ca="1" t="shared" si="98"/>
        <v>450</v>
      </c>
      <c r="L238" s="70"/>
      <c r="M238" s="89">
        <f ca="1" t="shared" si="89"/>
        <v>450</v>
      </c>
      <c r="N238" s="44" t="s">
        <v>314</v>
      </c>
      <c r="O238" s="44" t="s">
        <v>297</v>
      </c>
      <c r="P238" s="113"/>
      <c r="Q238" s="46"/>
    </row>
    <row r="239" s="44" customFormat="1" spans="1:17">
      <c r="A239" s="77">
        <v>45320</v>
      </c>
      <c r="B239" s="68">
        <f t="shared" si="91"/>
        <v>45350</v>
      </c>
      <c r="C239" s="46" t="s">
        <v>315</v>
      </c>
      <c r="D239" s="70">
        <v>450</v>
      </c>
      <c r="E239" s="71">
        <f ca="1" t="shared" si="92"/>
        <v>0</v>
      </c>
      <c r="F239" s="71">
        <f ca="1" t="shared" si="93"/>
        <v>0</v>
      </c>
      <c r="G239" s="71">
        <f ca="1" t="shared" si="94"/>
        <v>0</v>
      </c>
      <c r="H239" s="71">
        <f ca="1" t="shared" si="95"/>
        <v>0</v>
      </c>
      <c r="I239" s="71">
        <f ca="1" t="shared" si="96"/>
        <v>0</v>
      </c>
      <c r="J239" s="71">
        <f ca="1" t="shared" si="97"/>
        <v>0</v>
      </c>
      <c r="K239" s="71">
        <f ca="1" t="shared" si="98"/>
        <v>450</v>
      </c>
      <c r="L239" s="70"/>
      <c r="M239" s="89">
        <f ca="1" t="shared" si="89"/>
        <v>450</v>
      </c>
      <c r="N239" s="44" t="s">
        <v>314</v>
      </c>
      <c r="O239" s="44" t="s">
        <v>297</v>
      </c>
      <c r="P239" s="113"/>
      <c r="Q239" s="46"/>
    </row>
    <row r="240" spans="1:17">
      <c r="A240" s="67">
        <v>45362</v>
      </c>
      <c r="B240" s="68">
        <f t="shared" si="91"/>
        <v>45392</v>
      </c>
      <c r="C240" s="108" t="s">
        <v>316</v>
      </c>
      <c r="D240" s="109">
        <v>1200</v>
      </c>
      <c r="E240" s="71">
        <f ca="1" t="shared" si="92"/>
        <v>0</v>
      </c>
      <c r="F240" s="71">
        <f ca="1" t="shared" si="93"/>
        <v>0</v>
      </c>
      <c r="G240" s="71">
        <f ca="1" t="shared" si="94"/>
        <v>0</v>
      </c>
      <c r="H240" s="71">
        <f ca="1" t="shared" si="95"/>
        <v>0</v>
      </c>
      <c r="I240" s="71">
        <f ca="1" t="shared" si="96"/>
        <v>0</v>
      </c>
      <c r="J240" s="71">
        <f ca="1" t="shared" si="97"/>
        <v>0</v>
      </c>
      <c r="K240" s="71">
        <f ca="1" t="shared" si="98"/>
        <v>1200</v>
      </c>
      <c r="L240" s="112"/>
      <c r="M240" s="89">
        <f ca="1" t="shared" si="89"/>
        <v>1200</v>
      </c>
      <c r="N240" s="44" t="s">
        <v>317</v>
      </c>
      <c r="O240" s="44" t="s">
        <v>297</v>
      </c>
      <c r="Q240" s="108"/>
    </row>
    <row r="241" spans="1:17">
      <c r="A241" s="67">
        <v>45362</v>
      </c>
      <c r="B241" s="68">
        <f t="shared" si="91"/>
        <v>45392</v>
      </c>
      <c r="C241" s="108" t="s">
        <v>318</v>
      </c>
      <c r="D241" s="109">
        <v>1200</v>
      </c>
      <c r="E241" s="71">
        <f ca="1" t="shared" si="92"/>
        <v>0</v>
      </c>
      <c r="F241" s="71">
        <f ca="1" t="shared" si="93"/>
        <v>0</v>
      </c>
      <c r="G241" s="71">
        <f ca="1" t="shared" si="94"/>
        <v>0</v>
      </c>
      <c r="H241" s="71">
        <f ca="1" t="shared" si="95"/>
        <v>0</v>
      </c>
      <c r="I241" s="71">
        <f ca="1" t="shared" si="96"/>
        <v>0</v>
      </c>
      <c r="J241" s="71">
        <f ca="1" t="shared" si="97"/>
        <v>0</v>
      </c>
      <c r="K241" s="71">
        <f ca="1" t="shared" si="98"/>
        <v>1200</v>
      </c>
      <c r="L241" s="112"/>
      <c r="M241" s="89">
        <f ca="1" t="shared" si="89"/>
        <v>1200</v>
      </c>
      <c r="N241" s="44" t="s">
        <v>317</v>
      </c>
      <c r="O241" s="44" t="s">
        <v>297</v>
      </c>
      <c r="Q241" s="108"/>
    </row>
    <row r="242" spans="1:17">
      <c r="A242" s="67">
        <v>45371</v>
      </c>
      <c r="B242" s="68">
        <f t="shared" si="91"/>
        <v>45401</v>
      </c>
      <c r="C242" s="108" t="s">
        <v>319</v>
      </c>
      <c r="D242" s="109">
        <v>450</v>
      </c>
      <c r="E242" s="71">
        <f ca="1" t="shared" si="92"/>
        <v>0</v>
      </c>
      <c r="F242" s="71">
        <f ca="1" t="shared" si="93"/>
        <v>0</v>
      </c>
      <c r="G242" s="71">
        <f ca="1" t="shared" si="94"/>
        <v>0</v>
      </c>
      <c r="H242" s="71">
        <f ca="1" t="shared" si="95"/>
        <v>0</v>
      </c>
      <c r="I242" s="71">
        <f ca="1" t="shared" si="96"/>
        <v>0</v>
      </c>
      <c r="J242" s="71">
        <f ca="1" t="shared" si="97"/>
        <v>0</v>
      </c>
      <c r="K242" s="71">
        <f ca="1" t="shared" si="98"/>
        <v>450</v>
      </c>
      <c r="L242" s="112"/>
      <c r="M242" s="89">
        <f ca="1" t="shared" si="89"/>
        <v>450</v>
      </c>
      <c r="N242" s="44" t="s">
        <v>299</v>
      </c>
      <c r="O242" s="44" t="s">
        <v>297</v>
      </c>
      <c r="Q242" s="108"/>
    </row>
    <row r="243" spans="1:17">
      <c r="A243" s="67">
        <v>45371</v>
      </c>
      <c r="B243" s="68">
        <f t="shared" si="91"/>
        <v>45401</v>
      </c>
      <c r="C243" s="108" t="s">
        <v>320</v>
      </c>
      <c r="D243" s="109">
        <v>450</v>
      </c>
      <c r="E243" s="71">
        <f ca="1" t="shared" si="92"/>
        <v>0</v>
      </c>
      <c r="F243" s="71">
        <f ca="1" t="shared" si="93"/>
        <v>0</v>
      </c>
      <c r="G243" s="71">
        <f ca="1" t="shared" si="94"/>
        <v>0</v>
      </c>
      <c r="H243" s="71">
        <f ca="1" t="shared" si="95"/>
        <v>0</v>
      </c>
      <c r="I243" s="71">
        <f ca="1" t="shared" si="96"/>
        <v>0</v>
      </c>
      <c r="J243" s="71">
        <f ca="1" t="shared" si="97"/>
        <v>0</v>
      </c>
      <c r="K243" s="71">
        <f ca="1" t="shared" si="98"/>
        <v>450</v>
      </c>
      <c r="L243" s="112"/>
      <c r="M243" s="89">
        <f ca="1" t="shared" si="89"/>
        <v>450</v>
      </c>
      <c r="N243" s="44" t="s">
        <v>299</v>
      </c>
      <c r="O243" s="44" t="s">
        <v>297</v>
      </c>
      <c r="Q243" s="108"/>
    </row>
    <row r="244" spans="1:17">
      <c r="A244" s="67">
        <v>45372</v>
      </c>
      <c r="B244" s="68">
        <f t="shared" si="91"/>
        <v>45402</v>
      </c>
      <c r="C244" s="108" t="s">
        <v>321</v>
      </c>
      <c r="D244" s="109">
        <v>600</v>
      </c>
      <c r="E244" s="71">
        <f ca="1" t="shared" si="92"/>
        <v>0</v>
      </c>
      <c r="F244" s="71">
        <f ca="1" t="shared" si="93"/>
        <v>0</v>
      </c>
      <c r="G244" s="71">
        <f ca="1" t="shared" si="94"/>
        <v>0</v>
      </c>
      <c r="H244" s="71">
        <f ca="1" t="shared" si="95"/>
        <v>0</v>
      </c>
      <c r="I244" s="71">
        <f ca="1" t="shared" si="96"/>
        <v>0</v>
      </c>
      <c r="J244" s="71">
        <f ca="1" t="shared" si="97"/>
        <v>0</v>
      </c>
      <c r="K244" s="71">
        <f ca="1" t="shared" si="98"/>
        <v>600</v>
      </c>
      <c r="L244" s="112"/>
      <c r="M244" s="89">
        <f ca="1" t="shared" si="89"/>
        <v>600</v>
      </c>
      <c r="N244" s="44" t="s">
        <v>322</v>
      </c>
      <c r="O244" s="44" t="s">
        <v>297</v>
      </c>
      <c r="Q244" s="108"/>
    </row>
    <row r="245" spans="1:17">
      <c r="A245" s="67">
        <v>45372</v>
      </c>
      <c r="B245" s="68">
        <f t="shared" si="91"/>
        <v>45402</v>
      </c>
      <c r="C245" s="108" t="s">
        <v>323</v>
      </c>
      <c r="D245" s="109">
        <v>4500</v>
      </c>
      <c r="E245" s="71">
        <f ca="1" t="shared" si="92"/>
        <v>0</v>
      </c>
      <c r="F245" s="71">
        <f ca="1" t="shared" si="93"/>
        <v>0</v>
      </c>
      <c r="G245" s="71">
        <f ca="1" t="shared" si="94"/>
        <v>0</v>
      </c>
      <c r="H245" s="71">
        <f ca="1" t="shared" si="95"/>
        <v>0</v>
      </c>
      <c r="I245" s="71">
        <f ca="1" t="shared" si="96"/>
        <v>0</v>
      </c>
      <c r="J245" s="71">
        <f ca="1" t="shared" si="97"/>
        <v>0</v>
      </c>
      <c r="K245" s="71">
        <f ca="1" t="shared" si="98"/>
        <v>4500</v>
      </c>
      <c r="L245" s="112"/>
      <c r="M245" s="89">
        <f ca="1" t="shared" si="89"/>
        <v>4500</v>
      </c>
      <c r="N245" s="44" t="s">
        <v>322</v>
      </c>
      <c r="O245" s="44" t="s">
        <v>297</v>
      </c>
      <c r="Q245" s="108"/>
    </row>
    <row r="246" spans="1:17">
      <c r="A246" s="67">
        <v>45372</v>
      </c>
      <c r="B246" s="68">
        <f t="shared" si="91"/>
        <v>45402</v>
      </c>
      <c r="C246" s="108" t="s">
        <v>324</v>
      </c>
      <c r="D246" s="109">
        <v>2050</v>
      </c>
      <c r="E246" s="71">
        <f ca="1" t="shared" si="92"/>
        <v>0</v>
      </c>
      <c r="F246" s="71">
        <f ca="1" t="shared" si="93"/>
        <v>0</v>
      </c>
      <c r="G246" s="71">
        <f ca="1" t="shared" si="94"/>
        <v>0</v>
      </c>
      <c r="H246" s="71">
        <f ca="1" t="shared" si="95"/>
        <v>0</v>
      </c>
      <c r="I246" s="71">
        <f ca="1" t="shared" si="96"/>
        <v>0</v>
      </c>
      <c r="J246" s="71">
        <f ca="1" t="shared" si="97"/>
        <v>0</v>
      </c>
      <c r="K246" s="71">
        <f ca="1" t="shared" si="98"/>
        <v>2050</v>
      </c>
      <c r="L246" s="112"/>
      <c r="M246" s="89">
        <f ca="1" t="shared" si="89"/>
        <v>2050</v>
      </c>
      <c r="N246" s="44" t="s">
        <v>322</v>
      </c>
      <c r="O246" s="44" t="s">
        <v>297</v>
      </c>
      <c r="Q246" s="108"/>
    </row>
    <row r="247" spans="1:17">
      <c r="A247" s="67">
        <v>45372</v>
      </c>
      <c r="B247" s="68">
        <f t="shared" si="91"/>
        <v>45402</v>
      </c>
      <c r="C247" s="108" t="s">
        <v>325</v>
      </c>
      <c r="D247" s="109">
        <v>1800</v>
      </c>
      <c r="E247" s="71">
        <f ca="1" t="shared" si="92"/>
        <v>0</v>
      </c>
      <c r="F247" s="71">
        <f ca="1" t="shared" si="93"/>
        <v>0</v>
      </c>
      <c r="G247" s="71">
        <f ca="1" t="shared" si="94"/>
        <v>0</v>
      </c>
      <c r="H247" s="71">
        <f ca="1" t="shared" si="95"/>
        <v>0</v>
      </c>
      <c r="I247" s="71">
        <f ca="1" t="shared" si="96"/>
        <v>0</v>
      </c>
      <c r="J247" s="71">
        <f ca="1" t="shared" si="97"/>
        <v>0</v>
      </c>
      <c r="K247" s="71">
        <f ca="1" t="shared" si="98"/>
        <v>1800</v>
      </c>
      <c r="L247" s="112"/>
      <c r="M247" s="89">
        <f ca="1" t="shared" si="89"/>
        <v>1800</v>
      </c>
      <c r="N247" s="44" t="s">
        <v>322</v>
      </c>
      <c r="O247" s="44" t="s">
        <v>297</v>
      </c>
      <c r="Q247" s="108"/>
    </row>
    <row r="248" spans="1:17">
      <c r="A248" s="67">
        <v>45373</v>
      </c>
      <c r="B248" s="68">
        <f t="shared" si="91"/>
        <v>45403</v>
      </c>
      <c r="C248" s="108" t="s">
        <v>326</v>
      </c>
      <c r="D248" s="109">
        <v>600</v>
      </c>
      <c r="E248" s="71">
        <f ca="1" t="shared" si="92"/>
        <v>0</v>
      </c>
      <c r="F248" s="71">
        <f ca="1" t="shared" si="93"/>
        <v>0</v>
      </c>
      <c r="G248" s="71">
        <f ca="1" t="shared" si="94"/>
        <v>0</v>
      </c>
      <c r="H248" s="71">
        <f ca="1" t="shared" si="95"/>
        <v>0</v>
      </c>
      <c r="I248" s="71">
        <f ca="1" t="shared" si="96"/>
        <v>0</v>
      </c>
      <c r="J248" s="71">
        <f ca="1" t="shared" si="97"/>
        <v>0</v>
      </c>
      <c r="K248" s="71">
        <f ca="1" t="shared" si="98"/>
        <v>600</v>
      </c>
      <c r="L248" s="112"/>
      <c r="M248" s="89">
        <f ca="1" t="shared" si="89"/>
        <v>600</v>
      </c>
      <c r="N248" s="44" t="s">
        <v>327</v>
      </c>
      <c r="O248" s="44" t="s">
        <v>297</v>
      </c>
      <c r="Q248" s="108"/>
    </row>
    <row r="249" spans="1:17">
      <c r="A249" s="67">
        <v>45374</v>
      </c>
      <c r="B249" s="68">
        <f t="shared" si="91"/>
        <v>45404</v>
      </c>
      <c r="C249" s="108" t="s">
        <v>328</v>
      </c>
      <c r="D249" s="109">
        <v>2500</v>
      </c>
      <c r="E249" s="71">
        <f ca="1" t="shared" si="92"/>
        <v>0</v>
      </c>
      <c r="F249" s="71">
        <f ca="1" t="shared" si="93"/>
        <v>0</v>
      </c>
      <c r="G249" s="71">
        <f ca="1" t="shared" si="94"/>
        <v>0</v>
      </c>
      <c r="H249" s="71">
        <f ca="1" t="shared" si="95"/>
        <v>0</v>
      </c>
      <c r="I249" s="71">
        <f ca="1" t="shared" si="96"/>
        <v>0</v>
      </c>
      <c r="J249" s="71">
        <f ca="1" t="shared" si="97"/>
        <v>0</v>
      </c>
      <c r="K249" s="71">
        <f ca="1" t="shared" si="98"/>
        <v>2500</v>
      </c>
      <c r="L249" s="112"/>
      <c r="M249" s="89">
        <f ca="1" t="shared" si="89"/>
        <v>2500</v>
      </c>
      <c r="N249" s="44" t="s">
        <v>299</v>
      </c>
      <c r="O249" s="44" t="s">
        <v>297</v>
      </c>
      <c r="Q249" s="108"/>
    </row>
    <row r="250" spans="1:17">
      <c r="A250" s="67">
        <v>45374</v>
      </c>
      <c r="B250" s="68">
        <f t="shared" si="91"/>
        <v>45404</v>
      </c>
      <c r="C250" s="108" t="s">
        <v>329</v>
      </c>
      <c r="D250" s="109">
        <v>2500</v>
      </c>
      <c r="E250" s="71">
        <f ca="1" t="shared" si="92"/>
        <v>0</v>
      </c>
      <c r="F250" s="71">
        <f ca="1" t="shared" si="93"/>
        <v>0</v>
      </c>
      <c r="G250" s="71">
        <f ca="1" t="shared" si="94"/>
        <v>0</v>
      </c>
      <c r="H250" s="71">
        <f ca="1" t="shared" si="95"/>
        <v>0</v>
      </c>
      <c r="I250" s="71">
        <f ca="1" t="shared" si="96"/>
        <v>0</v>
      </c>
      <c r="J250" s="71">
        <f ca="1" t="shared" si="97"/>
        <v>0</v>
      </c>
      <c r="K250" s="71">
        <f ca="1" t="shared" si="98"/>
        <v>2500</v>
      </c>
      <c r="L250" s="112"/>
      <c r="M250" s="89">
        <f ca="1" t="shared" si="89"/>
        <v>2500</v>
      </c>
      <c r="N250" s="44" t="s">
        <v>299</v>
      </c>
      <c r="O250" s="44" t="s">
        <v>297</v>
      </c>
      <c r="Q250" s="108"/>
    </row>
    <row r="251" spans="1:17">
      <c r="A251" s="67">
        <v>45374</v>
      </c>
      <c r="B251" s="68">
        <f t="shared" si="91"/>
        <v>45404</v>
      </c>
      <c r="C251" s="108" t="s">
        <v>330</v>
      </c>
      <c r="D251" s="109">
        <v>450</v>
      </c>
      <c r="E251" s="71">
        <f ca="1" t="shared" si="92"/>
        <v>0</v>
      </c>
      <c r="F251" s="71">
        <f ca="1" t="shared" si="93"/>
        <v>0</v>
      </c>
      <c r="G251" s="71">
        <f ca="1" t="shared" si="94"/>
        <v>0</v>
      </c>
      <c r="H251" s="71">
        <f ca="1" t="shared" si="95"/>
        <v>0</v>
      </c>
      <c r="I251" s="71">
        <f ca="1" t="shared" si="96"/>
        <v>0</v>
      </c>
      <c r="J251" s="71">
        <f ca="1" t="shared" si="97"/>
        <v>0</v>
      </c>
      <c r="K251" s="71">
        <f ca="1" t="shared" si="98"/>
        <v>450</v>
      </c>
      <c r="L251" s="112"/>
      <c r="M251" s="89">
        <f ca="1" t="shared" si="89"/>
        <v>450</v>
      </c>
      <c r="N251" s="44" t="s">
        <v>299</v>
      </c>
      <c r="O251" s="44" t="s">
        <v>297</v>
      </c>
      <c r="Q251" s="108"/>
    </row>
    <row r="252" spans="1:17">
      <c r="A252" s="67">
        <v>45374</v>
      </c>
      <c r="B252" s="68">
        <f t="shared" si="91"/>
        <v>45404</v>
      </c>
      <c r="C252" s="108" t="s">
        <v>331</v>
      </c>
      <c r="D252" s="109">
        <v>450</v>
      </c>
      <c r="E252" s="71">
        <f ca="1" t="shared" si="92"/>
        <v>0</v>
      </c>
      <c r="F252" s="71">
        <f ca="1" t="shared" si="93"/>
        <v>0</v>
      </c>
      <c r="G252" s="71">
        <f ca="1" t="shared" si="94"/>
        <v>0</v>
      </c>
      <c r="H252" s="71">
        <f ca="1" t="shared" si="95"/>
        <v>0</v>
      </c>
      <c r="I252" s="71">
        <f ca="1" t="shared" si="96"/>
        <v>0</v>
      </c>
      <c r="J252" s="71">
        <f ca="1" t="shared" si="97"/>
        <v>0</v>
      </c>
      <c r="K252" s="71">
        <f ca="1" t="shared" si="98"/>
        <v>450</v>
      </c>
      <c r="L252" s="112"/>
      <c r="M252" s="89">
        <f ca="1" t="shared" si="89"/>
        <v>450</v>
      </c>
      <c r="N252" s="44" t="s">
        <v>299</v>
      </c>
      <c r="O252" s="44" t="s">
        <v>297</v>
      </c>
      <c r="Q252" s="108"/>
    </row>
    <row r="253" spans="1:17">
      <c r="A253" s="67">
        <v>45374</v>
      </c>
      <c r="B253" s="68">
        <f t="shared" si="91"/>
        <v>45404</v>
      </c>
      <c r="C253" s="108" t="s">
        <v>332</v>
      </c>
      <c r="D253" s="109">
        <v>6507.5</v>
      </c>
      <c r="E253" s="71">
        <f ca="1" t="shared" si="92"/>
        <v>0</v>
      </c>
      <c r="F253" s="71">
        <f ca="1" t="shared" si="93"/>
        <v>0</v>
      </c>
      <c r="G253" s="71">
        <f ca="1" t="shared" si="94"/>
        <v>0</v>
      </c>
      <c r="H253" s="71">
        <f ca="1" t="shared" si="95"/>
        <v>0</v>
      </c>
      <c r="I253" s="71">
        <f ca="1" t="shared" si="96"/>
        <v>0</v>
      </c>
      <c r="J253" s="71">
        <f ca="1" t="shared" si="97"/>
        <v>0</v>
      </c>
      <c r="K253" s="71">
        <f ca="1" t="shared" si="98"/>
        <v>6507.5</v>
      </c>
      <c r="L253" s="112"/>
      <c r="M253" s="89">
        <f ca="1" t="shared" si="89"/>
        <v>6507.5</v>
      </c>
      <c r="N253" s="44" t="s">
        <v>299</v>
      </c>
      <c r="O253" s="44" t="s">
        <v>297</v>
      </c>
      <c r="Q253" s="108"/>
    </row>
    <row r="254" spans="1:17">
      <c r="A254" s="67">
        <v>45374</v>
      </c>
      <c r="B254" s="68">
        <f t="shared" si="91"/>
        <v>45404</v>
      </c>
      <c r="C254" s="108" t="s">
        <v>333</v>
      </c>
      <c r="D254" s="109">
        <v>6507.5</v>
      </c>
      <c r="E254" s="71">
        <f ca="1" t="shared" si="92"/>
        <v>0</v>
      </c>
      <c r="F254" s="71">
        <f ca="1" t="shared" si="93"/>
        <v>0</v>
      </c>
      <c r="G254" s="71">
        <f ca="1" t="shared" si="94"/>
        <v>0</v>
      </c>
      <c r="H254" s="71">
        <f ca="1" t="shared" si="95"/>
        <v>0</v>
      </c>
      <c r="I254" s="71">
        <f ca="1" t="shared" si="96"/>
        <v>0</v>
      </c>
      <c r="J254" s="71">
        <f ca="1" t="shared" si="97"/>
        <v>0</v>
      </c>
      <c r="K254" s="71">
        <f ca="1" t="shared" si="98"/>
        <v>6507.5</v>
      </c>
      <c r="L254" s="112"/>
      <c r="M254" s="89">
        <f ca="1" t="shared" si="89"/>
        <v>6507.5</v>
      </c>
      <c r="N254" s="44" t="s">
        <v>299</v>
      </c>
      <c r="O254" s="44" t="s">
        <v>297</v>
      </c>
      <c r="Q254" s="108"/>
    </row>
    <row r="255" spans="1:17">
      <c r="A255" s="67">
        <v>45405</v>
      </c>
      <c r="B255" s="68">
        <f t="shared" si="91"/>
        <v>45435</v>
      </c>
      <c r="C255" s="108" t="s">
        <v>334</v>
      </c>
      <c r="D255" s="109">
        <v>6850</v>
      </c>
      <c r="E255" s="71">
        <f ca="1" t="shared" si="92"/>
        <v>0</v>
      </c>
      <c r="F255" s="71">
        <f ca="1" t="shared" si="93"/>
        <v>0</v>
      </c>
      <c r="G255" s="71">
        <f ca="1" t="shared" si="94"/>
        <v>0</v>
      </c>
      <c r="H255" s="71">
        <f ca="1" t="shared" si="95"/>
        <v>0</v>
      </c>
      <c r="I255" s="71">
        <f ca="1" t="shared" si="96"/>
        <v>0</v>
      </c>
      <c r="J255" s="71">
        <f ca="1" t="shared" si="97"/>
        <v>0</v>
      </c>
      <c r="K255" s="71">
        <f ca="1" t="shared" si="98"/>
        <v>6850</v>
      </c>
      <c r="L255" s="112"/>
      <c r="M255" s="89">
        <f ca="1" t="shared" si="89"/>
        <v>6850</v>
      </c>
      <c r="N255" s="44" t="s">
        <v>299</v>
      </c>
      <c r="O255" s="44" t="s">
        <v>297</v>
      </c>
      <c r="Q255" s="108"/>
    </row>
    <row r="256" spans="1:17">
      <c r="A256" s="67">
        <v>45415</v>
      </c>
      <c r="B256" s="68">
        <f t="shared" si="91"/>
        <v>45445</v>
      </c>
      <c r="C256" s="108" t="s">
        <v>335</v>
      </c>
      <c r="D256" s="109">
        <v>1500</v>
      </c>
      <c r="E256" s="71">
        <f ca="1" t="shared" si="92"/>
        <v>0</v>
      </c>
      <c r="F256" s="71">
        <f ca="1" t="shared" si="93"/>
        <v>0</v>
      </c>
      <c r="G256" s="71">
        <f ca="1" t="shared" si="94"/>
        <v>0</v>
      </c>
      <c r="H256" s="71">
        <f ca="1" t="shared" si="95"/>
        <v>0</v>
      </c>
      <c r="I256" s="71">
        <f ca="1" t="shared" si="96"/>
        <v>0</v>
      </c>
      <c r="J256" s="71">
        <f ca="1" t="shared" si="97"/>
        <v>0</v>
      </c>
      <c r="K256" s="71">
        <f ca="1" t="shared" si="98"/>
        <v>1500</v>
      </c>
      <c r="L256" s="112"/>
      <c r="M256" s="89">
        <f ca="1" t="shared" si="89"/>
        <v>1500</v>
      </c>
      <c r="N256" s="44" t="s">
        <v>336</v>
      </c>
      <c r="O256" s="44" t="s">
        <v>297</v>
      </c>
      <c r="Q256" s="108"/>
    </row>
    <row r="257" spans="1:17">
      <c r="A257" s="67">
        <v>45415</v>
      </c>
      <c r="B257" s="68">
        <f t="shared" si="91"/>
        <v>45445</v>
      </c>
      <c r="C257" s="108" t="s">
        <v>337</v>
      </c>
      <c r="D257" s="109">
        <v>1500</v>
      </c>
      <c r="E257" s="71">
        <f ca="1" t="shared" si="92"/>
        <v>0</v>
      </c>
      <c r="F257" s="71">
        <f ca="1" t="shared" si="93"/>
        <v>0</v>
      </c>
      <c r="G257" s="71">
        <f ca="1" t="shared" si="94"/>
        <v>0</v>
      </c>
      <c r="H257" s="71">
        <f ca="1" t="shared" si="95"/>
        <v>0</v>
      </c>
      <c r="I257" s="71">
        <f ca="1" t="shared" si="96"/>
        <v>0</v>
      </c>
      <c r="J257" s="71">
        <f ca="1" t="shared" si="97"/>
        <v>0</v>
      </c>
      <c r="K257" s="71">
        <f ca="1" t="shared" si="98"/>
        <v>1500</v>
      </c>
      <c r="L257" s="112"/>
      <c r="M257" s="89">
        <f ca="1" t="shared" si="89"/>
        <v>1500</v>
      </c>
      <c r="N257" s="44" t="s">
        <v>336</v>
      </c>
      <c r="O257" s="44" t="s">
        <v>297</v>
      </c>
      <c r="Q257" s="108"/>
    </row>
    <row r="258" spans="1:17">
      <c r="A258" s="67">
        <v>45462</v>
      </c>
      <c r="B258" s="68">
        <f t="shared" si="91"/>
        <v>45492</v>
      </c>
      <c r="C258" s="108" t="s">
        <v>338</v>
      </c>
      <c r="D258" s="109">
        <v>450</v>
      </c>
      <c r="E258" s="71">
        <f ca="1" t="shared" si="92"/>
        <v>0</v>
      </c>
      <c r="F258" s="71">
        <f ca="1" t="shared" si="93"/>
        <v>0</v>
      </c>
      <c r="G258" s="71">
        <f ca="1" t="shared" si="94"/>
        <v>0</v>
      </c>
      <c r="H258" s="71">
        <f ca="1" t="shared" si="95"/>
        <v>0</v>
      </c>
      <c r="I258" s="71">
        <f ca="1" t="shared" si="96"/>
        <v>0</v>
      </c>
      <c r="J258" s="71">
        <f ca="1" t="shared" si="97"/>
        <v>0</v>
      </c>
      <c r="K258" s="71">
        <f ca="1" t="shared" si="98"/>
        <v>450</v>
      </c>
      <c r="L258" s="112"/>
      <c r="M258" s="89">
        <f ca="1" t="shared" si="89"/>
        <v>450</v>
      </c>
      <c r="N258" s="44" t="s">
        <v>299</v>
      </c>
      <c r="O258" s="44" t="s">
        <v>297</v>
      </c>
      <c r="Q258" s="108"/>
    </row>
    <row r="259" spans="1:17">
      <c r="A259" s="67">
        <v>45486</v>
      </c>
      <c r="B259" s="68">
        <f t="shared" si="91"/>
        <v>45516</v>
      </c>
      <c r="C259" s="108" t="s">
        <v>339</v>
      </c>
      <c r="D259" s="109">
        <v>600</v>
      </c>
      <c r="E259" s="71">
        <f ca="1" t="shared" si="92"/>
        <v>0</v>
      </c>
      <c r="F259" s="71">
        <f ca="1" t="shared" si="93"/>
        <v>0</v>
      </c>
      <c r="G259" s="71">
        <f ca="1" t="shared" si="94"/>
        <v>0</v>
      </c>
      <c r="H259" s="71">
        <f ca="1" t="shared" si="95"/>
        <v>0</v>
      </c>
      <c r="I259" s="71">
        <f ca="1" t="shared" si="96"/>
        <v>0</v>
      </c>
      <c r="J259" s="71">
        <f ca="1" t="shared" si="97"/>
        <v>0</v>
      </c>
      <c r="K259" s="71">
        <f ca="1" t="shared" si="98"/>
        <v>600</v>
      </c>
      <c r="L259" s="112"/>
      <c r="M259" s="76">
        <f ca="1" t="shared" si="89"/>
        <v>600</v>
      </c>
      <c r="N259" s="44" t="s">
        <v>340</v>
      </c>
      <c r="O259" s="44" t="s">
        <v>297</v>
      </c>
      <c r="Q259" s="108"/>
    </row>
    <row r="260" s="44" customFormat="1" spans="1:17">
      <c r="A260" s="77">
        <v>45512</v>
      </c>
      <c r="B260" s="67">
        <f t="shared" si="91"/>
        <v>45542</v>
      </c>
      <c r="C260" s="46" t="s">
        <v>341</v>
      </c>
      <c r="D260" s="70">
        <v>13689</v>
      </c>
      <c r="E260" s="71">
        <f ca="1" t="shared" si="92"/>
        <v>0</v>
      </c>
      <c r="F260" s="71">
        <f ca="1" t="shared" si="93"/>
        <v>0</v>
      </c>
      <c r="G260" s="71">
        <f ca="1" t="shared" si="94"/>
        <v>0</v>
      </c>
      <c r="H260" s="71">
        <f ca="1" t="shared" si="95"/>
        <v>0</v>
      </c>
      <c r="I260" s="71">
        <f ca="1" t="shared" si="96"/>
        <v>0</v>
      </c>
      <c r="J260" s="71">
        <f ca="1" t="shared" si="97"/>
        <v>0</v>
      </c>
      <c r="K260" s="71">
        <f ca="1" t="shared" si="98"/>
        <v>13689</v>
      </c>
      <c r="L260" s="70"/>
      <c r="M260" s="76">
        <f ca="1" t="shared" si="89"/>
        <v>13689</v>
      </c>
      <c r="N260" s="44" t="s">
        <v>342</v>
      </c>
      <c r="O260" s="44" t="s">
        <v>343</v>
      </c>
      <c r="P260" s="113"/>
      <c r="Q260" s="46"/>
    </row>
    <row r="261" s="44" customFormat="1" spans="1:17">
      <c r="A261" s="77">
        <v>45512</v>
      </c>
      <c r="B261" s="67">
        <f t="shared" si="91"/>
        <v>45542</v>
      </c>
      <c r="C261" s="46" t="s">
        <v>344</v>
      </c>
      <c r="D261" s="70">
        <v>900</v>
      </c>
      <c r="E261" s="71">
        <f ca="1" t="shared" si="92"/>
        <v>0</v>
      </c>
      <c r="F261" s="71">
        <f ca="1" t="shared" si="93"/>
        <v>0</v>
      </c>
      <c r="G261" s="71">
        <f ca="1" t="shared" si="94"/>
        <v>0</v>
      </c>
      <c r="H261" s="71">
        <f ca="1" t="shared" si="95"/>
        <v>0</v>
      </c>
      <c r="I261" s="71">
        <f ca="1" t="shared" si="96"/>
        <v>0</v>
      </c>
      <c r="J261" s="71">
        <f ca="1" t="shared" si="97"/>
        <v>0</v>
      </c>
      <c r="K261" s="71">
        <f ca="1" t="shared" si="98"/>
        <v>900</v>
      </c>
      <c r="L261" s="70"/>
      <c r="M261" s="76">
        <f ca="1" t="shared" si="89"/>
        <v>900</v>
      </c>
      <c r="N261" s="44" t="s">
        <v>342</v>
      </c>
      <c r="O261" s="44" t="s">
        <v>343</v>
      </c>
      <c r="P261" s="113"/>
      <c r="Q261" s="46"/>
    </row>
    <row r="262" spans="1:17">
      <c r="A262" s="67">
        <v>45531</v>
      </c>
      <c r="B262" s="68">
        <f t="shared" si="91"/>
        <v>45561</v>
      </c>
      <c r="C262" s="108" t="s">
        <v>345</v>
      </c>
      <c r="D262" s="109">
        <v>2900</v>
      </c>
      <c r="E262" s="71">
        <f ca="1" t="shared" si="92"/>
        <v>0</v>
      </c>
      <c r="F262" s="71">
        <f ca="1" t="shared" si="93"/>
        <v>0</v>
      </c>
      <c r="G262" s="71">
        <f ca="1" t="shared" si="94"/>
        <v>0</v>
      </c>
      <c r="H262" s="71">
        <f ca="1" t="shared" si="95"/>
        <v>0</v>
      </c>
      <c r="I262" s="71">
        <f ca="1" t="shared" si="96"/>
        <v>0</v>
      </c>
      <c r="J262" s="71">
        <f ca="1" t="shared" si="97"/>
        <v>0</v>
      </c>
      <c r="K262" s="71">
        <f ca="1" t="shared" si="98"/>
        <v>2900</v>
      </c>
      <c r="L262" s="112"/>
      <c r="M262" s="76">
        <f ca="1" t="shared" si="89"/>
        <v>2900</v>
      </c>
      <c r="N262" s="44" t="s">
        <v>346</v>
      </c>
      <c r="O262" s="44" t="s">
        <v>297</v>
      </c>
      <c r="Q262" s="108"/>
    </row>
    <row r="263" spans="1:17">
      <c r="A263" s="67">
        <v>45533</v>
      </c>
      <c r="B263" s="68">
        <f t="shared" si="91"/>
        <v>45563</v>
      </c>
      <c r="C263" s="108" t="s">
        <v>347</v>
      </c>
      <c r="D263" s="109">
        <v>4700</v>
      </c>
      <c r="E263" s="71">
        <f ca="1" t="shared" si="92"/>
        <v>0</v>
      </c>
      <c r="F263" s="71">
        <f ca="1" t="shared" si="93"/>
        <v>0</v>
      </c>
      <c r="G263" s="71">
        <f ca="1" t="shared" si="94"/>
        <v>0</v>
      </c>
      <c r="H263" s="71">
        <f ca="1" t="shared" si="95"/>
        <v>0</v>
      </c>
      <c r="I263" s="71">
        <f ca="1" t="shared" si="96"/>
        <v>0</v>
      </c>
      <c r="J263" s="71">
        <f ca="1" t="shared" si="97"/>
        <v>0</v>
      </c>
      <c r="K263" s="71">
        <f ca="1" t="shared" si="98"/>
        <v>4700</v>
      </c>
      <c r="L263" s="112"/>
      <c r="M263" s="76">
        <f ca="1" t="shared" si="89"/>
        <v>4700</v>
      </c>
      <c r="N263" s="44" t="s">
        <v>314</v>
      </c>
      <c r="O263" s="44" t="s">
        <v>297</v>
      </c>
      <c r="Q263" s="108"/>
    </row>
    <row r="264" spans="1:15">
      <c r="A264" s="77">
        <v>45594</v>
      </c>
      <c r="B264" s="67">
        <f t="shared" si="91"/>
        <v>45624</v>
      </c>
      <c r="C264" s="114" t="s">
        <v>348</v>
      </c>
      <c r="D264" s="109">
        <v>450</v>
      </c>
      <c r="E264" s="71">
        <f ca="1" t="shared" si="92"/>
        <v>0</v>
      </c>
      <c r="F264" s="71">
        <f ca="1" t="shared" si="93"/>
        <v>0</v>
      </c>
      <c r="G264" s="71">
        <f ca="1" t="shared" si="94"/>
        <v>0</v>
      </c>
      <c r="H264" s="71">
        <f ca="1" t="shared" si="95"/>
        <v>0</v>
      </c>
      <c r="I264" s="71">
        <f ca="1" t="shared" si="96"/>
        <v>0</v>
      </c>
      <c r="J264" s="71">
        <f ca="1" t="shared" si="97"/>
        <v>0</v>
      </c>
      <c r="K264" s="71">
        <f ca="1" t="shared" si="98"/>
        <v>450</v>
      </c>
      <c r="L264" s="112"/>
      <c r="M264" s="76">
        <f ca="1" t="shared" si="89"/>
        <v>450</v>
      </c>
      <c r="N264" s="44" t="s">
        <v>299</v>
      </c>
      <c r="O264" s="44" t="s">
        <v>297</v>
      </c>
    </row>
    <row r="265" spans="1:15">
      <c r="A265" s="77">
        <v>45798</v>
      </c>
      <c r="B265" s="67">
        <f t="shared" si="91"/>
        <v>45828</v>
      </c>
      <c r="C265" s="69">
        <v>257016</v>
      </c>
      <c r="D265" s="70">
        <v>6300</v>
      </c>
      <c r="E265" s="71">
        <f ca="1" t="shared" si="92"/>
        <v>0</v>
      </c>
      <c r="F265" s="71">
        <f ca="1" t="shared" si="93"/>
        <v>0</v>
      </c>
      <c r="G265" s="71">
        <f ca="1" t="shared" si="94"/>
        <v>0</v>
      </c>
      <c r="H265" s="71">
        <f ca="1" t="shared" si="95"/>
        <v>0</v>
      </c>
      <c r="I265" s="71">
        <f ca="1" t="shared" si="96"/>
        <v>6300</v>
      </c>
      <c r="J265" s="71">
        <f ca="1" t="shared" si="97"/>
        <v>0</v>
      </c>
      <c r="K265" s="71">
        <f ca="1" t="shared" si="98"/>
        <v>0</v>
      </c>
      <c r="M265" s="76">
        <f ca="1" t="shared" si="89"/>
        <v>6300</v>
      </c>
      <c r="N265" s="44" t="s">
        <v>349</v>
      </c>
      <c r="O265" s="44" t="s">
        <v>350</v>
      </c>
    </row>
    <row r="266" spans="1:14">
      <c r="A266" s="77">
        <v>45819</v>
      </c>
      <c r="B266" s="67">
        <f t="shared" si="91"/>
        <v>45849</v>
      </c>
      <c r="C266" s="69" t="s">
        <v>351</v>
      </c>
      <c r="D266" s="70">
        <v>350</v>
      </c>
      <c r="E266" s="71">
        <f ca="1" t="shared" si="92"/>
        <v>0</v>
      </c>
      <c r="F266" s="71">
        <f ca="1" t="shared" si="93"/>
        <v>0</v>
      </c>
      <c r="G266" s="71">
        <f ca="1" t="shared" si="94"/>
        <v>0</v>
      </c>
      <c r="H266" s="71">
        <f ca="1" t="shared" si="95"/>
        <v>350</v>
      </c>
      <c r="I266" s="71">
        <f ca="1" t="shared" si="96"/>
        <v>0</v>
      </c>
      <c r="J266" s="71">
        <f ca="1" t="shared" si="97"/>
        <v>0</v>
      </c>
      <c r="K266" s="71">
        <f ca="1" t="shared" si="98"/>
        <v>0</v>
      </c>
      <c r="M266" s="76">
        <f ca="1" t="shared" si="89"/>
        <v>350</v>
      </c>
      <c r="N266" s="44" t="s">
        <v>352</v>
      </c>
    </row>
    <row r="267" spans="1:14">
      <c r="A267" s="77">
        <v>45817</v>
      </c>
      <c r="B267" s="67">
        <f t="shared" si="91"/>
        <v>45847</v>
      </c>
      <c r="C267" s="69">
        <v>259437</v>
      </c>
      <c r="D267" s="70">
        <v>150</v>
      </c>
      <c r="E267" s="71">
        <f ca="1" t="shared" si="92"/>
        <v>0</v>
      </c>
      <c r="F267" s="71">
        <f ca="1" t="shared" si="93"/>
        <v>0</v>
      </c>
      <c r="G267" s="71">
        <f ca="1" t="shared" si="94"/>
        <v>0</v>
      </c>
      <c r="H267" s="71">
        <f ca="1" t="shared" si="95"/>
        <v>150</v>
      </c>
      <c r="I267" s="71">
        <f ca="1" t="shared" si="96"/>
        <v>0</v>
      </c>
      <c r="J267" s="71">
        <f ca="1" t="shared" si="97"/>
        <v>0</v>
      </c>
      <c r="K267" s="71">
        <f ca="1" t="shared" si="98"/>
        <v>0</v>
      </c>
      <c r="M267" s="76">
        <f ca="1" t="shared" si="89"/>
        <v>150</v>
      </c>
      <c r="N267" s="44" t="s">
        <v>353</v>
      </c>
    </row>
    <row r="268" spans="1:14">
      <c r="A268" s="77">
        <v>45842</v>
      </c>
      <c r="B268" s="67">
        <f t="shared" si="91"/>
        <v>45872</v>
      </c>
      <c r="C268" s="69">
        <v>263517</v>
      </c>
      <c r="D268" s="70">
        <v>500</v>
      </c>
      <c r="E268" s="71">
        <f ca="1" t="shared" si="92"/>
        <v>0</v>
      </c>
      <c r="F268" s="71">
        <f ca="1" t="shared" si="93"/>
        <v>0</v>
      </c>
      <c r="G268" s="71">
        <f ca="1" t="shared" si="94"/>
        <v>500</v>
      </c>
      <c r="H268" s="71">
        <f ca="1" t="shared" si="95"/>
        <v>0</v>
      </c>
      <c r="I268" s="71">
        <f ca="1" t="shared" si="96"/>
        <v>0</v>
      </c>
      <c r="J268" s="71">
        <f ca="1" t="shared" si="97"/>
        <v>0</v>
      </c>
      <c r="K268" s="71">
        <f ca="1" t="shared" si="98"/>
        <v>0</v>
      </c>
      <c r="M268" s="76">
        <f ca="1" t="shared" si="89"/>
        <v>500</v>
      </c>
      <c r="N268" s="44" t="s">
        <v>354</v>
      </c>
    </row>
    <row r="269" spans="1:14">
      <c r="A269" s="77">
        <v>45850</v>
      </c>
      <c r="B269" s="67">
        <f t="shared" si="91"/>
        <v>45880</v>
      </c>
      <c r="C269" s="69">
        <v>264666</v>
      </c>
      <c r="D269" s="70">
        <v>500</v>
      </c>
      <c r="E269" s="71">
        <f ca="1" t="shared" si="92"/>
        <v>0</v>
      </c>
      <c r="F269" s="71">
        <f ca="1" t="shared" si="93"/>
        <v>0</v>
      </c>
      <c r="G269" s="71">
        <f ca="1" t="shared" si="94"/>
        <v>500</v>
      </c>
      <c r="H269" s="71">
        <f ca="1" t="shared" si="95"/>
        <v>0</v>
      </c>
      <c r="I269" s="71">
        <f ca="1" t="shared" si="96"/>
        <v>0</v>
      </c>
      <c r="J269" s="71">
        <f ca="1" t="shared" si="97"/>
        <v>0</v>
      </c>
      <c r="K269" s="71">
        <f ca="1" t="shared" si="98"/>
        <v>0</v>
      </c>
      <c r="M269" s="76">
        <f ca="1" t="shared" si="89"/>
        <v>500</v>
      </c>
      <c r="N269" s="44" t="s">
        <v>355</v>
      </c>
    </row>
    <row r="270" spans="1:14">
      <c r="A270" s="77">
        <v>45856</v>
      </c>
      <c r="B270" s="67">
        <f t="shared" si="91"/>
        <v>45886</v>
      </c>
      <c r="C270" s="69" t="s">
        <v>356</v>
      </c>
      <c r="D270" s="70">
        <v>700</v>
      </c>
      <c r="E270" s="71">
        <f ca="1" t="shared" si="92"/>
        <v>0</v>
      </c>
      <c r="F270" s="71">
        <f ca="1" t="shared" si="93"/>
        <v>0</v>
      </c>
      <c r="G270" s="71">
        <f ca="1" t="shared" si="94"/>
        <v>700</v>
      </c>
      <c r="H270" s="71">
        <f ca="1" t="shared" si="95"/>
        <v>0</v>
      </c>
      <c r="I270" s="71">
        <f ca="1" t="shared" si="96"/>
        <v>0</v>
      </c>
      <c r="J270" s="71">
        <f ca="1" t="shared" si="97"/>
        <v>0</v>
      </c>
      <c r="K270" s="71">
        <f ca="1" t="shared" si="98"/>
        <v>0</v>
      </c>
      <c r="M270" s="76">
        <f ca="1" t="shared" si="89"/>
        <v>700</v>
      </c>
      <c r="N270" s="44" t="s">
        <v>357</v>
      </c>
    </row>
    <row r="271" spans="1:14">
      <c r="A271" s="77">
        <v>45863</v>
      </c>
      <c r="B271" s="67">
        <f t="shared" si="91"/>
        <v>45893</v>
      </c>
      <c r="C271" s="69" t="s">
        <v>358</v>
      </c>
      <c r="D271" s="70">
        <v>1100</v>
      </c>
      <c r="E271" s="71">
        <f ca="1" t="shared" si="92"/>
        <v>0</v>
      </c>
      <c r="F271" s="71">
        <f ca="1" t="shared" si="93"/>
        <v>0</v>
      </c>
      <c r="G271" s="71">
        <f ca="1" t="shared" si="94"/>
        <v>1100</v>
      </c>
      <c r="H271" s="71">
        <f ca="1" t="shared" si="95"/>
        <v>0</v>
      </c>
      <c r="I271" s="71">
        <f ca="1" t="shared" si="96"/>
        <v>0</v>
      </c>
      <c r="J271" s="71">
        <f ca="1" t="shared" si="97"/>
        <v>0</v>
      </c>
      <c r="K271" s="71">
        <f ca="1" t="shared" si="98"/>
        <v>0</v>
      </c>
      <c r="M271" s="76">
        <f ca="1" t="shared" si="89"/>
        <v>1100</v>
      </c>
      <c r="N271" s="44" t="s">
        <v>359</v>
      </c>
    </row>
    <row r="272" spans="1:15">
      <c r="A272" s="77">
        <v>45863</v>
      </c>
      <c r="B272" s="67">
        <f t="shared" si="91"/>
        <v>45893</v>
      </c>
      <c r="C272" s="69">
        <v>264735</v>
      </c>
      <c r="D272" s="70">
        <v>720</v>
      </c>
      <c r="E272" s="71">
        <f ca="1" t="shared" si="92"/>
        <v>0</v>
      </c>
      <c r="F272" s="71">
        <f ca="1" t="shared" si="93"/>
        <v>0</v>
      </c>
      <c r="G272" s="71">
        <f ca="1" t="shared" si="94"/>
        <v>720</v>
      </c>
      <c r="H272" s="71">
        <f ca="1" t="shared" si="95"/>
        <v>0</v>
      </c>
      <c r="I272" s="71">
        <f ca="1" t="shared" si="96"/>
        <v>0</v>
      </c>
      <c r="J272" s="71">
        <f ca="1" t="shared" si="97"/>
        <v>0</v>
      </c>
      <c r="K272" s="71">
        <f ca="1" t="shared" si="98"/>
        <v>0</v>
      </c>
      <c r="M272" s="76">
        <f ca="1" t="shared" si="89"/>
        <v>720</v>
      </c>
      <c r="N272" s="115" t="s">
        <v>360</v>
      </c>
      <c r="O272" s="44" t="s">
        <v>361</v>
      </c>
    </row>
    <row r="273" spans="1:15">
      <c r="A273" s="77">
        <v>45863</v>
      </c>
      <c r="B273" s="67">
        <f t="shared" si="91"/>
        <v>45893</v>
      </c>
      <c r="C273" s="69">
        <v>264736</v>
      </c>
      <c r="D273" s="70">
        <v>720</v>
      </c>
      <c r="E273" s="71">
        <f ca="1" t="shared" si="92"/>
        <v>0</v>
      </c>
      <c r="F273" s="71">
        <f ca="1" t="shared" si="93"/>
        <v>0</v>
      </c>
      <c r="G273" s="71">
        <f ca="1" t="shared" si="94"/>
        <v>720</v>
      </c>
      <c r="H273" s="71">
        <f ca="1" t="shared" si="95"/>
        <v>0</v>
      </c>
      <c r="I273" s="71">
        <f ca="1" t="shared" si="96"/>
        <v>0</v>
      </c>
      <c r="J273" s="71">
        <f ca="1" t="shared" si="97"/>
        <v>0</v>
      </c>
      <c r="K273" s="71">
        <f ca="1" t="shared" si="98"/>
        <v>0</v>
      </c>
      <c r="M273" s="76">
        <f ca="1" t="shared" si="89"/>
        <v>720</v>
      </c>
      <c r="N273" s="115" t="s">
        <v>360</v>
      </c>
      <c r="O273" s="44" t="s">
        <v>361</v>
      </c>
    </row>
    <row r="274" spans="1:15">
      <c r="A274" s="77">
        <v>45863</v>
      </c>
      <c r="B274" s="67">
        <f t="shared" si="91"/>
        <v>45893</v>
      </c>
      <c r="C274" s="69">
        <v>264737</v>
      </c>
      <c r="D274" s="70">
        <v>720</v>
      </c>
      <c r="E274" s="71">
        <f ca="1" t="shared" si="92"/>
        <v>0</v>
      </c>
      <c r="F274" s="71">
        <f ca="1" t="shared" si="93"/>
        <v>0</v>
      </c>
      <c r="G274" s="71">
        <f ca="1" t="shared" si="94"/>
        <v>720</v>
      </c>
      <c r="H274" s="71">
        <f ca="1" t="shared" si="95"/>
        <v>0</v>
      </c>
      <c r="I274" s="71">
        <f ca="1" t="shared" si="96"/>
        <v>0</v>
      </c>
      <c r="J274" s="71">
        <f ca="1" t="shared" si="97"/>
        <v>0</v>
      </c>
      <c r="K274" s="71">
        <f ca="1" t="shared" si="98"/>
        <v>0</v>
      </c>
      <c r="M274" s="76">
        <f ca="1" t="shared" si="89"/>
        <v>720</v>
      </c>
      <c r="N274" s="115" t="s">
        <v>360</v>
      </c>
      <c r="O274" s="44" t="s">
        <v>361</v>
      </c>
    </row>
    <row r="275" spans="1:15">
      <c r="A275" s="77">
        <v>45863</v>
      </c>
      <c r="B275" s="67">
        <f t="shared" si="91"/>
        <v>45893</v>
      </c>
      <c r="C275" s="69">
        <v>264738</v>
      </c>
      <c r="D275" s="70">
        <v>720</v>
      </c>
      <c r="E275" s="71">
        <f ca="1" t="shared" si="92"/>
        <v>0</v>
      </c>
      <c r="F275" s="71">
        <f ca="1" t="shared" si="93"/>
        <v>0</v>
      </c>
      <c r="G275" s="71">
        <f ca="1" t="shared" si="94"/>
        <v>720</v>
      </c>
      <c r="H275" s="71">
        <f ca="1" t="shared" si="95"/>
        <v>0</v>
      </c>
      <c r="I275" s="71">
        <f ca="1" t="shared" si="96"/>
        <v>0</v>
      </c>
      <c r="J275" s="71">
        <f ca="1" t="shared" si="97"/>
        <v>0</v>
      </c>
      <c r="K275" s="71">
        <f ca="1" t="shared" si="98"/>
        <v>0</v>
      </c>
      <c r="M275" s="76">
        <f ca="1" t="shared" si="89"/>
        <v>720</v>
      </c>
      <c r="N275" s="115" t="s">
        <v>360</v>
      </c>
      <c r="O275" s="44" t="s">
        <v>361</v>
      </c>
    </row>
    <row r="276" spans="1:15">
      <c r="A276" s="77">
        <v>45863</v>
      </c>
      <c r="B276" s="67">
        <f t="shared" si="91"/>
        <v>45893</v>
      </c>
      <c r="C276" s="69">
        <v>264745</v>
      </c>
      <c r="D276" s="70">
        <v>720</v>
      </c>
      <c r="E276" s="71">
        <f ca="1" t="shared" si="92"/>
        <v>0</v>
      </c>
      <c r="F276" s="71">
        <f ca="1" t="shared" si="93"/>
        <v>0</v>
      </c>
      <c r="G276" s="71">
        <f ca="1" t="shared" si="94"/>
        <v>720</v>
      </c>
      <c r="H276" s="71">
        <f ca="1" t="shared" si="95"/>
        <v>0</v>
      </c>
      <c r="I276" s="71">
        <f ca="1" t="shared" si="96"/>
        <v>0</v>
      </c>
      <c r="J276" s="71">
        <f ca="1" t="shared" si="97"/>
        <v>0</v>
      </c>
      <c r="K276" s="71">
        <f ca="1" t="shared" si="98"/>
        <v>0</v>
      </c>
      <c r="M276" s="76">
        <f ca="1" t="shared" si="89"/>
        <v>720</v>
      </c>
      <c r="N276" s="115" t="s">
        <v>360</v>
      </c>
      <c r="O276" s="44" t="s">
        <v>361</v>
      </c>
    </row>
    <row r="277" spans="1:15">
      <c r="A277" s="77">
        <v>45876</v>
      </c>
      <c r="B277" s="67">
        <f t="shared" si="91"/>
        <v>45906</v>
      </c>
      <c r="C277" s="69">
        <v>264713</v>
      </c>
      <c r="D277" s="70">
        <v>1350</v>
      </c>
      <c r="E277" s="71">
        <f ca="1" t="shared" si="92"/>
        <v>0</v>
      </c>
      <c r="F277" s="71">
        <f ca="1" t="shared" si="93"/>
        <v>1350</v>
      </c>
      <c r="G277" s="71">
        <f ca="1" t="shared" si="94"/>
        <v>0</v>
      </c>
      <c r="H277" s="71">
        <f ca="1" t="shared" si="95"/>
        <v>0</v>
      </c>
      <c r="I277" s="71">
        <f ca="1" t="shared" si="96"/>
        <v>0</v>
      </c>
      <c r="J277" s="71">
        <f ca="1" t="shared" si="97"/>
        <v>0</v>
      </c>
      <c r="K277" s="71">
        <f ca="1" t="shared" si="98"/>
        <v>0</v>
      </c>
      <c r="M277" s="76">
        <f ca="1" t="shared" si="89"/>
        <v>1350</v>
      </c>
      <c r="N277" s="44" t="s">
        <v>360</v>
      </c>
      <c r="O277" s="44" t="s">
        <v>362</v>
      </c>
    </row>
    <row r="278" spans="1:15">
      <c r="A278" s="77">
        <v>45876</v>
      </c>
      <c r="B278" s="67">
        <f t="shared" si="91"/>
        <v>45906</v>
      </c>
      <c r="C278" s="69">
        <v>267005</v>
      </c>
      <c r="D278" s="70">
        <v>540</v>
      </c>
      <c r="E278" s="71">
        <f ca="1" t="shared" si="92"/>
        <v>0</v>
      </c>
      <c r="F278" s="71">
        <f ca="1" t="shared" si="93"/>
        <v>540</v>
      </c>
      <c r="G278" s="71">
        <f ca="1" t="shared" si="94"/>
        <v>0</v>
      </c>
      <c r="H278" s="71">
        <f ca="1" t="shared" si="95"/>
        <v>0</v>
      </c>
      <c r="I278" s="71">
        <f ca="1" t="shared" si="96"/>
        <v>0</v>
      </c>
      <c r="J278" s="71">
        <f ca="1" t="shared" si="97"/>
        <v>0</v>
      </c>
      <c r="K278" s="71">
        <f ca="1" t="shared" si="98"/>
        <v>0</v>
      </c>
      <c r="M278" s="76">
        <f ca="1" t="shared" si="89"/>
        <v>540</v>
      </c>
      <c r="N278" s="44" t="s">
        <v>360</v>
      </c>
      <c r="O278" s="44" t="s">
        <v>362</v>
      </c>
    </row>
    <row r="279" spans="1:15">
      <c r="A279" s="77">
        <v>45876</v>
      </c>
      <c r="B279" s="67">
        <f t="shared" si="91"/>
        <v>45906</v>
      </c>
      <c r="C279" s="69">
        <v>264751</v>
      </c>
      <c r="D279" s="70">
        <v>720</v>
      </c>
      <c r="E279" s="71">
        <f ca="1" t="shared" si="92"/>
        <v>0</v>
      </c>
      <c r="F279" s="71">
        <f ca="1" t="shared" si="93"/>
        <v>720</v>
      </c>
      <c r="G279" s="71">
        <f ca="1" t="shared" si="94"/>
        <v>0</v>
      </c>
      <c r="H279" s="71">
        <f ca="1" t="shared" si="95"/>
        <v>0</v>
      </c>
      <c r="I279" s="71">
        <f ca="1" t="shared" si="96"/>
        <v>0</v>
      </c>
      <c r="J279" s="71">
        <f ca="1" t="shared" si="97"/>
        <v>0</v>
      </c>
      <c r="K279" s="71">
        <f ca="1" t="shared" si="98"/>
        <v>0</v>
      </c>
      <c r="M279" s="76">
        <f ca="1" t="shared" si="89"/>
        <v>720</v>
      </c>
      <c r="N279" s="44" t="s">
        <v>363</v>
      </c>
      <c r="O279" s="44" t="s">
        <v>364</v>
      </c>
    </row>
    <row r="280" spans="1:15">
      <c r="A280" s="77">
        <v>45876</v>
      </c>
      <c r="B280" s="67">
        <f t="shared" si="91"/>
        <v>45906</v>
      </c>
      <c r="C280" s="69">
        <v>266770</v>
      </c>
      <c r="D280" s="70">
        <v>3150</v>
      </c>
      <c r="E280" s="71">
        <f ca="1" t="shared" si="92"/>
        <v>0</v>
      </c>
      <c r="F280" s="71">
        <f ca="1" t="shared" si="93"/>
        <v>3150</v>
      </c>
      <c r="G280" s="71">
        <f ca="1" t="shared" si="94"/>
        <v>0</v>
      </c>
      <c r="H280" s="71">
        <f ca="1" t="shared" si="95"/>
        <v>0</v>
      </c>
      <c r="I280" s="71">
        <f ca="1" t="shared" si="96"/>
        <v>0</v>
      </c>
      <c r="J280" s="71">
        <f ca="1" t="shared" si="97"/>
        <v>0</v>
      </c>
      <c r="K280" s="71">
        <f ca="1" t="shared" si="98"/>
        <v>0</v>
      </c>
      <c r="M280" s="76">
        <f ca="1" t="shared" si="89"/>
        <v>3150</v>
      </c>
      <c r="N280" s="44" t="s">
        <v>365</v>
      </c>
      <c r="O280" s="44" t="s">
        <v>364</v>
      </c>
    </row>
    <row r="281" spans="1:15">
      <c r="A281" s="77">
        <v>45876</v>
      </c>
      <c r="B281" s="67">
        <f t="shared" si="91"/>
        <v>45906</v>
      </c>
      <c r="C281" s="69">
        <v>267994</v>
      </c>
      <c r="D281" s="70">
        <v>2691</v>
      </c>
      <c r="E281" s="71">
        <f ca="1" t="shared" si="92"/>
        <v>0</v>
      </c>
      <c r="F281" s="71">
        <f ca="1" t="shared" si="93"/>
        <v>2691</v>
      </c>
      <c r="G281" s="71">
        <f ca="1" t="shared" si="94"/>
        <v>0</v>
      </c>
      <c r="H281" s="71">
        <f ca="1" t="shared" si="95"/>
        <v>0</v>
      </c>
      <c r="I281" s="71">
        <f ca="1" t="shared" si="96"/>
        <v>0</v>
      </c>
      <c r="J281" s="71">
        <f ca="1" t="shared" si="97"/>
        <v>0</v>
      </c>
      <c r="K281" s="71">
        <f ca="1" t="shared" si="98"/>
        <v>0</v>
      </c>
      <c r="M281" s="76">
        <f ca="1" t="shared" si="89"/>
        <v>2691</v>
      </c>
      <c r="N281" s="44" t="s">
        <v>365</v>
      </c>
      <c r="O281" s="44" t="s">
        <v>364</v>
      </c>
    </row>
    <row r="282" spans="1:15">
      <c r="A282" s="77">
        <v>45887</v>
      </c>
      <c r="B282" s="67">
        <f t="shared" si="91"/>
        <v>45917</v>
      </c>
      <c r="C282" s="69">
        <v>268362</v>
      </c>
      <c r="D282" s="70">
        <v>3150</v>
      </c>
      <c r="E282" s="71">
        <f ca="1" t="shared" si="92"/>
        <v>0</v>
      </c>
      <c r="F282" s="71">
        <f ca="1" t="shared" si="93"/>
        <v>3150</v>
      </c>
      <c r="G282" s="71">
        <f ca="1" t="shared" si="94"/>
        <v>0</v>
      </c>
      <c r="H282" s="71">
        <f ca="1" t="shared" si="95"/>
        <v>0</v>
      </c>
      <c r="I282" s="71">
        <f ca="1" t="shared" si="96"/>
        <v>0</v>
      </c>
      <c r="J282" s="71">
        <f ca="1" t="shared" si="97"/>
        <v>0</v>
      </c>
      <c r="K282" s="71">
        <f ca="1" t="shared" si="98"/>
        <v>0</v>
      </c>
      <c r="M282" s="76">
        <f ca="1" t="shared" si="89"/>
        <v>3150</v>
      </c>
      <c r="N282" s="44" t="s">
        <v>360</v>
      </c>
      <c r="O282" s="44" t="s">
        <v>362</v>
      </c>
    </row>
    <row r="283" spans="1:15">
      <c r="A283" s="77">
        <v>45887</v>
      </c>
      <c r="B283" s="67">
        <f t="shared" si="91"/>
        <v>45917</v>
      </c>
      <c r="C283" s="69">
        <v>268363</v>
      </c>
      <c r="D283" s="70">
        <v>3150</v>
      </c>
      <c r="E283" s="71">
        <f ca="1" t="shared" si="92"/>
        <v>0</v>
      </c>
      <c r="F283" s="71">
        <f ca="1" t="shared" si="93"/>
        <v>3150</v>
      </c>
      <c r="G283" s="71">
        <f ca="1" t="shared" si="94"/>
        <v>0</v>
      </c>
      <c r="H283" s="71">
        <f ca="1" t="shared" si="95"/>
        <v>0</v>
      </c>
      <c r="I283" s="71">
        <f ca="1" t="shared" si="96"/>
        <v>0</v>
      </c>
      <c r="J283" s="71">
        <f ca="1" t="shared" si="97"/>
        <v>0</v>
      </c>
      <c r="K283" s="71">
        <f ca="1" t="shared" si="98"/>
        <v>0</v>
      </c>
      <c r="M283" s="76">
        <f ca="1" t="shared" si="89"/>
        <v>3150</v>
      </c>
      <c r="N283" s="44" t="s">
        <v>360</v>
      </c>
      <c r="O283" s="44" t="s">
        <v>362</v>
      </c>
    </row>
    <row r="284" spans="1:15">
      <c r="A284" s="77">
        <v>45887</v>
      </c>
      <c r="B284" s="67">
        <f t="shared" si="91"/>
        <v>45917</v>
      </c>
      <c r="C284" s="69">
        <v>268364</v>
      </c>
      <c r="D284" s="70">
        <v>720</v>
      </c>
      <c r="E284" s="71">
        <f ca="1" t="shared" si="92"/>
        <v>0</v>
      </c>
      <c r="F284" s="71">
        <f ca="1" t="shared" si="93"/>
        <v>720</v>
      </c>
      <c r="G284" s="71">
        <f ca="1" t="shared" si="94"/>
        <v>0</v>
      </c>
      <c r="H284" s="71">
        <f ca="1" t="shared" si="95"/>
        <v>0</v>
      </c>
      <c r="I284" s="71">
        <f ca="1" t="shared" si="96"/>
        <v>0</v>
      </c>
      <c r="J284" s="71">
        <f ca="1" t="shared" si="97"/>
        <v>0</v>
      </c>
      <c r="K284" s="71">
        <f ca="1" t="shared" si="98"/>
        <v>0</v>
      </c>
      <c r="M284" s="76">
        <f ca="1" t="shared" si="89"/>
        <v>720</v>
      </c>
      <c r="N284" s="44" t="s">
        <v>360</v>
      </c>
      <c r="O284" s="44" t="s">
        <v>362</v>
      </c>
    </row>
    <row r="285" spans="1:14">
      <c r="A285" s="77">
        <v>45896</v>
      </c>
      <c r="B285" s="67">
        <f t="shared" si="91"/>
        <v>45926</v>
      </c>
      <c r="C285" s="69">
        <v>270333</v>
      </c>
      <c r="D285" s="70">
        <v>500</v>
      </c>
      <c r="E285" s="71">
        <f ca="1" t="shared" si="92"/>
        <v>0</v>
      </c>
      <c r="F285" s="71">
        <f ca="1" t="shared" si="93"/>
        <v>500</v>
      </c>
      <c r="G285" s="71">
        <f ca="1" t="shared" si="94"/>
        <v>0</v>
      </c>
      <c r="H285" s="71">
        <f ca="1" t="shared" si="95"/>
        <v>0</v>
      </c>
      <c r="I285" s="71">
        <f ca="1" t="shared" si="96"/>
        <v>0</v>
      </c>
      <c r="J285" s="71">
        <f ca="1" t="shared" si="97"/>
        <v>0</v>
      </c>
      <c r="K285" s="71">
        <f ca="1" t="shared" si="98"/>
        <v>0</v>
      </c>
      <c r="M285" s="76">
        <f ca="1" t="shared" si="89"/>
        <v>500</v>
      </c>
      <c r="N285" s="44" t="s">
        <v>366</v>
      </c>
    </row>
    <row r="286" spans="1:14">
      <c r="A286" s="77">
        <v>45896</v>
      </c>
      <c r="B286" s="67">
        <f t="shared" si="91"/>
        <v>45926</v>
      </c>
      <c r="C286" s="69" t="s">
        <v>367</v>
      </c>
      <c r="D286" s="70">
        <v>1100</v>
      </c>
      <c r="E286" s="71">
        <f ca="1" t="shared" si="92"/>
        <v>0</v>
      </c>
      <c r="F286" s="71">
        <f ca="1" t="shared" si="93"/>
        <v>1100</v>
      </c>
      <c r="G286" s="71">
        <f ca="1" t="shared" si="94"/>
        <v>0</v>
      </c>
      <c r="H286" s="71">
        <f ca="1" t="shared" si="95"/>
        <v>0</v>
      </c>
      <c r="I286" s="71">
        <f ca="1" t="shared" si="96"/>
        <v>0</v>
      </c>
      <c r="J286" s="71">
        <f ca="1" t="shared" si="97"/>
        <v>0</v>
      </c>
      <c r="K286" s="71">
        <f ca="1" t="shared" si="98"/>
        <v>0</v>
      </c>
      <c r="M286" s="76">
        <f ca="1" t="shared" si="89"/>
        <v>1100</v>
      </c>
      <c r="N286" s="44" t="s">
        <v>368</v>
      </c>
    </row>
    <row r="287" spans="1:14">
      <c r="A287" s="77">
        <v>45899</v>
      </c>
      <c r="B287" s="67">
        <f t="shared" si="91"/>
        <v>45929</v>
      </c>
      <c r="C287" s="69">
        <v>271158</v>
      </c>
      <c r="D287" s="70">
        <v>500</v>
      </c>
      <c r="E287" s="71">
        <f ca="1" t="shared" si="92"/>
        <v>0</v>
      </c>
      <c r="F287" s="71">
        <f ca="1" t="shared" si="93"/>
        <v>500</v>
      </c>
      <c r="G287" s="71">
        <f ca="1" t="shared" si="94"/>
        <v>0</v>
      </c>
      <c r="H287" s="71">
        <f ca="1" t="shared" si="95"/>
        <v>0</v>
      </c>
      <c r="I287" s="71">
        <f ca="1" t="shared" si="96"/>
        <v>0</v>
      </c>
      <c r="J287" s="71">
        <f ca="1" t="shared" si="97"/>
        <v>0</v>
      </c>
      <c r="K287" s="71">
        <f ca="1" t="shared" si="98"/>
        <v>0</v>
      </c>
      <c r="M287" s="76">
        <f ca="1" t="shared" si="89"/>
        <v>500</v>
      </c>
      <c r="N287" s="44" t="s">
        <v>369</v>
      </c>
    </row>
    <row r="288" spans="1:14">
      <c r="A288" s="77">
        <v>45902</v>
      </c>
      <c r="B288" s="67">
        <f t="shared" si="91"/>
        <v>45932</v>
      </c>
      <c r="C288" s="69">
        <v>270967</v>
      </c>
      <c r="D288" s="70">
        <v>3110</v>
      </c>
      <c r="E288" s="71">
        <f ca="1" t="shared" si="92"/>
        <v>3110</v>
      </c>
      <c r="F288" s="71">
        <f ca="1" t="shared" si="93"/>
        <v>0</v>
      </c>
      <c r="G288" s="71">
        <f ca="1" t="shared" si="94"/>
        <v>0</v>
      </c>
      <c r="H288" s="71">
        <f ca="1" t="shared" si="95"/>
        <v>0</v>
      </c>
      <c r="I288" s="71">
        <f ca="1" t="shared" si="96"/>
        <v>0</v>
      </c>
      <c r="J288" s="71">
        <f ca="1" t="shared" si="97"/>
        <v>0</v>
      </c>
      <c r="K288" s="71">
        <f ca="1" t="shared" si="98"/>
        <v>0</v>
      </c>
      <c r="M288" s="76">
        <f ca="1" t="shared" si="89"/>
        <v>3110</v>
      </c>
      <c r="N288" s="44" t="s">
        <v>360</v>
      </c>
    </row>
    <row r="289" spans="1:14">
      <c r="A289" s="77">
        <v>45902</v>
      </c>
      <c r="B289" s="67">
        <f t="shared" si="91"/>
        <v>45932</v>
      </c>
      <c r="C289" s="69">
        <v>271552</v>
      </c>
      <c r="D289" s="70">
        <v>400</v>
      </c>
      <c r="E289" s="71">
        <f ca="1" t="shared" si="92"/>
        <v>400</v>
      </c>
      <c r="F289" s="71">
        <f ca="1" t="shared" si="93"/>
        <v>0</v>
      </c>
      <c r="G289" s="71">
        <f ca="1" t="shared" si="94"/>
        <v>0</v>
      </c>
      <c r="H289" s="71">
        <f ca="1" t="shared" si="95"/>
        <v>0</v>
      </c>
      <c r="I289" s="71">
        <f ca="1" t="shared" si="96"/>
        <v>0</v>
      </c>
      <c r="J289" s="71">
        <f ca="1" t="shared" si="97"/>
        <v>0</v>
      </c>
      <c r="K289" s="71">
        <f ca="1" t="shared" si="98"/>
        <v>0</v>
      </c>
      <c r="M289" s="76">
        <f ca="1" t="shared" si="89"/>
        <v>400</v>
      </c>
      <c r="N289" s="44" t="s">
        <v>360</v>
      </c>
    </row>
    <row r="290" spans="1:15">
      <c r="A290" s="77">
        <v>45905</v>
      </c>
      <c r="B290" s="67">
        <f t="shared" si="91"/>
        <v>45935</v>
      </c>
      <c r="C290" s="69">
        <v>271513</v>
      </c>
      <c r="D290" s="70">
        <v>540</v>
      </c>
      <c r="E290" s="71">
        <f ca="1" t="shared" si="92"/>
        <v>540</v>
      </c>
      <c r="F290" s="71">
        <f ca="1" t="shared" si="93"/>
        <v>0</v>
      </c>
      <c r="G290" s="71">
        <f ca="1" t="shared" si="94"/>
        <v>0</v>
      </c>
      <c r="H290" s="71">
        <f ca="1" t="shared" si="95"/>
        <v>0</v>
      </c>
      <c r="I290" s="71">
        <f ca="1" t="shared" si="96"/>
        <v>0</v>
      </c>
      <c r="J290" s="71">
        <f ca="1" t="shared" si="97"/>
        <v>0</v>
      </c>
      <c r="K290" s="71">
        <f ca="1" t="shared" si="98"/>
        <v>0</v>
      </c>
      <c r="M290" s="76">
        <f ca="1" t="shared" ref="M290:M341" si="99">SUM(E290:L290)</f>
        <v>540</v>
      </c>
      <c r="N290" s="44" t="s">
        <v>370</v>
      </c>
      <c r="O290" s="44" t="s">
        <v>371</v>
      </c>
    </row>
    <row r="291" spans="1:15">
      <c r="A291" s="77">
        <v>45905</v>
      </c>
      <c r="B291" s="67">
        <f t="shared" si="91"/>
        <v>45935</v>
      </c>
      <c r="C291" s="69">
        <v>271514</v>
      </c>
      <c r="D291" s="70">
        <v>540</v>
      </c>
      <c r="E291" s="71">
        <f ca="1" t="shared" si="92"/>
        <v>540</v>
      </c>
      <c r="F291" s="71">
        <f ca="1" t="shared" si="93"/>
        <v>0</v>
      </c>
      <c r="G291" s="71">
        <f ca="1" t="shared" si="94"/>
        <v>0</v>
      </c>
      <c r="H291" s="71">
        <f ca="1" t="shared" si="95"/>
        <v>0</v>
      </c>
      <c r="I291" s="71">
        <f ca="1" t="shared" si="96"/>
        <v>0</v>
      </c>
      <c r="J291" s="71">
        <f ca="1" t="shared" si="97"/>
        <v>0</v>
      </c>
      <c r="K291" s="71">
        <f ca="1" t="shared" si="98"/>
        <v>0</v>
      </c>
      <c r="M291" s="76">
        <f ca="1" t="shared" si="99"/>
        <v>540</v>
      </c>
      <c r="N291" s="44" t="s">
        <v>370</v>
      </c>
      <c r="O291" s="44" t="s">
        <v>371</v>
      </c>
    </row>
    <row r="292" spans="1:14">
      <c r="A292" s="77">
        <v>45908</v>
      </c>
      <c r="B292" s="67">
        <f t="shared" ref="B292:B341" si="100">A292+30</f>
        <v>45938</v>
      </c>
      <c r="C292" s="69" t="s">
        <v>372</v>
      </c>
      <c r="D292" s="70">
        <v>350</v>
      </c>
      <c r="E292" s="71">
        <f ca="1" t="shared" ref="E292:E341" si="101">IF(TODAY()-B292&gt;=1,0,D292)</f>
        <v>350</v>
      </c>
      <c r="F292" s="71">
        <f ca="1" t="shared" ref="F292:F341" si="102">IF(AND(TODAY()-B292&gt;=1,TODAY()-B292&lt;=30),D292,0)</f>
        <v>0</v>
      </c>
      <c r="G292" s="71">
        <f ca="1" t="shared" ref="G292:G341" si="103">IF(AND(TODAY()-B292&gt;=31,TODAY()-B292&lt;=60),D292,0)</f>
        <v>0</v>
      </c>
      <c r="H292" s="71">
        <f ca="1" t="shared" ref="H292:H341" si="104">IF(AND(TODAY()-B292&gt;=61,TODAY()-B292&lt;=90),D292,0)</f>
        <v>0</v>
      </c>
      <c r="I292" s="71">
        <f ca="1" t="shared" ref="I292:I341" si="105">IF(AND(TODAY()-B292&gt;=91,TODAY()-B292&lt;=120),D292,0)</f>
        <v>0</v>
      </c>
      <c r="J292" s="71">
        <f ca="1" t="shared" ref="J292:J341" si="106">IF(AND(TODAY()-B292&gt;=121,TODAY()-B292&lt;=150),D292,0)</f>
        <v>0</v>
      </c>
      <c r="K292" s="71">
        <f ca="1" t="shared" ref="K292:K341" si="107">IF(TODAY()-B292&gt;=151,D292,0)</f>
        <v>0</v>
      </c>
      <c r="M292" s="76">
        <f ca="1" t="shared" si="99"/>
        <v>350</v>
      </c>
      <c r="N292" s="44" t="s">
        <v>373</v>
      </c>
    </row>
    <row r="293" spans="1:14">
      <c r="A293" s="77">
        <v>45909</v>
      </c>
      <c r="B293" s="67">
        <f t="shared" si="100"/>
        <v>45939</v>
      </c>
      <c r="C293" s="69" t="s">
        <v>374</v>
      </c>
      <c r="D293" s="70">
        <v>4485</v>
      </c>
      <c r="E293" s="71">
        <f ca="1" t="shared" si="101"/>
        <v>4485</v>
      </c>
      <c r="F293" s="71">
        <f ca="1" t="shared" si="102"/>
        <v>0</v>
      </c>
      <c r="G293" s="71">
        <f ca="1" t="shared" si="103"/>
        <v>0</v>
      </c>
      <c r="H293" s="71">
        <f ca="1" t="shared" si="104"/>
        <v>0</v>
      </c>
      <c r="I293" s="71">
        <f ca="1" t="shared" si="105"/>
        <v>0</v>
      </c>
      <c r="J293" s="71">
        <f ca="1" t="shared" si="106"/>
        <v>0</v>
      </c>
      <c r="K293" s="71">
        <f ca="1" t="shared" si="107"/>
        <v>0</v>
      </c>
      <c r="M293" s="76">
        <f ca="1" t="shared" si="99"/>
        <v>4485</v>
      </c>
      <c r="N293" s="44" t="s">
        <v>375</v>
      </c>
    </row>
    <row r="294" spans="1:14">
      <c r="A294" s="77">
        <v>45909</v>
      </c>
      <c r="B294" s="67">
        <f t="shared" si="100"/>
        <v>45939</v>
      </c>
      <c r="C294" s="69" t="s">
        <v>376</v>
      </c>
      <c r="D294" s="70">
        <v>200</v>
      </c>
      <c r="E294" s="71">
        <f ca="1" t="shared" si="101"/>
        <v>200</v>
      </c>
      <c r="F294" s="71">
        <f ca="1" t="shared" si="102"/>
        <v>0</v>
      </c>
      <c r="G294" s="71">
        <f ca="1" t="shared" si="103"/>
        <v>0</v>
      </c>
      <c r="H294" s="71">
        <f ca="1" t="shared" si="104"/>
        <v>0</v>
      </c>
      <c r="I294" s="71">
        <f ca="1" t="shared" si="105"/>
        <v>0</v>
      </c>
      <c r="J294" s="71">
        <f ca="1" t="shared" si="106"/>
        <v>0</v>
      </c>
      <c r="K294" s="71">
        <f ca="1" t="shared" si="107"/>
        <v>0</v>
      </c>
      <c r="M294" s="76">
        <f ca="1" t="shared" si="99"/>
        <v>200</v>
      </c>
      <c r="N294" s="44" t="s">
        <v>377</v>
      </c>
    </row>
    <row r="295" spans="1:14">
      <c r="A295" s="77">
        <v>45910</v>
      </c>
      <c r="B295" s="67">
        <f t="shared" si="100"/>
        <v>45940</v>
      </c>
      <c r="C295" s="69" t="s">
        <v>378</v>
      </c>
      <c r="D295" s="70">
        <v>200</v>
      </c>
      <c r="E295" s="71">
        <f ca="1" t="shared" si="101"/>
        <v>200</v>
      </c>
      <c r="F295" s="71">
        <f ca="1" t="shared" si="102"/>
        <v>0</v>
      </c>
      <c r="G295" s="71">
        <f ca="1" t="shared" si="103"/>
        <v>0</v>
      </c>
      <c r="H295" s="71">
        <f ca="1" t="shared" si="104"/>
        <v>0</v>
      </c>
      <c r="I295" s="71">
        <f ca="1" t="shared" si="105"/>
        <v>0</v>
      </c>
      <c r="J295" s="71">
        <f ca="1" t="shared" si="106"/>
        <v>0</v>
      </c>
      <c r="K295" s="71">
        <f ca="1" t="shared" si="107"/>
        <v>0</v>
      </c>
      <c r="M295" s="76">
        <f ca="1" t="shared" si="99"/>
        <v>200</v>
      </c>
      <c r="N295" s="44" t="s">
        <v>379</v>
      </c>
    </row>
    <row r="296" spans="1:14">
      <c r="A296" s="77">
        <v>45910</v>
      </c>
      <c r="B296" s="67">
        <f t="shared" si="100"/>
        <v>45940</v>
      </c>
      <c r="C296" s="69" t="s">
        <v>380</v>
      </c>
      <c r="D296" s="70">
        <v>4485</v>
      </c>
      <c r="E296" s="71">
        <f ca="1" t="shared" si="101"/>
        <v>4485</v>
      </c>
      <c r="F296" s="71">
        <f ca="1" t="shared" si="102"/>
        <v>0</v>
      </c>
      <c r="G296" s="71">
        <f ca="1" t="shared" si="103"/>
        <v>0</v>
      </c>
      <c r="H296" s="71">
        <f ca="1" t="shared" si="104"/>
        <v>0</v>
      </c>
      <c r="I296" s="71">
        <f ca="1" t="shared" si="105"/>
        <v>0</v>
      </c>
      <c r="J296" s="71">
        <f ca="1" t="shared" si="106"/>
        <v>0</v>
      </c>
      <c r="K296" s="71">
        <f ca="1" t="shared" si="107"/>
        <v>0</v>
      </c>
      <c r="M296" s="76">
        <f ca="1" t="shared" si="99"/>
        <v>4485</v>
      </c>
      <c r="N296" s="44" t="s">
        <v>381</v>
      </c>
    </row>
    <row r="297" spans="1:14">
      <c r="A297" s="77">
        <v>45910</v>
      </c>
      <c r="B297" s="67">
        <f t="shared" si="100"/>
        <v>45940</v>
      </c>
      <c r="C297" s="69" t="s">
        <v>382</v>
      </c>
      <c r="D297" s="70">
        <v>200</v>
      </c>
      <c r="E297" s="71">
        <f ca="1" t="shared" si="101"/>
        <v>200</v>
      </c>
      <c r="F297" s="71">
        <f ca="1" t="shared" si="102"/>
        <v>0</v>
      </c>
      <c r="G297" s="71">
        <f ca="1" t="shared" si="103"/>
        <v>0</v>
      </c>
      <c r="H297" s="71">
        <f ca="1" t="shared" si="104"/>
        <v>0</v>
      </c>
      <c r="I297" s="71">
        <f ca="1" t="shared" si="105"/>
        <v>0</v>
      </c>
      <c r="J297" s="71">
        <f ca="1" t="shared" si="106"/>
        <v>0</v>
      </c>
      <c r="K297" s="71">
        <f ca="1" t="shared" si="107"/>
        <v>0</v>
      </c>
      <c r="M297" s="76">
        <f ca="1" t="shared" si="99"/>
        <v>200</v>
      </c>
      <c r="N297" s="44" t="s">
        <v>383</v>
      </c>
    </row>
    <row r="298" spans="1:14">
      <c r="A298" s="77">
        <v>45910</v>
      </c>
      <c r="B298" s="67">
        <f t="shared" si="100"/>
        <v>45940</v>
      </c>
      <c r="C298" s="69" t="s">
        <v>384</v>
      </c>
      <c r="D298" s="70">
        <v>550</v>
      </c>
      <c r="E298" s="71">
        <f ca="1" t="shared" si="101"/>
        <v>550</v>
      </c>
      <c r="F298" s="71">
        <f ca="1" t="shared" si="102"/>
        <v>0</v>
      </c>
      <c r="G298" s="71">
        <f ca="1" t="shared" si="103"/>
        <v>0</v>
      </c>
      <c r="H298" s="71">
        <f ca="1" t="shared" si="104"/>
        <v>0</v>
      </c>
      <c r="I298" s="71">
        <f ca="1" t="shared" si="105"/>
        <v>0</v>
      </c>
      <c r="J298" s="71">
        <f ca="1" t="shared" si="106"/>
        <v>0</v>
      </c>
      <c r="K298" s="71">
        <f ca="1" t="shared" si="107"/>
        <v>0</v>
      </c>
      <c r="M298" s="76">
        <f ca="1" t="shared" si="99"/>
        <v>550</v>
      </c>
      <c r="N298" s="44" t="s">
        <v>385</v>
      </c>
    </row>
    <row r="299" spans="1:14">
      <c r="A299" s="77">
        <v>45911</v>
      </c>
      <c r="B299" s="67">
        <f t="shared" si="100"/>
        <v>45941</v>
      </c>
      <c r="C299" s="69" t="s">
        <v>386</v>
      </c>
      <c r="D299" s="70">
        <v>400</v>
      </c>
      <c r="E299" s="71">
        <f ca="1" t="shared" si="101"/>
        <v>400</v>
      </c>
      <c r="F299" s="71">
        <f ca="1" t="shared" si="102"/>
        <v>0</v>
      </c>
      <c r="G299" s="71">
        <f ca="1" t="shared" si="103"/>
        <v>0</v>
      </c>
      <c r="H299" s="71">
        <f ca="1" t="shared" si="104"/>
        <v>0</v>
      </c>
      <c r="I299" s="71">
        <f ca="1" t="shared" si="105"/>
        <v>0</v>
      </c>
      <c r="J299" s="71">
        <f ca="1" t="shared" si="106"/>
        <v>0</v>
      </c>
      <c r="K299" s="71">
        <f ca="1" t="shared" si="107"/>
        <v>0</v>
      </c>
      <c r="M299" s="76">
        <f ca="1" t="shared" si="99"/>
        <v>400</v>
      </c>
      <c r="N299" s="44" t="s">
        <v>387</v>
      </c>
    </row>
    <row r="300" spans="1:14">
      <c r="A300" s="77">
        <v>45911</v>
      </c>
      <c r="B300" s="67">
        <f t="shared" si="100"/>
        <v>45941</v>
      </c>
      <c r="C300" s="69" t="s">
        <v>388</v>
      </c>
      <c r="D300" s="70">
        <v>400</v>
      </c>
      <c r="E300" s="71">
        <f ca="1" t="shared" si="101"/>
        <v>400</v>
      </c>
      <c r="F300" s="71">
        <f ca="1" t="shared" si="102"/>
        <v>0</v>
      </c>
      <c r="G300" s="71">
        <f ca="1" t="shared" si="103"/>
        <v>0</v>
      </c>
      <c r="H300" s="71">
        <f ca="1" t="shared" si="104"/>
        <v>0</v>
      </c>
      <c r="I300" s="71">
        <f ca="1" t="shared" si="105"/>
        <v>0</v>
      </c>
      <c r="J300" s="71">
        <f ca="1" t="shared" si="106"/>
        <v>0</v>
      </c>
      <c r="K300" s="71">
        <f ca="1" t="shared" si="107"/>
        <v>0</v>
      </c>
      <c r="M300" s="76">
        <f ca="1" t="shared" si="99"/>
        <v>400</v>
      </c>
      <c r="N300" s="44" t="s">
        <v>389</v>
      </c>
    </row>
    <row r="301" spans="1:14">
      <c r="A301" s="77">
        <v>45911</v>
      </c>
      <c r="B301" s="67">
        <f t="shared" si="100"/>
        <v>45941</v>
      </c>
      <c r="C301" s="69" t="s">
        <v>390</v>
      </c>
      <c r="D301" s="70">
        <v>400</v>
      </c>
      <c r="E301" s="71">
        <f ca="1" t="shared" si="101"/>
        <v>400</v>
      </c>
      <c r="F301" s="71">
        <f ca="1" t="shared" si="102"/>
        <v>0</v>
      </c>
      <c r="G301" s="71">
        <f ca="1" t="shared" si="103"/>
        <v>0</v>
      </c>
      <c r="H301" s="71">
        <f ca="1" t="shared" si="104"/>
        <v>0</v>
      </c>
      <c r="I301" s="71">
        <f ca="1" t="shared" si="105"/>
        <v>0</v>
      </c>
      <c r="J301" s="71">
        <f ca="1" t="shared" si="106"/>
        <v>0</v>
      </c>
      <c r="K301" s="71">
        <f ca="1" t="shared" si="107"/>
        <v>0</v>
      </c>
      <c r="M301" s="76">
        <f ca="1" t="shared" si="99"/>
        <v>400</v>
      </c>
      <c r="N301" s="44" t="s">
        <v>391</v>
      </c>
    </row>
    <row r="302" spans="1:14">
      <c r="A302" s="77">
        <v>45912</v>
      </c>
      <c r="B302" s="67">
        <f t="shared" si="100"/>
        <v>45942</v>
      </c>
      <c r="C302" s="69">
        <v>272394</v>
      </c>
      <c r="D302" s="70">
        <v>1350</v>
      </c>
      <c r="E302" s="71">
        <f ca="1" t="shared" si="101"/>
        <v>1350</v>
      </c>
      <c r="F302" s="71">
        <f ca="1" t="shared" si="102"/>
        <v>0</v>
      </c>
      <c r="G302" s="71">
        <f ca="1" t="shared" si="103"/>
        <v>0</v>
      </c>
      <c r="H302" s="71">
        <f ca="1" t="shared" si="104"/>
        <v>0</v>
      </c>
      <c r="I302" s="71">
        <f ca="1" t="shared" si="105"/>
        <v>0</v>
      </c>
      <c r="J302" s="71">
        <f ca="1" t="shared" si="106"/>
        <v>0</v>
      </c>
      <c r="K302" s="71">
        <f ca="1" t="shared" si="107"/>
        <v>0</v>
      </c>
      <c r="M302" s="76">
        <f ca="1" t="shared" si="99"/>
        <v>1350</v>
      </c>
      <c r="N302" s="44" t="s">
        <v>392</v>
      </c>
    </row>
    <row r="303" spans="1:14">
      <c r="A303" s="77">
        <v>45912</v>
      </c>
      <c r="B303" s="67">
        <f t="shared" si="100"/>
        <v>45942</v>
      </c>
      <c r="C303" s="69" t="s">
        <v>393</v>
      </c>
      <c r="D303" s="70">
        <v>200</v>
      </c>
      <c r="E303" s="71">
        <f ca="1" t="shared" si="101"/>
        <v>200</v>
      </c>
      <c r="F303" s="71">
        <f ca="1" t="shared" si="102"/>
        <v>0</v>
      </c>
      <c r="G303" s="71">
        <f ca="1" t="shared" si="103"/>
        <v>0</v>
      </c>
      <c r="H303" s="71">
        <f ca="1" t="shared" si="104"/>
        <v>0</v>
      </c>
      <c r="I303" s="71">
        <f ca="1" t="shared" si="105"/>
        <v>0</v>
      </c>
      <c r="J303" s="71">
        <f ca="1" t="shared" si="106"/>
        <v>0</v>
      </c>
      <c r="K303" s="71">
        <f ca="1" t="shared" si="107"/>
        <v>0</v>
      </c>
      <c r="M303" s="76">
        <f ca="1" t="shared" si="99"/>
        <v>200</v>
      </c>
      <c r="N303" s="44" t="s">
        <v>394</v>
      </c>
    </row>
    <row r="304" spans="1:14">
      <c r="A304" s="77">
        <v>45912</v>
      </c>
      <c r="B304" s="67">
        <f t="shared" si="100"/>
        <v>45942</v>
      </c>
      <c r="C304" s="69" t="s">
        <v>395</v>
      </c>
      <c r="D304" s="70">
        <v>350</v>
      </c>
      <c r="E304" s="71">
        <f ca="1" t="shared" si="101"/>
        <v>350</v>
      </c>
      <c r="F304" s="71">
        <f ca="1" t="shared" si="102"/>
        <v>0</v>
      </c>
      <c r="G304" s="71">
        <f ca="1" t="shared" si="103"/>
        <v>0</v>
      </c>
      <c r="H304" s="71">
        <f ca="1" t="shared" si="104"/>
        <v>0</v>
      </c>
      <c r="I304" s="71">
        <f ca="1" t="shared" si="105"/>
        <v>0</v>
      </c>
      <c r="J304" s="71">
        <f ca="1" t="shared" si="106"/>
        <v>0</v>
      </c>
      <c r="K304" s="71">
        <f ca="1" t="shared" si="107"/>
        <v>0</v>
      </c>
      <c r="M304" s="76">
        <f ca="1" t="shared" si="99"/>
        <v>350</v>
      </c>
      <c r="N304" s="44" t="s">
        <v>396</v>
      </c>
    </row>
    <row r="305" spans="1:14">
      <c r="A305" s="77">
        <v>45912</v>
      </c>
      <c r="B305" s="67">
        <f t="shared" si="100"/>
        <v>45942</v>
      </c>
      <c r="C305" s="69" t="s">
        <v>397</v>
      </c>
      <c r="D305" s="70">
        <v>550</v>
      </c>
      <c r="E305" s="71">
        <f ca="1" t="shared" si="101"/>
        <v>550</v>
      </c>
      <c r="F305" s="71">
        <f ca="1" t="shared" si="102"/>
        <v>0</v>
      </c>
      <c r="G305" s="71">
        <f ca="1" t="shared" si="103"/>
        <v>0</v>
      </c>
      <c r="H305" s="71">
        <f ca="1" t="shared" si="104"/>
        <v>0</v>
      </c>
      <c r="I305" s="71">
        <f ca="1" t="shared" si="105"/>
        <v>0</v>
      </c>
      <c r="J305" s="71">
        <f ca="1" t="shared" si="106"/>
        <v>0</v>
      </c>
      <c r="K305" s="71">
        <f ca="1" t="shared" si="107"/>
        <v>0</v>
      </c>
      <c r="M305" s="76">
        <f ca="1" t="shared" si="99"/>
        <v>550</v>
      </c>
      <c r="N305" s="44" t="s">
        <v>398</v>
      </c>
    </row>
    <row r="306" spans="1:14">
      <c r="A306" s="77">
        <v>45912</v>
      </c>
      <c r="B306" s="67">
        <f t="shared" si="100"/>
        <v>45942</v>
      </c>
      <c r="C306" s="69" t="s">
        <v>399</v>
      </c>
      <c r="D306" s="70">
        <v>200</v>
      </c>
      <c r="E306" s="71">
        <f ca="1" t="shared" si="101"/>
        <v>200</v>
      </c>
      <c r="F306" s="71">
        <f ca="1" t="shared" si="102"/>
        <v>0</v>
      </c>
      <c r="G306" s="71">
        <f ca="1" t="shared" si="103"/>
        <v>0</v>
      </c>
      <c r="H306" s="71">
        <f ca="1" t="shared" si="104"/>
        <v>0</v>
      </c>
      <c r="I306" s="71">
        <f ca="1" t="shared" si="105"/>
        <v>0</v>
      </c>
      <c r="J306" s="71">
        <f ca="1" t="shared" si="106"/>
        <v>0</v>
      </c>
      <c r="K306" s="71">
        <f ca="1" t="shared" si="107"/>
        <v>0</v>
      </c>
      <c r="M306" s="76">
        <f ca="1" t="shared" si="99"/>
        <v>200</v>
      </c>
      <c r="N306" s="44" t="s">
        <v>400</v>
      </c>
    </row>
    <row r="307" spans="1:14">
      <c r="A307" s="77">
        <v>45912</v>
      </c>
      <c r="B307" s="67">
        <f t="shared" si="100"/>
        <v>45942</v>
      </c>
      <c r="C307" s="69" t="s">
        <v>401</v>
      </c>
      <c r="D307" s="70">
        <v>1100</v>
      </c>
      <c r="E307" s="71">
        <f ca="1" t="shared" si="101"/>
        <v>1100</v>
      </c>
      <c r="F307" s="71">
        <f ca="1" t="shared" si="102"/>
        <v>0</v>
      </c>
      <c r="G307" s="71">
        <f ca="1" t="shared" si="103"/>
        <v>0</v>
      </c>
      <c r="H307" s="71">
        <f ca="1" t="shared" si="104"/>
        <v>0</v>
      </c>
      <c r="I307" s="71">
        <f ca="1" t="shared" si="105"/>
        <v>0</v>
      </c>
      <c r="J307" s="71">
        <f ca="1" t="shared" si="106"/>
        <v>0</v>
      </c>
      <c r="K307" s="71">
        <f ca="1" t="shared" si="107"/>
        <v>0</v>
      </c>
      <c r="M307" s="76">
        <f ca="1" t="shared" si="99"/>
        <v>1100</v>
      </c>
      <c r="N307" s="44" t="s">
        <v>402</v>
      </c>
    </row>
    <row r="308" spans="1:14">
      <c r="A308" s="77">
        <v>45915</v>
      </c>
      <c r="B308" s="67">
        <f t="shared" si="100"/>
        <v>45945</v>
      </c>
      <c r="C308" s="69" t="s">
        <v>403</v>
      </c>
      <c r="D308" s="70">
        <v>700</v>
      </c>
      <c r="E308" s="71">
        <f ca="1" t="shared" si="101"/>
        <v>700</v>
      </c>
      <c r="F308" s="71">
        <f ca="1" t="shared" si="102"/>
        <v>0</v>
      </c>
      <c r="G308" s="71">
        <f ca="1" t="shared" si="103"/>
        <v>0</v>
      </c>
      <c r="H308" s="71">
        <f ca="1" t="shared" si="104"/>
        <v>0</v>
      </c>
      <c r="I308" s="71">
        <f ca="1" t="shared" si="105"/>
        <v>0</v>
      </c>
      <c r="J308" s="71">
        <f ca="1" t="shared" si="106"/>
        <v>0</v>
      </c>
      <c r="K308" s="71">
        <f ca="1" t="shared" si="107"/>
        <v>0</v>
      </c>
      <c r="M308" s="76">
        <f ca="1" t="shared" si="99"/>
        <v>700</v>
      </c>
      <c r="N308" s="44" t="s">
        <v>404</v>
      </c>
    </row>
    <row r="309" spans="1:14">
      <c r="A309" s="77">
        <v>45915</v>
      </c>
      <c r="B309" s="67">
        <f t="shared" si="100"/>
        <v>45945</v>
      </c>
      <c r="C309" s="69" t="s">
        <v>405</v>
      </c>
      <c r="D309" s="70">
        <v>200</v>
      </c>
      <c r="E309" s="71">
        <f ca="1" t="shared" si="101"/>
        <v>200</v>
      </c>
      <c r="F309" s="71">
        <f ca="1" t="shared" si="102"/>
        <v>0</v>
      </c>
      <c r="G309" s="71">
        <f ca="1" t="shared" si="103"/>
        <v>0</v>
      </c>
      <c r="H309" s="71">
        <f ca="1" t="shared" si="104"/>
        <v>0</v>
      </c>
      <c r="I309" s="71">
        <f ca="1" t="shared" si="105"/>
        <v>0</v>
      </c>
      <c r="J309" s="71">
        <f ca="1" t="shared" si="106"/>
        <v>0</v>
      </c>
      <c r="K309" s="71">
        <f ca="1" t="shared" si="107"/>
        <v>0</v>
      </c>
      <c r="M309" s="76">
        <f ca="1" t="shared" si="99"/>
        <v>200</v>
      </c>
      <c r="N309" s="44" t="s">
        <v>406</v>
      </c>
    </row>
    <row r="310" spans="1:14">
      <c r="A310" s="77">
        <v>45915</v>
      </c>
      <c r="B310" s="67">
        <f t="shared" si="100"/>
        <v>45945</v>
      </c>
      <c r="C310" s="69" t="s">
        <v>407</v>
      </c>
      <c r="D310" s="70">
        <v>1100</v>
      </c>
      <c r="E310" s="71">
        <f ca="1" t="shared" si="101"/>
        <v>1100</v>
      </c>
      <c r="F310" s="71">
        <f ca="1" t="shared" si="102"/>
        <v>0</v>
      </c>
      <c r="G310" s="71">
        <f ca="1" t="shared" si="103"/>
        <v>0</v>
      </c>
      <c r="H310" s="71">
        <f ca="1" t="shared" si="104"/>
        <v>0</v>
      </c>
      <c r="I310" s="71">
        <f ca="1" t="shared" si="105"/>
        <v>0</v>
      </c>
      <c r="J310" s="71">
        <f ca="1" t="shared" si="106"/>
        <v>0</v>
      </c>
      <c r="K310" s="71">
        <f ca="1" t="shared" si="107"/>
        <v>0</v>
      </c>
      <c r="M310" s="76">
        <f ca="1" t="shared" si="99"/>
        <v>1100</v>
      </c>
      <c r="N310" s="44" t="s">
        <v>408</v>
      </c>
    </row>
    <row r="311" spans="1:14">
      <c r="A311" s="77">
        <v>45915</v>
      </c>
      <c r="B311" s="67">
        <f t="shared" si="100"/>
        <v>45945</v>
      </c>
      <c r="C311" s="69" t="s">
        <v>409</v>
      </c>
      <c r="D311" s="70">
        <v>1100</v>
      </c>
      <c r="E311" s="71">
        <f ca="1" t="shared" si="101"/>
        <v>1100</v>
      </c>
      <c r="F311" s="71">
        <f ca="1" t="shared" si="102"/>
        <v>0</v>
      </c>
      <c r="G311" s="71">
        <f ca="1" t="shared" si="103"/>
        <v>0</v>
      </c>
      <c r="H311" s="71">
        <f ca="1" t="shared" si="104"/>
        <v>0</v>
      </c>
      <c r="I311" s="71">
        <f ca="1" t="shared" si="105"/>
        <v>0</v>
      </c>
      <c r="J311" s="71">
        <f ca="1" t="shared" si="106"/>
        <v>0</v>
      </c>
      <c r="K311" s="71">
        <f ca="1" t="shared" si="107"/>
        <v>0</v>
      </c>
      <c r="M311" s="76">
        <f ca="1" t="shared" si="99"/>
        <v>1100</v>
      </c>
      <c r="N311" s="44" t="s">
        <v>410</v>
      </c>
    </row>
    <row r="312" spans="1:14">
      <c r="A312" s="77">
        <v>45915</v>
      </c>
      <c r="B312" s="67">
        <f t="shared" si="100"/>
        <v>45945</v>
      </c>
      <c r="C312" s="69" t="s">
        <v>411</v>
      </c>
      <c r="D312" s="70">
        <v>200</v>
      </c>
      <c r="E312" s="71">
        <f ca="1" t="shared" si="101"/>
        <v>200</v>
      </c>
      <c r="F312" s="71">
        <f ca="1" t="shared" si="102"/>
        <v>0</v>
      </c>
      <c r="G312" s="71">
        <f ca="1" t="shared" si="103"/>
        <v>0</v>
      </c>
      <c r="H312" s="71">
        <f ca="1" t="shared" si="104"/>
        <v>0</v>
      </c>
      <c r="I312" s="71">
        <f ca="1" t="shared" si="105"/>
        <v>0</v>
      </c>
      <c r="J312" s="71">
        <f ca="1" t="shared" si="106"/>
        <v>0</v>
      </c>
      <c r="K312" s="71">
        <f ca="1" t="shared" si="107"/>
        <v>0</v>
      </c>
      <c r="M312" s="76">
        <f ca="1" t="shared" si="99"/>
        <v>200</v>
      </c>
      <c r="N312" s="44" t="s">
        <v>412</v>
      </c>
    </row>
    <row r="313" spans="1:14">
      <c r="A313" s="77">
        <v>45915</v>
      </c>
      <c r="B313" s="67">
        <f t="shared" si="100"/>
        <v>45945</v>
      </c>
      <c r="C313" s="69" t="s">
        <v>413</v>
      </c>
      <c r="D313" s="70">
        <v>1495</v>
      </c>
      <c r="E313" s="71">
        <f ca="1" t="shared" si="101"/>
        <v>1495</v>
      </c>
      <c r="F313" s="71">
        <f ca="1" t="shared" si="102"/>
        <v>0</v>
      </c>
      <c r="G313" s="71">
        <f ca="1" t="shared" si="103"/>
        <v>0</v>
      </c>
      <c r="H313" s="71">
        <f ca="1" t="shared" si="104"/>
        <v>0</v>
      </c>
      <c r="I313" s="71">
        <f ca="1" t="shared" si="105"/>
        <v>0</v>
      </c>
      <c r="J313" s="71">
        <f ca="1" t="shared" si="106"/>
        <v>0</v>
      </c>
      <c r="K313" s="71">
        <f ca="1" t="shared" si="107"/>
        <v>0</v>
      </c>
      <c r="M313" s="76">
        <f ca="1" t="shared" si="99"/>
        <v>1495</v>
      </c>
      <c r="N313" s="44" t="s">
        <v>414</v>
      </c>
    </row>
    <row r="314" spans="1:14">
      <c r="A314" s="77">
        <v>45916</v>
      </c>
      <c r="B314" s="67">
        <f t="shared" si="100"/>
        <v>45946</v>
      </c>
      <c r="C314" s="69" t="s">
        <v>415</v>
      </c>
      <c r="D314" s="70">
        <v>200</v>
      </c>
      <c r="E314" s="71">
        <f ca="1" t="shared" si="101"/>
        <v>200</v>
      </c>
      <c r="F314" s="71">
        <f ca="1" t="shared" si="102"/>
        <v>0</v>
      </c>
      <c r="G314" s="71">
        <f ca="1" t="shared" si="103"/>
        <v>0</v>
      </c>
      <c r="H314" s="71">
        <f ca="1" t="shared" si="104"/>
        <v>0</v>
      </c>
      <c r="I314" s="71">
        <f ca="1" t="shared" si="105"/>
        <v>0</v>
      </c>
      <c r="J314" s="71">
        <f ca="1" t="shared" si="106"/>
        <v>0</v>
      </c>
      <c r="K314" s="71">
        <f ca="1" t="shared" si="107"/>
        <v>0</v>
      </c>
      <c r="M314" s="76">
        <f ca="1" t="shared" si="99"/>
        <v>200</v>
      </c>
      <c r="N314" s="44" t="s">
        <v>416</v>
      </c>
    </row>
    <row r="315" spans="1:14">
      <c r="A315" s="77">
        <v>45916</v>
      </c>
      <c r="B315" s="67">
        <f t="shared" si="100"/>
        <v>45946</v>
      </c>
      <c r="C315" s="69" t="s">
        <v>417</v>
      </c>
      <c r="D315" s="70">
        <v>400</v>
      </c>
      <c r="E315" s="71">
        <f ca="1" t="shared" si="101"/>
        <v>400</v>
      </c>
      <c r="F315" s="71">
        <f ca="1" t="shared" si="102"/>
        <v>0</v>
      </c>
      <c r="G315" s="71">
        <f ca="1" t="shared" si="103"/>
        <v>0</v>
      </c>
      <c r="H315" s="71">
        <f ca="1" t="shared" si="104"/>
        <v>0</v>
      </c>
      <c r="I315" s="71">
        <f ca="1" t="shared" si="105"/>
        <v>0</v>
      </c>
      <c r="J315" s="71">
        <f ca="1" t="shared" si="106"/>
        <v>0</v>
      </c>
      <c r="K315" s="71">
        <f ca="1" t="shared" si="107"/>
        <v>0</v>
      </c>
      <c r="M315" s="76">
        <f ca="1" t="shared" si="99"/>
        <v>400</v>
      </c>
      <c r="N315" s="44" t="s">
        <v>418</v>
      </c>
    </row>
    <row r="316" spans="1:14">
      <c r="A316" s="77">
        <v>45917</v>
      </c>
      <c r="B316" s="67">
        <f t="shared" si="100"/>
        <v>45947</v>
      </c>
      <c r="C316" s="69" t="s">
        <v>419</v>
      </c>
      <c r="D316" s="70">
        <v>200</v>
      </c>
      <c r="E316" s="71">
        <f ca="1" t="shared" si="101"/>
        <v>200</v>
      </c>
      <c r="F316" s="71">
        <f ca="1" t="shared" si="102"/>
        <v>0</v>
      </c>
      <c r="G316" s="71">
        <f ca="1" t="shared" si="103"/>
        <v>0</v>
      </c>
      <c r="H316" s="71">
        <f ca="1" t="shared" si="104"/>
        <v>0</v>
      </c>
      <c r="I316" s="71">
        <f ca="1" t="shared" si="105"/>
        <v>0</v>
      </c>
      <c r="J316" s="71">
        <f ca="1" t="shared" si="106"/>
        <v>0</v>
      </c>
      <c r="K316" s="71">
        <f ca="1" t="shared" si="107"/>
        <v>0</v>
      </c>
      <c r="M316" s="76">
        <f ca="1" t="shared" si="99"/>
        <v>200</v>
      </c>
      <c r="N316" s="44" t="s">
        <v>420</v>
      </c>
    </row>
    <row r="317" spans="1:14">
      <c r="A317" s="77">
        <v>45918</v>
      </c>
      <c r="B317" s="67">
        <f t="shared" si="100"/>
        <v>45948</v>
      </c>
      <c r="C317" s="69" t="s">
        <v>421</v>
      </c>
      <c r="D317" s="70">
        <v>1100</v>
      </c>
      <c r="E317" s="71">
        <f ca="1" t="shared" si="101"/>
        <v>1100</v>
      </c>
      <c r="F317" s="71">
        <f ca="1" t="shared" si="102"/>
        <v>0</v>
      </c>
      <c r="G317" s="71">
        <f ca="1" t="shared" si="103"/>
        <v>0</v>
      </c>
      <c r="H317" s="71">
        <f ca="1" t="shared" si="104"/>
        <v>0</v>
      </c>
      <c r="I317" s="71">
        <f ca="1" t="shared" si="105"/>
        <v>0</v>
      </c>
      <c r="J317" s="71">
        <f ca="1" t="shared" si="106"/>
        <v>0</v>
      </c>
      <c r="K317" s="71">
        <f ca="1" t="shared" si="107"/>
        <v>0</v>
      </c>
      <c r="M317" s="76">
        <f ca="1" t="shared" si="99"/>
        <v>1100</v>
      </c>
      <c r="N317" s="44" t="s">
        <v>422</v>
      </c>
    </row>
    <row r="318" spans="1:14">
      <c r="A318" s="77">
        <v>45918</v>
      </c>
      <c r="B318" s="67">
        <f t="shared" si="100"/>
        <v>45948</v>
      </c>
      <c r="C318" s="69" t="s">
        <v>423</v>
      </c>
      <c r="D318" s="70">
        <v>2200</v>
      </c>
      <c r="E318" s="71">
        <f ca="1" t="shared" si="101"/>
        <v>2200</v>
      </c>
      <c r="F318" s="71">
        <f ca="1" t="shared" si="102"/>
        <v>0</v>
      </c>
      <c r="G318" s="71">
        <f ca="1" t="shared" si="103"/>
        <v>0</v>
      </c>
      <c r="H318" s="71">
        <f ca="1" t="shared" si="104"/>
        <v>0</v>
      </c>
      <c r="I318" s="71">
        <f ca="1" t="shared" si="105"/>
        <v>0</v>
      </c>
      <c r="J318" s="71">
        <f ca="1" t="shared" si="106"/>
        <v>0</v>
      </c>
      <c r="K318" s="71">
        <f ca="1" t="shared" si="107"/>
        <v>0</v>
      </c>
      <c r="M318" s="76">
        <f ca="1" t="shared" si="99"/>
        <v>2200</v>
      </c>
      <c r="N318" s="44" t="s">
        <v>424</v>
      </c>
    </row>
    <row r="319" spans="1:14">
      <c r="A319" s="77">
        <v>45918</v>
      </c>
      <c r="B319" s="67">
        <f t="shared" si="100"/>
        <v>45948</v>
      </c>
      <c r="C319" s="69" t="s">
        <v>425</v>
      </c>
      <c r="D319" s="70">
        <v>1100</v>
      </c>
      <c r="E319" s="71">
        <f ca="1" t="shared" si="101"/>
        <v>1100</v>
      </c>
      <c r="F319" s="71">
        <f ca="1" t="shared" si="102"/>
        <v>0</v>
      </c>
      <c r="G319" s="71">
        <f ca="1" t="shared" si="103"/>
        <v>0</v>
      </c>
      <c r="H319" s="71">
        <f ca="1" t="shared" si="104"/>
        <v>0</v>
      </c>
      <c r="I319" s="71">
        <f ca="1" t="shared" si="105"/>
        <v>0</v>
      </c>
      <c r="J319" s="71">
        <f ca="1" t="shared" si="106"/>
        <v>0</v>
      </c>
      <c r="K319" s="71">
        <f ca="1" t="shared" si="107"/>
        <v>0</v>
      </c>
      <c r="M319" s="76">
        <f ca="1" t="shared" si="99"/>
        <v>1100</v>
      </c>
      <c r="N319" s="44" t="s">
        <v>426</v>
      </c>
    </row>
    <row r="320" spans="1:14">
      <c r="A320" s="77">
        <v>45919</v>
      </c>
      <c r="B320" s="67">
        <f t="shared" si="100"/>
        <v>45949</v>
      </c>
      <c r="C320" s="69" t="s">
        <v>427</v>
      </c>
      <c r="D320" s="70">
        <v>1100</v>
      </c>
      <c r="E320" s="71">
        <f ca="1" t="shared" si="101"/>
        <v>1100</v>
      </c>
      <c r="F320" s="71">
        <f ca="1" t="shared" si="102"/>
        <v>0</v>
      </c>
      <c r="G320" s="71">
        <f ca="1" t="shared" si="103"/>
        <v>0</v>
      </c>
      <c r="H320" s="71">
        <f ca="1" t="shared" si="104"/>
        <v>0</v>
      </c>
      <c r="I320" s="71">
        <f ca="1" t="shared" si="105"/>
        <v>0</v>
      </c>
      <c r="J320" s="71">
        <f ca="1" t="shared" si="106"/>
        <v>0</v>
      </c>
      <c r="K320" s="71">
        <f ca="1" t="shared" si="107"/>
        <v>0</v>
      </c>
      <c r="M320" s="76">
        <f ca="1" t="shared" si="99"/>
        <v>1100</v>
      </c>
      <c r="N320" s="44" t="s">
        <v>428</v>
      </c>
    </row>
    <row r="321" spans="1:14">
      <c r="A321" s="77">
        <v>45919</v>
      </c>
      <c r="B321" s="67">
        <f t="shared" si="100"/>
        <v>45949</v>
      </c>
      <c r="C321" s="69" t="s">
        <v>429</v>
      </c>
      <c r="D321" s="70">
        <v>200</v>
      </c>
      <c r="E321" s="71">
        <f ca="1" t="shared" si="101"/>
        <v>200</v>
      </c>
      <c r="F321" s="71">
        <f ca="1" t="shared" si="102"/>
        <v>0</v>
      </c>
      <c r="G321" s="71">
        <f ca="1" t="shared" si="103"/>
        <v>0</v>
      </c>
      <c r="H321" s="71">
        <f ca="1" t="shared" si="104"/>
        <v>0</v>
      </c>
      <c r="I321" s="71">
        <f ca="1" t="shared" si="105"/>
        <v>0</v>
      </c>
      <c r="J321" s="71">
        <f ca="1" t="shared" si="106"/>
        <v>0</v>
      </c>
      <c r="K321" s="71">
        <f ca="1" t="shared" si="107"/>
        <v>0</v>
      </c>
      <c r="M321" s="76">
        <f ca="1" t="shared" si="99"/>
        <v>200</v>
      </c>
      <c r="N321" s="44" t="s">
        <v>430</v>
      </c>
    </row>
    <row r="322" spans="1:14">
      <c r="A322" s="77">
        <v>45922</v>
      </c>
      <c r="B322" s="67">
        <f t="shared" si="100"/>
        <v>45952</v>
      </c>
      <c r="C322" s="69">
        <v>273798</v>
      </c>
      <c r="D322" s="70">
        <v>500</v>
      </c>
      <c r="E322" s="71">
        <f ca="1" t="shared" si="101"/>
        <v>500</v>
      </c>
      <c r="F322" s="71">
        <f ca="1" t="shared" si="102"/>
        <v>0</v>
      </c>
      <c r="G322" s="71">
        <f ca="1" t="shared" si="103"/>
        <v>0</v>
      </c>
      <c r="H322" s="71">
        <f ca="1" t="shared" si="104"/>
        <v>0</v>
      </c>
      <c r="I322" s="71">
        <f ca="1" t="shared" si="105"/>
        <v>0</v>
      </c>
      <c r="J322" s="71">
        <f ca="1" t="shared" si="106"/>
        <v>0</v>
      </c>
      <c r="K322" s="71">
        <f ca="1" t="shared" si="107"/>
        <v>0</v>
      </c>
      <c r="M322" s="76">
        <f ca="1" t="shared" si="99"/>
        <v>500</v>
      </c>
      <c r="N322" s="44" t="s">
        <v>431</v>
      </c>
    </row>
    <row r="323" spans="1:14">
      <c r="A323" s="77">
        <v>45922</v>
      </c>
      <c r="B323" s="67">
        <f t="shared" si="100"/>
        <v>45952</v>
      </c>
      <c r="C323" s="69" t="s">
        <v>432</v>
      </c>
      <c r="D323" s="70">
        <v>880</v>
      </c>
      <c r="E323" s="71">
        <f ca="1" t="shared" si="101"/>
        <v>880</v>
      </c>
      <c r="F323" s="71">
        <f ca="1" t="shared" si="102"/>
        <v>0</v>
      </c>
      <c r="G323" s="71">
        <f ca="1" t="shared" si="103"/>
        <v>0</v>
      </c>
      <c r="H323" s="71">
        <f ca="1" t="shared" si="104"/>
        <v>0</v>
      </c>
      <c r="I323" s="71">
        <f ca="1" t="shared" si="105"/>
        <v>0</v>
      </c>
      <c r="J323" s="71">
        <f ca="1" t="shared" si="106"/>
        <v>0</v>
      </c>
      <c r="K323" s="71">
        <f ca="1" t="shared" si="107"/>
        <v>0</v>
      </c>
      <c r="M323" s="76">
        <f ca="1" t="shared" si="99"/>
        <v>880</v>
      </c>
      <c r="N323" s="44" t="s">
        <v>433</v>
      </c>
    </row>
    <row r="324" spans="1:14">
      <c r="A324" s="77">
        <v>45922</v>
      </c>
      <c r="B324" s="67">
        <f t="shared" si="100"/>
        <v>45952</v>
      </c>
      <c r="C324" s="69" t="s">
        <v>434</v>
      </c>
      <c r="D324" s="70">
        <v>350</v>
      </c>
      <c r="E324" s="71">
        <f ca="1" t="shared" si="101"/>
        <v>350</v>
      </c>
      <c r="F324" s="71">
        <f ca="1" t="shared" si="102"/>
        <v>0</v>
      </c>
      <c r="G324" s="71">
        <f ca="1" t="shared" si="103"/>
        <v>0</v>
      </c>
      <c r="H324" s="71">
        <f ca="1" t="shared" si="104"/>
        <v>0</v>
      </c>
      <c r="I324" s="71">
        <f ca="1" t="shared" si="105"/>
        <v>0</v>
      </c>
      <c r="J324" s="71">
        <f ca="1" t="shared" si="106"/>
        <v>0</v>
      </c>
      <c r="K324" s="71">
        <f ca="1" t="shared" si="107"/>
        <v>0</v>
      </c>
      <c r="M324" s="76">
        <f ca="1" t="shared" si="99"/>
        <v>350</v>
      </c>
      <c r="N324" s="44" t="s">
        <v>435</v>
      </c>
    </row>
    <row r="325" spans="1:14">
      <c r="A325" s="77">
        <v>45922</v>
      </c>
      <c r="B325" s="67">
        <f t="shared" si="100"/>
        <v>45952</v>
      </c>
      <c r="C325" s="69" t="s">
        <v>436</v>
      </c>
      <c r="D325" s="70">
        <v>1100</v>
      </c>
      <c r="E325" s="71">
        <f ca="1" t="shared" si="101"/>
        <v>1100</v>
      </c>
      <c r="F325" s="71">
        <f ca="1" t="shared" si="102"/>
        <v>0</v>
      </c>
      <c r="G325" s="71">
        <f ca="1" t="shared" si="103"/>
        <v>0</v>
      </c>
      <c r="H325" s="71">
        <f ca="1" t="shared" si="104"/>
        <v>0</v>
      </c>
      <c r="I325" s="71">
        <f ca="1" t="shared" si="105"/>
        <v>0</v>
      </c>
      <c r="J325" s="71">
        <f ca="1" t="shared" si="106"/>
        <v>0</v>
      </c>
      <c r="K325" s="71">
        <f ca="1" t="shared" si="107"/>
        <v>0</v>
      </c>
      <c r="M325" s="76">
        <f ca="1" t="shared" si="99"/>
        <v>1100</v>
      </c>
      <c r="N325" s="44" t="s">
        <v>437</v>
      </c>
    </row>
    <row r="326" spans="1:14">
      <c r="A326" s="77">
        <v>45922</v>
      </c>
      <c r="B326" s="67">
        <f t="shared" si="100"/>
        <v>45952</v>
      </c>
      <c r="C326" s="69" t="s">
        <v>438</v>
      </c>
      <c r="D326" s="70">
        <v>200</v>
      </c>
      <c r="E326" s="71">
        <f ca="1" t="shared" si="101"/>
        <v>200</v>
      </c>
      <c r="F326" s="71">
        <f ca="1" t="shared" si="102"/>
        <v>0</v>
      </c>
      <c r="G326" s="71">
        <f ca="1" t="shared" si="103"/>
        <v>0</v>
      </c>
      <c r="H326" s="71">
        <f ca="1" t="shared" si="104"/>
        <v>0</v>
      </c>
      <c r="I326" s="71">
        <f ca="1" t="shared" si="105"/>
        <v>0</v>
      </c>
      <c r="J326" s="71">
        <f ca="1" t="shared" si="106"/>
        <v>0</v>
      </c>
      <c r="K326" s="71">
        <f ca="1" t="shared" si="107"/>
        <v>0</v>
      </c>
      <c r="M326" s="76">
        <f ca="1" t="shared" si="99"/>
        <v>200</v>
      </c>
      <c r="N326" s="44" t="s">
        <v>439</v>
      </c>
    </row>
    <row r="327" spans="1:14">
      <c r="A327" s="77">
        <v>45922</v>
      </c>
      <c r="B327" s="67">
        <f t="shared" si="100"/>
        <v>45952</v>
      </c>
      <c r="C327" s="69" t="s">
        <v>440</v>
      </c>
      <c r="D327" s="70">
        <v>1100</v>
      </c>
      <c r="E327" s="71">
        <f ca="1" t="shared" si="101"/>
        <v>1100</v>
      </c>
      <c r="F327" s="71">
        <f ca="1" t="shared" si="102"/>
        <v>0</v>
      </c>
      <c r="G327" s="71">
        <f ca="1" t="shared" si="103"/>
        <v>0</v>
      </c>
      <c r="H327" s="71">
        <f ca="1" t="shared" si="104"/>
        <v>0</v>
      </c>
      <c r="I327" s="71">
        <f ca="1" t="shared" si="105"/>
        <v>0</v>
      </c>
      <c r="J327" s="71">
        <f ca="1" t="shared" si="106"/>
        <v>0</v>
      </c>
      <c r="K327" s="71">
        <f ca="1" t="shared" si="107"/>
        <v>0</v>
      </c>
      <c r="M327" s="76">
        <f ca="1" t="shared" si="99"/>
        <v>1100</v>
      </c>
      <c r="N327" s="44" t="s">
        <v>441</v>
      </c>
    </row>
    <row r="328" spans="1:14">
      <c r="A328" s="77">
        <v>45922</v>
      </c>
      <c r="B328" s="67">
        <f t="shared" si="100"/>
        <v>45952</v>
      </c>
      <c r="C328" s="69" t="s">
        <v>442</v>
      </c>
      <c r="D328" s="70">
        <v>350</v>
      </c>
      <c r="E328" s="71">
        <f ca="1" t="shared" si="101"/>
        <v>350</v>
      </c>
      <c r="F328" s="71">
        <f ca="1" t="shared" si="102"/>
        <v>0</v>
      </c>
      <c r="G328" s="71">
        <f ca="1" t="shared" si="103"/>
        <v>0</v>
      </c>
      <c r="H328" s="71">
        <f ca="1" t="shared" si="104"/>
        <v>0</v>
      </c>
      <c r="I328" s="71">
        <f ca="1" t="shared" si="105"/>
        <v>0</v>
      </c>
      <c r="J328" s="71">
        <f ca="1" t="shared" si="106"/>
        <v>0</v>
      </c>
      <c r="K328" s="71">
        <f ca="1" t="shared" si="107"/>
        <v>0</v>
      </c>
      <c r="M328" s="76">
        <f ca="1" t="shared" si="99"/>
        <v>350</v>
      </c>
      <c r="N328" s="44" t="s">
        <v>443</v>
      </c>
    </row>
    <row r="329" spans="1:14">
      <c r="A329" s="77">
        <v>45922</v>
      </c>
      <c r="B329" s="67">
        <f t="shared" si="100"/>
        <v>45952</v>
      </c>
      <c r="C329" s="69" t="s">
        <v>444</v>
      </c>
      <c r="D329" s="70">
        <v>350</v>
      </c>
      <c r="E329" s="71">
        <f ca="1" t="shared" si="101"/>
        <v>350</v>
      </c>
      <c r="F329" s="71">
        <f ca="1" t="shared" si="102"/>
        <v>0</v>
      </c>
      <c r="G329" s="71">
        <f ca="1" t="shared" si="103"/>
        <v>0</v>
      </c>
      <c r="H329" s="71">
        <f ca="1" t="shared" si="104"/>
        <v>0</v>
      </c>
      <c r="I329" s="71">
        <f ca="1" t="shared" si="105"/>
        <v>0</v>
      </c>
      <c r="J329" s="71">
        <f ca="1" t="shared" si="106"/>
        <v>0</v>
      </c>
      <c r="K329" s="71">
        <f ca="1" t="shared" si="107"/>
        <v>0</v>
      </c>
      <c r="M329" s="76">
        <f ca="1" t="shared" si="99"/>
        <v>350</v>
      </c>
      <c r="N329" s="44" t="s">
        <v>445</v>
      </c>
    </row>
    <row r="330" spans="1:14">
      <c r="A330" s="77">
        <v>45922</v>
      </c>
      <c r="B330" s="67">
        <f t="shared" si="100"/>
        <v>45952</v>
      </c>
      <c r="C330" s="69" t="s">
        <v>446</v>
      </c>
      <c r="D330" s="70">
        <v>1100</v>
      </c>
      <c r="E330" s="71">
        <f ca="1" t="shared" si="101"/>
        <v>1100</v>
      </c>
      <c r="F330" s="71">
        <f ca="1" t="shared" si="102"/>
        <v>0</v>
      </c>
      <c r="G330" s="71">
        <f ca="1" t="shared" si="103"/>
        <v>0</v>
      </c>
      <c r="H330" s="71">
        <f ca="1" t="shared" si="104"/>
        <v>0</v>
      </c>
      <c r="I330" s="71">
        <f ca="1" t="shared" si="105"/>
        <v>0</v>
      </c>
      <c r="J330" s="71">
        <f ca="1" t="shared" si="106"/>
        <v>0</v>
      </c>
      <c r="K330" s="71">
        <f ca="1" t="shared" si="107"/>
        <v>0</v>
      </c>
      <c r="M330" s="76">
        <f ca="1" t="shared" si="99"/>
        <v>1100</v>
      </c>
      <c r="N330" s="44" t="s">
        <v>447</v>
      </c>
    </row>
    <row r="331" spans="1:14">
      <c r="A331" s="77">
        <v>45922</v>
      </c>
      <c r="B331" s="67">
        <f t="shared" si="100"/>
        <v>45952</v>
      </c>
      <c r="C331" s="69" t="s">
        <v>448</v>
      </c>
      <c r="D331" s="70">
        <v>550</v>
      </c>
      <c r="E331" s="71">
        <f ca="1" t="shared" si="101"/>
        <v>550</v>
      </c>
      <c r="F331" s="71">
        <f ca="1" t="shared" si="102"/>
        <v>0</v>
      </c>
      <c r="G331" s="71">
        <f ca="1" t="shared" si="103"/>
        <v>0</v>
      </c>
      <c r="H331" s="71">
        <f ca="1" t="shared" si="104"/>
        <v>0</v>
      </c>
      <c r="I331" s="71">
        <f ca="1" t="shared" si="105"/>
        <v>0</v>
      </c>
      <c r="J331" s="71">
        <f ca="1" t="shared" si="106"/>
        <v>0</v>
      </c>
      <c r="K331" s="71">
        <f ca="1" t="shared" si="107"/>
        <v>0</v>
      </c>
      <c r="M331" s="76">
        <f ca="1" t="shared" si="99"/>
        <v>550</v>
      </c>
      <c r="N331" s="44" t="s">
        <v>449</v>
      </c>
    </row>
    <row r="332" spans="1:14">
      <c r="A332" s="77">
        <v>45922</v>
      </c>
      <c r="B332" s="67">
        <f t="shared" si="100"/>
        <v>45952</v>
      </c>
      <c r="C332" s="69" t="s">
        <v>450</v>
      </c>
      <c r="D332" s="70">
        <v>600</v>
      </c>
      <c r="E332" s="71">
        <f ca="1" t="shared" si="101"/>
        <v>600</v>
      </c>
      <c r="F332" s="71">
        <f ca="1" t="shared" si="102"/>
        <v>0</v>
      </c>
      <c r="G332" s="71">
        <f ca="1" t="shared" si="103"/>
        <v>0</v>
      </c>
      <c r="H332" s="71">
        <f ca="1" t="shared" si="104"/>
        <v>0</v>
      </c>
      <c r="I332" s="71">
        <f ca="1" t="shared" si="105"/>
        <v>0</v>
      </c>
      <c r="J332" s="71">
        <f ca="1" t="shared" si="106"/>
        <v>0</v>
      </c>
      <c r="K332" s="71">
        <f ca="1" t="shared" si="107"/>
        <v>0</v>
      </c>
      <c r="M332" s="76">
        <f ca="1" t="shared" si="99"/>
        <v>600</v>
      </c>
      <c r="N332" s="44" t="s">
        <v>451</v>
      </c>
    </row>
    <row r="333" spans="1:14">
      <c r="A333" s="77">
        <v>45922</v>
      </c>
      <c r="B333" s="67">
        <f t="shared" si="100"/>
        <v>45952</v>
      </c>
      <c r="C333" s="69" t="s">
        <v>452</v>
      </c>
      <c r="D333" s="70">
        <v>200</v>
      </c>
      <c r="E333" s="71">
        <f ca="1" t="shared" si="101"/>
        <v>200</v>
      </c>
      <c r="F333" s="71">
        <f ca="1" t="shared" si="102"/>
        <v>0</v>
      </c>
      <c r="G333" s="71">
        <f ca="1" t="shared" si="103"/>
        <v>0</v>
      </c>
      <c r="H333" s="71">
        <f ca="1" t="shared" si="104"/>
        <v>0</v>
      </c>
      <c r="I333" s="71">
        <f ca="1" t="shared" si="105"/>
        <v>0</v>
      </c>
      <c r="J333" s="71">
        <f ca="1" t="shared" si="106"/>
        <v>0</v>
      </c>
      <c r="K333" s="71">
        <f ca="1" t="shared" si="107"/>
        <v>0</v>
      </c>
      <c r="M333" s="76">
        <f ca="1" t="shared" si="99"/>
        <v>200</v>
      </c>
      <c r="N333" s="44" t="s">
        <v>453</v>
      </c>
    </row>
    <row r="334" spans="1:14">
      <c r="A334" s="77">
        <v>45922</v>
      </c>
      <c r="B334" s="67">
        <f t="shared" si="100"/>
        <v>45952</v>
      </c>
      <c r="C334" s="69" t="s">
        <v>454</v>
      </c>
      <c r="D334" s="70">
        <v>1100</v>
      </c>
      <c r="E334" s="71">
        <f ca="1" t="shared" si="101"/>
        <v>1100</v>
      </c>
      <c r="F334" s="71">
        <f ca="1" t="shared" si="102"/>
        <v>0</v>
      </c>
      <c r="G334" s="71">
        <f ca="1" t="shared" si="103"/>
        <v>0</v>
      </c>
      <c r="H334" s="71">
        <f ca="1" t="shared" si="104"/>
        <v>0</v>
      </c>
      <c r="I334" s="71">
        <f ca="1" t="shared" si="105"/>
        <v>0</v>
      </c>
      <c r="J334" s="71">
        <f ca="1" t="shared" si="106"/>
        <v>0</v>
      </c>
      <c r="K334" s="71">
        <f ca="1" t="shared" si="107"/>
        <v>0</v>
      </c>
      <c r="M334" s="76">
        <f ca="1" t="shared" si="99"/>
        <v>1100</v>
      </c>
      <c r="N334" s="44" t="s">
        <v>455</v>
      </c>
    </row>
    <row r="335" spans="1:14">
      <c r="A335" s="77">
        <v>45922</v>
      </c>
      <c r="B335" s="67">
        <f t="shared" si="100"/>
        <v>45952</v>
      </c>
      <c r="C335" s="69" t="s">
        <v>456</v>
      </c>
      <c r="D335" s="70">
        <v>1400</v>
      </c>
      <c r="E335" s="71">
        <f ca="1" t="shared" si="101"/>
        <v>1400</v>
      </c>
      <c r="F335" s="71">
        <f ca="1" t="shared" si="102"/>
        <v>0</v>
      </c>
      <c r="G335" s="71">
        <f ca="1" t="shared" si="103"/>
        <v>0</v>
      </c>
      <c r="H335" s="71">
        <f ca="1" t="shared" si="104"/>
        <v>0</v>
      </c>
      <c r="I335" s="71">
        <f ca="1" t="shared" si="105"/>
        <v>0</v>
      </c>
      <c r="J335" s="71">
        <f ca="1" t="shared" si="106"/>
        <v>0</v>
      </c>
      <c r="K335" s="71">
        <f ca="1" t="shared" si="107"/>
        <v>0</v>
      </c>
      <c r="M335" s="76">
        <f ca="1" t="shared" si="99"/>
        <v>1400</v>
      </c>
      <c r="N335" s="44" t="s">
        <v>457</v>
      </c>
    </row>
    <row r="336" spans="1:14">
      <c r="A336" s="77">
        <v>45923</v>
      </c>
      <c r="B336" s="67">
        <f t="shared" si="100"/>
        <v>45953</v>
      </c>
      <c r="C336" s="69" t="s">
        <v>458</v>
      </c>
      <c r="D336" s="70">
        <v>1100</v>
      </c>
      <c r="E336" s="71">
        <f ca="1" t="shared" si="101"/>
        <v>1100</v>
      </c>
      <c r="F336" s="71">
        <f ca="1" t="shared" si="102"/>
        <v>0</v>
      </c>
      <c r="G336" s="71">
        <f ca="1" t="shared" si="103"/>
        <v>0</v>
      </c>
      <c r="H336" s="71">
        <f ca="1" t="shared" si="104"/>
        <v>0</v>
      </c>
      <c r="I336" s="71">
        <f ca="1" t="shared" si="105"/>
        <v>0</v>
      </c>
      <c r="J336" s="71">
        <f ca="1" t="shared" si="106"/>
        <v>0</v>
      </c>
      <c r="K336" s="71">
        <f ca="1" t="shared" si="107"/>
        <v>0</v>
      </c>
      <c r="M336" s="76">
        <f ca="1" t="shared" si="99"/>
        <v>1100</v>
      </c>
      <c r="N336" s="44" t="s">
        <v>428</v>
      </c>
    </row>
    <row r="337" spans="1:14">
      <c r="A337" s="77">
        <v>45922</v>
      </c>
      <c r="B337" s="67">
        <f t="shared" si="100"/>
        <v>45952</v>
      </c>
      <c r="C337" s="69">
        <v>273541</v>
      </c>
      <c r="D337" s="70">
        <v>2070</v>
      </c>
      <c r="E337" s="71">
        <f ca="1" t="shared" si="101"/>
        <v>2070</v>
      </c>
      <c r="F337" s="71">
        <f ca="1" t="shared" si="102"/>
        <v>0</v>
      </c>
      <c r="G337" s="71">
        <f ca="1" t="shared" si="103"/>
        <v>0</v>
      </c>
      <c r="H337" s="71">
        <f ca="1" t="shared" si="104"/>
        <v>0</v>
      </c>
      <c r="I337" s="71">
        <f ca="1" t="shared" si="105"/>
        <v>0</v>
      </c>
      <c r="J337" s="71">
        <f ca="1" t="shared" si="106"/>
        <v>0</v>
      </c>
      <c r="K337" s="71">
        <f ca="1" t="shared" si="107"/>
        <v>0</v>
      </c>
      <c r="M337" s="76">
        <f ca="1" t="shared" si="99"/>
        <v>2070</v>
      </c>
      <c r="N337" s="44" t="s">
        <v>365</v>
      </c>
    </row>
    <row r="338" spans="1:14">
      <c r="A338" s="77">
        <v>45923</v>
      </c>
      <c r="B338" s="67">
        <f t="shared" si="100"/>
        <v>45953</v>
      </c>
      <c r="C338" s="69" t="s">
        <v>459</v>
      </c>
      <c r="D338" s="70">
        <v>550</v>
      </c>
      <c r="E338" s="71">
        <f ca="1" t="shared" si="101"/>
        <v>550</v>
      </c>
      <c r="F338" s="71">
        <f ca="1" t="shared" si="102"/>
        <v>0</v>
      </c>
      <c r="G338" s="71">
        <f ca="1" t="shared" si="103"/>
        <v>0</v>
      </c>
      <c r="H338" s="71">
        <f ca="1" t="shared" si="104"/>
        <v>0</v>
      </c>
      <c r="I338" s="71">
        <f ca="1" t="shared" si="105"/>
        <v>0</v>
      </c>
      <c r="J338" s="71">
        <f ca="1" t="shared" si="106"/>
        <v>0</v>
      </c>
      <c r="K338" s="71">
        <f ca="1" t="shared" si="107"/>
        <v>0</v>
      </c>
      <c r="M338" s="76">
        <f ca="1" t="shared" si="99"/>
        <v>550</v>
      </c>
      <c r="N338" s="44" t="s">
        <v>460</v>
      </c>
    </row>
    <row r="339" spans="1:14">
      <c r="A339" s="77">
        <v>45923</v>
      </c>
      <c r="B339" s="67">
        <f t="shared" si="100"/>
        <v>45953</v>
      </c>
      <c r="C339" s="69" t="s">
        <v>461</v>
      </c>
      <c r="D339" s="70">
        <v>1100</v>
      </c>
      <c r="E339" s="71">
        <f ca="1" t="shared" si="101"/>
        <v>1100</v>
      </c>
      <c r="F339" s="71">
        <f ca="1" t="shared" si="102"/>
        <v>0</v>
      </c>
      <c r="G339" s="71">
        <f ca="1" t="shared" si="103"/>
        <v>0</v>
      </c>
      <c r="H339" s="71">
        <f ca="1" t="shared" si="104"/>
        <v>0</v>
      </c>
      <c r="I339" s="71">
        <f ca="1" t="shared" si="105"/>
        <v>0</v>
      </c>
      <c r="J339" s="71">
        <f ca="1" t="shared" si="106"/>
        <v>0</v>
      </c>
      <c r="K339" s="71">
        <f ca="1" t="shared" si="107"/>
        <v>0</v>
      </c>
      <c r="M339" s="76">
        <f ca="1" t="shared" si="99"/>
        <v>1100</v>
      </c>
      <c r="N339" s="44" t="s">
        <v>462</v>
      </c>
    </row>
    <row r="340" spans="1:14">
      <c r="A340" s="77">
        <v>45924</v>
      </c>
      <c r="B340" s="67">
        <f t="shared" si="100"/>
        <v>45954</v>
      </c>
      <c r="C340" s="69" t="s">
        <v>463</v>
      </c>
      <c r="D340" s="70">
        <v>200</v>
      </c>
      <c r="E340" s="71">
        <f ca="1" t="shared" si="101"/>
        <v>200</v>
      </c>
      <c r="F340" s="71">
        <f ca="1" t="shared" si="102"/>
        <v>0</v>
      </c>
      <c r="G340" s="71">
        <f ca="1" t="shared" si="103"/>
        <v>0</v>
      </c>
      <c r="H340" s="71">
        <f ca="1" t="shared" si="104"/>
        <v>0</v>
      </c>
      <c r="I340" s="71">
        <f ca="1" t="shared" si="105"/>
        <v>0</v>
      </c>
      <c r="J340" s="71">
        <f ca="1" t="shared" si="106"/>
        <v>0</v>
      </c>
      <c r="K340" s="71">
        <f ca="1" t="shared" si="107"/>
        <v>0</v>
      </c>
      <c r="M340" s="76">
        <f ca="1" t="shared" si="99"/>
        <v>200</v>
      </c>
      <c r="N340" s="44" t="s">
        <v>464</v>
      </c>
    </row>
    <row r="341" spans="1:14">
      <c r="A341" s="77">
        <v>45924</v>
      </c>
      <c r="B341" s="67">
        <f t="shared" si="100"/>
        <v>45954</v>
      </c>
      <c r="C341" s="69" t="s">
        <v>465</v>
      </c>
      <c r="D341" s="70">
        <v>400</v>
      </c>
      <c r="E341" s="71">
        <f ca="1" t="shared" si="101"/>
        <v>400</v>
      </c>
      <c r="F341" s="71">
        <f ca="1" t="shared" si="102"/>
        <v>0</v>
      </c>
      <c r="G341" s="71">
        <f ca="1" t="shared" si="103"/>
        <v>0</v>
      </c>
      <c r="H341" s="71">
        <f ca="1" t="shared" si="104"/>
        <v>0</v>
      </c>
      <c r="I341" s="71">
        <f ca="1" t="shared" si="105"/>
        <v>0</v>
      </c>
      <c r="J341" s="71">
        <f ca="1" t="shared" si="106"/>
        <v>0</v>
      </c>
      <c r="K341" s="71">
        <f ca="1" t="shared" si="107"/>
        <v>0</v>
      </c>
      <c r="M341" s="76">
        <f ca="1" t="shared" si="99"/>
        <v>400</v>
      </c>
      <c r="N341" s="44" t="s">
        <v>466</v>
      </c>
    </row>
    <row r="342" spans="1:13">
      <c r="A342" s="78" t="s">
        <v>237</v>
      </c>
      <c r="B342" s="116"/>
      <c r="C342" s="117"/>
      <c r="D342" s="118">
        <f>SUM(D228:D341)</f>
        <v>162750</v>
      </c>
      <c r="E342" s="118">
        <f ca="1">SUM(E228:E341)</f>
        <v>46505</v>
      </c>
      <c r="F342" s="118">
        <f ca="1" t="shared" ref="F342:K342" si="108">SUM(F228:F287)</f>
        <v>17571</v>
      </c>
      <c r="G342" s="118">
        <f ca="1" t="shared" si="108"/>
        <v>6400</v>
      </c>
      <c r="H342" s="118">
        <f ca="1" t="shared" si="108"/>
        <v>500</v>
      </c>
      <c r="I342" s="118">
        <f ca="1" t="shared" si="108"/>
        <v>6300</v>
      </c>
      <c r="J342" s="118">
        <f ca="1" t="shared" si="108"/>
        <v>0</v>
      </c>
      <c r="K342" s="118">
        <f ca="1" t="shared" si="108"/>
        <v>85474</v>
      </c>
      <c r="L342" s="118">
        <f>SUM(L228:L271)</f>
        <v>0</v>
      </c>
      <c r="M342" s="118">
        <f ca="1">SUM(M228:M341)</f>
        <v>162750</v>
      </c>
    </row>
    <row r="343" spans="1:14">
      <c r="A343" s="119"/>
      <c r="B343" s="116"/>
      <c r="C343" s="120"/>
      <c r="D343" s="100"/>
      <c r="E343" s="100"/>
      <c r="F343" s="100"/>
      <c r="G343" s="100"/>
      <c r="H343" s="100"/>
      <c r="I343" s="100"/>
      <c r="J343" s="100"/>
      <c r="K343" s="100"/>
      <c r="L343" s="100"/>
      <c r="M343" s="100"/>
      <c r="N343" s="79"/>
    </row>
    <row r="344" spans="1:14">
      <c r="A344" s="119"/>
      <c r="B344" s="116"/>
      <c r="C344" s="120"/>
      <c r="D344" s="100"/>
      <c r="E344" s="100"/>
      <c r="F344" s="100"/>
      <c r="G344" s="100"/>
      <c r="H344" s="100"/>
      <c r="I344" s="100"/>
      <c r="J344" s="100"/>
      <c r="K344" s="100"/>
      <c r="L344" s="100"/>
      <c r="M344" s="100"/>
      <c r="N344" s="79"/>
    </row>
    <row r="345" spans="1:14">
      <c r="A345" s="102" t="s">
        <v>467</v>
      </c>
      <c r="B345" s="121"/>
      <c r="C345" s="122"/>
      <c r="D345" s="123"/>
      <c r="E345" s="105" t="s">
        <v>468</v>
      </c>
      <c r="F345" s="105"/>
      <c r="G345" s="105"/>
      <c r="H345" s="105"/>
      <c r="I345" s="105"/>
      <c r="J345" s="105"/>
      <c r="K345" s="105"/>
      <c r="L345" s="105"/>
      <c r="M345" s="110"/>
      <c r="N345" s="111"/>
    </row>
    <row r="346" ht="14.1" customHeight="1" spans="1:15">
      <c r="A346" s="77">
        <v>45842</v>
      </c>
      <c r="B346" s="67">
        <f t="shared" ref="B346:B379" si="109">A346+30</f>
        <v>45872</v>
      </c>
      <c r="C346" s="69">
        <v>263676</v>
      </c>
      <c r="D346" s="70">
        <v>3000</v>
      </c>
      <c r="E346" s="71">
        <f ca="1" t="shared" ref="E346:E381" si="110">IF(TODAY()-B346&gt;=1,0,D346)</f>
        <v>0</v>
      </c>
      <c r="F346" s="71">
        <f ca="1" t="shared" ref="F346:F381" si="111">IF(AND(TODAY()-B346&gt;=1,TODAY()-B346&lt;=30),D346,0)</f>
        <v>0</v>
      </c>
      <c r="G346" s="71">
        <f ca="1" t="shared" ref="G346:G381" si="112">IF(AND(TODAY()-B346&gt;=31,TODAY()-B346&lt;=60),D346,0)</f>
        <v>3000</v>
      </c>
      <c r="H346" s="71">
        <f ca="1" t="shared" ref="H346:H381" si="113">IF(AND(TODAY()-B346&gt;=61,TODAY()-B346&lt;=90),D346,0)</f>
        <v>0</v>
      </c>
      <c r="I346" s="71">
        <f ca="1" t="shared" ref="I346:I381" si="114">IF(AND(TODAY()-B346&gt;=91,TODAY()-B346&lt;=120),D346,0)</f>
        <v>0</v>
      </c>
      <c r="J346" s="71">
        <f ca="1" t="shared" ref="J346:J381" si="115">IF(AND(TODAY()-B346&gt;=121,TODAY()-B346&lt;=150),D346,0)</f>
        <v>0</v>
      </c>
      <c r="K346" s="71">
        <f ca="1" t="shared" ref="K346:K381" si="116">IF(TODAY()-B346&gt;=151,D346,0)</f>
        <v>0</v>
      </c>
      <c r="M346" s="76">
        <f ca="1" t="shared" ref="M346:M381" si="117">SUM(E346:L346)</f>
        <v>3000</v>
      </c>
      <c r="N346" s="115" t="s">
        <v>469</v>
      </c>
      <c r="O346" s="44" t="s">
        <v>470</v>
      </c>
    </row>
    <row r="347" spans="1:14">
      <c r="A347" s="77">
        <v>45861</v>
      </c>
      <c r="B347" s="67">
        <f t="shared" si="109"/>
        <v>45891</v>
      </c>
      <c r="C347" s="69">
        <v>258829</v>
      </c>
      <c r="D347" s="70">
        <v>1500</v>
      </c>
      <c r="E347" s="71">
        <f ca="1" t="shared" si="110"/>
        <v>0</v>
      </c>
      <c r="F347" s="71">
        <f ca="1" t="shared" si="111"/>
        <v>0</v>
      </c>
      <c r="G347" s="71">
        <f ca="1" t="shared" si="112"/>
        <v>1500</v>
      </c>
      <c r="H347" s="71">
        <f ca="1" t="shared" si="113"/>
        <v>0</v>
      </c>
      <c r="I347" s="71">
        <f ca="1" t="shared" si="114"/>
        <v>0</v>
      </c>
      <c r="J347" s="71">
        <f ca="1" t="shared" si="115"/>
        <v>0</v>
      </c>
      <c r="K347" s="71">
        <f ca="1" t="shared" si="116"/>
        <v>0</v>
      </c>
      <c r="M347" s="76">
        <f ca="1" t="shared" si="117"/>
        <v>1500</v>
      </c>
      <c r="N347" s="44" t="s">
        <v>471</v>
      </c>
    </row>
    <row r="348" spans="1:14">
      <c r="A348" s="77">
        <v>45861</v>
      </c>
      <c r="B348" s="67">
        <f t="shared" si="109"/>
        <v>45891</v>
      </c>
      <c r="C348" s="69">
        <v>256941</v>
      </c>
      <c r="D348" s="70">
        <v>800</v>
      </c>
      <c r="E348" s="71">
        <f ca="1" t="shared" si="110"/>
        <v>0</v>
      </c>
      <c r="F348" s="71">
        <f ca="1" t="shared" si="111"/>
        <v>0</v>
      </c>
      <c r="G348" s="71">
        <f ca="1" t="shared" si="112"/>
        <v>800</v>
      </c>
      <c r="H348" s="71">
        <f ca="1" t="shared" si="113"/>
        <v>0</v>
      </c>
      <c r="I348" s="71">
        <f ca="1" t="shared" si="114"/>
        <v>0</v>
      </c>
      <c r="J348" s="71">
        <f ca="1" t="shared" si="115"/>
        <v>0</v>
      </c>
      <c r="K348" s="71">
        <f ca="1" t="shared" si="116"/>
        <v>0</v>
      </c>
      <c r="M348" s="76">
        <f ca="1" t="shared" si="117"/>
        <v>800</v>
      </c>
      <c r="N348" s="44" t="s">
        <v>471</v>
      </c>
    </row>
    <row r="349" spans="1:14">
      <c r="A349" s="77">
        <v>45861</v>
      </c>
      <c r="B349" s="67">
        <f t="shared" si="109"/>
        <v>45891</v>
      </c>
      <c r="C349" s="69">
        <v>256939</v>
      </c>
      <c r="D349" s="70">
        <v>800</v>
      </c>
      <c r="E349" s="71">
        <f ca="1" t="shared" si="110"/>
        <v>0</v>
      </c>
      <c r="F349" s="71">
        <f ca="1" t="shared" si="111"/>
        <v>0</v>
      </c>
      <c r="G349" s="71">
        <f ca="1" t="shared" si="112"/>
        <v>800</v>
      </c>
      <c r="H349" s="71">
        <f ca="1" t="shared" si="113"/>
        <v>0</v>
      </c>
      <c r="I349" s="71">
        <f ca="1" t="shared" si="114"/>
        <v>0</v>
      </c>
      <c r="J349" s="71">
        <f ca="1" t="shared" si="115"/>
        <v>0</v>
      </c>
      <c r="K349" s="71">
        <f ca="1" t="shared" si="116"/>
        <v>0</v>
      </c>
      <c r="M349" s="76">
        <f ca="1" t="shared" si="117"/>
        <v>800</v>
      </c>
      <c r="N349" s="44" t="s">
        <v>471</v>
      </c>
    </row>
    <row r="350" spans="1:14">
      <c r="A350" s="77">
        <v>45861</v>
      </c>
      <c r="B350" s="67">
        <f t="shared" si="109"/>
        <v>45891</v>
      </c>
      <c r="C350" s="69">
        <v>256938</v>
      </c>
      <c r="D350" s="70">
        <v>1500</v>
      </c>
      <c r="E350" s="71">
        <f ca="1" t="shared" si="110"/>
        <v>0</v>
      </c>
      <c r="F350" s="71">
        <f ca="1" t="shared" si="111"/>
        <v>0</v>
      </c>
      <c r="G350" s="71">
        <f ca="1" t="shared" si="112"/>
        <v>1500</v>
      </c>
      <c r="H350" s="71">
        <f ca="1" t="shared" si="113"/>
        <v>0</v>
      </c>
      <c r="I350" s="71">
        <f ca="1" t="shared" si="114"/>
        <v>0</v>
      </c>
      <c r="J350" s="71">
        <f ca="1" t="shared" si="115"/>
        <v>0</v>
      </c>
      <c r="K350" s="71">
        <f ca="1" t="shared" si="116"/>
        <v>0</v>
      </c>
      <c r="M350" s="76">
        <f ca="1" t="shared" si="117"/>
        <v>1500</v>
      </c>
      <c r="N350" s="44" t="s">
        <v>471</v>
      </c>
    </row>
    <row r="351" spans="1:15">
      <c r="A351" s="77">
        <v>45853</v>
      </c>
      <c r="B351" s="67">
        <f t="shared" si="109"/>
        <v>45883</v>
      </c>
      <c r="C351" s="69">
        <v>264854</v>
      </c>
      <c r="D351" s="70">
        <v>9500</v>
      </c>
      <c r="E351" s="71">
        <f ca="1" t="shared" si="110"/>
        <v>0</v>
      </c>
      <c r="F351" s="71">
        <f ca="1" t="shared" si="111"/>
        <v>0</v>
      </c>
      <c r="G351" s="71">
        <f ca="1" t="shared" si="112"/>
        <v>9500</v>
      </c>
      <c r="H351" s="71">
        <f ca="1" t="shared" si="113"/>
        <v>0</v>
      </c>
      <c r="I351" s="71">
        <f ca="1" t="shared" si="114"/>
        <v>0</v>
      </c>
      <c r="J351" s="71">
        <f ca="1" t="shared" si="115"/>
        <v>0</v>
      </c>
      <c r="K351" s="71">
        <f ca="1" t="shared" si="116"/>
        <v>0</v>
      </c>
      <c r="M351" s="76">
        <f ca="1" t="shared" si="117"/>
        <v>9500</v>
      </c>
      <c r="N351" s="115" t="s">
        <v>472</v>
      </c>
      <c r="O351" s="44" t="s">
        <v>473</v>
      </c>
    </row>
    <row r="352" spans="1:15">
      <c r="A352" s="77">
        <v>45855</v>
      </c>
      <c r="B352" s="67">
        <f t="shared" si="109"/>
        <v>45885</v>
      </c>
      <c r="C352" s="69">
        <v>265299</v>
      </c>
      <c r="D352" s="70">
        <v>3300</v>
      </c>
      <c r="E352" s="71">
        <f ca="1" t="shared" si="110"/>
        <v>0</v>
      </c>
      <c r="F352" s="71">
        <f ca="1" t="shared" si="111"/>
        <v>0</v>
      </c>
      <c r="G352" s="71">
        <f ca="1" t="shared" si="112"/>
        <v>3300</v>
      </c>
      <c r="H352" s="71">
        <f ca="1" t="shared" si="113"/>
        <v>0</v>
      </c>
      <c r="I352" s="71">
        <f ca="1" t="shared" si="114"/>
        <v>0</v>
      </c>
      <c r="J352" s="71">
        <f ca="1" t="shared" si="115"/>
        <v>0</v>
      </c>
      <c r="K352" s="71">
        <f ca="1" t="shared" si="116"/>
        <v>0</v>
      </c>
      <c r="M352" s="76">
        <f ca="1" t="shared" si="117"/>
        <v>3300</v>
      </c>
      <c r="N352" s="115" t="s">
        <v>472</v>
      </c>
      <c r="O352" s="44" t="s">
        <v>473</v>
      </c>
    </row>
    <row r="353" spans="1:15">
      <c r="A353" s="77">
        <v>45878</v>
      </c>
      <c r="B353" s="67">
        <f t="shared" si="109"/>
        <v>45908</v>
      </c>
      <c r="C353" s="69">
        <v>267083</v>
      </c>
      <c r="D353" s="70">
        <v>405</v>
      </c>
      <c r="E353" s="71">
        <f ca="1" t="shared" si="110"/>
        <v>0</v>
      </c>
      <c r="F353" s="71">
        <f ca="1" t="shared" si="111"/>
        <v>405</v>
      </c>
      <c r="G353" s="71">
        <f ca="1" t="shared" si="112"/>
        <v>0</v>
      </c>
      <c r="H353" s="71">
        <f ca="1" t="shared" si="113"/>
        <v>0</v>
      </c>
      <c r="I353" s="71">
        <f ca="1" t="shared" si="114"/>
        <v>0</v>
      </c>
      <c r="J353" s="71">
        <f ca="1" t="shared" si="115"/>
        <v>0</v>
      </c>
      <c r="K353" s="71">
        <f ca="1" t="shared" si="116"/>
        <v>0</v>
      </c>
      <c r="M353" s="76">
        <f ca="1" t="shared" si="117"/>
        <v>405</v>
      </c>
      <c r="N353" s="44" t="s">
        <v>474</v>
      </c>
      <c r="O353" s="124" t="s">
        <v>475</v>
      </c>
    </row>
    <row r="354" spans="1:15">
      <c r="A354" s="77">
        <v>45884</v>
      </c>
      <c r="B354" s="67">
        <f t="shared" si="109"/>
        <v>45914</v>
      </c>
      <c r="C354" s="69">
        <v>266005</v>
      </c>
      <c r="D354" s="70">
        <v>2800</v>
      </c>
      <c r="E354" s="71">
        <f ca="1" t="shared" si="110"/>
        <v>0</v>
      </c>
      <c r="F354" s="71">
        <f ca="1" t="shared" si="111"/>
        <v>2800</v>
      </c>
      <c r="G354" s="71">
        <f ca="1" t="shared" si="112"/>
        <v>0</v>
      </c>
      <c r="H354" s="71">
        <f ca="1" t="shared" si="113"/>
        <v>0</v>
      </c>
      <c r="I354" s="71">
        <f ca="1" t="shared" si="114"/>
        <v>0</v>
      </c>
      <c r="J354" s="71">
        <f ca="1" t="shared" si="115"/>
        <v>0</v>
      </c>
      <c r="K354" s="71">
        <f ca="1" t="shared" si="116"/>
        <v>0</v>
      </c>
      <c r="M354" s="76">
        <f ca="1" t="shared" si="117"/>
        <v>2800</v>
      </c>
      <c r="N354" s="44" t="s">
        <v>476</v>
      </c>
      <c r="O354" s="44" t="s">
        <v>477</v>
      </c>
    </row>
    <row r="355" spans="1:15">
      <c r="A355" s="77">
        <v>45884</v>
      </c>
      <c r="B355" s="67">
        <f t="shared" si="109"/>
        <v>45914</v>
      </c>
      <c r="C355" s="69">
        <v>266007</v>
      </c>
      <c r="D355" s="70">
        <v>2000</v>
      </c>
      <c r="E355" s="71">
        <f ca="1" t="shared" si="110"/>
        <v>0</v>
      </c>
      <c r="F355" s="71">
        <f ca="1" t="shared" si="111"/>
        <v>2000</v>
      </c>
      <c r="G355" s="71">
        <f ca="1" t="shared" si="112"/>
        <v>0</v>
      </c>
      <c r="H355" s="71">
        <f ca="1" t="shared" si="113"/>
        <v>0</v>
      </c>
      <c r="I355" s="71">
        <f ca="1" t="shared" si="114"/>
        <v>0</v>
      </c>
      <c r="J355" s="71">
        <f ca="1" t="shared" si="115"/>
        <v>0</v>
      </c>
      <c r="K355" s="71">
        <f ca="1" t="shared" si="116"/>
        <v>0</v>
      </c>
      <c r="M355" s="76">
        <f ca="1" t="shared" si="117"/>
        <v>2000</v>
      </c>
      <c r="N355" s="44" t="s">
        <v>476</v>
      </c>
      <c r="O355" s="44" t="s">
        <v>477</v>
      </c>
    </row>
    <row r="356" spans="1:15">
      <c r="A356" s="77">
        <v>45884</v>
      </c>
      <c r="B356" s="67">
        <f t="shared" si="109"/>
        <v>45914</v>
      </c>
      <c r="C356" s="69">
        <v>266008</v>
      </c>
      <c r="D356" s="70">
        <v>2000</v>
      </c>
      <c r="E356" s="71">
        <f ca="1" t="shared" si="110"/>
        <v>0</v>
      </c>
      <c r="F356" s="71">
        <f ca="1" t="shared" si="111"/>
        <v>2000</v>
      </c>
      <c r="G356" s="71">
        <f ca="1" t="shared" si="112"/>
        <v>0</v>
      </c>
      <c r="H356" s="71">
        <f ca="1" t="shared" si="113"/>
        <v>0</v>
      </c>
      <c r="I356" s="71">
        <f ca="1" t="shared" si="114"/>
        <v>0</v>
      </c>
      <c r="J356" s="71">
        <f ca="1" t="shared" si="115"/>
        <v>0</v>
      </c>
      <c r="K356" s="71">
        <f ca="1" t="shared" si="116"/>
        <v>0</v>
      </c>
      <c r="M356" s="76">
        <f ca="1" t="shared" si="117"/>
        <v>2000</v>
      </c>
      <c r="N356" s="44" t="s">
        <v>476</v>
      </c>
      <c r="O356" s="44" t="s">
        <v>477</v>
      </c>
    </row>
    <row r="357" spans="1:15">
      <c r="A357" s="77">
        <v>45884</v>
      </c>
      <c r="B357" s="67">
        <f t="shared" si="109"/>
        <v>45914</v>
      </c>
      <c r="C357" s="69">
        <v>266010</v>
      </c>
      <c r="D357" s="70">
        <v>2000</v>
      </c>
      <c r="E357" s="71">
        <f ca="1" t="shared" si="110"/>
        <v>0</v>
      </c>
      <c r="F357" s="71">
        <f ca="1" t="shared" si="111"/>
        <v>2000</v>
      </c>
      <c r="G357" s="71">
        <f ca="1" t="shared" si="112"/>
        <v>0</v>
      </c>
      <c r="H357" s="71">
        <f ca="1" t="shared" si="113"/>
        <v>0</v>
      </c>
      <c r="I357" s="71">
        <f ca="1" t="shared" si="114"/>
        <v>0</v>
      </c>
      <c r="J357" s="71">
        <f ca="1" t="shared" si="115"/>
        <v>0</v>
      </c>
      <c r="K357" s="71">
        <f ca="1" t="shared" si="116"/>
        <v>0</v>
      </c>
      <c r="M357" s="76">
        <f ca="1" t="shared" si="117"/>
        <v>2000</v>
      </c>
      <c r="N357" s="44" t="s">
        <v>476</v>
      </c>
      <c r="O357" s="44" t="s">
        <v>477</v>
      </c>
    </row>
    <row r="358" spans="1:15">
      <c r="A358" s="77">
        <v>45885</v>
      </c>
      <c r="B358" s="67">
        <f t="shared" si="109"/>
        <v>45915</v>
      </c>
      <c r="C358" s="69">
        <v>266011</v>
      </c>
      <c r="D358" s="70">
        <v>2000</v>
      </c>
      <c r="E358" s="71">
        <f ca="1" t="shared" si="110"/>
        <v>0</v>
      </c>
      <c r="F358" s="71">
        <f ca="1" t="shared" si="111"/>
        <v>2000</v>
      </c>
      <c r="G358" s="71">
        <f ca="1" t="shared" si="112"/>
        <v>0</v>
      </c>
      <c r="H358" s="71">
        <f ca="1" t="shared" si="113"/>
        <v>0</v>
      </c>
      <c r="I358" s="71">
        <f ca="1" t="shared" si="114"/>
        <v>0</v>
      </c>
      <c r="J358" s="71">
        <f ca="1" t="shared" si="115"/>
        <v>0</v>
      </c>
      <c r="K358" s="71">
        <f ca="1" t="shared" si="116"/>
        <v>0</v>
      </c>
      <c r="M358" s="76">
        <f ca="1" t="shared" si="117"/>
        <v>2000</v>
      </c>
      <c r="N358" s="44" t="s">
        <v>476</v>
      </c>
      <c r="O358" s="44" t="s">
        <v>477</v>
      </c>
    </row>
    <row r="359" spans="1:15">
      <c r="A359" s="77">
        <v>45885</v>
      </c>
      <c r="B359" s="67">
        <f t="shared" si="109"/>
        <v>45915</v>
      </c>
      <c r="C359" s="69">
        <v>266013</v>
      </c>
      <c r="D359" s="70">
        <v>2000</v>
      </c>
      <c r="E359" s="71">
        <f ca="1" t="shared" si="110"/>
        <v>0</v>
      </c>
      <c r="F359" s="71">
        <f ca="1" t="shared" si="111"/>
        <v>2000</v>
      </c>
      <c r="G359" s="71">
        <f ca="1" t="shared" si="112"/>
        <v>0</v>
      </c>
      <c r="H359" s="71">
        <f ca="1" t="shared" si="113"/>
        <v>0</v>
      </c>
      <c r="I359" s="71">
        <f ca="1" t="shared" si="114"/>
        <v>0</v>
      </c>
      <c r="J359" s="71">
        <f ca="1" t="shared" si="115"/>
        <v>0</v>
      </c>
      <c r="K359" s="71">
        <f ca="1" t="shared" si="116"/>
        <v>0</v>
      </c>
      <c r="M359" s="76">
        <f ca="1" t="shared" si="117"/>
        <v>2000</v>
      </c>
      <c r="N359" s="44" t="s">
        <v>476</v>
      </c>
      <c r="O359" s="44" t="s">
        <v>477</v>
      </c>
    </row>
    <row r="360" spans="1:15">
      <c r="A360" s="77">
        <v>45885</v>
      </c>
      <c r="B360" s="67">
        <f t="shared" si="109"/>
        <v>45915</v>
      </c>
      <c r="C360" s="69">
        <v>266017</v>
      </c>
      <c r="D360" s="70">
        <v>2000</v>
      </c>
      <c r="E360" s="71">
        <f ca="1" t="shared" si="110"/>
        <v>0</v>
      </c>
      <c r="F360" s="71">
        <f ca="1" t="shared" si="111"/>
        <v>2000</v>
      </c>
      <c r="G360" s="71">
        <f ca="1" t="shared" si="112"/>
        <v>0</v>
      </c>
      <c r="H360" s="71">
        <f ca="1" t="shared" si="113"/>
        <v>0</v>
      </c>
      <c r="I360" s="71">
        <f ca="1" t="shared" si="114"/>
        <v>0</v>
      </c>
      <c r="J360" s="71">
        <f ca="1" t="shared" si="115"/>
        <v>0</v>
      </c>
      <c r="K360" s="71">
        <f ca="1" t="shared" si="116"/>
        <v>0</v>
      </c>
      <c r="M360" s="76">
        <f ca="1" t="shared" si="117"/>
        <v>2000</v>
      </c>
      <c r="N360" s="44" t="s">
        <v>476</v>
      </c>
      <c r="O360" s="44" t="s">
        <v>477</v>
      </c>
    </row>
    <row r="361" spans="1:15">
      <c r="A361" s="77">
        <v>45885</v>
      </c>
      <c r="B361" s="67">
        <f t="shared" si="109"/>
        <v>45915</v>
      </c>
      <c r="C361" s="69">
        <v>266046</v>
      </c>
      <c r="D361" s="70">
        <v>2000</v>
      </c>
      <c r="E361" s="71">
        <f ca="1" t="shared" si="110"/>
        <v>0</v>
      </c>
      <c r="F361" s="71">
        <f ca="1" t="shared" si="111"/>
        <v>2000</v>
      </c>
      <c r="G361" s="71">
        <f ca="1" t="shared" si="112"/>
        <v>0</v>
      </c>
      <c r="H361" s="71">
        <f ca="1" t="shared" si="113"/>
        <v>0</v>
      </c>
      <c r="I361" s="71">
        <f ca="1" t="shared" si="114"/>
        <v>0</v>
      </c>
      <c r="J361" s="71">
        <f ca="1" t="shared" si="115"/>
        <v>0</v>
      </c>
      <c r="K361" s="71">
        <f ca="1" t="shared" si="116"/>
        <v>0</v>
      </c>
      <c r="M361" s="76">
        <f ca="1" t="shared" si="117"/>
        <v>2000</v>
      </c>
      <c r="N361" s="44" t="s">
        <v>476</v>
      </c>
      <c r="O361" s="44" t="s">
        <v>477</v>
      </c>
    </row>
    <row r="362" s="44" customFormat="1" spans="1:14">
      <c r="A362" s="77">
        <v>45889</v>
      </c>
      <c r="B362" s="67">
        <f t="shared" si="109"/>
        <v>45919</v>
      </c>
      <c r="C362" s="69">
        <v>266222</v>
      </c>
      <c r="D362" s="70">
        <v>800</v>
      </c>
      <c r="E362" s="71">
        <f ca="1" t="shared" si="110"/>
        <v>0</v>
      </c>
      <c r="F362" s="71">
        <f ca="1" t="shared" si="111"/>
        <v>800</v>
      </c>
      <c r="G362" s="71">
        <f ca="1" t="shared" si="112"/>
        <v>0</v>
      </c>
      <c r="H362" s="71">
        <f ca="1" t="shared" si="113"/>
        <v>0</v>
      </c>
      <c r="I362" s="71">
        <f ca="1" t="shared" si="114"/>
        <v>0</v>
      </c>
      <c r="J362" s="71">
        <f ca="1" t="shared" si="115"/>
        <v>0</v>
      </c>
      <c r="K362" s="71">
        <f ca="1" t="shared" si="116"/>
        <v>0</v>
      </c>
      <c r="M362" s="76">
        <f ca="1" t="shared" si="117"/>
        <v>800</v>
      </c>
      <c r="N362" s="44" t="s">
        <v>471</v>
      </c>
    </row>
    <row r="363" spans="1:14">
      <c r="A363" s="77">
        <v>45895</v>
      </c>
      <c r="B363" s="67">
        <f t="shared" si="109"/>
        <v>45925</v>
      </c>
      <c r="C363" s="69">
        <v>260930</v>
      </c>
      <c r="D363" s="70">
        <v>650</v>
      </c>
      <c r="E363" s="71">
        <f ca="1" t="shared" si="110"/>
        <v>0</v>
      </c>
      <c r="F363" s="71">
        <f ca="1" t="shared" si="111"/>
        <v>650</v>
      </c>
      <c r="G363" s="71">
        <f ca="1" t="shared" si="112"/>
        <v>0</v>
      </c>
      <c r="H363" s="71">
        <f ca="1" t="shared" si="113"/>
        <v>0</v>
      </c>
      <c r="I363" s="71">
        <f ca="1" t="shared" si="114"/>
        <v>0</v>
      </c>
      <c r="J363" s="71">
        <f ca="1" t="shared" si="115"/>
        <v>0</v>
      </c>
      <c r="K363" s="71">
        <f ca="1" t="shared" si="116"/>
        <v>0</v>
      </c>
      <c r="M363" s="76">
        <f ca="1" t="shared" si="117"/>
        <v>650</v>
      </c>
      <c r="N363" s="44" t="s">
        <v>478</v>
      </c>
    </row>
    <row r="364" spans="1:15">
      <c r="A364" s="67">
        <v>45896</v>
      </c>
      <c r="B364" s="68">
        <f t="shared" si="109"/>
        <v>45926</v>
      </c>
      <c r="C364" s="69" t="s">
        <v>479</v>
      </c>
      <c r="D364" s="70">
        <v>3740</v>
      </c>
      <c r="E364" s="71">
        <f ca="1" t="shared" si="110"/>
        <v>0</v>
      </c>
      <c r="F364" s="71">
        <f ca="1" t="shared" si="111"/>
        <v>3740</v>
      </c>
      <c r="G364" s="71">
        <f ca="1" t="shared" si="112"/>
        <v>0</v>
      </c>
      <c r="H364" s="71">
        <f ca="1" t="shared" si="113"/>
        <v>0</v>
      </c>
      <c r="I364" s="71">
        <f ca="1" t="shared" si="114"/>
        <v>0</v>
      </c>
      <c r="J364" s="71">
        <f ca="1" t="shared" si="115"/>
        <v>0</v>
      </c>
      <c r="K364" s="71">
        <f ca="1" t="shared" si="116"/>
        <v>0</v>
      </c>
      <c r="M364" s="76">
        <f ca="1" t="shared" si="117"/>
        <v>3740</v>
      </c>
      <c r="N364" s="44" t="s">
        <v>480</v>
      </c>
      <c r="O364" s="79" t="s">
        <v>481</v>
      </c>
    </row>
    <row r="365" spans="1:15">
      <c r="A365" s="77">
        <v>45897</v>
      </c>
      <c r="B365" s="67">
        <f t="shared" si="109"/>
        <v>45927</v>
      </c>
      <c r="C365" s="69">
        <v>270935</v>
      </c>
      <c r="D365" s="70">
        <v>5220</v>
      </c>
      <c r="E365" s="71">
        <f ca="1" t="shared" si="110"/>
        <v>0</v>
      </c>
      <c r="F365" s="71">
        <f ca="1" t="shared" si="111"/>
        <v>5220</v>
      </c>
      <c r="G365" s="71">
        <f ca="1" t="shared" si="112"/>
        <v>0</v>
      </c>
      <c r="H365" s="71">
        <f ca="1" t="shared" si="113"/>
        <v>0</v>
      </c>
      <c r="I365" s="71">
        <f ca="1" t="shared" si="114"/>
        <v>0</v>
      </c>
      <c r="J365" s="71">
        <f ca="1" t="shared" si="115"/>
        <v>0</v>
      </c>
      <c r="K365" s="71">
        <f ca="1" t="shared" si="116"/>
        <v>0</v>
      </c>
      <c r="M365" s="76">
        <f ca="1" t="shared" si="117"/>
        <v>5220</v>
      </c>
      <c r="N365" s="44" t="s">
        <v>482</v>
      </c>
      <c r="O365" s="44" t="s">
        <v>483</v>
      </c>
    </row>
    <row r="366" spans="1:14">
      <c r="A366" s="77">
        <v>45898</v>
      </c>
      <c r="B366" s="67">
        <f t="shared" si="109"/>
        <v>45928</v>
      </c>
      <c r="C366" s="69">
        <v>267394</v>
      </c>
      <c r="D366" s="70">
        <v>3425</v>
      </c>
      <c r="E366" s="71">
        <f ca="1" t="shared" si="110"/>
        <v>0</v>
      </c>
      <c r="F366" s="71">
        <f ca="1" t="shared" si="111"/>
        <v>3425</v>
      </c>
      <c r="G366" s="71">
        <f ca="1" t="shared" si="112"/>
        <v>0</v>
      </c>
      <c r="H366" s="71">
        <f ca="1" t="shared" si="113"/>
        <v>0</v>
      </c>
      <c r="I366" s="71">
        <f ca="1" t="shared" si="114"/>
        <v>0</v>
      </c>
      <c r="J366" s="71">
        <f ca="1" t="shared" si="115"/>
        <v>0</v>
      </c>
      <c r="K366" s="71">
        <f ca="1" t="shared" si="116"/>
        <v>0</v>
      </c>
      <c r="M366" s="76">
        <f ca="1" t="shared" si="117"/>
        <v>3425</v>
      </c>
      <c r="N366" s="44" t="s">
        <v>484</v>
      </c>
    </row>
    <row r="367" spans="1:14">
      <c r="A367" s="77">
        <v>45902</v>
      </c>
      <c r="B367" s="67">
        <f t="shared" si="109"/>
        <v>45932</v>
      </c>
      <c r="C367" s="69">
        <v>266234</v>
      </c>
      <c r="D367" s="70">
        <v>800</v>
      </c>
      <c r="E367" s="71">
        <f ca="1" t="shared" si="110"/>
        <v>800</v>
      </c>
      <c r="F367" s="71">
        <f ca="1" t="shared" si="111"/>
        <v>0</v>
      </c>
      <c r="G367" s="71">
        <f ca="1" t="shared" si="112"/>
        <v>0</v>
      </c>
      <c r="H367" s="71">
        <f ca="1" t="shared" si="113"/>
        <v>0</v>
      </c>
      <c r="I367" s="71">
        <f ca="1" t="shared" si="114"/>
        <v>0</v>
      </c>
      <c r="J367" s="71">
        <f ca="1" t="shared" si="115"/>
        <v>0</v>
      </c>
      <c r="K367" s="71">
        <f ca="1" t="shared" si="116"/>
        <v>0</v>
      </c>
      <c r="M367" s="76">
        <f ca="1" t="shared" si="117"/>
        <v>800</v>
      </c>
      <c r="N367" s="44" t="s">
        <v>485</v>
      </c>
    </row>
    <row r="368" spans="1:14">
      <c r="A368" s="77">
        <v>45904</v>
      </c>
      <c r="B368" s="67">
        <f t="shared" si="109"/>
        <v>45934</v>
      </c>
      <c r="C368" s="69">
        <v>271663</v>
      </c>
      <c r="D368" s="70">
        <v>1520</v>
      </c>
      <c r="E368" s="71">
        <f ca="1" t="shared" si="110"/>
        <v>1520</v>
      </c>
      <c r="F368" s="71">
        <f ca="1" t="shared" si="111"/>
        <v>0</v>
      </c>
      <c r="G368" s="71">
        <f ca="1" t="shared" si="112"/>
        <v>0</v>
      </c>
      <c r="H368" s="71">
        <f ca="1" t="shared" si="113"/>
        <v>0</v>
      </c>
      <c r="I368" s="71">
        <f ca="1" t="shared" si="114"/>
        <v>0</v>
      </c>
      <c r="J368" s="71">
        <f ca="1" t="shared" si="115"/>
        <v>0</v>
      </c>
      <c r="K368" s="71">
        <f ca="1" t="shared" si="116"/>
        <v>0</v>
      </c>
      <c r="M368" s="76">
        <f ca="1" t="shared" si="117"/>
        <v>1520</v>
      </c>
      <c r="N368" s="44" t="s">
        <v>486</v>
      </c>
    </row>
    <row r="369" spans="1:14">
      <c r="A369" s="77">
        <v>45910</v>
      </c>
      <c r="B369" s="67">
        <f t="shared" si="109"/>
        <v>45940</v>
      </c>
      <c r="C369" s="69">
        <v>258828</v>
      </c>
      <c r="D369" s="44">
        <v>1500</v>
      </c>
      <c r="E369" s="71">
        <f ca="1" t="shared" si="110"/>
        <v>1500</v>
      </c>
      <c r="F369" s="71">
        <f ca="1" t="shared" si="111"/>
        <v>0</v>
      </c>
      <c r="G369" s="71">
        <f ca="1" t="shared" si="112"/>
        <v>0</v>
      </c>
      <c r="H369" s="71">
        <f ca="1" t="shared" si="113"/>
        <v>0</v>
      </c>
      <c r="I369" s="71">
        <f ca="1" t="shared" si="114"/>
        <v>0</v>
      </c>
      <c r="J369" s="71">
        <f ca="1" t="shared" si="115"/>
        <v>0</v>
      </c>
      <c r="K369" s="71">
        <f ca="1" t="shared" si="116"/>
        <v>0</v>
      </c>
      <c r="M369" s="76">
        <f ca="1" t="shared" si="117"/>
        <v>1500</v>
      </c>
      <c r="N369" s="44" t="s">
        <v>485</v>
      </c>
    </row>
    <row r="370" spans="1:14">
      <c r="A370" s="77">
        <v>45910</v>
      </c>
      <c r="B370" s="67">
        <f t="shared" si="109"/>
        <v>45940</v>
      </c>
      <c r="C370" s="69">
        <v>272415</v>
      </c>
      <c r="D370" s="70">
        <v>2080</v>
      </c>
      <c r="E370" s="71">
        <f ca="1" t="shared" si="110"/>
        <v>2080</v>
      </c>
      <c r="F370" s="71">
        <f ca="1" t="shared" si="111"/>
        <v>0</v>
      </c>
      <c r="G370" s="71">
        <f ca="1" t="shared" si="112"/>
        <v>0</v>
      </c>
      <c r="H370" s="71">
        <f ca="1" t="shared" si="113"/>
        <v>0</v>
      </c>
      <c r="I370" s="71">
        <f ca="1" t="shared" si="114"/>
        <v>0</v>
      </c>
      <c r="J370" s="71">
        <f ca="1" t="shared" si="115"/>
        <v>0</v>
      </c>
      <c r="K370" s="71">
        <f ca="1" t="shared" si="116"/>
        <v>0</v>
      </c>
      <c r="M370" s="76">
        <f ca="1" t="shared" si="117"/>
        <v>2080</v>
      </c>
      <c r="N370" s="44" t="s">
        <v>487</v>
      </c>
    </row>
    <row r="371" spans="1:15">
      <c r="A371" s="77">
        <v>45909</v>
      </c>
      <c r="B371" s="67">
        <f t="shared" si="109"/>
        <v>45939</v>
      </c>
      <c r="C371" s="69">
        <v>271863</v>
      </c>
      <c r="D371" s="70">
        <v>5100</v>
      </c>
      <c r="E371" s="71">
        <f ca="1" t="shared" si="110"/>
        <v>5100</v>
      </c>
      <c r="F371" s="71">
        <f ca="1" t="shared" si="111"/>
        <v>0</v>
      </c>
      <c r="G371" s="71">
        <f ca="1" t="shared" si="112"/>
        <v>0</v>
      </c>
      <c r="H371" s="71">
        <f ca="1" t="shared" si="113"/>
        <v>0</v>
      </c>
      <c r="I371" s="71">
        <f ca="1" t="shared" si="114"/>
        <v>0</v>
      </c>
      <c r="J371" s="71">
        <f ca="1" t="shared" si="115"/>
        <v>0</v>
      </c>
      <c r="K371" s="71">
        <f ca="1" t="shared" si="116"/>
        <v>0</v>
      </c>
      <c r="M371" s="76">
        <f ca="1" t="shared" si="117"/>
        <v>5100</v>
      </c>
      <c r="N371" s="44" t="s">
        <v>488</v>
      </c>
      <c r="O371" s="44" t="s">
        <v>489</v>
      </c>
    </row>
    <row r="372" spans="1:14">
      <c r="A372" s="77">
        <v>45910</v>
      </c>
      <c r="B372" s="67">
        <f t="shared" si="109"/>
        <v>45940</v>
      </c>
      <c r="C372" s="69">
        <v>272148</v>
      </c>
      <c r="D372" s="70">
        <v>1800</v>
      </c>
      <c r="E372" s="71">
        <f ca="1" t="shared" si="110"/>
        <v>1800</v>
      </c>
      <c r="F372" s="71">
        <f ca="1" t="shared" si="111"/>
        <v>0</v>
      </c>
      <c r="G372" s="71">
        <f ca="1" t="shared" si="112"/>
        <v>0</v>
      </c>
      <c r="H372" s="71">
        <f ca="1" t="shared" si="113"/>
        <v>0</v>
      </c>
      <c r="I372" s="71">
        <f ca="1" t="shared" si="114"/>
        <v>0</v>
      </c>
      <c r="J372" s="71">
        <f ca="1" t="shared" si="115"/>
        <v>0</v>
      </c>
      <c r="K372" s="71">
        <f ca="1" t="shared" si="116"/>
        <v>0</v>
      </c>
      <c r="M372" s="76">
        <f ca="1" t="shared" si="117"/>
        <v>1800</v>
      </c>
      <c r="N372" s="44" t="s">
        <v>490</v>
      </c>
    </row>
    <row r="373" spans="1:14">
      <c r="A373" s="77">
        <v>45910</v>
      </c>
      <c r="B373" s="67">
        <f t="shared" si="109"/>
        <v>45940</v>
      </c>
      <c r="C373" s="69">
        <v>272149</v>
      </c>
      <c r="D373" s="70">
        <v>1800</v>
      </c>
      <c r="E373" s="71">
        <f ca="1" t="shared" si="110"/>
        <v>1800</v>
      </c>
      <c r="F373" s="71">
        <f ca="1" t="shared" si="111"/>
        <v>0</v>
      </c>
      <c r="G373" s="71">
        <f ca="1" t="shared" si="112"/>
        <v>0</v>
      </c>
      <c r="H373" s="71">
        <f ca="1" t="shared" si="113"/>
        <v>0</v>
      </c>
      <c r="I373" s="71">
        <f ca="1" t="shared" si="114"/>
        <v>0</v>
      </c>
      <c r="J373" s="71">
        <f ca="1" t="shared" si="115"/>
        <v>0</v>
      </c>
      <c r="K373" s="71">
        <f ca="1" t="shared" si="116"/>
        <v>0</v>
      </c>
      <c r="M373" s="76">
        <f ca="1" t="shared" si="117"/>
        <v>1800</v>
      </c>
      <c r="N373" s="44" t="s">
        <v>490</v>
      </c>
    </row>
    <row r="374" spans="1:14">
      <c r="A374" s="77">
        <v>45910</v>
      </c>
      <c r="B374" s="67">
        <f t="shared" si="109"/>
        <v>45940</v>
      </c>
      <c r="C374" s="69">
        <v>272150</v>
      </c>
      <c r="D374" s="70">
        <v>1800</v>
      </c>
      <c r="E374" s="71">
        <f ca="1" t="shared" si="110"/>
        <v>1800</v>
      </c>
      <c r="F374" s="71">
        <f ca="1" t="shared" si="111"/>
        <v>0</v>
      </c>
      <c r="G374" s="71">
        <f ca="1" t="shared" si="112"/>
        <v>0</v>
      </c>
      <c r="H374" s="71">
        <f ca="1" t="shared" si="113"/>
        <v>0</v>
      </c>
      <c r="I374" s="71">
        <f ca="1" t="shared" si="114"/>
        <v>0</v>
      </c>
      <c r="J374" s="71">
        <f ca="1" t="shared" si="115"/>
        <v>0</v>
      </c>
      <c r="K374" s="71">
        <f ca="1" t="shared" si="116"/>
        <v>0</v>
      </c>
      <c r="M374" s="76">
        <f ca="1" t="shared" si="117"/>
        <v>1800</v>
      </c>
      <c r="N374" s="44" t="s">
        <v>490</v>
      </c>
    </row>
    <row r="375" spans="1:15">
      <c r="A375" s="77">
        <v>45911</v>
      </c>
      <c r="B375" s="67">
        <f t="shared" si="109"/>
        <v>45941</v>
      </c>
      <c r="C375" s="69">
        <v>272601</v>
      </c>
      <c r="D375" s="70">
        <v>9920.5</v>
      </c>
      <c r="E375" s="71">
        <f ca="1" t="shared" si="110"/>
        <v>9920.5</v>
      </c>
      <c r="F375" s="71">
        <f ca="1" t="shared" si="111"/>
        <v>0</v>
      </c>
      <c r="G375" s="71">
        <f ca="1" t="shared" si="112"/>
        <v>0</v>
      </c>
      <c r="H375" s="71">
        <f ca="1" t="shared" si="113"/>
        <v>0</v>
      </c>
      <c r="I375" s="71">
        <f ca="1" t="shared" si="114"/>
        <v>0</v>
      </c>
      <c r="J375" s="71">
        <f ca="1" t="shared" si="115"/>
        <v>0</v>
      </c>
      <c r="K375" s="71">
        <f ca="1" t="shared" si="116"/>
        <v>0</v>
      </c>
      <c r="M375" s="76">
        <f ca="1" t="shared" si="117"/>
        <v>9920.5</v>
      </c>
      <c r="N375" s="44" t="s">
        <v>488</v>
      </c>
      <c r="O375" s="44" t="s">
        <v>489</v>
      </c>
    </row>
    <row r="376" spans="1:15">
      <c r="A376" s="77">
        <v>45911</v>
      </c>
      <c r="B376" s="67">
        <f t="shared" si="109"/>
        <v>45941</v>
      </c>
      <c r="C376" s="69">
        <v>272841</v>
      </c>
      <c r="D376" s="70">
        <v>1100</v>
      </c>
      <c r="E376" s="71">
        <f ca="1" t="shared" si="110"/>
        <v>1100</v>
      </c>
      <c r="F376" s="71">
        <f ca="1" t="shared" si="111"/>
        <v>0</v>
      </c>
      <c r="G376" s="71">
        <f ca="1" t="shared" si="112"/>
        <v>0</v>
      </c>
      <c r="H376" s="71">
        <f ca="1" t="shared" si="113"/>
        <v>0</v>
      </c>
      <c r="I376" s="71">
        <f ca="1" t="shared" si="114"/>
        <v>0</v>
      </c>
      <c r="J376" s="71">
        <f ca="1" t="shared" si="115"/>
        <v>0</v>
      </c>
      <c r="K376" s="71">
        <f ca="1" t="shared" si="116"/>
        <v>0</v>
      </c>
      <c r="M376" s="76">
        <f ca="1" t="shared" si="117"/>
        <v>1100</v>
      </c>
      <c r="N376" s="44" t="s">
        <v>488</v>
      </c>
      <c r="O376" s="44" t="s">
        <v>489</v>
      </c>
    </row>
    <row r="377" spans="1:15">
      <c r="A377" s="77">
        <v>45912</v>
      </c>
      <c r="B377" s="67">
        <f t="shared" si="109"/>
        <v>45942</v>
      </c>
      <c r="C377" s="69">
        <v>272935</v>
      </c>
      <c r="D377" s="70">
        <v>1300</v>
      </c>
      <c r="E377" s="71">
        <f ca="1" t="shared" si="110"/>
        <v>1300</v>
      </c>
      <c r="F377" s="71">
        <f ca="1" t="shared" si="111"/>
        <v>0</v>
      </c>
      <c r="G377" s="71">
        <f ca="1" t="shared" si="112"/>
        <v>0</v>
      </c>
      <c r="H377" s="71">
        <f ca="1" t="shared" si="113"/>
        <v>0</v>
      </c>
      <c r="I377" s="71">
        <f ca="1" t="shared" si="114"/>
        <v>0</v>
      </c>
      <c r="J377" s="71">
        <f ca="1" t="shared" si="115"/>
        <v>0</v>
      </c>
      <c r="K377" s="71">
        <f ca="1" t="shared" si="116"/>
        <v>0</v>
      </c>
      <c r="M377" s="76">
        <f ca="1" t="shared" si="117"/>
        <v>1300</v>
      </c>
      <c r="N377" s="44" t="s">
        <v>491</v>
      </c>
      <c r="O377" s="44" t="s">
        <v>371</v>
      </c>
    </row>
    <row r="378" spans="1:15">
      <c r="A378" s="77">
        <v>45919</v>
      </c>
      <c r="B378" s="67">
        <f t="shared" si="109"/>
        <v>45949</v>
      </c>
      <c r="C378" s="69">
        <v>273550</v>
      </c>
      <c r="D378" s="70">
        <v>1350</v>
      </c>
      <c r="E378" s="71">
        <f ca="1" t="shared" si="110"/>
        <v>1350</v>
      </c>
      <c r="F378" s="71">
        <f ca="1" t="shared" si="111"/>
        <v>0</v>
      </c>
      <c r="G378" s="71">
        <f ca="1" t="shared" si="112"/>
        <v>0</v>
      </c>
      <c r="H378" s="71">
        <f ca="1" t="shared" si="113"/>
        <v>0</v>
      </c>
      <c r="I378" s="71">
        <f ca="1" t="shared" si="114"/>
        <v>0</v>
      </c>
      <c r="J378" s="71">
        <f ca="1" t="shared" si="115"/>
        <v>0</v>
      </c>
      <c r="K378" s="71">
        <f ca="1" t="shared" si="116"/>
        <v>0</v>
      </c>
      <c r="M378" s="76">
        <f ca="1" t="shared" si="117"/>
        <v>1350</v>
      </c>
      <c r="N378" s="44" t="s">
        <v>492</v>
      </c>
      <c r="O378" s="44" t="s">
        <v>371</v>
      </c>
    </row>
    <row r="379" spans="1:14">
      <c r="A379" s="77">
        <v>45922</v>
      </c>
      <c r="B379" s="67">
        <f t="shared" si="109"/>
        <v>45952</v>
      </c>
      <c r="C379" s="69">
        <v>273480</v>
      </c>
      <c r="D379" s="70">
        <v>15500</v>
      </c>
      <c r="E379" s="71">
        <f ca="1" t="shared" si="110"/>
        <v>15500</v>
      </c>
      <c r="F379" s="71">
        <f ca="1" t="shared" si="111"/>
        <v>0</v>
      </c>
      <c r="G379" s="71">
        <f ca="1" t="shared" si="112"/>
        <v>0</v>
      </c>
      <c r="H379" s="71">
        <f ca="1" t="shared" si="113"/>
        <v>0</v>
      </c>
      <c r="I379" s="71">
        <f ca="1" t="shared" si="114"/>
        <v>0</v>
      </c>
      <c r="J379" s="71">
        <f ca="1" t="shared" si="115"/>
        <v>0</v>
      </c>
      <c r="K379" s="71">
        <f ca="1" t="shared" si="116"/>
        <v>0</v>
      </c>
      <c r="M379" s="76">
        <f ca="1" t="shared" si="117"/>
        <v>15500</v>
      </c>
      <c r="N379" s="44" t="s">
        <v>493</v>
      </c>
    </row>
    <row r="380" spans="1:13">
      <c r="A380" s="77"/>
      <c r="B380" s="67"/>
      <c r="C380" s="69"/>
      <c r="D380" s="70"/>
      <c r="E380" s="71">
        <f ca="1" t="shared" si="110"/>
        <v>0</v>
      </c>
      <c r="F380" s="71">
        <f ca="1" t="shared" si="111"/>
        <v>0</v>
      </c>
      <c r="G380" s="71">
        <f ca="1" t="shared" si="112"/>
        <v>0</v>
      </c>
      <c r="H380" s="71">
        <f ca="1" t="shared" si="113"/>
        <v>0</v>
      </c>
      <c r="I380" s="71">
        <f ca="1" t="shared" si="114"/>
        <v>0</v>
      </c>
      <c r="J380" s="71">
        <f ca="1" t="shared" si="115"/>
        <v>0</v>
      </c>
      <c r="K380" s="71">
        <f ca="1" t="shared" si="116"/>
        <v>0</v>
      </c>
      <c r="M380" s="76">
        <f ca="1" t="shared" si="117"/>
        <v>0</v>
      </c>
    </row>
    <row r="381" spans="1:13">
      <c r="A381" s="77"/>
      <c r="B381" s="67"/>
      <c r="C381" s="69"/>
      <c r="D381" s="70"/>
      <c r="E381" s="71">
        <f ca="1" t="shared" si="110"/>
        <v>0</v>
      </c>
      <c r="F381" s="71">
        <f ca="1" t="shared" si="111"/>
        <v>0</v>
      </c>
      <c r="G381" s="71">
        <f ca="1" t="shared" si="112"/>
        <v>0</v>
      </c>
      <c r="H381" s="71">
        <f ca="1" t="shared" si="113"/>
        <v>0</v>
      </c>
      <c r="I381" s="71">
        <f ca="1" t="shared" si="114"/>
        <v>0</v>
      </c>
      <c r="J381" s="71">
        <f ca="1" t="shared" si="115"/>
        <v>0</v>
      </c>
      <c r="K381" s="71">
        <f ca="1" t="shared" si="116"/>
        <v>0</v>
      </c>
      <c r="M381" s="76">
        <f ca="1" t="shared" si="117"/>
        <v>0</v>
      </c>
    </row>
    <row r="382" spans="1:18">
      <c r="A382" s="78" t="s">
        <v>237</v>
      </c>
      <c r="B382" s="79"/>
      <c r="C382" s="93"/>
      <c r="D382" s="90">
        <f t="shared" ref="D382:M382" si="118">SUM(D346:D381)</f>
        <v>97010.5</v>
      </c>
      <c r="E382" s="90">
        <f ca="1" t="shared" si="118"/>
        <v>45570.5</v>
      </c>
      <c r="F382" s="90">
        <f ca="1" t="shared" si="118"/>
        <v>31040</v>
      </c>
      <c r="G382" s="90">
        <f ca="1" t="shared" si="118"/>
        <v>20400</v>
      </c>
      <c r="H382" s="90">
        <f ca="1" t="shared" si="118"/>
        <v>0</v>
      </c>
      <c r="I382" s="90">
        <f ca="1" t="shared" si="118"/>
        <v>0</v>
      </c>
      <c r="J382" s="90">
        <f ca="1" t="shared" si="118"/>
        <v>0</v>
      </c>
      <c r="K382" s="90">
        <f ca="1" t="shared" si="118"/>
        <v>0</v>
      </c>
      <c r="L382" s="90">
        <f t="shared" si="118"/>
        <v>0</v>
      </c>
      <c r="M382" s="90">
        <f ca="1" t="shared" si="118"/>
        <v>97010.5</v>
      </c>
      <c r="P382" s="113"/>
      <c r="Q382" s="113"/>
      <c r="R382" s="113"/>
    </row>
    <row r="383" spans="1:18">
      <c r="A383" s="78"/>
      <c r="B383" s="79"/>
      <c r="C383" s="93"/>
      <c r="D383" s="90"/>
      <c r="E383" s="90"/>
      <c r="F383" s="90"/>
      <c r="G383" s="90"/>
      <c r="H383" s="90"/>
      <c r="I383" s="90"/>
      <c r="J383" s="90"/>
      <c r="K383" s="90"/>
      <c r="L383" s="90"/>
      <c r="M383" s="90"/>
      <c r="P383" s="113"/>
      <c r="Q383" s="113"/>
      <c r="R383" s="113"/>
    </row>
    <row r="384" spans="1:13">
      <c r="A384" s="44"/>
      <c r="M384" s="44"/>
    </row>
    <row r="385" spans="1:13">
      <c r="A385" s="83" t="s">
        <v>494</v>
      </c>
      <c r="B385" s="84"/>
      <c r="C385" s="85"/>
      <c r="D385" s="101"/>
      <c r="E385" s="82"/>
      <c r="F385" s="82"/>
      <c r="G385" s="82"/>
      <c r="H385" s="82"/>
      <c r="I385" s="82"/>
      <c r="J385" s="82"/>
      <c r="K385" s="82"/>
      <c r="L385" s="82"/>
      <c r="M385" s="89"/>
    </row>
    <row r="386" spans="1:13">
      <c r="A386" s="68"/>
      <c r="B386" s="68"/>
      <c r="C386" s="106"/>
      <c r="D386" s="107"/>
      <c r="E386" s="71">
        <f ca="1">IF(TODAY()-B386&gt;=1,0,D386)</f>
        <v>0</v>
      </c>
      <c r="F386" s="71">
        <f ca="1">IF(AND(TODAY()-B386&gt;=1,TODAY()-B386&lt;=30),D386,0)</f>
        <v>0</v>
      </c>
      <c r="G386" s="71">
        <f ca="1">IF(AND(TODAY()-B386&gt;=31,TODAY()-B386&lt;=60),D386,0)</f>
        <v>0</v>
      </c>
      <c r="H386" s="71">
        <f ca="1">IF(AND(TODAY()-B386&gt;=61,TODAY()-B386&lt;=90),D386,0)</f>
        <v>0</v>
      </c>
      <c r="I386" s="71">
        <f ca="1">IF(AND(TODAY()-B386&gt;=91,TODAY()-B386&lt;=120),D386,0)</f>
        <v>0</v>
      </c>
      <c r="J386" s="71">
        <f ca="1">IF(AND(TODAY()-B386&gt;=121,TODAY()-B386&lt;=150),D386,0)</f>
        <v>0</v>
      </c>
      <c r="K386" s="71">
        <f ca="1">IF(TODAY()-B386&gt;=151,D386,0)</f>
        <v>0</v>
      </c>
      <c r="L386" s="82"/>
      <c r="M386" s="89">
        <f ca="1">SUM(E386:L386)</f>
        <v>0</v>
      </c>
    </row>
    <row r="387" spans="5:13">
      <c r="E387" s="82"/>
      <c r="F387" s="82"/>
      <c r="G387" s="82"/>
      <c r="H387" s="82"/>
      <c r="I387" s="82"/>
      <c r="J387" s="82"/>
      <c r="K387" s="82"/>
      <c r="L387" s="82"/>
      <c r="M387" s="89">
        <f>SUM(E387:L387)</f>
        <v>0</v>
      </c>
    </row>
    <row r="388" spans="1:13">
      <c r="A388" s="78" t="s">
        <v>237</v>
      </c>
      <c r="B388" s="79"/>
      <c r="C388" s="93"/>
      <c r="D388" s="125">
        <f t="shared" ref="D388:M388" si="119">SUM(D386:D387)</f>
        <v>0</v>
      </c>
      <c r="E388" s="125">
        <f ca="1" t="shared" si="119"/>
        <v>0</v>
      </c>
      <c r="F388" s="125">
        <f ca="1" t="shared" si="119"/>
        <v>0</v>
      </c>
      <c r="G388" s="125">
        <f ca="1" t="shared" si="119"/>
        <v>0</v>
      </c>
      <c r="H388" s="125">
        <f ca="1" t="shared" si="119"/>
        <v>0</v>
      </c>
      <c r="I388" s="125">
        <f ca="1" t="shared" si="119"/>
        <v>0</v>
      </c>
      <c r="J388" s="125">
        <f ca="1" t="shared" si="119"/>
        <v>0</v>
      </c>
      <c r="K388" s="125">
        <f ca="1" t="shared" si="119"/>
        <v>0</v>
      </c>
      <c r="L388" s="125">
        <f t="shared" si="119"/>
        <v>0</v>
      </c>
      <c r="M388" s="125">
        <f ca="1" t="shared" si="119"/>
        <v>0</v>
      </c>
    </row>
    <row r="389" spans="1:13">
      <c r="A389" s="78"/>
      <c r="B389" s="79"/>
      <c r="C389" s="93"/>
      <c r="D389" s="125"/>
      <c r="E389" s="125"/>
      <c r="F389" s="125"/>
      <c r="G389" s="125"/>
      <c r="H389" s="125"/>
      <c r="I389" s="125"/>
      <c r="J389" s="125"/>
      <c r="K389" s="125"/>
      <c r="L389" s="125"/>
      <c r="M389" s="125"/>
    </row>
    <row r="390" spans="5:13">
      <c r="E390" s="82"/>
      <c r="F390" s="82"/>
      <c r="G390" s="82"/>
      <c r="H390" s="82"/>
      <c r="I390" s="82"/>
      <c r="J390" s="82"/>
      <c r="K390" s="82"/>
      <c r="L390" s="82"/>
      <c r="M390" s="89"/>
    </row>
    <row r="391" spans="1:13">
      <c r="A391" s="83" t="s">
        <v>495</v>
      </c>
      <c r="B391" s="84"/>
      <c r="C391" s="85"/>
      <c r="D391" s="101"/>
      <c r="E391" s="82"/>
      <c r="F391" s="82"/>
      <c r="G391" s="82"/>
      <c r="H391" s="82"/>
      <c r="I391" s="82"/>
      <c r="J391" s="82"/>
      <c r="K391" s="82"/>
      <c r="L391" s="82"/>
      <c r="M391" s="89"/>
    </row>
    <row r="392" spans="5:13">
      <c r="E392" s="71">
        <f ca="1">IF(TODAY()-B392&gt;=1,0,D392)</f>
        <v>0</v>
      </c>
      <c r="F392" s="71">
        <f ca="1">IF(AND(TODAY()-B392&gt;=1,TODAY()-B392&lt;=30),D392,0)</f>
        <v>0</v>
      </c>
      <c r="G392" s="71">
        <f ca="1">IF(AND(TODAY()-B392&gt;=31,TODAY()-B392&lt;=60),D392,0)</f>
        <v>0</v>
      </c>
      <c r="H392" s="71">
        <f ca="1">IF(AND(TODAY()-B392&gt;=61,TODAY()-B392&lt;=90),D392,0)</f>
        <v>0</v>
      </c>
      <c r="I392" s="71">
        <f ca="1">IF(AND(TODAY()-B392&gt;=91,TODAY()-B392&lt;=120),D392,0)</f>
        <v>0</v>
      </c>
      <c r="J392" s="71">
        <f ca="1">IF(AND(TODAY()-B392&gt;=121,TODAY()-B392&lt;=150),D392,0)</f>
        <v>0</v>
      </c>
      <c r="K392" s="71">
        <f ca="1">IF(TODAY()-B392&gt;=151,D392,0)</f>
        <v>0</v>
      </c>
      <c r="L392" s="82"/>
      <c r="M392" s="89">
        <f ca="1">SUM(E392:L392)</f>
        <v>0</v>
      </c>
    </row>
    <row r="393" spans="1:13">
      <c r="A393" s="78" t="s">
        <v>237</v>
      </c>
      <c r="B393" s="79"/>
      <c r="C393" s="93"/>
      <c r="D393" s="90">
        <f t="shared" ref="D393:M393" si="120">SUM(D392:D392)</f>
        <v>0</v>
      </c>
      <c r="E393" s="90">
        <f ca="1" t="shared" si="120"/>
        <v>0</v>
      </c>
      <c r="F393" s="90">
        <f ca="1" t="shared" si="120"/>
        <v>0</v>
      </c>
      <c r="G393" s="90">
        <f ca="1" t="shared" si="120"/>
        <v>0</v>
      </c>
      <c r="H393" s="90">
        <f ca="1" t="shared" si="120"/>
        <v>0</v>
      </c>
      <c r="I393" s="90">
        <f ca="1" t="shared" si="120"/>
        <v>0</v>
      </c>
      <c r="J393" s="90">
        <f ca="1" t="shared" si="120"/>
        <v>0</v>
      </c>
      <c r="K393" s="90">
        <f ca="1" t="shared" si="120"/>
        <v>0</v>
      </c>
      <c r="L393" s="90">
        <f t="shared" si="120"/>
        <v>0</v>
      </c>
      <c r="M393" s="90">
        <f ca="1" t="shared" si="120"/>
        <v>0</v>
      </c>
    </row>
    <row r="394" spans="1:13">
      <c r="A394" s="78"/>
      <c r="B394" s="79"/>
      <c r="C394" s="93"/>
      <c r="D394" s="90"/>
      <c r="E394" s="90"/>
      <c r="F394" s="90"/>
      <c r="G394" s="90"/>
      <c r="H394" s="90"/>
      <c r="I394" s="90"/>
      <c r="J394" s="90"/>
      <c r="K394" s="90"/>
      <c r="L394" s="90"/>
      <c r="M394" s="90"/>
    </row>
    <row r="395" spans="5:13">
      <c r="E395" s="82"/>
      <c r="F395" s="82"/>
      <c r="G395" s="82"/>
      <c r="H395" s="82"/>
      <c r="I395" s="82"/>
      <c r="J395" s="82"/>
      <c r="K395" s="82"/>
      <c r="L395" s="82"/>
      <c r="M395" s="89"/>
    </row>
    <row r="396" spans="1:13">
      <c r="A396" s="83" t="s">
        <v>496</v>
      </c>
      <c r="B396" s="84"/>
      <c r="C396" s="85"/>
      <c r="D396" s="101"/>
      <c r="E396" s="82"/>
      <c r="F396" s="82"/>
      <c r="G396" s="82"/>
      <c r="H396" s="82"/>
      <c r="I396" s="82"/>
      <c r="J396" s="82"/>
      <c r="K396" s="82"/>
      <c r="L396" s="82"/>
      <c r="M396" s="89"/>
    </row>
    <row r="397" spans="1:13">
      <c r="A397" s="126"/>
      <c r="B397" s="68"/>
      <c r="C397" s="127"/>
      <c r="D397" s="128"/>
      <c r="E397" s="71">
        <f ca="1">IF(TODAY()-B397&gt;=1,0,D397)</f>
        <v>0</v>
      </c>
      <c r="F397" s="71">
        <f ca="1">IF(AND(TODAY()-B397&gt;=1,TODAY()-B397&lt;=30),D397,0)</f>
        <v>0</v>
      </c>
      <c r="G397" s="71">
        <f ca="1">IF(AND(TODAY()-B397&gt;=31,TODAY()-B397&lt;=60),D397,0)</f>
        <v>0</v>
      </c>
      <c r="H397" s="71">
        <f ca="1">IF(AND(TODAY()-B397&gt;=61,TODAY()-B397&lt;=90),D397,0)</f>
        <v>0</v>
      </c>
      <c r="I397" s="71">
        <f ca="1">IF(AND(TODAY()-B397&gt;=91,TODAY()-B397&lt;=120),D397,0)</f>
        <v>0</v>
      </c>
      <c r="J397" s="71">
        <f ca="1">IF(AND(TODAY()-B397&gt;=121,TODAY()-B397&lt;=150),D397,0)</f>
        <v>0</v>
      </c>
      <c r="K397" s="71">
        <f ca="1">IF(TODAY()-B397&gt;=151,D397,0)</f>
        <v>0</v>
      </c>
      <c r="L397" s="82"/>
      <c r="M397" s="89">
        <f ca="1">SUM(E397:L397)</f>
        <v>0</v>
      </c>
    </row>
    <row r="398" spans="1:16">
      <c r="A398" s="78" t="s">
        <v>237</v>
      </c>
      <c r="B398" s="79"/>
      <c r="C398" s="93"/>
      <c r="D398" s="90">
        <f t="shared" ref="D398:M398" si="121">SUM(D397:D397)</f>
        <v>0</v>
      </c>
      <c r="E398" s="90">
        <f ca="1" t="shared" si="121"/>
        <v>0</v>
      </c>
      <c r="F398" s="90">
        <f ca="1" t="shared" si="121"/>
        <v>0</v>
      </c>
      <c r="G398" s="90">
        <f ca="1" t="shared" si="121"/>
        <v>0</v>
      </c>
      <c r="H398" s="90">
        <f ca="1" t="shared" si="121"/>
        <v>0</v>
      </c>
      <c r="I398" s="90">
        <f ca="1" t="shared" si="121"/>
        <v>0</v>
      </c>
      <c r="J398" s="90">
        <f ca="1" t="shared" si="121"/>
        <v>0</v>
      </c>
      <c r="K398" s="90">
        <f ca="1" t="shared" si="121"/>
        <v>0</v>
      </c>
      <c r="L398" s="90">
        <f t="shared" si="121"/>
        <v>0</v>
      </c>
      <c r="M398" s="90">
        <f ca="1" t="shared" si="121"/>
        <v>0</v>
      </c>
      <c r="P398" s="113"/>
    </row>
    <row r="399" spans="1:16">
      <c r="A399" s="78"/>
      <c r="B399" s="79"/>
      <c r="C399" s="93"/>
      <c r="D399" s="90"/>
      <c r="E399" s="90"/>
      <c r="F399" s="90"/>
      <c r="G399" s="90"/>
      <c r="H399" s="90"/>
      <c r="I399" s="90"/>
      <c r="J399" s="90"/>
      <c r="K399" s="90"/>
      <c r="L399" s="90"/>
      <c r="M399" s="90"/>
      <c r="P399" s="113"/>
    </row>
    <row r="400" spans="5:19">
      <c r="E400" s="82"/>
      <c r="F400" s="82"/>
      <c r="G400" s="82"/>
      <c r="H400" s="82"/>
      <c r="I400" s="82"/>
      <c r="J400" s="82"/>
      <c r="K400" s="82"/>
      <c r="L400" s="82"/>
      <c r="M400" s="89"/>
      <c r="P400" s="113"/>
      <c r="Q400" s="113"/>
      <c r="R400" s="113"/>
      <c r="S400" s="113"/>
    </row>
    <row r="401" spans="1:19">
      <c r="A401" s="83" t="s">
        <v>497</v>
      </c>
      <c r="B401" s="84"/>
      <c r="C401" s="85"/>
      <c r="D401" s="101"/>
      <c r="E401" s="71">
        <f ca="1">IF(TODAY()-B401&gt;=1,0,D401)</f>
        <v>0</v>
      </c>
      <c r="F401" s="71">
        <f ca="1">IF(AND(TODAY()-B401&gt;=1,TODAY()-B401&lt;=30),D401,0)</f>
        <v>0</v>
      </c>
      <c r="G401" s="71">
        <f ca="1">IF(AND(TODAY()-B401&gt;=31,TODAY()-B401&lt;=60),D401,0)</f>
        <v>0</v>
      </c>
      <c r="H401" s="71">
        <f ca="1">IF(AND(TODAY()-B401&gt;=61,TODAY()-B401&lt;=90),D401,0)</f>
        <v>0</v>
      </c>
      <c r="I401" s="71">
        <f ca="1">IF(AND(TODAY()-B401&gt;=91,TODAY()-B401&lt;=120),D401,0)</f>
        <v>0</v>
      </c>
      <c r="J401" s="71">
        <f ca="1">IF(AND(TODAY()-B401&gt;=121,TODAY()-B401&lt;=150),D401,0)</f>
        <v>0</v>
      </c>
      <c r="K401" s="71">
        <f ca="1">IF(TODAY()-B401&gt;=151,D401,0)</f>
        <v>0</v>
      </c>
      <c r="L401" s="82"/>
      <c r="M401" s="89"/>
      <c r="P401" s="113"/>
      <c r="Q401" s="113"/>
      <c r="R401" s="113"/>
      <c r="S401" s="113"/>
    </row>
    <row r="402" spans="5:19">
      <c r="E402" s="82"/>
      <c r="F402" s="82"/>
      <c r="G402" s="82"/>
      <c r="H402" s="82"/>
      <c r="I402" s="82"/>
      <c r="J402" s="82"/>
      <c r="K402" s="82"/>
      <c r="L402" s="82"/>
      <c r="M402" s="89">
        <f>SUM(E402:L402)</f>
        <v>0</v>
      </c>
      <c r="P402" s="113"/>
      <c r="Q402" s="113"/>
      <c r="R402" s="113"/>
      <c r="S402" s="113"/>
    </row>
    <row r="403" spans="1:19">
      <c r="A403" s="78" t="s">
        <v>237</v>
      </c>
      <c r="B403" s="79"/>
      <c r="C403" s="93"/>
      <c r="D403" s="90">
        <f t="shared" ref="D403:M403" si="122">SUM(D402:D402)</f>
        <v>0</v>
      </c>
      <c r="E403" s="90">
        <f t="shared" si="122"/>
        <v>0</v>
      </c>
      <c r="F403" s="90">
        <f t="shared" si="122"/>
        <v>0</v>
      </c>
      <c r="G403" s="90">
        <f t="shared" si="122"/>
        <v>0</v>
      </c>
      <c r="H403" s="90">
        <f t="shared" si="122"/>
        <v>0</v>
      </c>
      <c r="I403" s="90">
        <f t="shared" si="122"/>
        <v>0</v>
      </c>
      <c r="J403" s="90">
        <f t="shared" si="122"/>
        <v>0</v>
      </c>
      <c r="K403" s="90">
        <f t="shared" si="122"/>
        <v>0</v>
      </c>
      <c r="L403" s="90">
        <f t="shared" si="122"/>
        <v>0</v>
      </c>
      <c r="M403" s="90">
        <f t="shared" si="122"/>
        <v>0</v>
      </c>
      <c r="P403" s="113"/>
      <c r="Q403" s="113"/>
      <c r="R403" s="113"/>
      <c r="S403" s="113"/>
    </row>
    <row r="404" spans="1:19">
      <c r="A404" s="78"/>
      <c r="B404" s="79"/>
      <c r="C404" s="93"/>
      <c r="D404" s="90"/>
      <c r="E404" s="90"/>
      <c r="F404" s="90"/>
      <c r="G404" s="90"/>
      <c r="H404" s="90"/>
      <c r="I404" s="90"/>
      <c r="J404" s="90"/>
      <c r="K404" s="90"/>
      <c r="L404" s="90"/>
      <c r="M404" s="90"/>
      <c r="P404" s="113"/>
      <c r="Q404" s="113"/>
      <c r="R404" s="113"/>
      <c r="S404" s="113"/>
    </row>
    <row r="405" spans="5:19">
      <c r="E405" s="82"/>
      <c r="F405" s="82"/>
      <c r="G405" s="82"/>
      <c r="H405" s="82"/>
      <c r="I405" s="82"/>
      <c r="J405" s="82"/>
      <c r="K405" s="82"/>
      <c r="L405" s="82"/>
      <c r="M405" s="89"/>
      <c r="P405" s="113"/>
      <c r="Q405" s="113"/>
      <c r="R405" s="113"/>
      <c r="S405" s="113"/>
    </row>
    <row r="406" spans="1:19">
      <c r="A406" s="83" t="s">
        <v>498</v>
      </c>
      <c r="B406" s="84"/>
      <c r="C406" s="85"/>
      <c r="D406" s="101"/>
      <c r="E406" s="82"/>
      <c r="F406" s="82"/>
      <c r="G406" s="82"/>
      <c r="H406" s="82"/>
      <c r="I406" s="82"/>
      <c r="J406" s="82"/>
      <c r="K406" s="82"/>
      <c r="L406" s="82"/>
      <c r="M406" s="89"/>
      <c r="P406" s="113"/>
      <c r="Q406" s="113"/>
      <c r="R406" s="113"/>
      <c r="S406" s="113"/>
    </row>
    <row r="407" spans="5:18">
      <c r="E407" s="71">
        <f ca="1">IF(TODAY()-B407&gt;=1,0,D407)</f>
        <v>0</v>
      </c>
      <c r="F407" s="71">
        <f ca="1">IF(AND(TODAY()-B407&gt;=1,TODAY()-B407&lt;=30),D407,0)</f>
        <v>0</v>
      </c>
      <c r="G407" s="71">
        <f ca="1">IF(AND(TODAY()-B407&gt;=31,TODAY()-B407&lt;=60),D407,0)</f>
        <v>0</v>
      </c>
      <c r="H407" s="71">
        <f ca="1">IF(AND(TODAY()-B407&gt;=61,TODAY()-B407&lt;=90),D407,0)</f>
        <v>0</v>
      </c>
      <c r="I407" s="71">
        <f ca="1">IF(AND(TODAY()-B407&gt;=91,TODAY()-B407&lt;=120),D407,0)</f>
        <v>0</v>
      </c>
      <c r="J407" s="71">
        <f ca="1">IF(AND(TODAY()-B407&gt;=121,TODAY()-B407&lt;=150),D407,0)</f>
        <v>0</v>
      </c>
      <c r="K407" s="71">
        <f ca="1">IF(TODAY()-B407&gt;=151,D407,0)</f>
        <v>0</v>
      </c>
      <c r="L407" s="82"/>
      <c r="M407" s="89">
        <f ca="1">SUM(E407:L407)</f>
        <v>0</v>
      </c>
      <c r="P407" s="113"/>
      <c r="Q407" s="113"/>
      <c r="R407" s="113"/>
    </row>
    <row r="408" spans="1:18">
      <c r="A408" s="78" t="s">
        <v>237</v>
      </c>
      <c r="B408" s="79"/>
      <c r="C408" s="93"/>
      <c r="D408" s="90">
        <f t="shared" ref="D408:M408" si="123">SUM(D407:D407)</f>
        <v>0</v>
      </c>
      <c r="E408" s="90">
        <f ca="1" t="shared" si="123"/>
        <v>0</v>
      </c>
      <c r="F408" s="90">
        <f ca="1" t="shared" si="123"/>
        <v>0</v>
      </c>
      <c r="G408" s="90">
        <f ca="1" t="shared" si="123"/>
        <v>0</v>
      </c>
      <c r="H408" s="90">
        <f ca="1" t="shared" si="123"/>
        <v>0</v>
      </c>
      <c r="I408" s="90">
        <f ca="1" t="shared" si="123"/>
        <v>0</v>
      </c>
      <c r="J408" s="90">
        <f ca="1" t="shared" si="123"/>
        <v>0</v>
      </c>
      <c r="K408" s="90">
        <f ca="1" t="shared" si="123"/>
        <v>0</v>
      </c>
      <c r="L408" s="90">
        <f t="shared" si="123"/>
        <v>0</v>
      </c>
      <c r="M408" s="90">
        <f ca="1" t="shared" si="123"/>
        <v>0</v>
      </c>
      <c r="P408" s="113"/>
      <c r="Q408" s="113"/>
      <c r="R408" s="113"/>
    </row>
    <row r="409" spans="1:18">
      <c r="A409" s="78"/>
      <c r="B409" s="79"/>
      <c r="C409" s="93"/>
      <c r="D409" s="90"/>
      <c r="E409" s="90"/>
      <c r="F409" s="90"/>
      <c r="G409" s="90"/>
      <c r="H409" s="90"/>
      <c r="I409" s="90"/>
      <c r="J409" s="90"/>
      <c r="K409" s="90"/>
      <c r="L409" s="90"/>
      <c r="M409" s="90"/>
      <c r="P409" s="113"/>
      <c r="Q409" s="113"/>
      <c r="R409" s="113"/>
    </row>
    <row r="410" spans="5:18">
      <c r="E410" s="82"/>
      <c r="F410" s="82"/>
      <c r="G410" s="82"/>
      <c r="H410" s="82"/>
      <c r="I410" s="82"/>
      <c r="J410" s="82"/>
      <c r="K410" s="82"/>
      <c r="L410" s="82"/>
      <c r="M410" s="89"/>
      <c r="P410" s="113"/>
      <c r="Q410" s="113"/>
      <c r="R410" s="113"/>
    </row>
    <row r="411" spans="1:18">
      <c r="A411" s="83" t="s">
        <v>499</v>
      </c>
      <c r="B411" s="84"/>
      <c r="C411" s="85"/>
      <c r="D411" s="101"/>
      <c r="E411" s="82"/>
      <c r="F411" s="82"/>
      <c r="G411" s="82"/>
      <c r="H411" s="82"/>
      <c r="I411" s="82"/>
      <c r="J411" s="82"/>
      <c r="K411" s="82"/>
      <c r="L411" s="82"/>
      <c r="M411" s="89"/>
      <c r="P411" s="113"/>
      <c r="Q411" s="113"/>
      <c r="R411" s="113"/>
    </row>
    <row r="412" spans="5:18">
      <c r="E412" s="71">
        <f ca="1">IF(TODAY()-B412&gt;=1,0,D412)</f>
        <v>0</v>
      </c>
      <c r="F412" s="71">
        <f ca="1">IF(AND(TODAY()-B412&gt;=1,TODAY()-B412&lt;=30),D412,0)</f>
        <v>0</v>
      </c>
      <c r="G412" s="71">
        <f ca="1">IF(AND(TODAY()-B412&gt;=31,TODAY()-B412&lt;=60),D412,0)</f>
        <v>0</v>
      </c>
      <c r="H412" s="71">
        <f ca="1">IF(AND(TODAY()-B412&gt;=61,TODAY()-B412&lt;=90),D412,0)</f>
        <v>0</v>
      </c>
      <c r="I412" s="71">
        <f ca="1">IF(AND(TODAY()-B412&gt;=91,TODAY()-B412&lt;=120),D412,0)</f>
        <v>0</v>
      </c>
      <c r="J412" s="71">
        <f ca="1">IF(AND(TODAY()-B412&gt;=121,TODAY()-B412&lt;=150),D412,0)</f>
        <v>0</v>
      </c>
      <c r="K412" s="71">
        <f ca="1">IF(TODAY()-B412&gt;=151,D412,0)</f>
        <v>0</v>
      </c>
      <c r="L412" s="82"/>
      <c r="M412" s="89">
        <f ca="1">SUM(E412:L412)</f>
        <v>0</v>
      </c>
      <c r="P412" s="113"/>
      <c r="Q412" s="113"/>
      <c r="R412" s="113"/>
    </row>
    <row r="413" spans="1:18">
      <c r="A413" s="78" t="s">
        <v>237</v>
      </c>
      <c r="B413" s="79"/>
      <c r="C413" s="93"/>
      <c r="D413" s="90">
        <f t="shared" ref="D413:M413" si="124">SUM(D412:D412)</f>
        <v>0</v>
      </c>
      <c r="E413" s="90">
        <f ca="1" t="shared" si="124"/>
        <v>0</v>
      </c>
      <c r="F413" s="90">
        <f ca="1" t="shared" si="124"/>
        <v>0</v>
      </c>
      <c r="G413" s="90">
        <f ca="1" t="shared" si="124"/>
        <v>0</v>
      </c>
      <c r="H413" s="90">
        <f ca="1" t="shared" si="124"/>
        <v>0</v>
      </c>
      <c r="I413" s="90">
        <f ca="1" t="shared" si="124"/>
        <v>0</v>
      </c>
      <c r="J413" s="90">
        <f ca="1" t="shared" si="124"/>
        <v>0</v>
      </c>
      <c r="K413" s="90">
        <f ca="1" t="shared" si="124"/>
        <v>0</v>
      </c>
      <c r="L413" s="90">
        <f t="shared" si="124"/>
        <v>0</v>
      </c>
      <c r="M413" s="90">
        <f ca="1" t="shared" si="124"/>
        <v>0</v>
      </c>
      <c r="Q413" s="113"/>
      <c r="R413" s="113"/>
    </row>
    <row r="414" spans="5:13">
      <c r="E414" s="82"/>
      <c r="F414" s="82"/>
      <c r="G414" s="82"/>
      <c r="H414" s="82"/>
      <c r="I414" s="82"/>
      <c r="J414" s="82"/>
      <c r="K414" s="82"/>
      <c r="L414" s="82"/>
      <c r="M414" s="89"/>
    </row>
    <row r="415" spans="5:13">
      <c r="E415" s="82"/>
      <c r="F415" s="82"/>
      <c r="G415" s="82"/>
      <c r="H415" s="82"/>
      <c r="I415" s="82"/>
      <c r="J415" s="82"/>
      <c r="K415" s="82"/>
      <c r="L415" s="82"/>
      <c r="M415" s="89"/>
    </row>
    <row r="416" spans="1:13">
      <c r="A416" s="83" t="s">
        <v>500</v>
      </c>
      <c r="B416" s="84"/>
      <c r="C416" s="85"/>
      <c r="D416" s="101"/>
      <c r="E416" s="82"/>
      <c r="F416" s="82"/>
      <c r="G416" s="82"/>
      <c r="H416" s="82"/>
      <c r="I416" s="82"/>
      <c r="J416" s="82"/>
      <c r="K416" s="82"/>
      <c r="L416" s="82"/>
      <c r="M416" s="89"/>
    </row>
    <row r="417" spans="5:13">
      <c r="E417" s="71">
        <f ca="1">IF(TODAY()-B417&gt;=1,0,D417)</f>
        <v>0</v>
      </c>
      <c r="F417" s="71">
        <f ca="1">IF(AND(TODAY()-B417&gt;=1,TODAY()-B417&lt;=30),D417,0)</f>
        <v>0</v>
      </c>
      <c r="G417" s="71">
        <f ca="1">IF(AND(TODAY()-B417&gt;=31,TODAY()-B417&lt;=60),D417,0)</f>
        <v>0</v>
      </c>
      <c r="H417" s="71">
        <f ca="1">IF(AND(TODAY()-B417&gt;=61,TODAY()-B417&lt;=90),D417,0)</f>
        <v>0</v>
      </c>
      <c r="I417" s="71">
        <f ca="1">IF(AND(TODAY()-B417&gt;=91,TODAY()-B417&lt;=120),D417,0)</f>
        <v>0</v>
      </c>
      <c r="J417" s="71">
        <f ca="1">IF(AND(TODAY()-B417&gt;=121,TODAY()-B417&lt;=150),D417,0)</f>
        <v>0</v>
      </c>
      <c r="K417" s="71">
        <f ca="1">IF(TODAY()-B417&gt;=151,D417,0)</f>
        <v>0</v>
      </c>
      <c r="M417" s="76">
        <f ca="1">SUM(E417:L417)</f>
        <v>0</v>
      </c>
    </row>
    <row r="418" spans="1:13">
      <c r="A418" s="78" t="s">
        <v>237</v>
      </c>
      <c r="B418" s="79"/>
      <c r="C418" s="93"/>
      <c r="D418" s="125">
        <f t="shared" ref="D418:M418" si="125">SUM(D417:D417)</f>
        <v>0</v>
      </c>
      <c r="E418" s="125">
        <f ca="1" t="shared" si="125"/>
        <v>0</v>
      </c>
      <c r="F418" s="125">
        <f ca="1" t="shared" si="125"/>
        <v>0</v>
      </c>
      <c r="G418" s="125">
        <f ca="1" t="shared" si="125"/>
        <v>0</v>
      </c>
      <c r="H418" s="125">
        <f ca="1" t="shared" si="125"/>
        <v>0</v>
      </c>
      <c r="I418" s="125">
        <f ca="1" t="shared" si="125"/>
        <v>0</v>
      </c>
      <c r="J418" s="125">
        <f ca="1" t="shared" si="125"/>
        <v>0</v>
      </c>
      <c r="K418" s="125">
        <f ca="1" t="shared" si="125"/>
        <v>0</v>
      </c>
      <c r="L418" s="125">
        <f t="shared" si="125"/>
        <v>0</v>
      </c>
      <c r="M418" s="125">
        <f ca="1" t="shared" si="125"/>
        <v>0</v>
      </c>
    </row>
    <row r="422" spans="1:13">
      <c r="A422" s="78" t="s">
        <v>501</v>
      </c>
      <c r="B422" s="79"/>
      <c r="C422" s="93"/>
      <c r="D422" s="90">
        <f t="shared" ref="D422:M422" si="126">D118+D135+D143+D159+D173+D185+D206+D219+D225+D342+D382+D388+D393+D398+D403+D408+D413+D418</f>
        <v>2498590.94</v>
      </c>
      <c r="E422" s="90">
        <f ca="1" t="shared" si="126"/>
        <v>1174514.5</v>
      </c>
      <c r="F422" s="90">
        <f ca="1" t="shared" si="126"/>
        <v>763917.41</v>
      </c>
      <c r="G422" s="90">
        <f ca="1" t="shared" si="126"/>
        <v>266370</v>
      </c>
      <c r="H422" s="90">
        <f ca="1" t="shared" si="126"/>
        <v>20846.07</v>
      </c>
      <c r="I422" s="90">
        <f ca="1" t="shared" si="126"/>
        <v>142888</v>
      </c>
      <c r="J422" s="90">
        <f ca="1" t="shared" si="126"/>
        <v>7862</v>
      </c>
      <c r="K422" s="90">
        <f ca="1" t="shared" si="126"/>
        <v>122192.96</v>
      </c>
      <c r="L422" s="90">
        <f t="shared" si="126"/>
        <v>0</v>
      </c>
      <c r="M422" s="90">
        <f ca="1" t="shared" si="126"/>
        <v>2498590.94</v>
      </c>
    </row>
    <row r="424" spans="1:13">
      <c r="A424" s="129" t="s">
        <v>502</v>
      </c>
      <c r="B424" s="129"/>
      <c r="C424" s="129"/>
      <c r="D424" s="129"/>
      <c r="E424" s="129"/>
      <c r="F424" s="129"/>
      <c r="G424" s="129"/>
      <c r="H424" s="129"/>
      <c r="I424" s="79"/>
      <c r="M424" s="44"/>
    </row>
    <row r="425" spans="1:13">
      <c r="A425" s="44"/>
      <c r="B425" s="45"/>
      <c r="C425" s="44"/>
      <c r="L425" s="47"/>
      <c r="M425" s="44"/>
    </row>
    <row r="426" hidden="1" spans="1:13">
      <c r="A426" s="44"/>
      <c r="B426" s="45"/>
      <c r="C426" s="44"/>
      <c r="D426" s="79" t="s">
        <v>503</v>
      </c>
      <c r="E426" s="79"/>
      <c r="F426" s="90">
        <f ca="1">SUM(E422)</f>
        <v>1174514.5</v>
      </c>
      <c r="G426" s="130">
        <f ca="1">SUM(F426/F434)</f>
        <v>0.470070743152539</v>
      </c>
      <c r="L426" s="47"/>
      <c r="M426" s="44"/>
    </row>
    <row r="427" hidden="1" spans="1:13">
      <c r="A427" s="44"/>
      <c r="B427" s="45"/>
      <c r="C427" s="44"/>
      <c r="D427" s="79" t="s">
        <v>504</v>
      </c>
      <c r="E427" s="79"/>
      <c r="F427" s="90">
        <f ca="1">SUM(F422)</f>
        <v>763917.41</v>
      </c>
      <c r="G427" s="130">
        <f ca="1">SUM(F427/F434)</f>
        <v>0.305739285999332</v>
      </c>
      <c r="L427" s="47"/>
      <c r="M427" s="44"/>
    </row>
    <row r="428" hidden="1" spans="1:13">
      <c r="A428" s="44"/>
      <c r="B428" s="45"/>
      <c r="C428" s="44"/>
      <c r="D428" s="79" t="s">
        <v>505</v>
      </c>
      <c r="E428" s="79"/>
      <c r="F428" s="90">
        <f ca="1">SUM(G422)</f>
        <v>266370</v>
      </c>
      <c r="G428" s="130">
        <f ca="1">SUM(F428/F434)</f>
        <v>0.106608086876358</v>
      </c>
      <c r="L428" s="47"/>
      <c r="M428" s="44"/>
    </row>
    <row r="429" hidden="1" spans="1:13">
      <c r="A429" s="44"/>
      <c r="B429" s="45"/>
      <c r="C429" s="44"/>
      <c r="D429" s="79" t="s">
        <v>506</v>
      </c>
      <c r="E429" s="79"/>
      <c r="F429" s="90">
        <f ca="1">SUM(H422)</f>
        <v>20846.07</v>
      </c>
      <c r="G429" s="130">
        <f ca="1">SUM(F429/F434)</f>
        <v>0.0083431303885221</v>
      </c>
      <c r="L429" s="47"/>
      <c r="M429" s="44"/>
    </row>
    <row r="430" hidden="1" spans="1:13">
      <c r="A430" s="44"/>
      <c r="B430" s="45"/>
      <c r="C430" s="44"/>
      <c r="D430" s="79" t="s">
        <v>507</v>
      </c>
      <c r="E430" s="79"/>
      <c r="F430" s="90">
        <f ca="1">SUM(I422)</f>
        <v>142888</v>
      </c>
      <c r="G430" s="130">
        <f ca="1">SUM(F430/F434)</f>
        <v>0.0571874322092915</v>
      </c>
      <c r="L430" s="47"/>
      <c r="M430" s="44"/>
    </row>
    <row r="431" hidden="1" spans="1:13">
      <c r="A431" s="44"/>
      <c r="B431" s="45"/>
      <c r="C431" s="44"/>
      <c r="D431" s="79" t="s">
        <v>508</v>
      </c>
      <c r="E431" s="79"/>
      <c r="F431" s="90">
        <f ca="1">SUM(J422)</f>
        <v>7862</v>
      </c>
      <c r="G431" s="130">
        <f ca="1">SUM(F431/F434)</f>
        <v>0.00314657348433353</v>
      </c>
      <c r="L431" s="47"/>
      <c r="M431" s="44"/>
    </row>
    <row r="432" hidden="1" spans="1:13">
      <c r="A432" s="44"/>
      <c r="B432" s="45"/>
      <c r="C432" s="44"/>
      <c r="D432" s="79" t="s">
        <v>12</v>
      </c>
      <c r="E432" s="79"/>
      <c r="F432" s="90">
        <f ca="1">SUM(K422)</f>
        <v>122192.96</v>
      </c>
      <c r="G432" s="130">
        <f ca="1">SUM(F432/F434)</f>
        <v>0.0489047478896245</v>
      </c>
      <c r="L432" s="47"/>
      <c r="M432" s="44"/>
    </row>
    <row r="433" hidden="1" spans="1:13">
      <c r="A433" s="44"/>
      <c r="B433" s="45"/>
      <c r="C433" s="44"/>
      <c r="D433" s="79" t="s">
        <v>509</v>
      </c>
      <c r="E433" s="79"/>
      <c r="F433" s="90">
        <v>0</v>
      </c>
      <c r="G433" s="130">
        <f ca="1">SUM(F433/F434)</f>
        <v>0</v>
      </c>
      <c r="L433" s="47"/>
      <c r="M433" s="44"/>
    </row>
    <row r="434" hidden="1" spans="1:13">
      <c r="A434" s="44"/>
      <c r="B434" s="45"/>
      <c r="C434" s="44"/>
      <c r="D434" s="79" t="s">
        <v>510</v>
      </c>
      <c r="E434" s="79"/>
      <c r="F434" s="90">
        <f ca="1">SUM(F426:F433)</f>
        <v>2498590.94</v>
      </c>
      <c r="G434" s="130">
        <f ca="1">SUM(F434/F434)</f>
        <v>1</v>
      </c>
      <c r="L434" s="47"/>
      <c r="M434" s="44"/>
    </row>
    <row r="435" spans="1:13">
      <c r="A435" s="44"/>
      <c r="B435" s="45"/>
      <c r="C435" s="44"/>
      <c r="L435" s="47"/>
      <c r="M435" s="44"/>
    </row>
    <row r="436" ht="13.5" spans="1:13">
      <c r="A436" s="44"/>
      <c r="B436" s="45"/>
      <c r="C436" s="44"/>
      <c r="L436" s="47"/>
      <c r="M436" s="44"/>
    </row>
    <row r="437" ht="13.5" spans="1:13">
      <c r="A437" s="44"/>
      <c r="C437" s="131" t="s">
        <v>294</v>
      </c>
      <c r="D437" s="131" t="s">
        <v>511</v>
      </c>
      <c r="E437" s="131" t="s">
        <v>512</v>
      </c>
      <c r="F437" s="131" t="s">
        <v>513</v>
      </c>
      <c r="G437" s="131" t="s">
        <v>514</v>
      </c>
      <c r="J437" s="47"/>
      <c r="M437" s="44"/>
    </row>
    <row r="438" spans="1:13">
      <c r="A438" s="44"/>
      <c r="B438" s="132" t="s">
        <v>6</v>
      </c>
      <c r="C438" s="133">
        <f ca="1">SUM(E342)</f>
        <v>46505</v>
      </c>
      <c r="D438" s="133">
        <f ca="1">SUM(E382)</f>
        <v>45570.5</v>
      </c>
      <c r="E438" s="133">
        <f ca="1">SUM(E118)</f>
        <v>495418</v>
      </c>
      <c r="F438" s="133">
        <f ca="1">E135+E143+E159+E173+E185+E206+E219+E388+E393+E398+E403+E408++E413+E418</f>
        <v>587021</v>
      </c>
      <c r="G438" s="134">
        <f ca="1" t="shared" ref="G438:G445" si="127">SUM(C438:F438)</f>
        <v>1174514.5</v>
      </c>
      <c r="J438" s="47"/>
      <c r="M438" s="44"/>
    </row>
    <row r="439" spans="1:13">
      <c r="A439" s="44"/>
      <c r="B439" s="132" t="s">
        <v>515</v>
      </c>
      <c r="C439" s="135">
        <f ca="1">SUM(F342)</f>
        <v>17571</v>
      </c>
      <c r="D439" s="135">
        <f ca="1">SUM(F382)</f>
        <v>31040</v>
      </c>
      <c r="E439" s="135">
        <f ca="1">SUM(F118)</f>
        <v>133966</v>
      </c>
      <c r="F439" s="135">
        <f ca="1">F135+F143+F159+F173+F185+F206+F219+F225+F388+F393+F398+F403+F408+F413+F418</f>
        <v>581340.41</v>
      </c>
      <c r="G439" s="136">
        <f ca="1" t="shared" si="127"/>
        <v>763917.41</v>
      </c>
      <c r="J439" s="47"/>
      <c r="M439" s="44"/>
    </row>
    <row r="440" spans="1:13">
      <c r="A440" s="44"/>
      <c r="B440" s="132" t="s">
        <v>516</v>
      </c>
      <c r="C440" s="135">
        <f ca="1">SUM(G342)</f>
        <v>6400</v>
      </c>
      <c r="D440" s="135">
        <f ca="1">SUM(G382)</f>
        <v>20400</v>
      </c>
      <c r="E440" s="135">
        <f ca="1">SUM(G118)</f>
        <v>44360</v>
      </c>
      <c r="F440" s="135">
        <f ca="1">G135+G143+G159+G173+G185+G206+G219+G225+G388+G393+G398+G403+G408+G413+G418</f>
        <v>195210</v>
      </c>
      <c r="G440" s="136">
        <f ca="1" t="shared" si="127"/>
        <v>266370</v>
      </c>
      <c r="J440" s="47"/>
      <c r="M440" s="44"/>
    </row>
    <row r="441" spans="1:13">
      <c r="A441" s="44"/>
      <c r="B441" s="132" t="s">
        <v>517</v>
      </c>
      <c r="C441" s="135">
        <f ca="1">SUM(H342)</f>
        <v>500</v>
      </c>
      <c r="D441" s="135">
        <f ca="1">SUM(H382)</f>
        <v>0</v>
      </c>
      <c r="E441" s="135">
        <f ca="1">SUM(H118)</f>
        <v>11030</v>
      </c>
      <c r="F441" s="135">
        <f ca="1">H135+H143+H159+H173+H185+H206+H219+H388+H393+H398+H403+H408+H413+H418</f>
        <v>9316.07</v>
      </c>
      <c r="G441" s="136">
        <f ca="1" t="shared" si="127"/>
        <v>20846.07</v>
      </c>
      <c r="J441" s="47"/>
      <c r="M441" s="44"/>
    </row>
    <row r="442" spans="1:13">
      <c r="A442" s="44"/>
      <c r="B442" s="132" t="s">
        <v>518</v>
      </c>
      <c r="C442" s="135">
        <f ca="1">SUM(I342)</f>
        <v>6300</v>
      </c>
      <c r="D442" s="135">
        <f ca="1">SUM(I382)</f>
        <v>0</v>
      </c>
      <c r="E442" s="135">
        <f ca="1">SUM(I118)</f>
        <v>8668</v>
      </c>
      <c r="F442" s="135">
        <f ca="1">I135+I143+I159+I173+I185+I206+I219+I225+I388+I393+I398+I403+I408+I413+I418</f>
        <v>127920</v>
      </c>
      <c r="G442" s="136">
        <f ca="1" t="shared" si="127"/>
        <v>142888</v>
      </c>
      <c r="J442" s="47"/>
      <c r="M442" s="44"/>
    </row>
    <row r="443" spans="1:13">
      <c r="A443" s="44"/>
      <c r="B443" s="132" t="s">
        <v>519</v>
      </c>
      <c r="C443" s="135">
        <f ca="1">SUM(J342)</f>
        <v>0</v>
      </c>
      <c r="D443" s="135">
        <f ca="1">SUM(J382)</f>
        <v>0</v>
      </c>
      <c r="E443" s="135">
        <f ca="1">SUM(J118)</f>
        <v>0</v>
      </c>
      <c r="F443" s="135">
        <f ca="1">J135+J143+J159+J173+J185+J206+J219++J225+J388+J393+J398+J403+J408+J413+J418</f>
        <v>7862</v>
      </c>
      <c r="G443" s="136">
        <f ca="1" t="shared" si="127"/>
        <v>7862</v>
      </c>
      <c r="J443" s="47"/>
      <c r="M443" s="44"/>
    </row>
    <row r="444" spans="1:13">
      <c r="A444" s="44"/>
      <c r="B444" s="132" t="s">
        <v>520</v>
      </c>
      <c r="C444" s="135">
        <f ca="1">SUM(K342)</f>
        <v>85474</v>
      </c>
      <c r="D444" s="135">
        <f ca="1">SUM(K382)</f>
        <v>0</v>
      </c>
      <c r="E444" s="135">
        <f ca="1">SUM(K118)</f>
        <v>0</v>
      </c>
      <c r="F444" s="135">
        <f ca="1">K135+K143+K159+K173+K185+K206+K219+K388+K393+K398+K403+K408+K413+K418</f>
        <v>36718.96</v>
      </c>
      <c r="G444" s="136">
        <f ca="1" t="shared" si="127"/>
        <v>122192.96</v>
      </c>
      <c r="J444" s="47"/>
      <c r="M444" s="44"/>
    </row>
    <row r="445" spans="1:13">
      <c r="A445" s="44"/>
      <c r="B445" s="132" t="s">
        <v>14</v>
      </c>
      <c r="C445" s="137">
        <f ca="1" t="shared" ref="C445:F445" si="128">SUM(C438:C444)</f>
        <v>162750</v>
      </c>
      <c r="D445" s="137">
        <f ca="1" t="shared" si="128"/>
        <v>97010.5</v>
      </c>
      <c r="E445" s="137">
        <f ca="1" t="shared" si="128"/>
        <v>693442</v>
      </c>
      <c r="F445" s="137">
        <f ca="1" t="shared" si="128"/>
        <v>1545388.44</v>
      </c>
      <c r="G445" s="138">
        <f ca="1" t="shared" si="127"/>
        <v>2498590.94</v>
      </c>
      <c r="J445" s="47"/>
      <c r="M445" s="44"/>
    </row>
    <row r="446" spans="1:13">
      <c r="A446" s="139"/>
      <c r="B446" s="140"/>
      <c r="C446" s="141"/>
      <c r="D446" s="140"/>
      <c r="E446" s="140"/>
      <c r="F446" s="140"/>
      <c r="G446" s="140"/>
      <c r="J446" s="140"/>
      <c r="K446" s="140"/>
      <c r="L446" s="145"/>
      <c r="M446" s="44"/>
    </row>
    <row r="447" spans="1:13">
      <c r="A447" s="139"/>
      <c r="B447" s="142" t="s">
        <v>521</v>
      </c>
      <c r="C447" s="143">
        <f ca="1">SUM(C439:C444)</f>
        <v>116245</v>
      </c>
      <c r="D447" s="144">
        <f ca="1">SUM(D439:D444)</f>
        <v>51440</v>
      </c>
      <c r="E447" s="144">
        <f ca="1">SUM(E439:E444)</f>
        <v>198024</v>
      </c>
      <c r="F447" s="144">
        <f ca="1">SUM(F439:F444)</f>
        <v>958367.44</v>
      </c>
      <c r="G447" s="144">
        <f ca="1">SUM(C447:F447)</f>
        <v>1324076.44</v>
      </c>
      <c r="H447" s="140"/>
      <c r="K447" s="140"/>
      <c r="L447" s="140"/>
      <c r="M447" s="145"/>
    </row>
    <row r="448" spans="1:13">
      <c r="A448" s="139"/>
      <c r="B448" s="140"/>
      <c r="C448" s="141"/>
      <c r="D448" s="140"/>
      <c r="E448" s="140"/>
      <c r="F448" s="140"/>
      <c r="G448" s="140"/>
      <c r="H448" s="140"/>
      <c r="K448" s="140"/>
      <c r="L448" s="140"/>
      <c r="M448" s="145"/>
    </row>
  </sheetData>
  <autoFilter xmlns:etc="http://www.wps.cn/officeDocument/2017/etCustomData" ref="N1:N449" etc:filterBottomFollowUsedRange="0">
    <extLst/>
  </autoFilter>
  <mergeCells count="1">
    <mergeCell ref="A424:H424"/>
  </mergeCells>
  <conditionalFormatting sqref="C32">
    <cfRule type="duplicateValues" dxfId="0" priority="29"/>
  </conditionalFormatting>
  <conditionalFormatting sqref="C37">
    <cfRule type="duplicateValues" dxfId="0" priority="1"/>
  </conditionalFormatting>
  <conditionalFormatting sqref="C265">
    <cfRule type="duplicateValues" dxfId="0" priority="61"/>
  </conditionalFormatting>
  <conditionalFormatting sqref="C268">
    <cfRule type="duplicateValues" dxfId="0" priority="59"/>
  </conditionalFormatting>
  <conditionalFormatting sqref="C269">
    <cfRule type="duplicateValues" dxfId="0" priority="60"/>
  </conditionalFormatting>
  <conditionalFormatting sqref="C270">
    <cfRule type="duplicateValues" dxfId="0" priority="52"/>
  </conditionalFormatting>
  <conditionalFormatting sqref="C271">
    <cfRule type="duplicateValues" dxfId="0" priority="51"/>
  </conditionalFormatting>
  <conditionalFormatting sqref="C272">
    <cfRule type="duplicateValues" dxfId="0" priority="47"/>
  </conditionalFormatting>
  <conditionalFormatting sqref="N272">
    <cfRule type="duplicateValues" dxfId="0" priority="35"/>
  </conditionalFormatting>
  <conditionalFormatting sqref="C273">
    <cfRule type="duplicateValues" dxfId="0" priority="46"/>
  </conditionalFormatting>
  <conditionalFormatting sqref="N273">
    <cfRule type="duplicateValues" dxfId="0" priority="34"/>
  </conditionalFormatting>
  <conditionalFormatting sqref="C274">
    <cfRule type="duplicateValues" dxfId="0" priority="45"/>
  </conditionalFormatting>
  <conditionalFormatting sqref="N274">
    <cfRule type="duplicateValues" dxfId="0" priority="33"/>
  </conditionalFormatting>
  <conditionalFormatting sqref="C275">
    <cfRule type="duplicateValues" dxfId="0" priority="44"/>
  </conditionalFormatting>
  <conditionalFormatting sqref="N275">
    <cfRule type="duplicateValues" dxfId="0" priority="32"/>
  </conditionalFormatting>
  <conditionalFormatting sqref="C276">
    <cfRule type="duplicateValues" dxfId="0" priority="43"/>
  </conditionalFormatting>
  <conditionalFormatting sqref="N276">
    <cfRule type="duplicateValues" dxfId="0" priority="31"/>
  </conditionalFormatting>
  <conditionalFormatting sqref="C277">
    <cfRule type="duplicateValues" dxfId="0" priority="7"/>
  </conditionalFormatting>
  <conditionalFormatting sqref="C278">
    <cfRule type="duplicateValues" dxfId="0" priority="6"/>
  </conditionalFormatting>
  <conditionalFormatting sqref="C279">
    <cfRule type="duplicateValues" dxfId="0" priority="5"/>
  </conditionalFormatting>
  <conditionalFormatting sqref="C280">
    <cfRule type="duplicateValues" dxfId="0" priority="4"/>
  </conditionalFormatting>
  <conditionalFormatting sqref="C281">
    <cfRule type="duplicateValues" dxfId="0" priority="3"/>
  </conditionalFormatting>
  <conditionalFormatting sqref="C282">
    <cfRule type="duplicateValues" dxfId="0" priority="10"/>
  </conditionalFormatting>
  <conditionalFormatting sqref="C283">
    <cfRule type="duplicateValues" dxfId="0" priority="9"/>
  </conditionalFormatting>
  <conditionalFormatting sqref="C284">
    <cfRule type="duplicateValues" dxfId="0" priority="8"/>
  </conditionalFormatting>
  <conditionalFormatting sqref="C285">
    <cfRule type="duplicateValues" dxfId="0" priority="20"/>
  </conditionalFormatting>
  <conditionalFormatting sqref="C286">
    <cfRule type="duplicateValues" dxfId="0" priority="23"/>
  </conditionalFormatting>
  <conditionalFormatting sqref="C346">
    <cfRule type="duplicateValues" dxfId="0" priority="50"/>
  </conditionalFormatting>
  <conditionalFormatting sqref="N346">
    <cfRule type="duplicateValues" dxfId="0" priority="38"/>
  </conditionalFormatting>
  <conditionalFormatting sqref="C351">
    <cfRule type="duplicateValues" dxfId="0" priority="49"/>
  </conditionalFormatting>
  <conditionalFormatting sqref="N351">
    <cfRule type="duplicateValues" dxfId="0" priority="37"/>
  </conditionalFormatting>
  <conditionalFormatting sqref="C352">
    <cfRule type="duplicateValues" dxfId="0" priority="48"/>
  </conditionalFormatting>
  <conditionalFormatting sqref="N352">
    <cfRule type="duplicateValues" dxfId="0" priority="36"/>
  </conditionalFormatting>
  <conditionalFormatting sqref="C353">
    <cfRule type="duplicateValues" dxfId="0" priority="2"/>
  </conditionalFormatting>
  <conditionalFormatting sqref="C354">
    <cfRule type="duplicateValues" dxfId="0" priority="18"/>
  </conditionalFormatting>
  <conditionalFormatting sqref="C355">
    <cfRule type="duplicateValues" dxfId="0" priority="17"/>
  </conditionalFormatting>
  <conditionalFormatting sqref="C356">
    <cfRule type="duplicateValues" dxfId="0" priority="16"/>
  </conditionalFormatting>
  <conditionalFormatting sqref="C357">
    <cfRule type="duplicateValues" dxfId="0" priority="15"/>
  </conditionalFormatting>
  <conditionalFormatting sqref="C358">
    <cfRule type="duplicateValues" dxfId="0" priority="14"/>
  </conditionalFormatting>
  <conditionalFormatting sqref="C359">
    <cfRule type="duplicateValues" dxfId="0" priority="13"/>
  </conditionalFormatting>
  <conditionalFormatting sqref="C360">
    <cfRule type="duplicateValues" dxfId="0" priority="12"/>
  </conditionalFormatting>
  <conditionalFormatting sqref="C361">
    <cfRule type="duplicateValues" dxfId="0" priority="11"/>
  </conditionalFormatting>
  <conditionalFormatting sqref="C362">
    <cfRule type="duplicateValues" dxfId="0" priority="53"/>
  </conditionalFormatting>
  <conditionalFormatting sqref="C363">
    <cfRule type="duplicateValues" dxfId="0" priority="42"/>
  </conditionalFormatting>
  <conditionalFormatting sqref="C365">
    <cfRule type="duplicateValues" dxfId="0" priority="19"/>
  </conditionalFormatting>
  <conditionalFormatting sqref="C366">
    <cfRule type="duplicateValues" dxfId="0" priority="41"/>
  </conditionalFormatting>
  <conditionalFormatting sqref="C367">
    <cfRule type="duplicateValues" dxfId="0" priority="40"/>
  </conditionalFormatting>
  <conditionalFormatting sqref="C368">
    <cfRule type="duplicateValues" dxfId="0" priority="22"/>
  </conditionalFormatting>
  <conditionalFormatting sqref="C6:C7">
    <cfRule type="duplicateValues" dxfId="0" priority="64"/>
  </conditionalFormatting>
  <conditionalFormatting sqref="C8:C10">
    <cfRule type="duplicateValues" dxfId="0" priority="63"/>
  </conditionalFormatting>
  <conditionalFormatting sqref="C12:C13">
    <cfRule type="duplicateValues" dxfId="0" priority="56"/>
  </conditionalFormatting>
  <conditionalFormatting sqref="C18:C19">
    <cfRule type="duplicateValues" dxfId="0" priority="54"/>
  </conditionalFormatting>
  <conditionalFormatting sqref="C20:C21">
    <cfRule type="duplicateValues" dxfId="0" priority="55"/>
  </conditionalFormatting>
  <conditionalFormatting sqref="C23:C31">
    <cfRule type="duplicateValues" dxfId="0" priority="28"/>
  </conditionalFormatting>
  <conditionalFormatting sqref="C33:C36">
    <cfRule type="duplicateValues" dxfId="0" priority="30"/>
  </conditionalFormatting>
  <conditionalFormatting sqref="C45:C48">
    <cfRule type="duplicateValues" dxfId="0" priority="24"/>
  </conditionalFormatting>
  <conditionalFormatting sqref="C49:C50">
    <cfRule type="duplicateValues" dxfId="0" priority="25"/>
  </conditionalFormatting>
  <conditionalFormatting sqref="C228:C263">
    <cfRule type="duplicateValues" dxfId="0" priority="65"/>
  </conditionalFormatting>
  <conditionalFormatting sqref="C266:C267">
    <cfRule type="duplicateValues" dxfId="0" priority="62"/>
  </conditionalFormatting>
  <conditionalFormatting sqref="C347:C350">
    <cfRule type="duplicateValues" dxfId="0" priority="57"/>
  </conditionalFormatting>
  <conditionalFormatting sqref="C11 C38:C43 C22 C14:C17">
    <cfRule type="duplicateValues" dxfId="0" priority="58"/>
  </conditionalFormatting>
  <conditionalFormatting sqref="C44 C100:C117 C53:C98">
    <cfRule type="duplicateValues" dxfId="0" priority="27"/>
  </conditionalFormatting>
  <conditionalFormatting sqref="C51:C52 C364">
    <cfRule type="duplicateValues" dxfId="0" priority="26"/>
  </conditionalFormatting>
  <conditionalFormatting sqref="C99 C288:C291 C369:C381 C302 C337 C322">
    <cfRule type="duplicateValues" dxfId="0" priority="39"/>
  </conditionalFormatting>
  <conditionalFormatting sqref="C287 C338:C341 C303:C321 C323:C336 C292:C301">
    <cfRule type="duplicateValues" dxfId="0" priority="21"/>
  </conditionalFormatting>
  <pageMargins left="0.236220472440945" right="0.236220472440945" top="0.748031496062992" bottom="0.748031496062992" header="0.31496062992126" footer="0.31496062992126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3"/>
  <sheetViews>
    <sheetView workbookViewId="0">
      <selection activeCell="I3" sqref="I3:I4"/>
    </sheetView>
  </sheetViews>
  <sheetFormatPr defaultColWidth="8.88571428571429" defaultRowHeight="15"/>
  <cols>
    <col min="2" max="2" width="15.1619047619048" customWidth="1"/>
    <col min="3" max="3" width="25.2095238095238" customWidth="1"/>
    <col min="4" max="4" width="23.0952380952381" customWidth="1"/>
    <col min="5" max="5" width="14.5238095238095" customWidth="1"/>
    <col min="6" max="6" width="19.0285714285714" customWidth="1"/>
    <col min="7" max="8" width="14.5333333333333" customWidth="1"/>
    <col min="9" max="9" width="26.6571428571429" customWidth="1"/>
  </cols>
  <sheetData>
    <row r="1" ht="15.75"/>
    <row r="2" s="1" customFormat="1" ht="19.5" spans="2:9">
      <c r="B2" s="2" t="s">
        <v>522</v>
      </c>
      <c r="C2" s="3" t="s">
        <v>523</v>
      </c>
      <c r="D2" s="2" t="s">
        <v>524</v>
      </c>
      <c r="E2" s="4"/>
      <c r="F2" s="4"/>
      <c r="G2" s="4"/>
      <c r="H2" s="4"/>
      <c r="I2" s="3" t="s">
        <v>525</v>
      </c>
    </row>
    <row r="3" ht="64" customHeight="1" spans="2:9">
      <c r="B3" s="30" t="s">
        <v>526</v>
      </c>
      <c r="C3" s="31" t="s">
        <v>527</v>
      </c>
      <c r="D3" s="26" t="s">
        <v>528</v>
      </c>
      <c r="E3" s="27" t="s">
        <v>529</v>
      </c>
      <c r="F3" s="26" t="s">
        <v>530</v>
      </c>
      <c r="G3" s="26" t="s">
        <v>531</v>
      </c>
      <c r="H3" s="26" t="s">
        <v>532</v>
      </c>
      <c r="I3" s="38" t="s">
        <v>533</v>
      </c>
    </row>
    <row r="4" ht="20" customHeight="1" spans="2:11">
      <c r="B4" s="32"/>
      <c r="C4" s="31"/>
      <c r="D4" s="33" t="s">
        <v>294</v>
      </c>
      <c r="E4" s="11">
        <v>162750</v>
      </c>
      <c r="F4" s="12">
        <f ca="1">AGING!C438/AGING!C445</f>
        <v>0.285745007680492</v>
      </c>
      <c r="G4" s="34">
        <f ca="1">AGING!C447/AGING!C445</f>
        <v>0.714254992319508</v>
      </c>
      <c r="H4" s="12">
        <f ca="1">AGING!C447/AGING!G447</f>
        <v>0.0877932696997463</v>
      </c>
      <c r="I4" s="39"/>
      <c r="K4" t="s">
        <v>534</v>
      </c>
    </row>
    <row r="5" ht="16" customHeight="1" spans="2:9">
      <c r="B5" s="32"/>
      <c r="C5" s="35"/>
      <c r="D5" s="33" t="s">
        <v>511</v>
      </c>
      <c r="E5" s="11">
        <v>97010.5</v>
      </c>
      <c r="F5" s="12">
        <f ca="1">AGING!D438/AGING!D445</f>
        <v>0.469748120048861</v>
      </c>
      <c r="G5" s="34">
        <f ca="1">AGING!D447/AGING!D445</f>
        <v>0.530251879951139</v>
      </c>
      <c r="H5" s="12">
        <f ca="1">AGING!D447/AGING!G447</f>
        <v>0.0388497207910444</v>
      </c>
      <c r="I5" s="40" t="s">
        <v>535</v>
      </c>
    </row>
    <row r="6" ht="17" customHeight="1" spans="2:9">
      <c r="B6" s="32"/>
      <c r="C6" s="36" t="s">
        <v>536</v>
      </c>
      <c r="D6" s="33" t="s">
        <v>537</v>
      </c>
      <c r="E6" s="11">
        <v>693442</v>
      </c>
      <c r="F6" s="12">
        <f ca="1">AGING!E438/AGING!E445</f>
        <v>0.714433218639771</v>
      </c>
      <c r="G6" s="34">
        <f ca="1">AGING!E447/AGING!E445</f>
        <v>0.285566781360229</v>
      </c>
      <c r="H6" s="12">
        <f ca="1">AGING!E447/AGING!G447</f>
        <v>0.149556320177406</v>
      </c>
      <c r="I6" s="38"/>
    </row>
    <row r="7" ht="33" customHeight="1" spans="2:9">
      <c r="B7" s="32"/>
      <c r="C7" s="37" t="s">
        <v>538</v>
      </c>
      <c r="D7" s="33" t="s">
        <v>539</v>
      </c>
      <c r="E7" s="11">
        <v>1545388.44</v>
      </c>
      <c r="F7" s="12">
        <f ca="1">AGING!F438/AGING!F445</f>
        <v>0.379853365539605</v>
      </c>
      <c r="G7" s="34">
        <f ca="1">AGING!F447/AGING!F445</f>
        <v>0.620146634460395</v>
      </c>
      <c r="H7" s="12">
        <v>0.674391623888043</v>
      </c>
      <c r="I7" s="39"/>
    </row>
    <row r="9" customFormat="1" spans="3:3">
      <c r="C9" s="16"/>
    </row>
    <row r="10" spans="3:9">
      <c r="C10" s="16"/>
      <c r="D10" s="16"/>
      <c r="E10" s="16"/>
      <c r="F10" s="16"/>
      <c r="G10" s="16"/>
      <c r="H10" s="16"/>
      <c r="I10" s="16"/>
    </row>
    <row r="11" spans="3:9">
      <c r="C11" s="17"/>
      <c r="D11" s="17"/>
      <c r="E11" s="18"/>
      <c r="F11" s="16"/>
      <c r="G11" s="17"/>
      <c r="H11" s="17"/>
      <c r="I11" s="16"/>
    </row>
    <row r="12" spans="3:9">
      <c r="C12" s="17"/>
      <c r="D12" s="17"/>
      <c r="E12" s="16"/>
      <c r="F12" s="19"/>
      <c r="G12" s="16"/>
      <c r="H12" s="16"/>
      <c r="I12" s="16"/>
    </row>
    <row r="13" spans="2:9">
      <c r="B13" s="16"/>
      <c r="C13" s="17"/>
      <c r="D13" s="16"/>
      <c r="E13" s="16"/>
      <c r="F13" s="16"/>
      <c r="G13" s="16"/>
      <c r="H13" s="16"/>
      <c r="I13" s="16"/>
    </row>
    <row r="14" spans="2:9">
      <c r="B14" s="20"/>
      <c r="C14" s="17"/>
      <c r="D14" s="16"/>
      <c r="E14" s="16"/>
      <c r="F14" s="16"/>
      <c r="G14" s="16"/>
      <c r="H14" s="16"/>
      <c r="I14" s="16"/>
    </row>
    <row r="15" spans="2:9">
      <c r="B15" s="20"/>
      <c r="C15" s="16"/>
      <c r="D15" s="16"/>
      <c r="E15" s="16"/>
      <c r="F15" s="16"/>
      <c r="G15" s="16"/>
      <c r="H15" s="16"/>
      <c r="I15" s="16"/>
    </row>
    <row r="16" spans="2:9">
      <c r="B16" s="20"/>
      <c r="C16" s="17"/>
      <c r="D16" s="16"/>
      <c r="E16" s="16"/>
      <c r="F16" s="16"/>
      <c r="G16" s="16"/>
      <c r="H16" s="16"/>
      <c r="I16" s="17"/>
    </row>
    <row r="17" spans="2:9">
      <c r="B17" s="20"/>
      <c r="C17" s="17"/>
      <c r="D17" s="16"/>
      <c r="E17" s="16"/>
      <c r="F17" s="16"/>
      <c r="G17" s="16"/>
      <c r="H17" s="16"/>
      <c r="I17" s="17"/>
    </row>
    <row r="18" spans="2:9">
      <c r="B18" s="20"/>
      <c r="C18" s="17"/>
      <c r="D18" s="16"/>
      <c r="E18" s="16"/>
      <c r="F18" s="16"/>
      <c r="G18" s="16"/>
      <c r="H18" s="16"/>
      <c r="I18" s="17"/>
    </row>
    <row r="19" spans="2:9">
      <c r="B19" s="20"/>
      <c r="C19" s="17"/>
      <c r="D19" s="16"/>
      <c r="E19" s="16"/>
      <c r="F19" s="16"/>
      <c r="G19" s="16"/>
      <c r="H19" s="16"/>
      <c r="I19" s="17"/>
    </row>
    <row r="20" spans="2:9">
      <c r="B20" s="20"/>
      <c r="C20" s="16"/>
      <c r="D20" s="16"/>
      <c r="E20" s="16"/>
      <c r="F20" s="16"/>
      <c r="G20" s="16"/>
      <c r="H20" s="16"/>
      <c r="I20" s="17"/>
    </row>
    <row r="21" spans="2:9">
      <c r="B21" s="16"/>
      <c r="C21" s="16"/>
      <c r="D21" s="16"/>
      <c r="E21" s="16"/>
      <c r="F21" s="16"/>
      <c r="G21" s="16"/>
      <c r="H21" s="16"/>
      <c r="I21" s="17"/>
    </row>
    <row r="22" spans="2:9">
      <c r="B22" s="16"/>
      <c r="C22" s="16"/>
      <c r="D22" s="16"/>
      <c r="E22" s="16"/>
      <c r="F22" s="16"/>
      <c r="G22" s="16"/>
      <c r="H22" s="16"/>
      <c r="I22" s="17"/>
    </row>
    <row r="23" spans="2:9">
      <c r="B23" s="16"/>
      <c r="C23" s="16"/>
      <c r="D23" s="16"/>
      <c r="E23" s="16"/>
      <c r="F23" s="16"/>
      <c r="G23" s="16"/>
      <c r="H23" s="16"/>
      <c r="I23" s="16"/>
    </row>
  </sheetData>
  <mergeCells count="5">
    <mergeCell ref="D2:G2"/>
    <mergeCell ref="B3:B7"/>
    <mergeCell ref="C3:C4"/>
    <mergeCell ref="I3:I4"/>
    <mergeCell ref="I5:I7"/>
  </mergeCells>
  <pageMargins left="0.554861111111111" right="0.554861111111111" top="1" bottom="1" header="0.5" footer="0.5"/>
  <pageSetup paperSize="256" scale="8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I23"/>
  <sheetViews>
    <sheetView zoomScale="160" zoomScaleNormal="160" topLeftCell="D1" workbookViewId="0">
      <selection activeCell="K4" sqref="K4"/>
    </sheetView>
  </sheetViews>
  <sheetFormatPr defaultColWidth="8.88571428571429" defaultRowHeight="15"/>
  <cols>
    <col min="2" max="2" width="15.1619047619048" customWidth="1"/>
    <col min="3" max="3" width="25.2095238095238" customWidth="1"/>
    <col min="4" max="4" width="23.0952380952381" customWidth="1"/>
    <col min="5" max="5" width="14.5238095238095" customWidth="1"/>
    <col min="6" max="6" width="19.0285714285714" customWidth="1"/>
    <col min="7" max="8" width="14.5333333333333" customWidth="1"/>
    <col min="9" max="9" width="26.6571428571429" customWidth="1"/>
  </cols>
  <sheetData>
    <row r="2" s="1" customFormat="1" ht="18.75" spans="2:9">
      <c r="B2" s="23" t="s">
        <v>522</v>
      </c>
      <c r="C2" s="24" t="s">
        <v>523</v>
      </c>
      <c r="D2" s="23" t="s">
        <v>524</v>
      </c>
      <c r="E2" s="25"/>
      <c r="F2" s="25"/>
      <c r="G2" s="25"/>
      <c r="H2" s="25"/>
      <c r="I2" s="24" t="s">
        <v>525</v>
      </c>
    </row>
    <row r="3" ht="64" customHeight="1" spans="2:9">
      <c r="B3" s="9" t="s">
        <v>526</v>
      </c>
      <c r="C3" s="10" t="s">
        <v>527</v>
      </c>
      <c r="D3" s="26" t="s">
        <v>528</v>
      </c>
      <c r="E3" s="27" t="s">
        <v>529</v>
      </c>
      <c r="F3" s="26" t="s">
        <v>530</v>
      </c>
      <c r="G3" s="26" t="s">
        <v>531</v>
      </c>
      <c r="H3" s="26" t="s">
        <v>532</v>
      </c>
      <c r="I3" s="28" t="s">
        <v>540</v>
      </c>
    </row>
    <row r="4" ht="30" customHeight="1" spans="2:9">
      <c r="B4" s="9"/>
      <c r="C4" s="10"/>
      <c r="D4" s="10" t="s">
        <v>294</v>
      </c>
      <c r="E4" s="11">
        <v>162750</v>
      </c>
      <c r="F4" s="12">
        <v>0.29</v>
      </c>
      <c r="G4" s="12">
        <v>0.71</v>
      </c>
      <c r="H4" s="12">
        <v>0.1</v>
      </c>
      <c r="I4" s="28"/>
    </row>
    <row r="5" spans="2:9">
      <c r="B5" s="9"/>
      <c r="C5" s="13"/>
      <c r="D5" s="10" t="s">
        <v>511</v>
      </c>
      <c r="E5" s="11">
        <v>97010.5</v>
      </c>
      <c r="F5" s="12">
        <f ca="1">AGING!D438/AGING!D445</f>
        <v>0.469748120048861</v>
      </c>
      <c r="G5" s="12">
        <v>0.53</v>
      </c>
      <c r="H5" s="12">
        <v>0.05</v>
      </c>
      <c r="I5" s="29" t="s">
        <v>541</v>
      </c>
    </row>
    <row r="6" ht="17" customHeight="1" spans="2:9">
      <c r="B6" s="9"/>
      <c r="C6" s="14" t="s">
        <v>536</v>
      </c>
      <c r="D6" s="10" t="s">
        <v>537</v>
      </c>
      <c r="E6" s="11">
        <v>693442</v>
      </c>
      <c r="F6" s="12">
        <f ca="1">AGING!E438/AGING!E445</f>
        <v>0.714433218639771</v>
      </c>
      <c r="G6" s="12">
        <v>0.29</v>
      </c>
      <c r="H6" s="12">
        <v>0.18</v>
      </c>
      <c r="I6" s="29"/>
    </row>
    <row r="7" ht="64" customHeight="1" spans="2:9">
      <c r="B7" s="9"/>
      <c r="C7" s="15" t="s">
        <v>538</v>
      </c>
      <c r="D7" s="10" t="s">
        <v>539</v>
      </c>
      <c r="E7" s="11">
        <v>1545388.44</v>
      </c>
      <c r="F7" s="12">
        <v>0.51</v>
      </c>
      <c r="G7" s="12">
        <v>0.49</v>
      </c>
      <c r="H7" s="12">
        <v>0.674391623888043</v>
      </c>
      <c r="I7" s="29"/>
    </row>
    <row r="9" customFormat="1" spans="3:3">
      <c r="C9" s="16"/>
    </row>
    <row r="10" spans="3:9">
      <c r="C10" s="16"/>
      <c r="D10" s="16"/>
      <c r="E10" s="16"/>
      <c r="F10" s="16"/>
      <c r="G10" s="16"/>
      <c r="H10" s="16"/>
      <c r="I10" s="16"/>
    </row>
    <row r="11" spans="3:9">
      <c r="C11" s="17"/>
      <c r="D11" s="17"/>
      <c r="E11" s="18"/>
      <c r="F11" s="16"/>
      <c r="G11" s="17"/>
      <c r="H11" s="17"/>
      <c r="I11" s="16"/>
    </row>
    <row r="12" spans="3:9">
      <c r="C12" s="17"/>
      <c r="D12" s="17"/>
      <c r="E12" s="16"/>
      <c r="F12" s="19"/>
      <c r="G12" s="16"/>
      <c r="H12" s="16"/>
      <c r="I12" s="16"/>
    </row>
    <row r="13" spans="2:9">
      <c r="B13" s="16"/>
      <c r="C13" s="17"/>
      <c r="D13" s="16"/>
      <c r="E13" s="16"/>
      <c r="F13" s="16"/>
      <c r="G13" s="16"/>
      <c r="H13" s="16"/>
      <c r="I13" s="16"/>
    </row>
    <row r="14" spans="2:9">
      <c r="B14" s="20"/>
      <c r="C14" s="17"/>
      <c r="D14" s="16"/>
      <c r="E14" s="16"/>
      <c r="F14" s="16"/>
      <c r="G14" s="16"/>
      <c r="H14" s="16"/>
      <c r="I14" s="16"/>
    </row>
    <row r="15" spans="2:9">
      <c r="B15" s="20"/>
      <c r="C15" s="16"/>
      <c r="D15" s="16"/>
      <c r="E15" s="16"/>
      <c r="F15" s="16"/>
      <c r="G15" s="16"/>
      <c r="H15" s="16"/>
      <c r="I15" s="16"/>
    </row>
    <row r="16" spans="2:9">
      <c r="B16" s="20"/>
      <c r="C16" s="17"/>
      <c r="D16" s="16"/>
      <c r="E16" s="16"/>
      <c r="F16" s="16"/>
      <c r="G16" s="16"/>
      <c r="H16" s="16"/>
      <c r="I16" s="17"/>
    </row>
    <row r="17" spans="2:9">
      <c r="B17" s="20"/>
      <c r="C17" s="17"/>
      <c r="D17" s="16"/>
      <c r="E17" s="16"/>
      <c r="F17" s="16"/>
      <c r="G17" s="16"/>
      <c r="H17" s="16"/>
      <c r="I17" s="17"/>
    </row>
    <row r="18" spans="2:9">
      <c r="B18" s="20"/>
      <c r="C18" s="17"/>
      <c r="D18" s="16"/>
      <c r="E18" s="16"/>
      <c r="F18" s="16"/>
      <c r="G18" s="16"/>
      <c r="H18" s="16"/>
      <c r="I18" s="17"/>
    </row>
    <row r="19" spans="2:9">
      <c r="B19" s="20"/>
      <c r="C19" s="17"/>
      <c r="D19" s="16"/>
      <c r="E19" s="16"/>
      <c r="F19" s="16"/>
      <c r="G19" s="16"/>
      <c r="H19" s="16"/>
      <c r="I19" s="17"/>
    </row>
    <row r="20" spans="2:9">
      <c r="B20" s="20"/>
      <c r="C20" s="16"/>
      <c r="D20" s="16"/>
      <c r="E20" s="16"/>
      <c r="F20" s="16"/>
      <c r="G20" s="16"/>
      <c r="H20" s="16"/>
      <c r="I20" s="17"/>
    </row>
    <row r="21" spans="2:9">
      <c r="B21" s="16"/>
      <c r="C21" s="16"/>
      <c r="D21" s="16"/>
      <c r="E21" s="16"/>
      <c r="F21" s="16"/>
      <c r="G21" s="16"/>
      <c r="H21" s="16"/>
      <c r="I21" s="17"/>
    </row>
    <row r="22" spans="2:9">
      <c r="B22" s="16"/>
      <c r="C22" s="16"/>
      <c r="D22" s="16"/>
      <c r="E22" s="16"/>
      <c r="F22" s="16"/>
      <c r="G22" s="16"/>
      <c r="H22" s="16"/>
      <c r="I22" s="17"/>
    </row>
    <row r="23" spans="2:9">
      <c r="B23" s="16"/>
      <c r="C23" s="16"/>
      <c r="D23" s="16"/>
      <c r="E23" s="16"/>
      <c r="F23" s="16"/>
      <c r="G23" s="16"/>
      <c r="H23" s="16"/>
      <c r="I23" s="16"/>
    </row>
  </sheetData>
  <mergeCells count="5">
    <mergeCell ref="D2:G2"/>
    <mergeCell ref="B3:B7"/>
    <mergeCell ref="C3:C4"/>
    <mergeCell ref="I3:I4"/>
    <mergeCell ref="I5:I7"/>
  </mergeCells>
  <pageMargins left="0.554861111111111" right="0.554861111111111" top="1" bottom="1" header="0.5" footer="0.5"/>
  <pageSetup paperSize="256" scale="8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I23"/>
  <sheetViews>
    <sheetView tabSelected="1" topLeftCell="D1" workbookViewId="0">
      <selection activeCell="I3" sqref="I3:I7"/>
    </sheetView>
  </sheetViews>
  <sheetFormatPr defaultColWidth="8.88571428571429" defaultRowHeight="15"/>
  <cols>
    <col min="2" max="2" width="15.1619047619048" customWidth="1"/>
    <col min="3" max="3" width="25.2095238095238" customWidth="1"/>
    <col min="4" max="4" width="23.0952380952381" customWidth="1"/>
    <col min="5" max="5" width="14.5238095238095" customWidth="1"/>
    <col min="6" max="6" width="19.0285714285714" customWidth="1"/>
    <col min="7" max="8" width="14.5333333333333" customWidth="1"/>
    <col min="9" max="9" width="26.6571428571429" customWidth="1"/>
  </cols>
  <sheetData>
    <row r="2" s="1" customFormat="1" ht="19.5" spans="2:9">
      <c r="B2" s="2" t="s">
        <v>522</v>
      </c>
      <c r="C2" s="3" t="s">
        <v>523</v>
      </c>
      <c r="D2" s="2" t="s">
        <v>524</v>
      </c>
      <c r="E2" s="4"/>
      <c r="F2" s="4"/>
      <c r="G2" s="4"/>
      <c r="H2" s="4"/>
      <c r="I2" s="3" t="s">
        <v>525</v>
      </c>
    </row>
    <row r="3" ht="64" customHeight="1" spans="2:9">
      <c r="B3" s="5" t="s">
        <v>526</v>
      </c>
      <c r="C3" s="6" t="s">
        <v>527</v>
      </c>
      <c r="D3" s="7" t="s">
        <v>528</v>
      </c>
      <c r="E3" s="8" t="s">
        <v>529</v>
      </c>
      <c r="F3" s="7" t="s">
        <v>530</v>
      </c>
      <c r="G3" s="7" t="s">
        <v>531</v>
      </c>
      <c r="H3" s="7" t="s">
        <v>532</v>
      </c>
      <c r="I3" s="21" t="s">
        <v>542</v>
      </c>
    </row>
    <row r="4" ht="30" customHeight="1" spans="2:9">
      <c r="B4" s="9"/>
      <c r="C4" s="10"/>
      <c r="D4" s="10" t="s">
        <v>294</v>
      </c>
      <c r="E4" s="11">
        <v>162750</v>
      </c>
      <c r="F4" s="12">
        <v>0.29</v>
      </c>
      <c r="G4" s="12">
        <v>0.71</v>
      </c>
      <c r="H4" s="12">
        <v>0.1</v>
      </c>
      <c r="I4" s="22"/>
    </row>
    <row r="5" spans="2:9">
      <c r="B5" s="9"/>
      <c r="C5" s="13"/>
      <c r="D5" s="10" t="s">
        <v>511</v>
      </c>
      <c r="E5" s="11">
        <v>97010.5</v>
      </c>
      <c r="F5" s="12">
        <f ca="1">AGING!D438/AGING!D445</f>
        <v>0.469748120048861</v>
      </c>
      <c r="G5" s="12">
        <v>0.53</v>
      </c>
      <c r="H5" s="12">
        <v>0.05</v>
      </c>
      <c r="I5" s="22"/>
    </row>
    <row r="6" ht="17" customHeight="1" spans="2:9">
      <c r="B6" s="9"/>
      <c r="C6" s="14" t="s">
        <v>536</v>
      </c>
      <c r="D6" s="10" t="s">
        <v>537</v>
      </c>
      <c r="E6" s="11">
        <v>693442</v>
      </c>
      <c r="F6" s="12">
        <f ca="1">AGING!E438/AGING!E445</f>
        <v>0.714433218639771</v>
      </c>
      <c r="G6" s="12">
        <v>0.29</v>
      </c>
      <c r="H6" s="12">
        <v>0.18</v>
      </c>
      <c r="I6" s="22"/>
    </row>
    <row r="7" ht="64" customHeight="1" spans="2:9">
      <c r="B7" s="9"/>
      <c r="C7" s="15" t="s">
        <v>538</v>
      </c>
      <c r="D7" s="10" t="s">
        <v>539</v>
      </c>
      <c r="E7" s="11">
        <v>1545388.44</v>
      </c>
      <c r="F7" s="12">
        <v>0.51</v>
      </c>
      <c r="G7" s="12">
        <v>0.49</v>
      </c>
      <c r="H7" s="12">
        <v>0.674391623888043</v>
      </c>
      <c r="I7" s="22"/>
    </row>
    <row r="9" customFormat="1" spans="3:3">
      <c r="C9" s="16"/>
    </row>
    <row r="10" spans="3:9">
      <c r="C10" s="16"/>
      <c r="D10" s="16"/>
      <c r="E10" s="16"/>
      <c r="F10" s="16"/>
      <c r="G10" s="16"/>
      <c r="H10" s="16"/>
      <c r="I10" s="16"/>
    </row>
    <row r="11" spans="3:9">
      <c r="C11" s="17"/>
      <c r="D11" s="17"/>
      <c r="E11" s="18"/>
      <c r="F11" s="16"/>
      <c r="G11" s="17"/>
      <c r="H11" s="17"/>
      <c r="I11" s="16"/>
    </row>
    <row r="12" spans="3:9">
      <c r="C12" s="17"/>
      <c r="D12" s="17"/>
      <c r="E12" s="16"/>
      <c r="F12" s="19"/>
      <c r="G12" s="16"/>
      <c r="H12" s="16"/>
      <c r="I12" s="16"/>
    </row>
    <row r="13" spans="2:9">
      <c r="B13" s="16"/>
      <c r="C13" s="17"/>
      <c r="D13" s="16"/>
      <c r="E13" s="16"/>
      <c r="F13" s="16"/>
      <c r="G13" s="16"/>
      <c r="H13" s="16"/>
      <c r="I13" s="16"/>
    </row>
    <row r="14" spans="2:9">
      <c r="B14" s="20"/>
      <c r="C14" s="17"/>
      <c r="D14" s="16"/>
      <c r="E14" s="16"/>
      <c r="F14" s="16"/>
      <c r="G14" s="16"/>
      <c r="H14" s="16"/>
      <c r="I14" s="16"/>
    </row>
    <row r="15" spans="2:9">
      <c r="B15" s="20"/>
      <c r="C15" s="16"/>
      <c r="D15" s="16"/>
      <c r="E15" s="16"/>
      <c r="F15" s="16"/>
      <c r="G15" s="16"/>
      <c r="H15" s="16"/>
      <c r="I15" s="16"/>
    </row>
    <row r="16" spans="2:9">
      <c r="B16" s="20"/>
      <c r="C16" s="17"/>
      <c r="D16" s="16"/>
      <c r="E16" s="16"/>
      <c r="F16" s="16"/>
      <c r="G16" s="16"/>
      <c r="H16" s="16"/>
      <c r="I16" s="17"/>
    </row>
    <row r="17" spans="2:9">
      <c r="B17" s="20"/>
      <c r="C17" s="17"/>
      <c r="D17" s="16"/>
      <c r="E17" s="16"/>
      <c r="F17" s="16"/>
      <c r="G17" s="16"/>
      <c r="H17" s="16"/>
      <c r="I17" s="17"/>
    </row>
    <row r="18" spans="2:9">
      <c r="B18" s="20"/>
      <c r="C18" s="17"/>
      <c r="D18" s="16"/>
      <c r="E18" s="16"/>
      <c r="F18" s="16"/>
      <c r="G18" s="16"/>
      <c r="H18" s="16"/>
      <c r="I18" s="17"/>
    </row>
    <row r="19" spans="2:9">
      <c r="B19" s="20"/>
      <c r="C19" s="17"/>
      <c r="D19" s="16"/>
      <c r="E19" s="16"/>
      <c r="F19" s="16"/>
      <c r="G19" s="16"/>
      <c r="H19" s="16"/>
      <c r="I19" s="17"/>
    </row>
    <row r="20" spans="2:9">
      <c r="B20" s="20"/>
      <c r="C20" s="16"/>
      <c r="D20" s="16"/>
      <c r="E20" s="16"/>
      <c r="F20" s="16"/>
      <c r="G20" s="16"/>
      <c r="H20" s="16"/>
      <c r="I20" s="17"/>
    </row>
    <row r="21" spans="2:9">
      <c r="B21" s="16"/>
      <c r="C21" s="16"/>
      <c r="D21" s="16"/>
      <c r="E21" s="16"/>
      <c r="F21" s="16"/>
      <c r="G21" s="16"/>
      <c r="H21" s="16"/>
      <c r="I21" s="17"/>
    </row>
    <row r="22" spans="2:9">
      <c r="B22" s="16"/>
      <c r="C22" s="16"/>
      <c r="D22" s="16"/>
      <c r="E22" s="16"/>
      <c r="F22" s="16"/>
      <c r="G22" s="16"/>
      <c r="H22" s="16"/>
      <c r="I22" s="17"/>
    </row>
    <row r="23" spans="2:9">
      <c r="B23" s="16"/>
      <c r="C23" s="16"/>
      <c r="D23" s="16"/>
      <c r="E23" s="16"/>
      <c r="F23" s="16"/>
      <c r="G23" s="16"/>
      <c r="H23" s="16"/>
      <c r="I23" s="16"/>
    </row>
  </sheetData>
  <mergeCells count="4">
    <mergeCell ref="D2:G2"/>
    <mergeCell ref="B3:B7"/>
    <mergeCell ref="C3:C4"/>
    <mergeCell ref="I3:I7"/>
  </mergeCells>
  <pageMargins left="0.554861111111111" right="0.554861111111111" top="1" bottom="1" header="0.5" footer="0.5"/>
  <pageSetup paperSize="256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AGING</vt:lpstr>
      <vt:lpstr>BUSINESS PLANNING</vt:lpstr>
      <vt:lpstr>BUSINESS PLANNING (2)</vt:lpstr>
      <vt:lpstr>BUSINESS PLANNING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RICHELL</dc:creator>
  <cp:lastModifiedBy>Elena Reyes</cp:lastModifiedBy>
  <dcterms:created xsi:type="dcterms:W3CDTF">2025-09-29T02:24:00Z</dcterms:created>
  <dcterms:modified xsi:type="dcterms:W3CDTF">2025-10-02T05:02:39Z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4183779FE7CB4AD48298D74EEAEA5FC2</vt:lpwstr>
  </property>
  <property fmtid="{D5CDD505-2E9C-101B-9397-08002B2CF9AE}" pid="3" name="KSOProductBuildVer">
    <vt:lpwstr>1033-12.2.0.21179</vt:lpwstr>
  </property>
</Properties>
</file>