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8964"/>
  </bookViews>
  <sheets>
    <sheet name="Sheet1" sheetId="1" r:id="rId1"/>
    <sheet name="Carton.Box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2"/>
  <c r="G19"/>
  <c r="H19" s="1"/>
  <c r="G18"/>
  <c r="G17"/>
  <c r="G16"/>
  <c r="G15"/>
  <c r="G14"/>
  <c r="F20"/>
  <c r="F19"/>
  <c r="F18"/>
  <c r="F17"/>
  <c r="F16"/>
  <c r="H16" s="1"/>
  <c r="H15"/>
  <c r="F15"/>
  <c r="F14"/>
  <c r="H14" s="1"/>
  <c r="F13"/>
  <c r="G13" s="1"/>
  <c r="H13" s="1"/>
  <c r="H111" i="1"/>
  <c r="I111" s="1"/>
  <c r="H110"/>
  <c r="I110" s="1"/>
  <c r="H102"/>
  <c r="H98"/>
  <c r="I98" s="1"/>
  <c r="H96"/>
  <c r="I96" s="1"/>
  <c r="H81"/>
  <c r="I81" s="1"/>
  <c r="H76"/>
  <c r="I76" s="1"/>
  <c r="H74"/>
  <c r="I74" s="1"/>
  <c r="H73"/>
  <c r="I73" s="1"/>
  <c r="H67"/>
  <c r="I67" s="1"/>
  <c r="H66"/>
  <c r="I66" s="1"/>
  <c r="H53"/>
  <c r="I53" s="1"/>
  <c r="H52"/>
  <c r="I52" s="1"/>
  <c r="H42"/>
  <c r="I42" s="1"/>
  <c r="H38"/>
  <c r="I38" s="1"/>
  <c r="I102"/>
  <c r="H33"/>
  <c r="I33" s="1"/>
  <c r="H31"/>
  <c r="I31" s="1"/>
  <c r="H32"/>
  <c r="I32" s="1"/>
  <c r="H30"/>
  <c r="I30" s="1"/>
  <c r="H29"/>
  <c r="I29" s="1"/>
  <c r="H28"/>
  <c r="I28" s="1"/>
  <c r="H21"/>
  <c r="I21" s="1"/>
  <c r="H20"/>
  <c r="I20" s="1"/>
  <c r="H19"/>
  <c r="I19" s="1"/>
  <c r="H18"/>
  <c r="I18" s="1"/>
  <c r="H17"/>
  <c r="I17" s="1"/>
  <c r="H16"/>
  <c r="I16" s="1"/>
  <c r="H15"/>
  <c r="I15" s="1"/>
  <c r="G111"/>
  <c r="G110"/>
  <c r="G109"/>
  <c r="H109" s="1"/>
  <c r="I109" s="1"/>
  <c r="G108"/>
  <c r="H108" s="1"/>
  <c r="I108" s="1"/>
  <c r="G107"/>
  <c r="H107" s="1"/>
  <c r="I107" s="1"/>
  <c r="G106"/>
  <c r="H106" s="1"/>
  <c r="I106" s="1"/>
  <c r="G103"/>
  <c r="H103" s="1"/>
  <c r="I103" s="1"/>
  <c r="G102"/>
  <c r="G101"/>
  <c r="H101" s="1"/>
  <c r="I101" s="1"/>
  <c r="G100"/>
  <c r="H100" s="1"/>
  <c r="I100" s="1"/>
  <c r="G99"/>
  <c r="H99" s="1"/>
  <c r="I99" s="1"/>
  <c r="G98"/>
  <c r="G97"/>
  <c r="H97" s="1"/>
  <c r="I97" s="1"/>
  <c r="G96"/>
  <c r="G95"/>
  <c r="H95" s="1"/>
  <c r="I95" s="1"/>
  <c r="G94"/>
  <c r="H94" s="1"/>
  <c r="I94" s="1"/>
  <c r="G93"/>
  <c r="H93" s="1"/>
  <c r="I93" s="1"/>
  <c r="G92"/>
  <c r="H92" s="1"/>
  <c r="I92" s="1"/>
  <c r="G89"/>
  <c r="H89" s="1"/>
  <c r="I89" s="1"/>
  <c r="G88"/>
  <c r="H88" s="1"/>
  <c r="I88" s="1"/>
  <c r="G87"/>
  <c r="H87" s="1"/>
  <c r="I87" s="1"/>
  <c r="G86"/>
  <c r="H86" s="1"/>
  <c r="I86" s="1"/>
  <c r="G85"/>
  <c r="H85" s="1"/>
  <c r="I85" s="1"/>
  <c r="G84"/>
  <c r="H84" s="1"/>
  <c r="I84" s="1"/>
  <c r="G82"/>
  <c r="H82" s="1"/>
  <c r="I82" s="1"/>
  <c r="G81"/>
  <c r="G80"/>
  <c r="H80" s="1"/>
  <c r="I80" s="1"/>
  <c r="G79"/>
  <c r="H79" s="1"/>
  <c r="I79" s="1"/>
  <c r="G78"/>
  <c r="H78" s="1"/>
  <c r="I78" s="1"/>
  <c r="G77"/>
  <c r="H77" s="1"/>
  <c r="I77" s="1"/>
  <c r="G76"/>
  <c r="G75"/>
  <c r="H75" s="1"/>
  <c r="I75" s="1"/>
  <c r="G74"/>
  <c r="G73"/>
  <c r="G72"/>
  <c r="H72" s="1"/>
  <c r="I72" s="1"/>
  <c r="G71"/>
  <c r="H71" s="1"/>
  <c r="I71" s="1"/>
  <c r="G67"/>
  <c r="G66"/>
  <c r="G65"/>
  <c r="H65" s="1"/>
  <c r="I65" s="1"/>
  <c r="G64"/>
  <c r="H64" s="1"/>
  <c r="I64" s="1"/>
  <c r="G61"/>
  <c r="H61" s="1"/>
  <c r="I61" s="1"/>
  <c r="G60"/>
  <c r="H60" s="1"/>
  <c r="I60" s="1"/>
  <c r="G59"/>
  <c r="H59" s="1"/>
  <c r="I59" s="1"/>
  <c r="G58"/>
  <c r="H58" s="1"/>
  <c r="I58" s="1"/>
  <c r="G57"/>
  <c r="H57" s="1"/>
  <c r="I57" s="1"/>
  <c r="G56"/>
  <c r="H56" s="1"/>
  <c r="I56" s="1"/>
  <c r="G55"/>
  <c r="H55" s="1"/>
  <c r="I55" s="1"/>
  <c r="G54"/>
  <c r="H54" s="1"/>
  <c r="I54" s="1"/>
  <c r="G53"/>
  <c r="G52"/>
  <c r="G51"/>
  <c r="H51" s="1"/>
  <c r="I51" s="1"/>
  <c r="G48"/>
  <c r="H48" s="1"/>
  <c r="I48" s="1"/>
  <c r="G47"/>
  <c r="H47" s="1"/>
  <c r="I47" s="1"/>
  <c r="G46"/>
  <c r="H46" s="1"/>
  <c r="I46" s="1"/>
  <c r="G45"/>
  <c r="H45" s="1"/>
  <c r="I45" s="1"/>
  <c r="G44"/>
  <c r="H44" s="1"/>
  <c r="I44" s="1"/>
  <c r="G43"/>
  <c r="H43" s="1"/>
  <c r="I43" s="1"/>
  <c r="G42"/>
  <c r="G41"/>
  <c r="H41" s="1"/>
  <c r="I41" s="1"/>
  <c r="G40"/>
  <c r="H40" s="1"/>
  <c r="I40" s="1"/>
  <c r="G39"/>
  <c r="H39" s="1"/>
  <c r="I39" s="1"/>
  <c r="G38"/>
  <c r="G37"/>
  <c r="H37" s="1"/>
  <c r="I37" s="1"/>
  <c r="G36"/>
  <c r="H36" s="1"/>
  <c r="I36" s="1"/>
  <c r="G34"/>
  <c r="H34" s="1"/>
  <c r="I34" s="1"/>
  <c r="G33"/>
  <c r="G32"/>
  <c r="G31"/>
  <c r="G30"/>
  <c r="G29"/>
  <c r="G28"/>
  <c r="G27"/>
  <c r="H27" s="1"/>
  <c r="I27" s="1"/>
  <c r="G26"/>
  <c r="H26" s="1"/>
  <c r="I26" s="1"/>
  <c r="G25"/>
  <c r="H25" s="1"/>
  <c r="I25" s="1"/>
  <c r="G24"/>
  <c r="H24" s="1"/>
  <c r="I24" s="1"/>
  <c r="G23"/>
  <c r="H23" s="1"/>
  <c r="I23" s="1"/>
  <c r="G22"/>
  <c r="H22" s="1"/>
  <c r="I22" s="1"/>
  <c r="G21"/>
  <c r="G20"/>
  <c r="G19"/>
  <c r="G18"/>
  <c r="G17"/>
  <c r="G16"/>
  <c r="G15"/>
  <c r="H18" i="2" l="1"/>
  <c r="H20"/>
  <c r="H17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RMB1,063.40 per unit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1.49</t>
        </r>
      </text>
    </comment>
    <comment ref="E16" authorId="1">
      <text>
        <r>
          <rPr>
            <sz val="10"/>
            <rFont val="Arial"/>
            <family val="2"/>
          </rPr>
          <t>RMB, uc=1.53
uc=0.18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uc=1.34</t>
        </r>
      </text>
    </comment>
    <comment ref="E18" authorId="1">
      <text>
        <r>
          <rPr>
            <sz val="10"/>
            <rFont val="Arial"/>
            <family val="2"/>
          </rPr>
          <t>RMB, uc=27.31
uc=2.82 (Certus)</t>
        </r>
      </text>
    </comment>
    <comment ref="E19" authorId="1">
      <text>
        <r>
          <rPr>
            <sz val="10"/>
            <rFont val="Arial"/>
            <family val="2"/>
          </rPr>
          <t>RMB, uc=54.42
uc=4.75(Certus)</t>
        </r>
      </text>
    </comment>
    <comment ref="E20" authorId="1">
      <text>
        <r>
          <rPr>
            <sz val="10"/>
            <rFont val="Arial"/>
            <family val="2"/>
          </rPr>
          <t>RMB, uc=3.75
uc=0.37(Certus)</t>
        </r>
      </text>
    </comment>
    <comment ref="E21" authorId="1">
      <text>
        <r>
          <rPr>
            <sz val="10"/>
            <rFont val="Arial"/>
            <family val="2"/>
          </rPr>
          <t xml:space="preserve">Uc=0.14
New code: May 30, 2022 -  12622000A00001 </t>
        </r>
      </text>
    </comment>
    <comment ref="E22" authorId="1">
      <text>
        <r>
          <rPr>
            <sz val="10"/>
            <rFont val="Arial"/>
            <family val="2"/>
          </rPr>
          <t>RMB, uc=16.58
uc=1.70(Certus)</t>
        </r>
      </text>
    </comment>
    <comment ref="E23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Uc=0.09
Apr. 04, 2022 – Uc=0.06
8/30/22, uc=0.05</t>
        </r>
      </text>
    </comment>
    <comment ref="E24" authorId="1">
      <text>
        <r>
          <rPr>
            <b/>
            <sz val="9"/>
            <color indexed="8"/>
            <rFont val="Tahoma"/>
            <family val="2"/>
          </rPr>
          <t xml:space="preserve">ALVIN:
</t>
        </r>
        <r>
          <rPr>
            <sz val="9"/>
            <color indexed="8"/>
            <rFont val="Tahoma"/>
            <family val="2"/>
          </rPr>
          <t xml:space="preserve">UC=1.25
new uc=4.06 as per viola 7/11/17
New uc, </t>
        </r>
        <r>
          <rPr>
            <b/>
            <sz val="9"/>
            <color indexed="8"/>
            <rFont val="Tahoma"/>
            <family val="2"/>
          </rPr>
          <t xml:space="preserve">net = 1.02 December 2018
</t>
        </r>
        <r>
          <rPr>
            <sz val="9"/>
            <color indexed="8"/>
            <rFont val="Tahoma"/>
            <family val="2"/>
          </rPr>
          <t>IW10-9L1M = 0.89
uc=USD0.63(Certus)</t>
        </r>
      </text>
    </comment>
    <comment ref="E25" authorId="1">
      <text>
        <r>
          <rPr>
            <sz val="9"/>
            <color indexed="8"/>
            <rFont val="Tahoma"/>
            <family val="2"/>
            <charset val="1"/>
          </rPr>
          <t>Uc=0.30
8/30/22, uc=0.29
uc=USD0.22(certus)</t>
        </r>
      </text>
    </comment>
    <comment ref="E26" authorId="1">
      <text>
        <r>
          <rPr>
            <sz val="10"/>
            <rFont val="Arial"/>
            <family val="2"/>
          </rPr>
          <t>RMB, uc=0.49
uc=0.06(Certus)</t>
        </r>
      </text>
    </comment>
    <comment ref="E27" authorId="1">
      <text>
        <r>
          <rPr>
            <sz val="10"/>
            <rFont val="Arial"/>
            <family val="2"/>
          </rPr>
          <t>Uc=0.10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uc=USD6.59</t>
        </r>
      </text>
    </comment>
    <comment ref="A29" authorId="1">
      <text>
        <r>
          <rPr>
            <sz val="11"/>
            <color indexed="8"/>
            <rFont val="Tahoma"/>
            <family val="2"/>
            <charset val="134"/>
          </rPr>
          <t>Common with MD2010243</t>
        </r>
      </text>
    </comment>
    <comment ref="E29" authorId="1">
      <text>
        <r>
          <rPr>
            <sz val="10"/>
            <rFont val="Arial"/>
            <family val="2"/>
          </rPr>
          <t>Uc=0.27
Sept 17, 2020, new cost = 0.33</t>
        </r>
      </text>
    </comment>
    <comment ref="E30" authorId="1">
      <text>
        <r>
          <rPr>
            <sz val="10"/>
            <rFont val="Arial"/>
            <family val="2"/>
          </rPr>
          <t>Uc=0.30
8/30/22, uc=0.23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uc=USD1.26</t>
        </r>
      </text>
    </comment>
    <comment ref="E32" authorId="1">
      <text>
        <r>
          <rPr>
            <sz val="11"/>
            <color indexed="8"/>
            <rFont val="Tahoma"/>
            <family val="2"/>
            <charset val="134"/>
          </rPr>
          <t>RMB, uc=0.60
1/17/23, uc=USD0.08</t>
        </r>
      </text>
    </comment>
    <comment ref="E33" authorId="1">
      <text>
        <r>
          <rPr>
            <sz val="10"/>
            <rFont val="Arial"/>
            <family val="2"/>
          </rPr>
          <t>Uc=26.60
uc=17.16(Certus)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uc=USD2.15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uc=13.01</t>
        </r>
      </text>
    </comment>
    <comment ref="E37" authorId="1">
      <text>
        <r>
          <rPr>
            <sz val="11"/>
            <color indexed="8"/>
            <rFont val="Tahoma"/>
            <family val="2"/>
            <charset val="134"/>
          </rPr>
          <t>RMB, Uc=3.53
uc=USD0.33</t>
        </r>
      </text>
    </comment>
    <comment ref="E38" authorId="1">
      <text>
        <r>
          <rPr>
            <sz val="10"/>
            <rFont val="Arial"/>
            <family val="2"/>
          </rPr>
          <t>Uc=0.51
uc=USD0.30(certus)</t>
        </r>
      </text>
    </comment>
    <comment ref="E39" authorId="1">
      <text>
        <r>
          <rPr>
            <sz val="10"/>
            <rFont val="Arial"/>
            <family val="2"/>
          </rPr>
          <t>Uc=2.24
8/30/22, uc=1.95
uc=1.30(Certus)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uc=5.83</t>
        </r>
      </text>
    </comment>
    <comment ref="E41" authorId="1">
      <text>
        <r>
          <rPr>
            <sz val="10"/>
            <rFont val="Arial"/>
            <family val="2"/>
          </rPr>
          <t>Uc=1.58
uc=0.98(Certus)</t>
        </r>
      </text>
    </comment>
    <comment ref="E42" authorId="1">
      <text>
        <r>
          <rPr>
            <sz val="10"/>
            <rFont val="Arial"/>
            <family val="2"/>
          </rPr>
          <t>Uc=.08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uc=20.03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uc=0.92</t>
        </r>
      </text>
    </comment>
    <comment ref="E45" authorId="1">
      <text>
        <r>
          <rPr>
            <sz val="10"/>
            <rFont val="Arial"/>
            <family val="2"/>
          </rPr>
          <t>Uc=0.99
8/30/22, uc=0.89
uc=0.68(Certus)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uc=1.62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uc=1.12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uc=33.98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RMB1,183.03 per unit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uc=3.03</t>
        </r>
      </text>
    </comment>
    <comment ref="E52" authorId="1">
      <text>
        <r>
          <rPr>
            <sz val="10"/>
            <rFont val="Arial"/>
            <family val="2"/>
          </rPr>
          <t>RMB, Uc=1.61
uc=USD0.18(Certus)</t>
        </r>
      </text>
    </comment>
    <comment ref="E53" authorId="1">
      <text>
        <r>
          <rPr>
            <sz val="10"/>
            <rFont val="Arial"/>
            <family val="2"/>
          </rPr>
          <t>RMB, Uc=29.19
uc=USD2.87</t>
        </r>
      </text>
    </comment>
    <comment ref="E54" authorId="1">
      <text>
        <r>
          <rPr>
            <sz val="10"/>
            <rFont val="Arial"/>
            <family val="2"/>
          </rPr>
          <t>RMB, Uc=59.92
uc=USD5.28</t>
        </r>
      </text>
    </comment>
    <comment ref="E55" authorId="1">
      <text>
        <r>
          <rPr>
            <sz val="10"/>
            <rFont val="Arial"/>
            <family val="2"/>
          </rPr>
          <t>RMB, Uc=4.22
uc=USD0.40(Certus)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uc=USD19.13</t>
        </r>
      </text>
    </comment>
    <comment ref="E57" authorId="1">
      <text>
        <r>
          <rPr>
            <sz val="11"/>
            <color indexed="8"/>
            <rFont val="Tahoma"/>
            <family val="2"/>
            <charset val="134"/>
          </rPr>
          <t>RMB, Uc=2.64
1/17/23, uc=USD0.32</t>
        </r>
      </text>
    </comment>
    <comment ref="E58" authorId="1">
      <text>
        <r>
          <rPr>
            <sz val="10"/>
            <rFont val="Arial"/>
            <family val="2"/>
          </rPr>
          <t>Uc=7.36
IW10-9L1M = 7.27
uc=4.92(Certus)</t>
        </r>
      </text>
    </comment>
    <comment ref="E59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
uc=1.65(Certus)</t>
        </r>
      </text>
    </comment>
    <comment ref="E60" authorId="1">
      <text>
        <r>
          <rPr>
            <sz val="10"/>
            <rFont val="Arial"/>
            <family val="2"/>
          </rPr>
          <t>RMB, Uc=0.49
uc=0.07(Certus)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uc=USD6.58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uc=35.82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uc=20.01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uc=1.96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uc=1.0</t>
        </r>
      </text>
    </comment>
    <comment ref="A6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RMB1,539.88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uc=3.72</t>
        </r>
      </text>
    </comment>
    <comment ref="E72" authorId="1">
      <text>
        <r>
          <rPr>
            <sz val="10"/>
            <rFont val="Arial"/>
            <family val="2"/>
          </rPr>
          <t xml:space="preserve">RMB, UC=2.01
uc=0.23(Certus)
</t>
        </r>
      </text>
    </comment>
    <comment ref="E73" authorId="1">
      <text>
        <r>
          <rPr>
            <sz val="10"/>
            <rFont val="Arial"/>
            <family val="2"/>
          </rPr>
          <t>RMB, Uc=40.66
uc=4.22(Certus)</t>
        </r>
      </text>
    </comment>
    <comment ref="E74" authorId="1">
      <text>
        <r>
          <rPr>
            <sz val="10"/>
            <rFont val="Arial"/>
            <family val="2"/>
          </rPr>
          <t>RMB, Uc=82.36
uc=7.76</t>
        </r>
      </text>
    </comment>
    <comment ref="E75" authorId="1">
      <text>
        <r>
          <rPr>
            <sz val="10"/>
            <rFont val="Arial"/>
            <family val="2"/>
          </rPr>
          <t>RMB, Uc=5.59
uc=0.56(Certus)</t>
        </r>
      </text>
    </comment>
    <comment ref="E76" authorId="1">
      <text>
        <r>
          <rPr>
            <sz val="10"/>
            <rFont val="Arial"/>
            <family val="2"/>
          </rPr>
          <t xml:space="preserve">RMB, Uc=249.05
uc=28.73(Certus)
</t>
        </r>
      </text>
    </comment>
    <comment ref="E77" authorId="1">
      <text>
        <r>
          <rPr>
            <sz val="11"/>
            <color indexed="8"/>
            <rFont val="Tahoma"/>
            <family val="2"/>
            <charset val="134"/>
          </rPr>
          <t>RMB, Uc=2.99
1/17/23, uc=USD0.37
uc=USD0.26(Certus)</t>
        </r>
      </text>
    </comment>
    <comment ref="E78" authorId="1">
      <text>
        <r>
          <rPr>
            <sz val="10"/>
            <rFont val="Arial"/>
            <family val="2"/>
          </rPr>
          <t>Uc=12.07
uc=9.04(certus)</t>
        </r>
      </text>
    </comment>
    <comment ref="E79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Uc=4.76
IW20-9L1m = 3.73
uc=USD2.20(Certus)</t>
        </r>
      </text>
    </comment>
    <comment ref="E80" authorId="1">
      <text>
        <r>
          <rPr>
            <sz val="10"/>
            <rFont val="Arial"/>
            <family val="2"/>
          </rPr>
          <t>RMB, Uc=1.89
uc=0.23(Certus)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uc=6.11</t>
        </r>
      </text>
    </comment>
    <comment ref="E82" authorId="1">
      <text>
        <r>
          <rPr>
            <sz val="10"/>
            <rFont val="Arial"/>
            <family val="2"/>
          </rPr>
          <t>Uc=0.29</t>
        </r>
      </text>
    </comment>
    <comment ref="E84" authorId="1">
      <text>
        <r>
          <rPr>
            <sz val="10"/>
            <rFont val="Arial"/>
            <family val="2"/>
          </rPr>
          <t xml:space="preserve">Uc=2.24
8/30/22, uc=1.96
</t>
        </r>
      </text>
    </comment>
    <comment ref="E85" authorId="1">
      <text>
        <r>
          <rPr>
            <sz val="10"/>
            <rFont val="Arial"/>
            <family val="2"/>
          </rPr>
          <t>Uc=1.71
uc=1.31(Certus)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uc=21.50</t>
        </r>
      </text>
    </comment>
    <comment ref="E87" authorId="1">
      <text>
        <r>
          <rPr>
            <sz val="10"/>
            <rFont val="Arial"/>
            <family val="2"/>
          </rPr>
          <t>Uc=57.56
Aug.9,2022, new code 11103020A00557
8/30/22, uc=53.85
uc=41.18(Certus)</t>
        </r>
      </text>
    </comment>
    <comment ref="E88" authorId="1">
      <text>
        <r>
          <rPr>
            <sz val="10"/>
            <rFont val="Arial"/>
            <family val="2"/>
          </rPr>
          <t>Uc=1.15
uc=0.88(Certus)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uc=29.19</t>
        </r>
      </text>
    </comment>
    <comment ref="A9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RMB1,919.23 per unit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uc=2.38</t>
        </r>
      </text>
    </comment>
    <comment ref="E93" authorId="1">
      <text>
        <r>
          <rPr>
            <sz val="10"/>
            <rFont val="Arial"/>
            <family val="2"/>
          </rPr>
          <t>RMB, Uc=2.07
uc=0.24(Certus)</t>
        </r>
      </text>
    </comment>
    <comment ref="E94" authorId="1">
      <text>
        <r>
          <rPr>
            <sz val="10"/>
            <rFont val="Arial"/>
            <family val="2"/>
          </rPr>
          <t>RMB, Uc=51.79
uc=5.18(Certus)</t>
        </r>
      </text>
    </comment>
    <comment ref="E95" authorId="1">
      <text>
        <r>
          <rPr>
            <sz val="10"/>
            <rFont val="Arial"/>
            <family val="2"/>
          </rPr>
          <t>RMB, Uc=90.53
uc=7.96(certus)</t>
        </r>
      </text>
    </comment>
    <comment ref="E96" authorId="1">
      <text>
        <r>
          <rPr>
            <sz val="10"/>
            <rFont val="Arial"/>
            <family val="2"/>
          </rPr>
          <t>RMB Uc=6.93
uc=0.69(certus)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uc=34.25</t>
        </r>
      </text>
    </comment>
    <comment ref="E98" authorId="1">
      <text>
        <r>
          <rPr>
            <sz val="11"/>
            <color indexed="8"/>
            <rFont val="Tahoma"/>
            <family val="2"/>
            <charset val="134"/>
          </rPr>
          <t>RMB, UC=5.62
1/17/23, uc=USD0.68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uc=10.64</t>
        </r>
      </text>
    </comment>
    <comment ref="E100" authorId="1">
      <text>
        <r>
          <rPr>
            <sz val="10"/>
            <rFont val="Arial"/>
            <family val="2"/>
          </rPr>
          <t>RMB, Uc=24.52
uc=2.48</t>
        </r>
      </text>
    </comment>
    <comment ref="E101" authorId="1">
      <text>
        <r>
          <rPr>
            <sz val="10"/>
            <rFont val="Arial"/>
            <family val="2"/>
          </rPr>
          <t>Uc=1.80
8/30/22, uc=1.26</t>
        </r>
      </text>
    </comment>
    <comment ref="E102" authorId="1">
      <text>
        <r>
          <rPr>
            <sz val="10"/>
            <rFont val="Arial"/>
            <family val="2"/>
          </rPr>
          <t>RMB, Uc=0.70
uc=0.09(Certus)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uc=6.45</t>
        </r>
      </text>
    </comment>
    <comment ref="E106" authorId="1">
      <text>
        <r>
          <rPr>
            <sz val="10"/>
            <rFont val="Arial"/>
            <family val="2"/>
          </rPr>
          <t>Uc=2.54
8/30/22, uc=2.23
uc=1.44(Certus)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uc=7.94</t>
        </r>
      </text>
    </comment>
    <comment ref="E108" authorId="1">
      <text>
        <r>
          <rPr>
            <sz val="10"/>
            <rFont val="Arial"/>
            <family val="2"/>
          </rPr>
          <t>Uc=1.73</t>
        </r>
      </text>
    </comment>
    <comment ref="E10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uc=39.96</t>
        </r>
      </text>
    </comment>
    <comment ref="E110" authorId="1">
      <text>
        <r>
          <rPr>
            <sz val="10"/>
            <rFont val="Arial"/>
            <family val="2"/>
          </rPr>
          <t>Uc=77.42
Aug.9,2022, new code
11103020A00656
8/30/22, uc=73.09
Certus-11103020006440 = 55.79</t>
        </r>
      </text>
    </comment>
    <comment ref="E11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uc=29.19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USD=1.60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1.73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2.14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2.27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2.58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2.42</t>
        </r>
      </text>
    </comment>
  </commentList>
</comments>
</file>

<file path=xl/sharedStrings.xml><?xml version="1.0" encoding="utf-8"?>
<sst xmlns="http://schemas.openxmlformats.org/spreadsheetml/2006/main" count="521" uniqueCount="367">
  <si>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</si>
  <si>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</si>
  <si>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</si>
  <si>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</si>
  <si>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</si>
  <si>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</si>
  <si>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</si>
  <si>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1. KSM-IW10-WCT10M1M32</t>
  </si>
  <si>
    <t>Indoor</t>
  </si>
  <si>
    <t>MSAFA-09CRDN8-MC0W</t>
  </si>
  <si>
    <t>Face Cover</t>
  </si>
  <si>
    <t>n/a</t>
  </si>
  <si>
    <t>12122000A91387</t>
  </si>
  <si>
    <t>Panel Assembly</t>
  </si>
  <si>
    <t>MD12122000015223</t>
  </si>
  <si>
    <t>Filter Net</t>
  </si>
  <si>
    <t>KSM-SW10-6H1M32/SW10-5G1M</t>
  </si>
  <si>
    <t>12122000015223</t>
  </si>
  <si>
    <t>Air Filter</t>
  </si>
  <si>
    <t>17122000041912</t>
  </si>
  <si>
    <t>Display Board EU-KFR26G/N1Y-MA.JD</t>
  </si>
  <si>
    <t>KSM-IW15/IW20/IW25-WCT10M1M32</t>
  </si>
  <si>
    <t>Display board subassembly</t>
  </si>
  <si>
    <t>MD12122000013137</t>
  </si>
  <si>
    <t>Front Case (IDU)</t>
  </si>
  <si>
    <t>12122000013137</t>
  </si>
  <si>
    <t>Panel Frame Assembly</t>
  </si>
  <si>
    <t>MD12122000013121</t>
  </si>
  <si>
    <t>Rear Case (IDU)</t>
  </si>
  <si>
    <t>12122000013121</t>
  </si>
  <si>
    <t>Chassis Assembly</t>
  </si>
  <si>
    <t>MD12122000013127</t>
  </si>
  <si>
    <t>Louver Horizontal</t>
  </si>
  <si>
    <t>12122000013127</t>
  </si>
  <si>
    <t>Horizontal Louver Assembly</t>
  </si>
  <si>
    <t>MD12622000000131</t>
  </si>
  <si>
    <t>Rubber Bushing RoHS ZCZZJ-01</t>
  </si>
  <si>
    <t>KSM-IW15/IW20/IW25-WCT/IW10-9L1M/IW15-9L1M/IW20-9L1M/IW25-9L1M/KFS-10BAG1M/15BAG1M/20BAG1M/25BAG1M/KSM-SW10/15/20/25-6H1M32</t>
  </si>
  <si>
    <t>12622000000131</t>
  </si>
  <si>
    <t>Bearing Components ZCZZJ-01</t>
  </si>
  <si>
    <t>MD12100102000156</t>
  </si>
  <si>
    <t>Blower Wheel 94x516</t>
  </si>
  <si>
    <t>12100102000156</t>
  </si>
  <si>
    <t>Cross Flow Fan 94x516</t>
  </si>
  <si>
    <t>MD12100204000685</t>
  </si>
  <si>
    <t>Air Fresh Filter (carbon)</t>
  </si>
  <si>
    <t>KSM-IW15/IW20/IW25-WCT/IW10/15-9L1M/IW20-9L1M/IW25-9L1M/IW10/15/20/29AE-5G1M/KSM-SW10/25-5G1M/SW10/15/20/25-6H1M32</t>
  </si>
  <si>
    <t>12100204000685</t>
  </si>
  <si>
    <t>Air Fresh Filter RoHS KFR-23G/AY.1-10</t>
  </si>
  <si>
    <t>MD2024002031</t>
  </si>
  <si>
    <t>Swing Motor MP24GA5 (horizontal)</t>
  </si>
  <si>
    <t>KSM-IW15/IW20-WCT/IW10/15/20-9L1M/10/15MB1INV/IW15-6H1M/IW10-4F1M/IW15-4F1M/SW10/15/20-5G1M/IW10/15/20AE/KFS-10BAG1M/10BAEM/15BAG1M/15BAEM/KSM-SW10/15/20-6H1M32</t>
  </si>
  <si>
    <t>11002010000143</t>
  </si>
  <si>
    <t>Stepper Motor SM-24-19-16-8</t>
  </si>
  <si>
    <t>MD1210050132</t>
  </si>
  <si>
    <t>Drain Hose</t>
  </si>
  <si>
    <t>KSM-IW15/IW20-WCT/IW10/15-9L1M/IW20-9L1M/IW25-9L1M/IW10/15/20/29/30AE-5G1M/IW10/IW15/IW20-6H1M/KFS-10BAG1M/10BAEM/15BAG1M/15BAEM/20BAEM/25BAG1M/25BAEM/KSM-SW10/SW15/SW20/SW25-5G1M/SW10/15/20/25-6H1M32</t>
  </si>
  <si>
    <t>12100501000032</t>
  </si>
  <si>
    <t>MD12122000013125</t>
  </si>
  <si>
    <t>Louver Vertical</t>
  </si>
  <si>
    <t>12122000013125</t>
  </si>
  <si>
    <t>Vertical Louver</t>
  </si>
  <si>
    <t>Drainage Plug</t>
  </si>
  <si>
    <t>KSM-IW15/IW20/IW25-WCT/IW10-4F1M</t>
  </si>
  <si>
    <t>12622000000030</t>
  </si>
  <si>
    <t>17122000058677</t>
  </si>
  <si>
    <t>PCB (IDU) PH-KF26G/BP2N1Y.AFA.JD</t>
  </si>
  <si>
    <t>Main control board subassembly</t>
  </si>
  <si>
    <t>MD11201007003447</t>
  </si>
  <si>
    <t>Pipe Temperature Sensor CGQ-WD/GW4100-L350-XACP2-P250</t>
  </si>
  <si>
    <t>KSM-IW15/IW20/IW25-WCT/IW10/15/20-9L1M/IW10/IW15/IW20-6H1M/KFS-10BAEM/15BAEM/KSM-SW10/SW15/SW20/SW25-5G1M/IW10WAE/15WAE/IW20WAE/IW30WAE-7J1M/IW30AE-5G1M/KFS-10BAG1M/15BAG1M/SW10/15/20/25-6H1M32</t>
  </si>
  <si>
    <t>11201007003447</t>
  </si>
  <si>
    <t>MD11201007003424</t>
  </si>
  <si>
    <t>Room Temperature Sensor CGQ-WD/SW4100-L350-XHBCP2BL-P300-HT1.0</t>
  </si>
  <si>
    <t>KSM-IW15/IW20/IW25-WCT/IW10/15/20-9L1M/SW10/SW15/SW20/SW25-5G1M/KLM-SS70-4F3M/KFS-10BAG1M/15BAG1M/KLM-IF70-4F3M410/IS40-4F1M410/SW10/15/20/25-6H1M32</t>
  </si>
  <si>
    <t>11201007003424</t>
  </si>
  <si>
    <t>Remote Control RG51A/E</t>
  </si>
  <si>
    <t>KSM-IW15/IW20/IW25-WCT</t>
  </si>
  <si>
    <t>17317000A66690</t>
  </si>
  <si>
    <t>Remote Controller RG51A/E</t>
  </si>
  <si>
    <t>MD12122000027145</t>
  </si>
  <si>
    <t>Remote Control Holder</t>
  </si>
  <si>
    <t>KSM-IW15/IW20/IW25-WCT/SW10/15/20/25-6H1M32</t>
  </si>
  <si>
    <t>12122000027145</t>
  </si>
  <si>
    <t>Bracket of remote Controller</t>
  </si>
  <si>
    <t>MD15822000008289</t>
  </si>
  <si>
    <t>Evaporator (2rows, 22lines, gold)</t>
  </si>
  <si>
    <t>KSM-SW10-5G1M</t>
  </si>
  <si>
    <t>15822000008289</t>
  </si>
  <si>
    <t>Evaporator Assembly</t>
  </si>
  <si>
    <t>17310900A10164</t>
  </si>
  <si>
    <t>WIFI Module Subassembly WIFI模块组件 REACH,RoHS EU-OSK105.JD.TY.MWL.NET WiFi-Ble4.2-8720CF-MJ-5-USB/56*23.5*7.9-RED-Z-KP(雕刻KOLIN商标,客牌包装盒标贴,删除说明书,其他同基准) (客牌物料)</t>
  </si>
  <si>
    <t>Outdoor</t>
  </si>
  <si>
    <t>MOX130-09CFN8-MC0W</t>
  </si>
  <si>
    <t>KSM-IW15-WCT</t>
  </si>
  <si>
    <t>15822000010971</t>
  </si>
  <si>
    <t>Condenser assembly</t>
  </si>
  <si>
    <t>Big Handle</t>
  </si>
  <si>
    <t>KSM-IW15/IW20/IW25-WCT/SW25-6H1M32</t>
  </si>
  <si>
    <t>12122000031166</t>
  </si>
  <si>
    <t>MD12122000007150</t>
  </si>
  <si>
    <t>Water Collector</t>
  </si>
  <si>
    <t>KSM-IW15/IW20/IW25-WCT/IW10/15-9L1M/IW20-9L1M/IW25-9L1M/SW10/15/20/25-6H1M32</t>
  </si>
  <si>
    <t>12122000007150</t>
  </si>
  <si>
    <t>MD12100105000821</t>
  </si>
  <si>
    <t>Propeller Fan 415x129</t>
  </si>
  <si>
    <t>KSM-IW15-WCT/IW10/15-9L1M/SW10/15-6H1M32</t>
  </si>
  <si>
    <t>12100105000821</t>
  </si>
  <si>
    <t>Axial Flow Fan ZL-415*129*8-3KN</t>
  </si>
  <si>
    <t>Fan Motor (ODU) DC, ZKFN-25-10-5L</t>
  </si>
  <si>
    <t>KSM-IW15/IW20-WCT</t>
  </si>
  <si>
    <t>11002015016402</t>
  </si>
  <si>
    <t>Brushless DC Motor ZKFN-25-10-5L</t>
  </si>
  <si>
    <t>MD12222000012390</t>
  </si>
  <si>
    <t>Fan Motor Bracket</t>
  </si>
  <si>
    <t>12222000012390</t>
  </si>
  <si>
    <t>Supporter of fan motor</t>
  </si>
  <si>
    <t>Terminal Board</t>
  </si>
  <si>
    <t>KSM-IW15/IW20/IW25-WCT/IW10/15-9L1M/IW20-9L1M/IW25-9L1M</t>
  </si>
  <si>
    <t>12222000002259</t>
  </si>
  <si>
    <t>Terminal board</t>
  </si>
  <si>
    <t>17122000060162</t>
  </si>
  <si>
    <t>PCB (ODU) PH-KF26W/BP3N8-X130 (CO)</t>
  </si>
  <si>
    <t>Outdoor main control board subassembly</t>
  </si>
  <si>
    <t>11201011000688</t>
  </si>
  <si>
    <t>Combination Sensor</t>
  </si>
  <si>
    <t>MD17401203012697</t>
  </si>
  <si>
    <t>Compressor Wire Subassembly</t>
  </si>
  <si>
    <t>17401203012697</t>
  </si>
  <si>
    <t>Compressor wire subassembly</t>
  </si>
  <si>
    <t>15500204000021</t>
  </si>
  <si>
    <t>Gas Valve DYF-A28N</t>
  </si>
  <si>
    <t>15500208000046</t>
  </si>
  <si>
    <t>Liquid Valve GYF-A28N1</t>
  </si>
  <si>
    <t>11103020009099</t>
  </si>
  <si>
    <t>DC Inverter Rotary Compressor KSK75D33UEZD3</t>
  </si>
  <si>
    <t>2. KSM-IW15-WCT10M1M32</t>
  </si>
  <si>
    <t>MSAFB-12CRDN8-MC0W</t>
  </si>
  <si>
    <t>12122000A91367</t>
  </si>
  <si>
    <t>MD12122000015224</t>
  </si>
  <si>
    <t>KSM-SW15-6H1M32/SW15-5G1M</t>
  </si>
  <si>
    <t>12122000015224</t>
  </si>
  <si>
    <t>MD12122000013170</t>
  </si>
  <si>
    <t>12122000013170</t>
  </si>
  <si>
    <t>MD12122000013163</t>
  </si>
  <si>
    <t>12122000013163</t>
  </si>
  <si>
    <t>MD12122000013168</t>
  </si>
  <si>
    <t>12122000013168</t>
  </si>
  <si>
    <t>15822000008195</t>
  </si>
  <si>
    <t>MD12122000013129</t>
  </si>
  <si>
    <t>Fan Motor Cover (IDU)</t>
  </si>
  <si>
    <t>KSM-IW10-WCT/SW10/15-6H1M32</t>
  </si>
  <si>
    <t>12122000013129</t>
  </si>
  <si>
    <t>Fan Motor Cover</t>
  </si>
  <si>
    <t>MD1120121871</t>
  </si>
  <si>
    <t>Fan Motor YKFG-20-4-10L/RPG20D-19/Y4S476B046L/YDK-AI-20-4L</t>
  </si>
  <si>
    <t>KSM-IW10-WCT/IW10/15-9L1M/IW10-6H1M/IW15-6H1M/KSM-IW10-4F1M/KSM-IW15-4F1M/KSM-SW10-5G1M/SW15-5G1M/KSM-SW10/15-6H1M32</t>
  </si>
  <si>
    <t>11002012001871</t>
  </si>
  <si>
    <t>Single Phase AsynchronousMotor YKFG-20-4-10L</t>
  </si>
  <si>
    <t>MD1210010244</t>
  </si>
  <si>
    <t>Blower Wheel (Ø94 x 605)</t>
  </si>
  <si>
    <t>KSM-IW10AE-5G1M/10WAE/IW15-6H1M/KFS-10BAEM/15BAEM/KSM-SW15-5G1M/SW15-6H1M32</t>
  </si>
  <si>
    <t>12100102000044</t>
  </si>
  <si>
    <t>Cross flow fan GL-94*605-N</t>
  </si>
  <si>
    <t>MD12122000013167</t>
  </si>
  <si>
    <t>KSM-SW15-6H1M32/IW10WAE-7J1M/SW15-5G1M</t>
  </si>
  <si>
    <t>12122000013167</t>
  </si>
  <si>
    <t>PCB IDU</t>
  </si>
  <si>
    <t>17122000058866</t>
  </si>
  <si>
    <t>MOX130-12CDN8-MC0W</t>
  </si>
  <si>
    <t>11103020009319</t>
  </si>
  <si>
    <t>DC Inverter Rotary Compressor KSK103D33UEZ3(MD)</t>
  </si>
  <si>
    <t>17122000060130</t>
  </si>
  <si>
    <t>KSM-IW20/IW25-WCT</t>
  </si>
  <si>
    <t>15500204000058</t>
  </si>
  <si>
    <t>Gas Valve DYF-B29N</t>
  </si>
  <si>
    <t>15500208000028</t>
  </si>
  <si>
    <t>Liquid Valve GYF-A28N</t>
  </si>
  <si>
    <t>3. KSM-IW20-WCT10M1M32</t>
  </si>
  <si>
    <t>MSAFC-18CRDN8-MC0W</t>
  </si>
  <si>
    <t>12122000A91369</t>
  </si>
  <si>
    <t>MD12100204001559</t>
  </si>
  <si>
    <t>KSM-SW20-6H1M32/KSM-SW20-5G1M</t>
  </si>
  <si>
    <t>12100204001559</t>
  </si>
  <si>
    <t>MD12122000013179</t>
  </si>
  <si>
    <t>12122000013179</t>
  </si>
  <si>
    <t>MD12122000013181</t>
  </si>
  <si>
    <t>12122000013181</t>
  </si>
  <si>
    <t>MD12122000013187</t>
  </si>
  <si>
    <t>12122000013187</t>
  </si>
  <si>
    <t>Horizontal Louver</t>
  </si>
  <si>
    <t>MD15822000008178</t>
  </si>
  <si>
    <t>Evaporator</t>
  </si>
  <si>
    <t>15822000008178</t>
  </si>
  <si>
    <t>MD12122000013176</t>
  </si>
  <si>
    <t xml:space="preserve">KSM-SW20-6H1M32 </t>
  </si>
  <si>
    <t>12122000013176</t>
  </si>
  <si>
    <t>MD2024003416</t>
  </si>
  <si>
    <t>Fan Motor RPG-28H / YKFG-28-4-6</t>
  </si>
  <si>
    <t>KSM-IW20-9L1M/KSM-IW20-6H1M/20CB1INV/200B1E/KSM-SW20-5G1M/SW20-6H1M32</t>
  </si>
  <si>
    <t>11002012019562</t>
  </si>
  <si>
    <t>Single Phase Asynchronous Motor YKFG-28-4-6-5</t>
  </si>
  <si>
    <t>MD1210010131</t>
  </si>
  <si>
    <t>Blower Wheel 98x758</t>
  </si>
  <si>
    <t>KSM-IW20-9L1M/IW15AE/15WAE/IW20WAE/IW20AE-5G1M/IW20-6H1M/KSM-SW20-5G1M/SW20-6H1M32</t>
  </si>
  <si>
    <t>12100102000131</t>
  </si>
  <si>
    <t>Cross flow fan GL-98*758-I</t>
  </si>
  <si>
    <t>MD12122000013183</t>
  </si>
  <si>
    <t>KSM-SW20-6H1M32/IW15WAE/IW20WAE-7J1M</t>
  </si>
  <si>
    <t>12122000013183</t>
  </si>
  <si>
    <t>17122000059028</t>
  </si>
  <si>
    <t>MD11201007003445</t>
  </si>
  <si>
    <t>Pipe Temperature Sensor CGQ-WD/GW4100-L500-XACP2-P400</t>
  </si>
  <si>
    <t>KSM-IW25-9L1M/KFS-20BAEM/25BAEM/20BAG1M/25BAG1M</t>
  </si>
  <si>
    <t>11201007003445</t>
  </si>
  <si>
    <t>MOX230-18CFN8-MC0W</t>
  </si>
  <si>
    <t>MD12100105000961</t>
  </si>
  <si>
    <t>Propeller Fan 421x133</t>
  </si>
  <si>
    <t>KSM-SW20-6H1M32/IW20-9L1M</t>
  </si>
  <si>
    <t>12100105000961</t>
  </si>
  <si>
    <t>Axial Flow Fan ZL-421*133*8-3KN</t>
  </si>
  <si>
    <t>MD12222000013233</t>
  </si>
  <si>
    <t>12222000013233</t>
  </si>
  <si>
    <t>Motor Bracket</t>
  </si>
  <si>
    <t>Condenser</t>
  </si>
  <si>
    <t>15822000010496</t>
  </si>
  <si>
    <t>MD11103020003919</t>
  </si>
  <si>
    <t>Compressor KSN140D21UFZ / GMCC</t>
  </si>
  <si>
    <t>KSM-IW20-9L1M</t>
  </si>
  <si>
    <t>11103020003919 / 11103020A00557</t>
  </si>
  <si>
    <t>Compressor KSN140D21UFZ</t>
  </si>
  <si>
    <t>MD11201011000187</t>
  </si>
  <si>
    <t>Combination Sensor CGQ-ZH-GW/SW/PQ-L900-XH-P700-3(CH)</t>
  </si>
  <si>
    <t>KSM-IW25-WCT/KSM-IW/20/25-L1M/KFS-20DAG1M</t>
  </si>
  <si>
    <t>11201011000187</t>
  </si>
  <si>
    <t>17122000061259</t>
  </si>
  <si>
    <t>4. KSM-IW25-WCT10M1M32</t>
  </si>
  <si>
    <t>MSAFD-22CRDN8-NRG5GW</t>
  </si>
  <si>
    <t>12122000A91368</t>
  </si>
  <si>
    <t>MD12122000015222</t>
  </si>
  <si>
    <t>KSM-SW25-6H1M32/SW25-5G1M</t>
  </si>
  <si>
    <t>12122000015222</t>
  </si>
  <si>
    <t>MD12122000013353</t>
  </si>
  <si>
    <t>12122000013353</t>
  </si>
  <si>
    <t>MD12122000020045</t>
  </si>
  <si>
    <t>12122000020045</t>
  </si>
  <si>
    <t>MD12122000013348</t>
  </si>
  <si>
    <t>12122000013348</t>
  </si>
  <si>
    <t xml:space="preserve">Horizontal Louver </t>
  </si>
  <si>
    <t>15822000008674</t>
  </si>
  <si>
    <t>MD12122000013349</t>
  </si>
  <si>
    <t>KSM-SW25-6H1M32</t>
  </si>
  <si>
    <t>12122000013349</t>
  </si>
  <si>
    <t>Fan Motor (IDU) YKFG-45-4-109L</t>
  </si>
  <si>
    <t>11002012042416</t>
  </si>
  <si>
    <t>Single phase asynchronous motor YKFG-45-4-109L</t>
  </si>
  <si>
    <t>MD12100102000002</t>
  </si>
  <si>
    <t>Blower Wheel 107.5x780</t>
  </si>
  <si>
    <t>12100102000002</t>
  </si>
  <si>
    <t>Cross Flow Fan 107.5x780</t>
  </si>
  <si>
    <t>MD11002010000049</t>
  </si>
  <si>
    <t>Swing Motor SM-30-17-12-14 (horizontal)</t>
  </si>
  <si>
    <t>KSM-IW25-9L1M/SW25-5G1M/SW25-6H1M32/KFS-20BAG1M/20BAEM/25BAG1M/25BAEM</t>
  </si>
  <si>
    <t>11002010000049</t>
  </si>
  <si>
    <t>Stepper Motor SM-30-17-12-14</t>
  </si>
  <si>
    <t>MD12122000013343</t>
  </si>
  <si>
    <t>12122000013343</t>
  </si>
  <si>
    <t>17122000058954</t>
  </si>
  <si>
    <t>Main control board subassembly CAKR-KF65G/BP2N1Y-AFD.JD.GN.WXNK.NK2.1(EE1/R32)</t>
  </si>
  <si>
    <t>MOX330-22CFN8-NRG5GW</t>
  </si>
  <si>
    <t>MD12100105000881</t>
  </si>
  <si>
    <t>Propeller Fan 434x144</t>
  </si>
  <si>
    <t>KSM-IW25-9L1M</t>
  </si>
  <si>
    <t>12100105000881</t>
  </si>
  <si>
    <t>Axial Flow Fan ZL-434*144*8-3KN</t>
  </si>
  <si>
    <t>11002015012173</t>
  </si>
  <si>
    <t>Brushless DC motor ZKFN-56-10-1</t>
  </si>
  <si>
    <t>MD12222000013200</t>
  </si>
  <si>
    <t>Fan Motor Bracket ODU</t>
  </si>
  <si>
    <t>12222000013200</t>
  </si>
  <si>
    <t>15822000014049</t>
  </si>
  <si>
    <t>MD11103020006440</t>
  </si>
  <si>
    <t>Compressor (DC) KTN150D30UFZA</t>
  </si>
  <si>
    <t>KSM-IW25-9L1M/KFS-20DAG1M</t>
  </si>
  <si>
    <t>11103020006440/11103020A00656</t>
  </si>
  <si>
    <t>DC Inverter Rotary Compressor KTN150D30UFZA</t>
  </si>
  <si>
    <t>17122000061202</t>
  </si>
  <si>
    <t>FOB</t>
  </si>
  <si>
    <t>Standard Cost</t>
  </si>
  <si>
    <t>FOBx1.1x1.12xP60.00</t>
  </si>
  <si>
    <t>ASC Price</t>
  </si>
  <si>
    <t>SRP</t>
  </si>
  <si>
    <t>-</t>
  </si>
  <si>
    <t>UP</t>
  </si>
  <si>
    <t>MD12122000A91387</t>
  </si>
  <si>
    <t>System</t>
  </si>
  <si>
    <t>CERTUS PARTS LIST</t>
  </si>
  <si>
    <t>AUGUST 18, 2023</t>
  </si>
  <si>
    <t>MD17122000041912</t>
  </si>
  <si>
    <t>MD12622000000030</t>
  </si>
  <si>
    <t>MD17122000058677</t>
  </si>
  <si>
    <t>MD17317000A66690</t>
  </si>
  <si>
    <t>Wifi Module</t>
  </si>
  <si>
    <t>KSM-IW15/IW20/IW25-WCT / APTUS</t>
  </si>
  <si>
    <t>MD17310900A10164</t>
  </si>
  <si>
    <t>Compressor (DC) KSK75D33UEZD3</t>
  </si>
  <si>
    <t>MD15822000010971</t>
  </si>
  <si>
    <t>MD12122000031166</t>
  </si>
  <si>
    <t>MD11002015016402</t>
  </si>
  <si>
    <t>Fan Motor (ODU) DC, ZKFN-56-10-1</t>
  </si>
  <si>
    <t>MD17122000060162</t>
  </si>
  <si>
    <t>MD11201011000688</t>
  </si>
  <si>
    <t>Combination Sensor (ODU)</t>
  </si>
  <si>
    <t>Pressure Valve 3/8" (Gas Valve DYF-A28N)</t>
  </si>
  <si>
    <t>Pressure Valve 1/4" (Liquid Valve GYF-A28N1)</t>
  </si>
  <si>
    <t>MD11103020009099</t>
  </si>
  <si>
    <t>MD12122000A91367</t>
  </si>
  <si>
    <t>MD15822000008195</t>
  </si>
  <si>
    <t>Compressor (DC) KSK103D33UEZ3(MD)</t>
  </si>
  <si>
    <t>PCB ODU</t>
  </si>
  <si>
    <t>MD17122000058866</t>
  </si>
  <si>
    <t>MD11103020009319</t>
  </si>
  <si>
    <t>MD17122000060130</t>
  </si>
  <si>
    <t>MD12122000A91369</t>
  </si>
  <si>
    <t>MD17122000059028</t>
  </si>
  <si>
    <t>MD15822000010496</t>
  </si>
  <si>
    <t>Combination Sensor (ODU) CGQ-ZH-GW/SW/PQ-L900-XH-P700-3(CH)</t>
  </si>
  <si>
    <t>MD17122000061259</t>
  </si>
  <si>
    <t>MD12122000A91368</t>
  </si>
  <si>
    <t>MD15822000008674</t>
  </si>
  <si>
    <t>MD11002012042416</t>
  </si>
  <si>
    <t>MD17122000058954</t>
  </si>
  <si>
    <t>MD11002015012173</t>
  </si>
  <si>
    <t>MD15822000014049</t>
  </si>
  <si>
    <t>MD17122000061202</t>
  </si>
  <si>
    <t>Carton Box IDU</t>
  </si>
  <si>
    <t>KSM-IW10-WCT10M1M32 IDU</t>
  </si>
  <si>
    <t>Carton Box ODU</t>
  </si>
  <si>
    <t>KSM-IW10-WCT10M1M32 ODU</t>
  </si>
  <si>
    <t>KSM-IW15-WCT10M1M32 IDU</t>
  </si>
  <si>
    <t>KSM-IW15-WCT10M1M32 ODU</t>
  </si>
  <si>
    <t>KSM-IW20-WCT10M1M32 IDU</t>
  </si>
  <si>
    <t>KSM-IW20-WCT10M1M32 ODU</t>
  </si>
  <si>
    <t>KSM-IW25-WCT10M1M32 IDU</t>
  </si>
  <si>
    <t>KSM-IW25-WCT10M1M32 ODU</t>
  </si>
  <si>
    <t>16222000B88835</t>
  </si>
  <si>
    <t>16222000B88806</t>
  </si>
  <si>
    <t>16222000B88832</t>
  </si>
  <si>
    <t>16222000B88834</t>
  </si>
  <si>
    <t>16222000B88808</t>
  </si>
  <si>
    <t>16222000B88807</t>
  </si>
  <si>
    <t>16222000B88809</t>
  </si>
  <si>
    <t>16222000B88833</t>
  </si>
  <si>
    <t>MD16222000B88835</t>
  </si>
  <si>
    <t>MD16222000B88806</t>
  </si>
  <si>
    <t>MD16222000B88832</t>
  </si>
  <si>
    <t>MD16222000B88834</t>
  </si>
  <si>
    <t>MD16222000B88808</t>
  </si>
  <si>
    <t>MD16222000B88807</t>
  </si>
  <si>
    <t>MD16222000B88809</t>
  </si>
  <si>
    <t>MD16222000B88833</t>
  </si>
  <si>
    <t>MD15500204000021</t>
  </si>
  <si>
    <t>MD15500208000046</t>
  </si>
  <si>
    <t>Pressure Valve 1/2" (Gas Valve DYF-B29N)</t>
  </si>
  <si>
    <t>Pressure Valve 1/4" (Liquid Valve GYF-A28N)</t>
  </si>
  <si>
    <t>MD15500204000058</t>
  </si>
  <si>
    <t>MD15500208000028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</si>
</sst>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sz val="12"/>
      <name val="宋体"/>
      <charset val="134"/>
    </font>
    <font>
      <sz val="10"/>
      <color indexed="8"/>
      <name val="Arial"/>
      <family val="2"/>
    </font>
    <font>
      <b/>
      <sz val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indexed="8"/>
      <name val="Tahoma"/>
      <family val="2"/>
      <charset val="134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41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9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5" xfId="3" applyFont="1" applyFill="1" applyBorder="1" applyAlignment="1"/>
    <xf numFmtId="0" fontId="7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5" xfId="4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Border="1" applyAlignment="1"/>
    <xf numFmtId="0" fontId="4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9" fillId="0" borderId="0" xfId="0" quotePrefix="1" applyFont="1" applyFill="1" applyAlignment="1">
      <alignment horizontal="center" wrapText="1"/>
    </xf>
    <xf numFmtId="0" fontId="4" fillId="0" borderId="5" xfId="7" applyFont="1" applyFill="1" applyBorder="1" applyAlignment="1"/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7" fillId="0" borderId="5" xfId="0" applyFont="1" applyBorder="1" applyAlignment="1"/>
    <xf numFmtId="0" fontId="4" fillId="0" borderId="5" xfId="8" applyFont="1" applyBorder="1" applyAlignment="1"/>
    <xf numFmtId="0" fontId="4" fillId="0" borderId="5" xfId="8" applyFont="1" applyFill="1" applyBorder="1" applyAlignment="1"/>
    <xf numFmtId="0" fontId="7" fillId="0" borderId="5" xfId="0" applyFont="1" applyFill="1" applyBorder="1" applyAlignment="1"/>
    <xf numFmtId="0" fontId="4" fillId="0" borderId="5" xfId="11" applyFont="1" applyFill="1" applyBorder="1" applyAlignment="1"/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/>
    </xf>
    <xf numFmtId="0" fontId="4" fillId="0" borderId="8" xfId="12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5" xfId="0" applyFont="1" applyBorder="1" applyAlignment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4" fontId="4" fillId="0" borderId="0" xfId="0" applyNumberFormat="1" applyFont="1" applyFill="1" applyAlignment="1">
      <alignment horizontal="center"/>
    </xf>
    <xf numFmtId="0" fontId="4" fillId="0" borderId="5" xfId="13" applyFont="1" applyBorder="1" applyAlignment="1"/>
    <xf numFmtId="0" fontId="4" fillId="0" borderId="5" xfId="14" applyFont="1" applyFill="1" applyBorder="1" applyAlignment="1">
      <alignment horizontal="center"/>
    </xf>
    <xf numFmtId="0" fontId="4" fillId="0" borderId="5" xfId="13" applyFont="1" applyFill="1" applyBorder="1" applyAlignment="1"/>
    <xf numFmtId="0" fontId="4" fillId="0" borderId="5" xfId="15" applyFont="1" applyFill="1" applyBorder="1" applyAlignment="1">
      <alignment horizontal="center"/>
    </xf>
    <xf numFmtId="0" fontId="4" fillId="0" borderId="5" xfId="16" applyFont="1" applyFill="1" applyBorder="1" applyAlignment="1"/>
    <xf numFmtId="0" fontId="4" fillId="0" borderId="8" xfId="17" applyFont="1" applyFill="1" applyBorder="1" applyAlignment="1">
      <alignment horizontal="center"/>
    </xf>
    <xf numFmtId="0" fontId="4" fillId="0" borderId="5" xfId="18" applyFont="1" applyBorder="1" applyAlignment="1">
      <alignment horizontal="center"/>
    </xf>
    <xf numFmtId="0" fontId="4" fillId="0" borderId="5" xfId="19" applyFont="1" applyFill="1" applyBorder="1" applyAlignment="1"/>
    <xf numFmtId="0" fontId="4" fillId="0" borderId="5" xfId="20" applyFont="1" applyBorder="1" applyAlignment="1">
      <alignment horizontal="center"/>
    </xf>
    <xf numFmtId="0" fontId="4" fillId="0" borderId="5" xfId="21" applyFont="1" applyFill="1" applyBorder="1" applyAlignment="1"/>
    <xf numFmtId="0" fontId="4" fillId="0" borderId="5" xfId="22" applyFont="1" applyBorder="1" applyAlignment="1">
      <alignment horizontal="center"/>
    </xf>
    <xf numFmtId="0" fontId="4" fillId="0" borderId="5" xfId="23" applyFont="1" applyBorder="1" applyAlignment="1"/>
    <xf numFmtId="0" fontId="4" fillId="0" borderId="5" xfId="24" applyFont="1" applyFill="1" applyBorder="1" applyAlignment="1">
      <alignment horizontal="center"/>
    </xf>
    <xf numFmtId="0" fontId="4" fillId="0" borderId="5" xfId="25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26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27" applyFont="1" applyFill="1" applyBorder="1" applyAlignment="1">
      <alignment horizontal="center"/>
    </xf>
    <xf numFmtId="0" fontId="4" fillId="0" borderId="8" xfId="28" applyFont="1" applyFill="1" applyBorder="1" applyAlignment="1"/>
    <xf numFmtId="0" fontId="4" fillId="0" borderId="8" xfId="29" applyFont="1" applyFill="1" applyBorder="1" applyAlignment="1">
      <alignment horizontal="center"/>
    </xf>
    <xf numFmtId="0" fontId="4" fillId="0" borderId="8" xfId="30" applyFont="1" applyFill="1" applyBorder="1" applyAlignment="1"/>
    <xf numFmtId="0" fontId="4" fillId="0" borderId="5" xfId="31" applyFont="1" applyBorder="1" applyAlignment="1">
      <alignment horizontal="center"/>
    </xf>
    <xf numFmtId="0" fontId="4" fillId="0" borderId="5" xfId="32" applyFont="1" applyBorder="1" applyAlignment="1"/>
    <xf numFmtId="0" fontId="4" fillId="0" borderId="5" xfId="33" applyFont="1" applyBorder="1" applyAlignment="1">
      <alignment horizontal="center"/>
    </xf>
    <xf numFmtId="0" fontId="4" fillId="0" borderId="5" xfId="34" applyFont="1" applyBorder="1" applyAlignment="1"/>
    <xf numFmtId="0" fontId="4" fillId="0" borderId="5" xfId="35" applyFont="1" applyBorder="1" applyAlignment="1">
      <alignment horizontal="center"/>
    </xf>
    <xf numFmtId="0" fontId="4" fillId="0" borderId="5" xfId="36" applyFont="1" applyBorder="1" applyAlignment="1">
      <alignment horizontal="center"/>
    </xf>
    <xf numFmtId="0" fontId="4" fillId="0" borderId="6" xfId="0" applyFont="1" applyFill="1" applyBorder="1" applyAlignment="1"/>
    <xf numFmtId="0" fontId="4" fillId="0" borderId="5" xfId="37" applyFont="1" applyBorder="1" applyAlignment="1">
      <alignment horizontal="center"/>
    </xf>
    <xf numFmtId="0" fontId="4" fillId="0" borderId="5" xfId="38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4" fillId="0" borderId="5" xfId="39" applyFont="1" applyBorder="1" applyAlignment="1">
      <alignment horizontal="center"/>
    </xf>
    <xf numFmtId="0" fontId="4" fillId="0" borderId="5" xfId="41" applyFont="1" applyBorder="1" applyAlignment="1"/>
    <xf numFmtId="0" fontId="4" fillId="0" borderId="5" xfId="42" applyFont="1" applyBorder="1" applyAlignment="1">
      <alignment horizontal="center"/>
    </xf>
    <xf numFmtId="0" fontId="4" fillId="0" borderId="5" xfId="43" applyFont="1" applyBorder="1" applyAlignment="1">
      <alignment horizontal="center"/>
    </xf>
    <xf numFmtId="0" fontId="4" fillId="0" borderId="5" xfId="44" applyFont="1" applyBorder="1" applyAlignment="1"/>
    <xf numFmtId="0" fontId="4" fillId="0" borderId="5" xfId="45" applyFont="1" applyBorder="1" applyAlignment="1">
      <alignment horizontal="center"/>
    </xf>
    <xf numFmtId="0" fontId="4" fillId="0" borderId="5" xfId="46" applyFont="1" applyBorder="1" applyAlignment="1"/>
    <xf numFmtId="0" fontId="4" fillId="0" borderId="5" xfId="47" applyFont="1" applyBorder="1" applyAlignment="1">
      <alignment horizontal="center"/>
    </xf>
    <xf numFmtId="0" fontId="4" fillId="0" borderId="5" xfId="48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9" fontId="5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5" applyNumberFormat="1" applyFont="1" applyFill="1" applyBorder="1" applyAlignment="1">
      <alignment horizontal="center" vertical="center"/>
    </xf>
    <xf numFmtId="0" fontId="4" fillId="0" borderId="6" xfId="6" applyFont="1" applyBorder="1" applyAlignment="1">
      <alignment horizontal="center"/>
    </xf>
    <xf numFmtId="0" fontId="4" fillId="0" borderId="6" xfId="9" applyFont="1" applyFill="1" applyBorder="1" applyAlignment="1">
      <alignment horizontal="center"/>
    </xf>
    <xf numFmtId="0" fontId="4" fillId="0" borderId="6" xfId="10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" fontId="4" fillId="0" borderId="8" xfId="0" applyNumberFormat="1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0" borderId="5" xfId="40" applyFont="1" applyBorder="1" applyAlignment="1">
      <alignment horizontal="center"/>
    </xf>
    <xf numFmtId="4" fontId="5" fillId="0" borderId="13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9" fillId="0" borderId="0" xfId="0" applyFont="1" applyFill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workbookViewId="0">
      <pane xSplit="2" ySplit="12" topLeftCell="D16" activePane="bottomRight" state="frozen"/>
      <selection pane="topRight" activeCell="C1" sqref="C1"/>
      <selection pane="bottomLeft" activeCell="A13" sqref="A13"/>
      <selection pane="bottomRight" activeCell="J33" sqref="J33"/>
    </sheetView>
  </sheetViews>
  <sheetFormatPr defaultRowHeight="13.2"/>
  <cols>
    <col min="1" max="1" width="21.6640625" style="4" customWidth="1"/>
    <col min="2" max="2" width="65.44140625" style="9" bestFit="1" customWidth="1"/>
    <col min="3" max="3" width="65.44140625" style="9" customWidth="1"/>
    <col min="4" max="4" width="35.109375" style="4" customWidth="1"/>
    <col min="5" max="5" width="19.5546875" style="4" customWidth="1"/>
    <col min="6" max="6" width="8.109375" style="57" customWidth="1"/>
    <col min="7" max="7" width="19" style="3" bestFit="1" customWidth="1"/>
    <col min="8" max="8" width="9.5546875" style="125" customWidth="1"/>
    <col min="9" max="9" width="8.88671875" style="125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107">
        <v>1</v>
      </c>
      <c r="F1" s="118" t="s">
        <v>292</v>
      </c>
      <c r="G1" s="107">
        <v>50</v>
      </c>
      <c r="H1" s="108">
        <v>0.9</v>
      </c>
    </row>
    <row r="2" spans="1:10" ht="15.6">
      <c r="A2" s="5" t="s">
        <v>296</v>
      </c>
      <c r="B2" s="2"/>
      <c r="C2" s="2"/>
      <c r="D2" s="1"/>
      <c r="E2" s="107">
        <v>51</v>
      </c>
      <c r="F2" s="118" t="s">
        <v>292</v>
      </c>
      <c r="G2" s="107">
        <v>100</v>
      </c>
      <c r="H2" s="108">
        <v>0.8</v>
      </c>
    </row>
    <row r="3" spans="1:10" ht="15.6">
      <c r="A3" s="128" t="s">
        <v>297</v>
      </c>
      <c r="B3" s="2"/>
      <c r="C3" s="2"/>
      <c r="D3" s="1"/>
      <c r="E3" s="107">
        <v>101</v>
      </c>
      <c r="F3" s="118" t="s">
        <v>292</v>
      </c>
      <c r="G3" s="107">
        <v>300</v>
      </c>
      <c r="H3" s="108">
        <v>0.7</v>
      </c>
    </row>
    <row r="4" spans="1:10" ht="15.6">
      <c r="A4" s="1"/>
      <c r="B4" s="2"/>
      <c r="C4" s="2"/>
      <c r="D4" s="1"/>
      <c r="E4" s="107">
        <v>301</v>
      </c>
      <c r="F4" s="118" t="s">
        <v>292</v>
      </c>
      <c r="G4" s="107">
        <v>500</v>
      </c>
      <c r="H4" s="108">
        <v>0.6</v>
      </c>
    </row>
    <row r="5" spans="1:10" ht="15.6">
      <c r="A5" s="1"/>
      <c r="B5" s="2"/>
      <c r="C5" s="2"/>
      <c r="D5" s="1"/>
      <c r="E5" s="107">
        <v>501</v>
      </c>
      <c r="F5" s="118" t="s">
        <v>292</v>
      </c>
      <c r="G5" s="107">
        <v>1000</v>
      </c>
      <c r="H5" s="108">
        <v>0.5</v>
      </c>
    </row>
    <row r="6" spans="1:10" ht="15.6">
      <c r="A6" s="3"/>
      <c r="B6" s="6"/>
      <c r="C6" s="6"/>
      <c r="D6" s="5"/>
      <c r="E6" s="107">
        <v>1001</v>
      </c>
      <c r="F6" s="118" t="s">
        <v>292</v>
      </c>
      <c r="G6" s="107">
        <v>3000</v>
      </c>
      <c r="H6" s="108">
        <v>0.4</v>
      </c>
    </row>
    <row r="7" spans="1:10" ht="15.6">
      <c r="A7" s="3"/>
      <c r="B7" s="2"/>
      <c r="C7" s="2"/>
      <c r="D7" s="1"/>
      <c r="E7" s="107">
        <v>3001</v>
      </c>
      <c r="F7" s="118" t="s">
        <v>292</v>
      </c>
      <c r="G7" s="107">
        <v>5000</v>
      </c>
      <c r="H7" s="108">
        <v>0.3</v>
      </c>
    </row>
    <row r="8" spans="1:10" ht="15.6">
      <c r="A8" s="7"/>
      <c r="B8" s="7"/>
      <c r="C8" s="7"/>
      <c r="D8" s="1"/>
      <c r="E8" s="107">
        <v>5001</v>
      </c>
      <c r="F8" s="118" t="s">
        <v>292</v>
      </c>
      <c r="G8" s="107" t="s">
        <v>293</v>
      </c>
      <c r="H8" s="108">
        <v>0.25</v>
      </c>
    </row>
    <row r="9" spans="1:10">
      <c r="A9" s="7"/>
      <c r="B9" s="7"/>
      <c r="C9" s="7"/>
    </row>
    <row r="10" spans="1:10" ht="13.8" thickBot="1">
      <c r="A10" s="8"/>
    </row>
    <row r="11" spans="1:10" ht="16.2" thickBot="1">
      <c r="A11" s="10" t="s">
        <v>1</v>
      </c>
      <c r="B11" s="138" t="s">
        <v>2</v>
      </c>
      <c r="C11" s="11"/>
      <c r="D11" s="11" t="s">
        <v>3</v>
      </c>
      <c r="E11" s="10" t="s">
        <v>4</v>
      </c>
      <c r="F11" s="137" t="s">
        <v>287</v>
      </c>
      <c r="G11" s="105" t="s">
        <v>288</v>
      </c>
      <c r="H11" s="136" t="s">
        <v>290</v>
      </c>
      <c r="I11" s="127" t="s">
        <v>291</v>
      </c>
      <c r="J11" s="127" t="s">
        <v>291</v>
      </c>
    </row>
    <row r="12" spans="1:10" ht="16.2" thickBot="1">
      <c r="A12" s="12" t="s">
        <v>5</v>
      </c>
      <c r="B12" s="138"/>
      <c r="C12" s="13"/>
      <c r="D12" s="13" t="s">
        <v>6</v>
      </c>
      <c r="E12" s="12" t="s">
        <v>5</v>
      </c>
      <c r="F12" s="137"/>
      <c r="G12" s="105" t="s">
        <v>289</v>
      </c>
      <c r="H12" s="136"/>
      <c r="I12" s="106">
        <v>0.2</v>
      </c>
      <c r="J12" s="106" t="s">
        <v>295</v>
      </c>
    </row>
    <row r="13" spans="1:10" ht="16.2" thickBot="1">
      <c r="A13" s="14" t="s">
        <v>7</v>
      </c>
      <c r="B13" s="15"/>
      <c r="C13" s="15"/>
      <c r="D13" s="16"/>
      <c r="E13" s="16"/>
      <c r="F13" s="134"/>
    </row>
    <row r="14" spans="1:10">
      <c r="A14" s="18" t="s">
        <v>8</v>
      </c>
      <c r="B14" s="18" t="s">
        <v>9</v>
      </c>
      <c r="C14" s="18"/>
      <c r="D14" s="18"/>
      <c r="E14" s="19"/>
      <c r="F14" s="135"/>
    </row>
    <row r="15" spans="1:10">
      <c r="A15" s="109" t="s">
        <v>294</v>
      </c>
      <c r="B15" s="22" t="s">
        <v>10</v>
      </c>
      <c r="C15" s="22" t="s">
        <v>13</v>
      </c>
      <c r="D15" s="23" t="s">
        <v>11</v>
      </c>
      <c r="E15" s="109" t="s">
        <v>12</v>
      </c>
      <c r="F15" s="119">
        <v>1.49</v>
      </c>
      <c r="G15" s="124">
        <f>F15*1.1*1.12*60</f>
        <v>110.14080000000001</v>
      </c>
      <c r="H15" s="124">
        <f>G15/0.3</f>
        <v>367.13600000000008</v>
      </c>
      <c r="I15" s="124">
        <f>H15/0.8</f>
        <v>458.92000000000007</v>
      </c>
      <c r="J15" s="124">
        <v>1000</v>
      </c>
    </row>
    <row r="16" spans="1:10">
      <c r="A16" s="21" t="s">
        <v>14</v>
      </c>
      <c r="B16" s="22" t="s">
        <v>15</v>
      </c>
      <c r="C16" s="22" t="s">
        <v>18</v>
      </c>
      <c r="D16" s="23" t="s">
        <v>16</v>
      </c>
      <c r="E16" s="110" t="s">
        <v>17</v>
      </c>
      <c r="F16" s="119">
        <v>0.18</v>
      </c>
      <c r="G16" s="124">
        <f t="shared" ref="G16:G48" si="0">F16*1.1*1.12*60</f>
        <v>13.305600000000002</v>
      </c>
      <c r="H16" s="124">
        <f>G16/0.1</f>
        <v>133.05600000000001</v>
      </c>
      <c r="I16" s="124">
        <f t="shared" ref="I16:I48" si="1">H16/0.8</f>
        <v>166.32</v>
      </c>
      <c r="J16" s="124">
        <v>350</v>
      </c>
    </row>
    <row r="17" spans="1:10">
      <c r="A17" s="25" t="s">
        <v>298</v>
      </c>
      <c r="B17" s="26" t="s">
        <v>20</v>
      </c>
      <c r="C17" s="27" t="s">
        <v>22</v>
      </c>
      <c r="D17" s="23" t="s">
        <v>21</v>
      </c>
      <c r="E17" s="111" t="s">
        <v>19</v>
      </c>
      <c r="F17" s="119">
        <v>1.34</v>
      </c>
      <c r="G17" s="124">
        <f t="shared" si="0"/>
        <v>99.052800000000019</v>
      </c>
      <c r="H17" s="124">
        <f>G17/0.2</f>
        <v>495.26400000000007</v>
      </c>
      <c r="I17" s="124">
        <f t="shared" si="1"/>
        <v>619.08000000000004</v>
      </c>
      <c r="J17" s="124">
        <v>1000</v>
      </c>
    </row>
    <row r="18" spans="1:10">
      <c r="A18" s="28" t="s">
        <v>23</v>
      </c>
      <c r="B18" s="22" t="s">
        <v>24</v>
      </c>
      <c r="C18" s="22" t="s">
        <v>26</v>
      </c>
      <c r="D18" s="23" t="s">
        <v>16</v>
      </c>
      <c r="E18" s="110" t="s">
        <v>25</v>
      </c>
      <c r="F18" s="119">
        <v>2.82</v>
      </c>
      <c r="G18" s="124">
        <f t="shared" si="0"/>
        <v>208.45439999999999</v>
      </c>
      <c r="H18" s="124">
        <f>G18/0.3</f>
        <v>694.84799999999996</v>
      </c>
      <c r="I18" s="124">
        <f t="shared" si="1"/>
        <v>868.56</v>
      </c>
      <c r="J18" s="124">
        <v>1100</v>
      </c>
    </row>
    <row r="19" spans="1:10">
      <c r="A19" s="28" t="s">
        <v>27</v>
      </c>
      <c r="B19" s="22" t="s">
        <v>28</v>
      </c>
      <c r="C19" s="22" t="s">
        <v>30</v>
      </c>
      <c r="D19" s="23" t="s">
        <v>16</v>
      </c>
      <c r="E19" s="110" t="s">
        <v>29</v>
      </c>
      <c r="F19" s="119">
        <v>4.75</v>
      </c>
      <c r="G19" s="124">
        <f t="shared" si="0"/>
        <v>351.12000000000006</v>
      </c>
      <c r="H19" s="124">
        <f>G19/0.4</f>
        <v>877.80000000000007</v>
      </c>
      <c r="I19" s="124">
        <f t="shared" si="1"/>
        <v>1097.25</v>
      </c>
      <c r="J19" s="124">
        <v>1100</v>
      </c>
    </row>
    <row r="20" spans="1:10">
      <c r="A20" s="29" t="s">
        <v>31</v>
      </c>
      <c r="B20" s="22" t="s">
        <v>32</v>
      </c>
      <c r="C20" s="22" t="s">
        <v>34</v>
      </c>
      <c r="D20" s="23" t="s">
        <v>16</v>
      </c>
      <c r="E20" s="110" t="s">
        <v>33</v>
      </c>
      <c r="F20" s="119">
        <v>0.37</v>
      </c>
      <c r="G20" s="124">
        <f t="shared" si="0"/>
        <v>27.350400000000004</v>
      </c>
      <c r="H20" s="124">
        <f>G20/0.1</f>
        <v>273.50400000000002</v>
      </c>
      <c r="I20" s="124">
        <f t="shared" si="1"/>
        <v>341.88</v>
      </c>
      <c r="J20" s="124">
        <v>550</v>
      </c>
    </row>
    <row r="21" spans="1:10">
      <c r="A21" s="21" t="s">
        <v>35</v>
      </c>
      <c r="B21" s="22" t="s">
        <v>36</v>
      </c>
      <c r="C21" s="31" t="s">
        <v>39</v>
      </c>
      <c r="D21" s="30" t="s">
        <v>37</v>
      </c>
      <c r="E21" s="112" t="s">
        <v>38</v>
      </c>
      <c r="F21" s="119">
        <v>0.14000000000000001</v>
      </c>
      <c r="G21" s="124">
        <f t="shared" si="0"/>
        <v>10.348800000000002</v>
      </c>
      <c r="H21" s="124">
        <f>G21/0.1</f>
        <v>103.48800000000001</v>
      </c>
      <c r="I21" s="124">
        <f t="shared" si="1"/>
        <v>129.36000000000001</v>
      </c>
      <c r="J21" s="124">
        <v>300</v>
      </c>
    </row>
    <row r="22" spans="1:10">
      <c r="A22" s="21" t="s">
        <v>40</v>
      </c>
      <c r="B22" s="32" t="s">
        <v>41</v>
      </c>
      <c r="C22" s="22" t="s">
        <v>43</v>
      </c>
      <c r="D22" s="23" t="s">
        <v>16</v>
      </c>
      <c r="E22" s="110" t="s">
        <v>42</v>
      </c>
      <c r="F22" s="119">
        <v>1.7</v>
      </c>
      <c r="G22" s="124">
        <f t="shared" si="0"/>
        <v>125.66400000000002</v>
      </c>
      <c r="H22" s="124">
        <f>G22/0.3</f>
        <v>418.88000000000005</v>
      </c>
      <c r="I22" s="124">
        <f t="shared" si="1"/>
        <v>523.6</v>
      </c>
      <c r="J22" s="124">
        <v>1100</v>
      </c>
    </row>
    <row r="23" spans="1:10">
      <c r="A23" s="33" t="s">
        <v>44</v>
      </c>
      <c r="B23" s="34" t="s">
        <v>45</v>
      </c>
      <c r="C23" s="37" t="s">
        <v>48</v>
      </c>
      <c r="D23" s="35" t="s">
        <v>46</v>
      </c>
      <c r="E23" s="113" t="s">
        <v>47</v>
      </c>
      <c r="F23" s="119">
        <v>0.05</v>
      </c>
      <c r="G23" s="124">
        <f t="shared" si="0"/>
        <v>3.6960000000000011</v>
      </c>
      <c r="H23" s="124">
        <f>G23/0.1</f>
        <v>36.960000000000008</v>
      </c>
      <c r="I23" s="124">
        <f t="shared" si="1"/>
        <v>46.20000000000001</v>
      </c>
      <c r="J23" s="124">
        <v>200</v>
      </c>
    </row>
    <row r="24" spans="1:10">
      <c r="A24" s="38" t="s">
        <v>49</v>
      </c>
      <c r="B24" s="32" t="s">
        <v>50</v>
      </c>
      <c r="C24" s="39" t="s">
        <v>53</v>
      </c>
      <c r="D24" s="30" t="s">
        <v>51</v>
      </c>
      <c r="E24" s="114" t="s">
        <v>52</v>
      </c>
      <c r="F24" s="119">
        <v>0.63</v>
      </c>
      <c r="G24" s="124">
        <f t="shared" si="0"/>
        <v>46.569600000000008</v>
      </c>
      <c r="H24" s="124">
        <f t="shared" ref="H24:H27" si="2">G24/0.1</f>
        <v>465.69600000000008</v>
      </c>
      <c r="I24" s="124">
        <f t="shared" si="1"/>
        <v>582.12000000000012</v>
      </c>
      <c r="J24" s="124">
        <v>600</v>
      </c>
    </row>
    <row r="25" spans="1:10">
      <c r="A25" s="23" t="s">
        <v>54</v>
      </c>
      <c r="B25" s="32" t="s">
        <v>55</v>
      </c>
      <c r="C25" s="22" t="s">
        <v>55</v>
      </c>
      <c r="D25" s="30" t="s">
        <v>56</v>
      </c>
      <c r="E25" s="112" t="s">
        <v>57</v>
      </c>
      <c r="F25" s="119">
        <v>0.22</v>
      </c>
      <c r="G25" s="124">
        <f t="shared" si="0"/>
        <v>16.262400000000003</v>
      </c>
      <c r="H25" s="124">
        <f t="shared" si="2"/>
        <v>162.62400000000002</v>
      </c>
      <c r="I25" s="124">
        <f t="shared" si="1"/>
        <v>203.28000000000003</v>
      </c>
      <c r="J25" s="124">
        <v>550</v>
      </c>
    </row>
    <row r="26" spans="1:10">
      <c r="A26" s="29" t="s">
        <v>58</v>
      </c>
      <c r="B26" s="32" t="s">
        <v>59</v>
      </c>
      <c r="C26" s="22" t="s">
        <v>61</v>
      </c>
      <c r="D26" s="23" t="s">
        <v>16</v>
      </c>
      <c r="E26" s="110" t="s">
        <v>60</v>
      </c>
      <c r="F26" s="119">
        <v>0.06</v>
      </c>
      <c r="G26" s="124">
        <f t="shared" si="0"/>
        <v>4.4352000000000009</v>
      </c>
      <c r="H26" s="124">
        <f t="shared" si="2"/>
        <v>44.352000000000004</v>
      </c>
      <c r="I26" s="124">
        <f t="shared" si="1"/>
        <v>55.440000000000005</v>
      </c>
      <c r="J26" s="124">
        <v>200</v>
      </c>
    </row>
    <row r="27" spans="1:10">
      <c r="A27" s="129" t="s">
        <v>299</v>
      </c>
      <c r="B27" s="22" t="s">
        <v>62</v>
      </c>
      <c r="C27" s="22" t="s">
        <v>62</v>
      </c>
      <c r="D27" s="23" t="s">
        <v>63</v>
      </c>
      <c r="E27" s="40" t="s">
        <v>64</v>
      </c>
      <c r="F27" s="119">
        <v>0.1</v>
      </c>
      <c r="G27" s="124">
        <f t="shared" si="0"/>
        <v>7.3920000000000021</v>
      </c>
      <c r="H27" s="124">
        <f t="shared" si="2"/>
        <v>73.920000000000016</v>
      </c>
      <c r="I27" s="124">
        <f t="shared" si="1"/>
        <v>92.40000000000002</v>
      </c>
      <c r="J27" s="124">
        <v>100</v>
      </c>
    </row>
    <row r="28" spans="1:10">
      <c r="A28" s="130" t="s">
        <v>300</v>
      </c>
      <c r="B28" s="26" t="s">
        <v>66</v>
      </c>
      <c r="C28" s="41" t="s">
        <v>67</v>
      </c>
      <c r="D28" s="23" t="s">
        <v>11</v>
      </c>
      <c r="E28" s="115" t="s">
        <v>65</v>
      </c>
      <c r="F28" s="119">
        <v>6.59</v>
      </c>
      <c r="G28" s="124">
        <f t="shared" si="0"/>
        <v>487.13280000000003</v>
      </c>
      <c r="H28" s="124">
        <f>G28/0.4</f>
        <v>1217.8320000000001</v>
      </c>
      <c r="I28" s="124">
        <f t="shared" si="1"/>
        <v>1522.29</v>
      </c>
      <c r="J28" s="124">
        <v>1500</v>
      </c>
    </row>
    <row r="29" spans="1:10">
      <c r="A29" s="42" t="s">
        <v>68</v>
      </c>
      <c r="B29" s="43" t="s">
        <v>69</v>
      </c>
      <c r="C29" s="39" t="s">
        <v>69</v>
      </c>
      <c r="D29" s="30" t="s">
        <v>70</v>
      </c>
      <c r="E29" s="112" t="s">
        <v>71</v>
      </c>
      <c r="F29" s="119">
        <v>0.33</v>
      </c>
      <c r="G29" s="124">
        <f t="shared" si="0"/>
        <v>24.393600000000006</v>
      </c>
      <c r="H29" s="124">
        <f>G29/0.1</f>
        <v>243.93600000000006</v>
      </c>
      <c r="I29" s="124">
        <f t="shared" si="1"/>
        <v>304.92000000000007</v>
      </c>
      <c r="J29" s="124">
        <v>300</v>
      </c>
    </row>
    <row r="30" spans="1:10">
      <c r="A30" s="21" t="s">
        <v>72</v>
      </c>
      <c r="B30" s="44" t="s">
        <v>73</v>
      </c>
      <c r="C30" s="39" t="s">
        <v>73</v>
      </c>
      <c r="D30" s="30" t="s">
        <v>74</v>
      </c>
      <c r="E30" s="112" t="s">
        <v>75</v>
      </c>
      <c r="F30" s="119">
        <v>0.23</v>
      </c>
      <c r="G30" s="124">
        <f t="shared" si="0"/>
        <v>17.001600000000007</v>
      </c>
      <c r="H30" s="124">
        <f>G30/0.1</f>
        <v>170.01600000000005</v>
      </c>
      <c r="I30" s="124">
        <f t="shared" si="1"/>
        <v>212.52000000000004</v>
      </c>
      <c r="J30" s="124">
        <v>220</v>
      </c>
    </row>
    <row r="31" spans="1:10">
      <c r="A31" s="116" t="s">
        <v>301</v>
      </c>
      <c r="B31" s="45" t="s">
        <v>76</v>
      </c>
      <c r="C31" s="46" t="s">
        <v>79</v>
      </c>
      <c r="D31" s="23" t="s">
        <v>77</v>
      </c>
      <c r="E31" s="116" t="s">
        <v>78</v>
      </c>
      <c r="F31" s="119">
        <v>1.26</v>
      </c>
      <c r="G31" s="124">
        <f t="shared" si="0"/>
        <v>93.139200000000017</v>
      </c>
      <c r="H31" s="124">
        <f>G31/0.2</f>
        <v>465.69600000000008</v>
      </c>
      <c r="I31" s="124">
        <f t="shared" si="1"/>
        <v>582.12000000000012</v>
      </c>
      <c r="J31" s="124">
        <v>1100</v>
      </c>
    </row>
    <row r="32" spans="1:10">
      <c r="A32" s="29" t="s">
        <v>80</v>
      </c>
      <c r="B32" s="32" t="s">
        <v>81</v>
      </c>
      <c r="C32" s="39" t="s">
        <v>84</v>
      </c>
      <c r="D32" s="30" t="s">
        <v>82</v>
      </c>
      <c r="E32" s="112" t="s">
        <v>83</v>
      </c>
      <c r="F32" s="119">
        <v>0.08</v>
      </c>
      <c r="G32" s="124">
        <f t="shared" si="0"/>
        <v>5.9136000000000015</v>
      </c>
      <c r="H32" s="124">
        <f>G32/0.1</f>
        <v>59.13600000000001</v>
      </c>
      <c r="I32" s="124">
        <f t="shared" si="1"/>
        <v>73.92</v>
      </c>
      <c r="J32" s="124">
        <v>200</v>
      </c>
    </row>
    <row r="33" spans="1:10">
      <c r="A33" s="21" t="s">
        <v>85</v>
      </c>
      <c r="B33" s="30" t="s">
        <v>86</v>
      </c>
      <c r="C33" s="22" t="s">
        <v>89</v>
      </c>
      <c r="D33" s="23" t="s">
        <v>87</v>
      </c>
      <c r="E33" s="110" t="s">
        <v>88</v>
      </c>
      <c r="F33" s="119">
        <v>26.6</v>
      </c>
      <c r="G33" s="124">
        <f t="shared" si="0"/>
        <v>1966.2720000000004</v>
      </c>
      <c r="H33" s="124">
        <f>G33/0.6</f>
        <v>3277.1200000000008</v>
      </c>
      <c r="I33" s="124">
        <f t="shared" si="1"/>
        <v>4096.4000000000005</v>
      </c>
      <c r="J33" s="124">
        <v>4100</v>
      </c>
    </row>
    <row r="34" spans="1:10">
      <c r="A34" s="117" t="s">
        <v>304</v>
      </c>
      <c r="B34" s="47" t="s">
        <v>302</v>
      </c>
      <c r="C34" s="48" t="s">
        <v>91</v>
      </c>
      <c r="D34" s="23" t="s">
        <v>303</v>
      </c>
      <c r="E34" s="117" t="s">
        <v>90</v>
      </c>
      <c r="F34" s="119">
        <v>2.15</v>
      </c>
      <c r="G34" s="124">
        <f t="shared" si="0"/>
        <v>158.92800000000003</v>
      </c>
      <c r="H34" s="124">
        <f>G34/0.3</f>
        <v>529.7600000000001</v>
      </c>
      <c r="I34" s="124">
        <f t="shared" si="1"/>
        <v>662.2</v>
      </c>
      <c r="J34" s="124">
        <v>800</v>
      </c>
    </row>
    <row r="35" spans="1:10">
      <c r="A35" s="49" t="s">
        <v>92</v>
      </c>
      <c r="B35" s="49" t="s">
        <v>93</v>
      </c>
      <c r="C35" s="51"/>
      <c r="D35" s="50"/>
      <c r="E35" s="50"/>
      <c r="F35" s="120"/>
      <c r="G35" s="125"/>
      <c r="J35" s="125"/>
    </row>
    <row r="36" spans="1:10">
      <c r="A36" s="52" t="s">
        <v>306</v>
      </c>
      <c r="B36" s="22" t="s">
        <v>224</v>
      </c>
      <c r="C36" s="53" t="s">
        <v>96</v>
      </c>
      <c r="D36" s="23" t="s">
        <v>94</v>
      </c>
      <c r="E36" s="52" t="s">
        <v>95</v>
      </c>
      <c r="F36" s="121">
        <v>13.01</v>
      </c>
      <c r="G36" s="124">
        <f t="shared" si="0"/>
        <v>961.69920000000025</v>
      </c>
      <c r="H36" s="124">
        <f>G36/0.3</f>
        <v>3205.6640000000011</v>
      </c>
      <c r="I36" s="124">
        <f t="shared" si="1"/>
        <v>4007.0800000000013</v>
      </c>
      <c r="J36" s="124">
        <v>4000</v>
      </c>
    </row>
    <row r="37" spans="1:10">
      <c r="A37" s="23" t="s">
        <v>307</v>
      </c>
      <c r="B37" s="22" t="s">
        <v>97</v>
      </c>
      <c r="C37" s="22" t="s">
        <v>97</v>
      </c>
      <c r="D37" s="30" t="s">
        <v>98</v>
      </c>
      <c r="E37" s="23" t="s">
        <v>99</v>
      </c>
      <c r="F37" s="121">
        <v>0.33</v>
      </c>
      <c r="G37" s="124">
        <f t="shared" si="0"/>
        <v>24.393600000000006</v>
      </c>
      <c r="H37" s="124">
        <f>G37/0.1</f>
        <v>243.93600000000006</v>
      </c>
      <c r="I37" s="124">
        <f t="shared" si="1"/>
        <v>304.92000000000007</v>
      </c>
      <c r="J37" s="124">
        <v>300</v>
      </c>
    </row>
    <row r="38" spans="1:10">
      <c r="A38" s="23" t="s">
        <v>100</v>
      </c>
      <c r="B38" s="54" t="s">
        <v>101</v>
      </c>
      <c r="C38" s="39" t="s">
        <v>101</v>
      </c>
      <c r="D38" s="30" t="s">
        <v>102</v>
      </c>
      <c r="E38" s="23" t="s">
        <v>103</v>
      </c>
      <c r="F38" s="121">
        <v>0.3</v>
      </c>
      <c r="G38" s="124">
        <f t="shared" si="0"/>
        <v>22.176000000000002</v>
      </c>
      <c r="H38" s="124">
        <f>G38/0.1</f>
        <v>221.76000000000002</v>
      </c>
      <c r="I38" s="124">
        <f t="shared" si="1"/>
        <v>277.2</v>
      </c>
      <c r="J38" s="124">
        <v>300</v>
      </c>
    </row>
    <row r="39" spans="1:10">
      <c r="A39" s="55" t="s">
        <v>104</v>
      </c>
      <c r="B39" s="53" t="s">
        <v>105</v>
      </c>
      <c r="C39" s="53" t="s">
        <v>108</v>
      </c>
      <c r="D39" s="56" t="s">
        <v>106</v>
      </c>
      <c r="E39" s="55" t="s">
        <v>107</v>
      </c>
      <c r="F39" s="121">
        <v>2.2400000000000002</v>
      </c>
      <c r="G39" s="124">
        <f t="shared" si="0"/>
        <v>165.58080000000004</v>
      </c>
      <c r="H39" s="124">
        <f>G39/0.3</f>
        <v>551.93600000000015</v>
      </c>
      <c r="I39" s="124">
        <f t="shared" si="1"/>
        <v>689.92000000000019</v>
      </c>
      <c r="J39" s="124">
        <v>700</v>
      </c>
    </row>
    <row r="40" spans="1:10">
      <c r="A40" s="59" t="s">
        <v>308</v>
      </c>
      <c r="B40" s="58" t="s">
        <v>109</v>
      </c>
      <c r="C40" s="60" t="s">
        <v>112</v>
      </c>
      <c r="D40" s="23" t="s">
        <v>110</v>
      </c>
      <c r="E40" s="59" t="s">
        <v>111</v>
      </c>
      <c r="F40" s="121">
        <v>5.83</v>
      </c>
      <c r="G40" s="124">
        <f t="shared" si="0"/>
        <v>430.95360000000011</v>
      </c>
      <c r="H40" s="124">
        <f>G40/0.4</f>
        <v>1077.3840000000002</v>
      </c>
      <c r="I40" s="124">
        <f t="shared" si="1"/>
        <v>1346.7300000000002</v>
      </c>
      <c r="J40" s="124">
        <v>2000</v>
      </c>
    </row>
    <row r="41" spans="1:10">
      <c r="A41" s="55" t="s">
        <v>113</v>
      </c>
      <c r="B41" s="53" t="s">
        <v>114</v>
      </c>
      <c r="C41" s="53" t="s">
        <v>116</v>
      </c>
      <c r="D41" s="56" t="s">
        <v>106</v>
      </c>
      <c r="E41" s="55" t="s">
        <v>115</v>
      </c>
      <c r="F41" s="121">
        <v>1.58</v>
      </c>
      <c r="G41" s="124">
        <f t="shared" si="0"/>
        <v>116.79360000000003</v>
      </c>
      <c r="H41" s="124">
        <f>G41/0.3</f>
        <v>389.31200000000013</v>
      </c>
      <c r="I41" s="124">
        <f t="shared" si="1"/>
        <v>486.64000000000016</v>
      </c>
      <c r="J41" s="124">
        <v>500</v>
      </c>
    </row>
    <row r="42" spans="1:10">
      <c r="A42" s="23"/>
      <c r="B42" s="54" t="s">
        <v>117</v>
      </c>
      <c r="C42" s="39" t="s">
        <v>120</v>
      </c>
      <c r="D42" s="30" t="s">
        <v>118</v>
      </c>
      <c r="E42" s="23" t="s">
        <v>119</v>
      </c>
      <c r="F42" s="121">
        <v>0.08</v>
      </c>
      <c r="G42" s="124">
        <f t="shared" si="0"/>
        <v>5.9136000000000015</v>
      </c>
      <c r="H42" s="124">
        <f>G42/0.1</f>
        <v>59.13600000000001</v>
      </c>
      <c r="I42" s="124">
        <f t="shared" si="1"/>
        <v>73.92</v>
      </c>
      <c r="J42" s="124"/>
    </row>
    <row r="43" spans="1:10">
      <c r="A43" s="61" t="s">
        <v>310</v>
      </c>
      <c r="B43" s="26" t="s">
        <v>122</v>
      </c>
      <c r="C43" s="62" t="s">
        <v>123</v>
      </c>
      <c r="D43" s="23" t="s">
        <v>11</v>
      </c>
      <c r="E43" s="61" t="s">
        <v>121</v>
      </c>
      <c r="F43" s="121">
        <v>20.03</v>
      </c>
      <c r="G43" s="124">
        <f t="shared" si="0"/>
        <v>1480.6176000000005</v>
      </c>
      <c r="H43" s="124">
        <f>G43/0.6</f>
        <v>2467.6960000000008</v>
      </c>
      <c r="I43" s="124">
        <f t="shared" si="1"/>
        <v>3084.6200000000008</v>
      </c>
      <c r="J43" s="124">
        <v>4500</v>
      </c>
    </row>
    <row r="44" spans="1:10">
      <c r="A44" s="63" t="s">
        <v>311</v>
      </c>
      <c r="B44" s="53" t="s">
        <v>312</v>
      </c>
      <c r="C44" s="53" t="s">
        <v>125</v>
      </c>
      <c r="D44" s="23" t="s">
        <v>94</v>
      </c>
      <c r="E44" s="63" t="s">
        <v>124</v>
      </c>
      <c r="F44" s="121">
        <v>0.92</v>
      </c>
      <c r="G44" s="124">
        <f t="shared" si="0"/>
        <v>68.006400000000028</v>
      </c>
      <c r="H44" s="124">
        <f>G44/0.2</f>
        <v>340.0320000000001</v>
      </c>
      <c r="I44" s="124">
        <f t="shared" si="1"/>
        <v>425.04000000000008</v>
      </c>
      <c r="J44" s="124">
        <v>500</v>
      </c>
    </row>
    <row r="45" spans="1:10">
      <c r="A45" s="23" t="s">
        <v>126</v>
      </c>
      <c r="B45" s="54" t="s">
        <v>127</v>
      </c>
      <c r="C45" s="39" t="s">
        <v>129</v>
      </c>
      <c r="D45" s="30" t="s">
        <v>118</v>
      </c>
      <c r="E45" s="23" t="s">
        <v>128</v>
      </c>
      <c r="F45" s="121">
        <v>0.68</v>
      </c>
      <c r="G45" s="124">
        <f t="shared" si="0"/>
        <v>50.265600000000013</v>
      </c>
      <c r="H45" s="124">
        <f>G45/0.1</f>
        <v>502.65600000000012</v>
      </c>
      <c r="I45" s="124">
        <f t="shared" si="1"/>
        <v>628.32000000000016</v>
      </c>
      <c r="J45" s="124">
        <v>650</v>
      </c>
    </row>
    <row r="46" spans="1:10">
      <c r="A46" s="64" t="s">
        <v>361</v>
      </c>
      <c r="B46" s="65" t="s">
        <v>313</v>
      </c>
      <c r="C46" s="65" t="s">
        <v>131</v>
      </c>
      <c r="D46" s="23" t="s">
        <v>11</v>
      </c>
      <c r="E46" s="64" t="s">
        <v>130</v>
      </c>
      <c r="F46" s="121">
        <v>1.62</v>
      </c>
      <c r="G46" s="124">
        <f t="shared" si="0"/>
        <v>119.75040000000003</v>
      </c>
      <c r="H46" s="124">
        <f>G46/0.3</f>
        <v>399.16800000000012</v>
      </c>
      <c r="I46" s="124">
        <f t="shared" si="1"/>
        <v>498.96000000000015</v>
      </c>
      <c r="J46" s="124">
        <v>1000</v>
      </c>
    </row>
    <row r="47" spans="1:10">
      <c r="A47" s="66" t="s">
        <v>362</v>
      </c>
      <c r="B47" s="67" t="s">
        <v>314</v>
      </c>
      <c r="C47" s="67" t="s">
        <v>133</v>
      </c>
      <c r="D47" s="23" t="s">
        <v>11</v>
      </c>
      <c r="E47" s="66" t="s">
        <v>132</v>
      </c>
      <c r="F47" s="121">
        <v>1.1200000000000001</v>
      </c>
      <c r="G47" s="124">
        <f t="shared" si="0"/>
        <v>82.79040000000002</v>
      </c>
      <c r="H47" s="124">
        <f>G47/0.2</f>
        <v>413.95200000000006</v>
      </c>
      <c r="I47" s="124">
        <f t="shared" si="1"/>
        <v>517.44000000000005</v>
      </c>
      <c r="J47" s="124">
        <v>1000</v>
      </c>
    </row>
    <row r="48" spans="1:10">
      <c r="A48" s="68" t="s">
        <v>315</v>
      </c>
      <c r="B48" s="69" t="s">
        <v>305</v>
      </c>
      <c r="C48" s="69" t="s">
        <v>135</v>
      </c>
      <c r="D48" s="23" t="s">
        <v>11</v>
      </c>
      <c r="E48" s="68" t="s">
        <v>134</v>
      </c>
      <c r="F48" s="121">
        <v>33.979999999999997</v>
      </c>
      <c r="G48" s="124">
        <f t="shared" si="0"/>
        <v>2511.8016000000002</v>
      </c>
      <c r="H48" s="124">
        <f>G48/0.6</f>
        <v>4186.3360000000002</v>
      </c>
      <c r="I48" s="124">
        <f t="shared" si="1"/>
        <v>5232.92</v>
      </c>
      <c r="J48" s="124">
        <v>7000</v>
      </c>
    </row>
    <row r="49" spans="1:10" ht="15.6">
      <c r="A49" s="14" t="s">
        <v>136</v>
      </c>
      <c r="B49" s="15"/>
      <c r="C49" s="17"/>
      <c r="D49" s="16"/>
      <c r="E49" s="16"/>
      <c r="F49" s="122"/>
      <c r="G49" s="125"/>
      <c r="J49" s="125"/>
    </row>
    <row r="50" spans="1:10" ht="15">
      <c r="A50" s="18" t="s">
        <v>8</v>
      </c>
      <c r="B50" s="18" t="s">
        <v>137</v>
      </c>
      <c r="C50" s="20"/>
      <c r="D50" s="18"/>
      <c r="E50" s="19"/>
      <c r="G50" s="125"/>
      <c r="J50" s="125"/>
    </row>
    <row r="51" spans="1:10">
      <c r="A51" s="70" t="s">
        <v>316</v>
      </c>
      <c r="B51" s="22" t="s">
        <v>10</v>
      </c>
      <c r="C51" s="22" t="s">
        <v>13</v>
      </c>
      <c r="D51" s="23" t="s">
        <v>11</v>
      </c>
      <c r="E51" s="70" t="s">
        <v>138</v>
      </c>
      <c r="F51" s="121">
        <v>3.03</v>
      </c>
      <c r="G51" s="124">
        <f t="shared" ref="G51:G61" si="3">F51*1.1*1.12*60</f>
        <v>223.97760000000005</v>
      </c>
      <c r="H51" s="124">
        <f>G51/0.3</f>
        <v>746.59200000000021</v>
      </c>
      <c r="I51" s="124">
        <f t="shared" ref="I51:I61" si="4">H51/0.8</f>
        <v>933.24000000000024</v>
      </c>
      <c r="J51" s="124">
        <v>1000</v>
      </c>
    </row>
    <row r="52" spans="1:10">
      <c r="A52" s="24" t="s">
        <v>139</v>
      </c>
      <c r="B52" s="22" t="s">
        <v>15</v>
      </c>
      <c r="C52" s="22" t="s">
        <v>18</v>
      </c>
      <c r="D52" s="23" t="s">
        <v>140</v>
      </c>
      <c r="E52" s="23" t="s">
        <v>141</v>
      </c>
      <c r="F52" s="121">
        <v>0.18</v>
      </c>
      <c r="G52" s="124">
        <f t="shared" si="3"/>
        <v>13.305600000000002</v>
      </c>
      <c r="H52" s="124">
        <f>G52/0.1</f>
        <v>133.05600000000001</v>
      </c>
      <c r="I52" s="124">
        <f t="shared" si="4"/>
        <v>166.32</v>
      </c>
      <c r="J52" s="124">
        <v>350</v>
      </c>
    </row>
    <row r="53" spans="1:10">
      <c r="A53" s="23" t="s">
        <v>142</v>
      </c>
      <c r="B53" s="22" t="s">
        <v>24</v>
      </c>
      <c r="C53" s="22" t="s">
        <v>26</v>
      </c>
      <c r="D53" s="23" t="s">
        <v>140</v>
      </c>
      <c r="E53" s="23" t="s">
        <v>143</v>
      </c>
      <c r="F53" s="121">
        <v>2.87</v>
      </c>
      <c r="G53" s="124">
        <f t="shared" si="3"/>
        <v>212.15040000000005</v>
      </c>
      <c r="H53" s="124">
        <f>G53/0.3</f>
        <v>707.16800000000023</v>
      </c>
      <c r="I53" s="124">
        <f t="shared" si="4"/>
        <v>883.96000000000026</v>
      </c>
      <c r="J53" s="124">
        <v>1100</v>
      </c>
    </row>
    <row r="54" spans="1:10">
      <c r="A54" s="23" t="s">
        <v>144</v>
      </c>
      <c r="B54" s="22" t="s">
        <v>28</v>
      </c>
      <c r="C54" s="22" t="s">
        <v>30</v>
      </c>
      <c r="D54" s="23" t="s">
        <v>140</v>
      </c>
      <c r="E54" s="23" t="s">
        <v>145</v>
      </c>
      <c r="F54" s="121">
        <v>5.28</v>
      </c>
      <c r="G54" s="124">
        <f t="shared" si="3"/>
        <v>390.2976000000001</v>
      </c>
      <c r="H54" s="124">
        <f>G54/0.4</f>
        <v>975.74400000000026</v>
      </c>
      <c r="I54" s="124">
        <f t="shared" si="4"/>
        <v>1219.6800000000003</v>
      </c>
      <c r="J54" s="124">
        <v>1100</v>
      </c>
    </row>
    <row r="55" spans="1:10">
      <c r="A55" s="24" t="s">
        <v>146</v>
      </c>
      <c r="B55" s="22" t="s">
        <v>32</v>
      </c>
      <c r="C55" s="22" t="s">
        <v>34</v>
      </c>
      <c r="D55" s="23" t="s">
        <v>140</v>
      </c>
      <c r="E55" s="23" t="s">
        <v>147</v>
      </c>
      <c r="F55" s="121">
        <v>0.4</v>
      </c>
      <c r="G55" s="124">
        <f t="shared" si="3"/>
        <v>29.568000000000008</v>
      </c>
      <c r="H55" s="124">
        <f>G55/0.1</f>
        <v>295.68000000000006</v>
      </c>
      <c r="I55" s="124">
        <f t="shared" si="4"/>
        <v>369.60000000000008</v>
      </c>
      <c r="J55" s="124">
        <v>550</v>
      </c>
    </row>
    <row r="56" spans="1:10">
      <c r="A56" s="71" t="s">
        <v>317</v>
      </c>
      <c r="B56" s="39" t="s">
        <v>192</v>
      </c>
      <c r="C56" s="39" t="s">
        <v>89</v>
      </c>
      <c r="D56" s="23" t="s">
        <v>11</v>
      </c>
      <c r="E56" s="71" t="s">
        <v>148</v>
      </c>
      <c r="F56" s="121">
        <v>19.13</v>
      </c>
      <c r="G56" s="124">
        <f t="shared" si="3"/>
        <v>1414.0896000000002</v>
      </c>
      <c r="H56" s="124">
        <f>G56/0.6</f>
        <v>2356.8160000000007</v>
      </c>
      <c r="I56" s="124">
        <f t="shared" si="4"/>
        <v>2946.0200000000009</v>
      </c>
      <c r="J56" s="124">
        <v>4100</v>
      </c>
    </row>
    <row r="57" spans="1:10">
      <c r="A57" s="24" t="s">
        <v>149</v>
      </c>
      <c r="B57" s="22" t="s">
        <v>150</v>
      </c>
      <c r="C57" s="22" t="s">
        <v>153</v>
      </c>
      <c r="D57" s="23" t="s">
        <v>151</v>
      </c>
      <c r="E57" s="23" t="s">
        <v>152</v>
      </c>
      <c r="F57" s="121">
        <v>0.32</v>
      </c>
      <c r="G57" s="124">
        <f t="shared" si="3"/>
        <v>23.654400000000006</v>
      </c>
      <c r="H57" s="124">
        <f>G57/0.1</f>
        <v>236.54400000000004</v>
      </c>
      <c r="I57" s="124">
        <f t="shared" si="4"/>
        <v>295.68</v>
      </c>
      <c r="J57" s="124">
        <v>300</v>
      </c>
    </row>
    <row r="58" spans="1:10">
      <c r="A58" s="24" t="s">
        <v>154</v>
      </c>
      <c r="B58" s="22" t="s">
        <v>155</v>
      </c>
      <c r="C58" s="39" t="s">
        <v>158</v>
      </c>
      <c r="D58" s="30" t="s">
        <v>156</v>
      </c>
      <c r="E58" s="23" t="s">
        <v>157</v>
      </c>
      <c r="F58" s="121">
        <v>7.36</v>
      </c>
      <c r="G58" s="124">
        <f t="shared" si="3"/>
        <v>544.05120000000022</v>
      </c>
      <c r="H58" s="124">
        <f>G58/0.5</f>
        <v>1088.1024000000004</v>
      </c>
      <c r="I58" s="124">
        <f t="shared" si="4"/>
        <v>1360.1280000000004</v>
      </c>
      <c r="J58" s="124">
        <v>1870</v>
      </c>
    </row>
    <row r="59" spans="1:10">
      <c r="A59" s="23" t="s">
        <v>159</v>
      </c>
      <c r="B59" s="32" t="s">
        <v>160</v>
      </c>
      <c r="C59" s="22" t="s">
        <v>163</v>
      </c>
      <c r="D59" s="72" t="s">
        <v>161</v>
      </c>
      <c r="E59" s="36" t="s">
        <v>162</v>
      </c>
      <c r="F59" s="121">
        <v>4</v>
      </c>
      <c r="G59" s="124">
        <f t="shared" si="3"/>
        <v>295.68000000000006</v>
      </c>
      <c r="H59" s="124">
        <f>G59/0.3</f>
        <v>985.60000000000025</v>
      </c>
      <c r="I59" s="124">
        <f t="shared" si="4"/>
        <v>1232.0000000000002</v>
      </c>
      <c r="J59" s="124">
        <v>1100</v>
      </c>
    </row>
    <row r="60" spans="1:10">
      <c r="A60" s="24" t="s">
        <v>164</v>
      </c>
      <c r="B60" s="32" t="s">
        <v>59</v>
      </c>
      <c r="C60" s="22" t="s">
        <v>61</v>
      </c>
      <c r="D60" s="30" t="s">
        <v>165</v>
      </c>
      <c r="E60" s="23" t="s">
        <v>166</v>
      </c>
      <c r="F60" s="121">
        <v>7.0000000000000007E-2</v>
      </c>
      <c r="G60" s="124">
        <f t="shared" si="3"/>
        <v>5.1744000000000012</v>
      </c>
      <c r="H60" s="124">
        <f>G60/0.1</f>
        <v>51.744000000000007</v>
      </c>
      <c r="I60" s="124">
        <f t="shared" si="4"/>
        <v>64.680000000000007</v>
      </c>
      <c r="J60" s="124">
        <v>200</v>
      </c>
    </row>
    <row r="61" spans="1:10">
      <c r="A61" s="73" t="s">
        <v>320</v>
      </c>
      <c r="B61" s="22" t="s">
        <v>167</v>
      </c>
      <c r="C61" s="41" t="s">
        <v>67</v>
      </c>
      <c r="D61" s="23" t="s">
        <v>11</v>
      </c>
      <c r="E61" s="73" t="s">
        <v>168</v>
      </c>
      <c r="F61" s="121">
        <v>6.58</v>
      </c>
      <c r="G61" s="124">
        <f t="shared" si="3"/>
        <v>486.39360000000011</v>
      </c>
      <c r="H61" s="124">
        <f>G61/0.4</f>
        <v>1215.9840000000002</v>
      </c>
      <c r="I61" s="124">
        <f t="shared" si="4"/>
        <v>1519.98</v>
      </c>
      <c r="J61" s="124">
        <v>1500</v>
      </c>
    </row>
    <row r="62" spans="1:10">
      <c r="A62" s="21"/>
      <c r="B62" s="74"/>
      <c r="C62" s="74"/>
      <c r="D62" s="23"/>
      <c r="E62" s="21"/>
      <c r="F62" s="123"/>
      <c r="G62" s="125"/>
      <c r="J62" s="125"/>
    </row>
    <row r="63" spans="1:10">
      <c r="A63" s="75" t="s">
        <v>92</v>
      </c>
      <c r="B63" s="75" t="s">
        <v>169</v>
      </c>
      <c r="C63" s="77"/>
      <c r="D63" s="76"/>
      <c r="E63" s="76"/>
      <c r="G63" s="125"/>
      <c r="J63" s="125"/>
    </row>
    <row r="64" spans="1:10">
      <c r="A64" s="79" t="s">
        <v>321</v>
      </c>
      <c r="B64" s="80" t="s">
        <v>318</v>
      </c>
      <c r="C64" s="80" t="s">
        <v>171</v>
      </c>
      <c r="D64" s="23" t="s">
        <v>11</v>
      </c>
      <c r="E64" s="79" t="s">
        <v>170</v>
      </c>
      <c r="F64" s="121">
        <v>35.82</v>
      </c>
      <c r="G64" s="124">
        <f t="shared" ref="G64:G67" si="5">F64*1.1*1.12*60</f>
        <v>2647.8144000000007</v>
      </c>
      <c r="H64" s="124">
        <f>G64/0.6</f>
        <v>4413.0240000000013</v>
      </c>
      <c r="I64" s="124">
        <f t="shared" ref="I64:I67" si="6">H64/0.8</f>
        <v>5516.2800000000016</v>
      </c>
      <c r="J64" s="124">
        <v>7000</v>
      </c>
    </row>
    <row r="65" spans="1:10">
      <c r="A65" s="81" t="s">
        <v>322</v>
      </c>
      <c r="B65" s="82" t="s">
        <v>319</v>
      </c>
      <c r="C65" s="82" t="s">
        <v>123</v>
      </c>
      <c r="D65" s="23" t="s">
        <v>11</v>
      </c>
      <c r="E65" s="81" t="s">
        <v>172</v>
      </c>
      <c r="F65" s="121">
        <v>20.010000000000002</v>
      </c>
      <c r="G65" s="124">
        <f t="shared" si="5"/>
        <v>1479.1392000000003</v>
      </c>
      <c r="H65" s="124">
        <f>G65/0.6</f>
        <v>2465.2320000000004</v>
      </c>
      <c r="I65" s="124">
        <f t="shared" si="6"/>
        <v>3081.5400000000004</v>
      </c>
      <c r="J65" s="124">
        <v>4500</v>
      </c>
    </row>
    <row r="66" spans="1:10">
      <c r="A66" s="83" t="s">
        <v>365</v>
      </c>
      <c r="B66" s="84" t="s">
        <v>363</v>
      </c>
      <c r="C66" s="84" t="s">
        <v>175</v>
      </c>
      <c r="D66" s="23" t="s">
        <v>173</v>
      </c>
      <c r="E66" s="83" t="s">
        <v>174</v>
      </c>
      <c r="F66" s="121">
        <v>1.96</v>
      </c>
      <c r="G66" s="124">
        <f t="shared" si="5"/>
        <v>144.88320000000002</v>
      </c>
      <c r="H66" s="124">
        <f>G66/0.3</f>
        <v>482.94400000000007</v>
      </c>
      <c r="I66" s="124">
        <f t="shared" si="6"/>
        <v>603.68000000000006</v>
      </c>
      <c r="J66" s="124">
        <v>1000</v>
      </c>
    </row>
    <row r="67" spans="1:10">
      <c r="A67" s="85" t="s">
        <v>366</v>
      </c>
      <c r="B67" s="86" t="s">
        <v>364</v>
      </c>
      <c r="C67" s="86" t="s">
        <v>177</v>
      </c>
      <c r="D67" s="23" t="s">
        <v>173</v>
      </c>
      <c r="E67" s="85" t="s">
        <v>176</v>
      </c>
      <c r="F67" s="121">
        <v>1</v>
      </c>
      <c r="G67" s="124">
        <f t="shared" si="5"/>
        <v>73.920000000000016</v>
      </c>
      <c r="H67" s="124">
        <f>G67/0.2</f>
        <v>369.60000000000008</v>
      </c>
      <c r="I67" s="124">
        <f t="shared" si="6"/>
        <v>462.00000000000006</v>
      </c>
      <c r="J67" s="124">
        <v>1000</v>
      </c>
    </row>
    <row r="68" spans="1:10">
      <c r="A68" s="55"/>
      <c r="B68" s="78"/>
      <c r="C68" s="82"/>
      <c r="D68" s="55"/>
      <c r="E68" s="81"/>
      <c r="F68" s="121"/>
      <c r="G68" s="124"/>
      <c r="H68" s="124"/>
      <c r="I68" s="124"/>
      <c r="J68" s="124"/>
    </row>
    <row r="69" spans="1:10" ht="15.6">
      <c r="A69" s="14" t="s">
        <v>178</v>
      </c>
      <c r="B69" s="15"/>
      <c r="C69" s="17"/>
      <c r="D69" s="16"/>
      <c r="E69" s="16"/>
      <c r="G69" s="125"/>
      <c r="J69" s="125"/>
    </row>
    <row r="70" spans="1:10" ht="15">
      <c r="A70" s="18" t="s">
        <v>8</v>
      </c>
      <c r="B70" s="18" t="s">
        <v>179</v>
      </c>
      <c r="C70" s="20"/>
      <c r="D70" s="18"/>
      <c r="E70" s="19"/>
      <c r="G70" s="125"/>
      <c r="J70" s="125"/>
    </row>
    <row r="71" spans="1:10">
      <c r="A71" s="87" t="s">
        <v>323</v>
      </c>
      <c r="B71" s="22" t="s">
        <v>10</v>
      </c>
      <c r="C71" s="22" t="s">
        <v>13</v>
      </c>
      <c r="D71" s="23"/>
      <c r="E71" s="87" t="s">
        <v>180</v>
      </c>
      <c r="F71" s="121">
        <v>3.72</v>
      </c>
      <c r="G71" s="124">
        <f t="shared" ref="G71:G89" si="7">F71*1.1*1.12*60</f>
        <v>274.9824000000001</v>
      </c>
      <c r="H71" s="124">
        <f>G71/0.3</f>
        <v>916.6080000000004</v>
      </c>
      <c r="I71" s="124">
        <f t="shared" ref="I71:I82" si="8">H71/0.8</f>
        <v>1145.7600000000004</v>
      </c>
      <c r="J71" s="124">
        <v>1000</v>
      </c>
    </row>
    <row r="72" spans="1:10">
      <c r="A72" s="21" t="s">
        <v>181</v>
      </c>
      <c r="B72" s="22" t="s">
        <v>15</v>
      </c>
      <c r="C72" s="22" t="s">
        <v>18</v>
      </c>
      <c r="D72" s="23" t="s">
        <v>182</v>
      </c>
      <c r="E72" s="23" t="s">
        <v>183</v>
      </c>
      <c r="F72" s="121">
        <v>0.23</v>
      </c>
      <c r="G72" s="124">
        <f t="shared" si="7"/>
        <v>17.001600000000007</v>
      </c>
      <c r="H72" s="124">
        <f>G72/0.1</f>
        <v>170.01600000000005</v>
      </c>
      <c r="I72" s="124">
        <f t="shared" si="8"/>
        <v>212.52000000000004</v>
      </c>
      <c r="J72" s="124">
        <v>350</v>
      </c>
    </row>
    <row r="73" spans="1:10">
      <c r="A73" s="21" t="s">
        <v>184</v>
      </c>
      <c r="B73" s="22" t="s">
        <v>24</v>
      </c>
      <c r="C73" s="22" t="s">
        <v>26</v>
      </c>
      <c r="D73" s="23" t="s">
        <v>182</v>
      </c>
      <c r="E73" s="23" t="s">
        <v>185</v>
      </c>
      <c r="F73" s="121">
        <v>4.22</v>
      </c>
      <c r="G73" s="124">
        <f t="shared" si="7"/>
        <v>311.94240000000008</v>
      </c>
      <c r="H73" s="124">
        <f>G73/0.4</f>
        <v>779.85600000000011</v>
      </c>
      <c r="I73" s="124">
        <f t="shared" si="8"/>
        <v>974.82</v>
      </c>
      <c r="J73" s="124">
        <v>1100</v>
      </c>
    </row>
    <row r="74" spans="1:10">
      <c r="A74" s="21" t="s">
        <v>186</v>
      </c>
      <c r="B74" s="22" t="s">
        <v>28</v>
      </c>
      <c r="C74" s="22" t="s">
        <v>30</v>
      </c>
      <c r="D74" s="23" t="s">
        <v>182</v>
      </c>
      <c r="E74" s="23" t="s">
        <v>187</v>
      </c>
      <c r="F74" s="121">
        <v>7.76</v>
      </c>
      <c r="G74" s="124">
        <f t="shared" si="7"/>
        <v>573.61920000000009</v>
      </c>
      <c r="H74" s="124">
        <f>G74/0.5</f>
        <v>1147.2384000000002</v>
      </c>
      <c r="I74" s="124">
        <f t="shared" si="8"/>
        <v>1434.0480000000002</v>
      </c>
      <c r="J74" s="124">
        <v>1500</v>
      </c>
    </row>
    <row r="75" spans="1:10">
      <c r="A75" s="21" t="s">
        <v>188</v>
      </c>
      <c r="B75" s="22" t="s">
        <v>32</v>
      </c>
      <c r="C75" s="22" t="s">
        <v>190</v>
      </c>
      <c r="D75" s="23" t="s">
        <v>182</v>
      </c>
      <c r="E75" s="23" t="s">
        <v>189</v>
      </c>
      <c r="F75" s="121">
        <v>0.56000000000000005</v>
      </c>
      <c r="G75" s="124">
        <f t="shared" si="7"/>
        <v>41.39520000000001</v>
      </c>
      <c r="H75" s="124">
        <f>G75/0.1</f>
        <v>413.95200000000006</v>
      </c>
      <c r="I75" s="124">
        <f t="shared" si="8"/>
        <v>517.44000000000005</v>
      </c>
      <c r="J75" s="124">
        <v>550</v>
      </c>
    </row>
    <row r="76" spans="1:10">
      <c r="A76" s="21" t="s">
        <v>191</v>
      </c>
      <c r="B76" s="22" t="s">
        <v>192</v>
      </c>
      <c r="C76" s="22" t="s">
        <v>89</v>
      </c>
      <c r="D76" s="23" t="s">
        <v>182</v>
      </c>
      <c r="E76" s="24" t="s">
        <v>193</v>
      </c>
      <c r="F76" s="121">
        <v>28.73</v>
      </c>
      <c r="G76" s="124">
        <f t="shared" si="7"/>
        <v>2123.7216000000003</v>
      </c>
      <c r="H76" s="124">
        <f>G76/0.6</f>
        <v>3539.5360000000005</v>
      </c>
      <c r="I76" s="124">
        <f t="shared" si="8"/>
        <v>4424.42</v>
      </c>
      <c r="J76" s="124">
        <v>4500</v>
      </c>
    </row>
    <row r="77" spans="1:10">
      <c r="A77" s="21" t="s">
        <v>194</v>
      </c>
      <c r="B77" s="22" t="s">
        <v>150</v>
      </c>
      <c r="C77" s="22" t="s">
        <v>153</v>
      </c>
      <c r="D77" s="23" t="s">
        <v>195</v>
      </c>
      <c r="E77" s="23" t="s">
        <v>196</v>
      </c>
      <c r="F77" s="121">
        <v>0.37</v>
      </c>
      <c r="G77" s="124">
        <f t="shared" si="7"/>
        <v>27.350400000000004</v>
      </c>
      <c r="H77" s="124">
        <f>G77/0.1</f>
        <v>273.50400000000002</v>
      </c>
      <c r="I77" s="124">
        <f t="shared" si="8"/>
        <v>341.88</v>
      </c>
      <c r="J77" s="124">
        <v>300</v>
      </c>
    </row>
    <row r="78" spans="1:10">
      <c r="A78" s="38" t="s">
        <v>197</v>
      </c>
      <c r="B78" s="30" t="s">
        <v>198</v>
      </c>
      <c r="C78" s="39" t="s">
        <v>201</v>
      </c>
      <c r="D78" s="30" t="s">
        <v>199</v>
      </c>
      <c r="E78" s="23" t="s">
        <v>200</v>
      </c>
      <c r="F78" s="121">
        <v>12.07</v>
      </c>
      <c r="G78" s="124">
        <f t="shared" si="7"/>
        <v>892.21440000000018</v>
      </c>
      <c r="H78" s="124">
        <f>G78/0.5</f>
        <v>1784.4288000000004</v>
      </c>
      <c r="I78" s="124">
        <f t="shared" si="8"/>
        <v>2230.5360000000005</v>
      </c>
      <c r="J78" s="124">
        <v>2750</v>
      </c>
    </row>
    <row r="79" spans="1:10">
      <c r="A79" s="23" t="s">
        <v>202</v>
      </c>
      <c r="B79" s="32" t="s">
        <v>203</v>
      </c>
      <c r="C79" s="39" t="s">
        <v>206</v>
      </c>
      <c r="D79" s="30" t="s">
        <v>204</v>
      </c>
      <c r="E79" s="23" t="s">
        <v>205</v>
      </c>
      <c r="F79" s="121">
        <v>4.76</v>
      </c>
      <c r="G79" s="124">
        <f t="shared" si="7"/>
        <v>351.85919999999999</v>
      </c>
      <c r="H79" s="124">
        <f>G79/0.4</f>
        <v>879.64799999999991</v>
      </c>
      <c r="I79" s="124">
        <f t="shared" si="8"/>
        <v>1099.5599999999997</v>
      </c>
      <c r="J79" s="124">
        <v>1100</v>
      </c>
    </row>
    <row r="80" spans="1:10">
      <c r="A80" s="29" t="s">
        <v>207</v>
      </c>
      <c r="B80" s="32" t="s">
        <v>59</v>
      </c>
      <c r="C80" s="22" t="s">
        <v>61</v>
      </c>
      <c r="D80" s="30" t="s">
        <v>208</v>
      </c>
      <c r="E80" s="23" t="s">
        <v>209</v>
      </c>
      <c r="F80" s="121">
        <v>0.23</v>
      </c>
      <c r="G80" s="124">
        <f t="shared" si="7"/>
        <v>17.001600000000007</v>
      </c>
      <c r="H80" s="124">
        <f>G80/0.1</f>
        <v>170.01600000000005</v>
      </c>
      <c r="I80" s="124">
        <f t="shared" si="8"/>
        <v>212.52000000000004</v>
      </c>
      <c r="J80" s="124">
        <v>200</v>
      </c>
    </row>
    <row r="81" spans="1:10">
      <c r="A81" s="88" t="s">
        <v>324</v>
      </c>
      <c r="B81" s="47" t="s">
        <v>167</v>
      </c>
      <c r="C81" s="41" t="s">
        <v>67</v>
      </c>
      <c r="D81" s="23" t="s">
        <v>11</v>
      </c>
      <c r="E81" s="88" t="s">
        <v>210</v>
      </c>
      <c r="F81" s="121">
        <v>6.11</v>
      </c>
      <c r="G81" s="124">
        <f t="shared" si="7"/>
        <v>451.65120000000013</v>
      </c>
      <c r="H81" s="124">
        <f>G81/0.4</f>
        <v>1129.1280000000002</v>
      </c>
      <c r="I81" s="124">
        <f t="shared" si="8"/>
        <v>1411.41</v>
      </c>
      <c r="J81" s="124">
        <v>1500</v>
      </c>
    </row>
    <row r="82" spans="1:10">
      <c r="A82" s="23" t="s">
        <v>211</v>
      </c>
      <c r="B82" s="39" t="s">
        <v>212</v>
      </c>
      <c r="C82" s="39" t="s">
        <v>212</v>
      </c>
      <c r="D82" s="30" t="s">
        <v>213</v>
      </c>
      <c r="E82" s="23" t="s">
        <v>214</v>
      </c>
      <c r="F82" s="121">
        <v>0.28999999999999998</v>
      </c>
      <c r="G82" s="124">
        <f t="shared" si="7"/>
        <v>21.436800000000002</v>
      </c>
      <c r="H82" s="124">
        <f>G82/0.1</f>
        <v>214.36799999999999</v>
      </c>
      <c r="I82" s="124">
        <f t="shared" si="8"/>
        <v>267.95999999999998</v>
      </c>
      <c r="J82" s="124">
        <v>330</v>
      </c>
    </row>
    <row r="83" spans="1:10">
      <c r="A83" s="75" t="s">
        <v>92</v>
      </c>
      <c r="B83" s="75" t="s">
        <v>215</v>
      </c>
      <c r="C83" s="51"/>
      <c r="D83" s="50"/>
      <c r="E83" s="50"/>
      <c r="G83" s="125"/>
      <c r="J83" s="125"/>
    </row>
    <row r="84" spans="1:10">
      <c r="A84" s="23" t="s">
        <v>216</v>
      </c>
      <c r="B84" s="39" t="s">
        <v>217</v>
      </c>
      <c r="C84" s="89" t="s">
        <v>220</v>
      </c>
      <c r="D84" s="23" t="s">
        <v>218</v>
      </c>
      <c r="E84" s="23" t="s">
        <v>219</v>
      </c>
      <c r="F84" s="119">
        <v>2.2400000000000002</v>
      </c>
      <c r="G84" s="124">
        <f t="shared" si="7"/>
        <v>165.58080000000004</v>
      </c>
      <c r="H84" s="124">
        <f>G84/0.3</f>
        <v>551.93600000000015</v>
      </c>
      <c r="I84" s="124">
        <f t="shared" ref="I84:I89" si="9">H84/0.8</f>
        <v>689.92000000000019</v>
      </c>
      <c r="J84" s="124">
        <v>700</v>
      </c>
    </row>
    <row r="85" spans="1:10">
      <c r="A85" s="23" t="s">
        <v>221</v>
      </c>
      <c r="B85" s="32" t="s">
        <v>114</v>
      </c>
      <c r="C85" s="89" t="s">
        <v>223</v>
      </c>
      <c r="D85" s="23" t="s">
        <v>218</v>
      </c>
      <c r="E85" s="23" t="s">
        <v>222</v>
      </c>
      <c r="F85" s="119">
        <v>1.71</v>
      </c>
      <c r="G85" s="124">
        <f t="shared" si="7"/>
        <v>126.40320000000001</v>
      </c>
      <c r="H85" s="124">
        <f>G85/0.3</f>
        <v>421.34400000000005</v>
      </c>
      <c r="I85" s="124">
        <f t="shared" si="9"/>
        <v>526.68000000000006</v>
      </c>
      <c r="J85" s="124">
        <v>600</v>
      </c>
    </row>
    <row r="86" spans="1:10">
      <c r="A86" s="90" t="s">
        <v>325</v>
      </c>
      <c r="B86" s="32" t="s">
        <v>224</v>
      </c>
      <c r="C86" s="22" t="s">
        <v>96</v>
      </c>
      <c r="D86" s="23" t="s">
        <v>11</v>
      </c>
      <c r="E86" s="90" t="s">
        <v>225</v>
      </c>
      <c r="F86" s="119">
        <v>21.5</v>
      </c>
      <c r="G86" s="124">
        <f t="shared" si="7"/>
        <v>1589.2800000000004</v>
      </c>
      <c r="H86" s="124">
        <f>G86/0.6</f>
        <v>2648.8000000000006</v>
      </c>
      <c r="I86" s="124">
        <f t="shared" si="9"/>
        <v>3311.0000000000005</v>
      </c>
      <c r="J86" s="124">
        <v>5000</v>
      </c>
    </row>
    <row r="87" spans="1:10">
      <c r="A87" s="23" t="s">
        <v>226</v>
      </c>
      <c r="B87" s="54" t="s">
        <v>227</v>
      </c>
      <c r="C87" s="89" t="s">
        <v>230</v>
      </c>
      <c r="D87" s="23" t="s">
        <v>228</v>
      </c>
      <c r="E87" s="30" t="s">
        <v>229</v>
      </c>
      <c r="F87" s="119">
        <v>53.85</v>
      </c>
      <c r="G87" s="124">
        <f t="shared" si="7"/>
        <v>3980.5920000000006</v>
      </c>
      <c r="H87" s="124">
        <f>G87/0.7</f>
        <v>5686.5600000000013</v>
      </c>
      <c r="I87" s="124">
        <f t="shared" si="9"/>
        <v>7108.2000000000016</v>
      </c>
      <c r="J87" s="124">
        <v>8000</v>
      </c>
    </row>
    <row r="88" spans="1:10">
      <c r="A88" s="23" t="s">
        <v>231</v>
      </c>
      <c r="B88" s="39" t="s">
        <v>326</v>
      </c>
      <c r="C88" s="39" t="s">
        <v>232</v>
      </c>
      <c r="D88" s="30" t="s">
        <v>233</v>
      </c>
      <c r="E88" s="23" t="s">
        <v>234</v>
      </c>
      <c r="F88" s="119">
        <v>1.1499999999999999</v>
      </c>
      <c r="G88" s="124">
        <f t="shared" si="7"/>
        <v>85.00800000000001</v>
      </c>
      <c r="H88" s="124">
        <f>G88/0.2</f>
        <v>425.04</v>
      </c>
      <c r="I88" s="124">
        <f t="shared" si="9"/>
        <v>531.29999999999995</v>
      </c>
      <c r="J88" s="124">
        <v>500</v>
      </c>
    </row>
    <row r="89" spans="1:10">
      <c r="A89" s="91" t="s">
        <v>327</v>
      </c>
      <c r="B89" s="47" t="s">
        <v>319</v>
      </c>
      <c r="C89" s="82" t="s">
        <v>123</v>
      </c>
      <c r="D89" s="23" t="s">
        <v>11</v>
      </c>
      <c r="E89" s="91" t="s">
        <v>235</v>
      </c>
      <c r="F89" s="119">
        <v>29.19</v>
      </c>
      <c r="G89" s="124">
        <f t="shared" si="7"/>
        <v>2157.7248000000004</v>
      </c>
      <c r="H89" s="124">
        <f>G89/0.6</f>
        <v>3596.208000000001</v>
      </c>
      <c r="I89" s="124">
        <f t="shared" si="9"/>
        <v>4495.2600000000011</v>
      </c>
      <c r="J89" s="124">
        <v>5000</v>
      </c>
    </row>
    <row r="90" spans="1:10" ht="15.6">
      <c r="A90" s="14" t="s">
        <v>236</v>
      </c>
      <c r="B90" s="15"/>
      <c r="C90" s="93"/>
      <c r="D90" s="16"/>
      <c r="E90" s="92"/>
      <c r="G90" s="125"/>
      <c r="J90" s="125"/>
    </row>
    <row r="91" spans="1:10">
      <c r="A91" s="18" t="s">
        <v>8</v>
      </c>
      <c r="B91" s="18" t="s">
        <v>237</v>
      </c>
      <c r="C91" s="95"/>
      <c r="D91" s="18"/>
      <c r="E91" s="94"/>
      <c r="G91" s="125"/>
      <c r="J91" s="125"/>
    </row>
    <row r="92" spans="1:10">
      <c r="A92" s="96" t="s">
        <v>328</v>
      </c>
      <c r="B92" s="22" t="s">
        <v>10</v>
      </c>
      <c r="C92" s="22" t="s">
        <v>13</v>
      </c>
      <c r="D92" s="23" t="s">
        <v>11</v>
      </c>
      <c r="E92" s="96" t="s">
        <v>238</v>
      </c>
      <c r="F92" s="121">
        <v>2.38</v>
      </c>
      <c r="G92" s="124">
        <f t="shared" ref="G92:G103" si="10">F92*1.1*1.12*60</f>
        <v>175.92959999999999</v>
      </c>
      <c r="H92" s="124">
        <f>G92/0.3</f>
        <v>586.43200000000002</v>
      </c>
      <c r="I92" s="124">
        <f t="shared" ref="I92:I103" si="11">H92/0.8</f>
        <v>733.04</v>
      </c>
      <c r="J92" s="124">
        <v>1000</v>
      </c>
    </row>
    <row r="93" spans="1:10">
      <c r="A93" s="21" t="s">
        <v>239</v>
      </c>
      <c r="B93" s="22" t="s">
        <v>15</v>
      </c>
      <c r="C93" s="22" t="s">
        <v>18</v>
      </c>
      <c r="D93" s="23" t="s">
        <v>240</v>
      </c>
      <c r="E93" s="24" t="s">
        <v>241</v>
      </c>
      <c r="F93" s="121">
        <v>0.24</v>
      </c>
      <c r="G93" s="124">
        <f t="shared" si="10"/>
        <v>17.740800000000004</v>
      </c>
      <c r="H93" s="124">
        <f>G93/0.1</f>
        <v>177.40800000000002</v>
      </c>
      <c r="I93" s="124">
        <f t="shared" si="11"/>
        <v>221.76000000000002</v>
      </c>
      <c r="J93" s="124">
        <v>350</v>
      </c>
    </row>
    <row r="94" spans="1:10">
      <c r="A94" s="21" t="s">
        <v>242</v>
      </c>
      <c r="B94" s="22" t="s">
        <v>24</v>
      </c>
      <c r="C94" s="22" t="s">
        <v>26</v>
      </c>
      <c r="D94" s="23" t="s">
        <v>240</v>
      </c>
      <c r="E94" s="24" t="s">
        <v>243</v>
      </c>
      <c r="F94" s="121">
        <v>5.18</v>
      </c>
      <c r="G94" s="124">
        <f t="shared" si="10"/>
        <v>382.90560000000005</v>
      </c>
      <c r="H94" s="124">
        <f>G94/0.4</f>
        <v>957.26400000000012</v>
      </c>
      <c r="I94" s="124">
        <f t="shared" si="11"/>
        <v>1196.5800000000002</v>
      </c>
      <c r="J94" s="124">
        <v>1200</v>
      </c>
    </row>
    <row r="95" spans="1:10">
      <c r="A95" s="21" t="s">
        <v>244</v>
      </c>
      <c r="B95" s="22" t="s">
        <v>28</v>
      </c>
      <c r="C95" s="22" t="s">
        <v>30</v>
      </c>
      <c r="D95" s="23" t="s">
        <v>240</v>
      </c>
      <c r="E95" s="24" t="s">
        <v>245</v>
      </c>
      <c r="F95" s="121">
        <v>7.96</v>
      </c>
      <c r="G95" s="124">
        <f t="shared" si="10"/>
        <v>588.40319999999997</v>
      </c>
      <c r="H95" s="124">
        <f>G95/0.5</f>
        <v>1176.8063999999999</v>
      </c>
      <c r="I95" s="124">
        <f t="shared" si="11"/>
        <v>1471.0079999999998</v>
      </c>
      <c r="J95" s="124">
        <v>1500</v>
      </c>
    </row>
    <row r="96" spans="1:10">
      <c r="A96" s="29" t="s">
        <v>246</v>
      </c>
      <c r="B96" s="22" t="s">
        <v>32</v>
      </c>
      <c r="C96" s="22" t="s">
        <v>248</v>
      </c>
      <c r="D96" s="23" t="s">
        <v>240</v>
      </c>
      <c r="E96" s="24" t="s">
        <v>247</v>
      </c>
      <c r="F96" s="121">
        <v>0.69</v>
      </c>
      <c r="G96" s="124">
        <f t="shared" si="10"/>
        <v>51.004800000000003</v>
      </c>
      <c r="H96" s="124">
        <f>G96/0.1</f>
        <v>510.048</v>
      </c>
      <c r="I96" s="124">
        <f t="shared" si="11"/>
        <v>637.55999999999995</v>
      </c>
      <c r="J96" s="124">
        <v>500</v>
      </c>
    </row>
    <row r="97" spans="1:10">
      <c r="A97" s="126" t="s">
        <v>329</v>
      </c>
      <c r="B97" s="22" t="s">
        <v>192</v>
      </c>
      <c r="C97" s="22" t="s">
        <v>89</v>
      </c>
      <c r="D97" s="23" t="s">
        <v>11</v>
      </c>
      <c r="E97" s="126" t="s">
        <v>249</v>
      </c>
      <c r="F97" s="121">
        <v>34.25</v>
      </c>
      <c r="G97" s="124">
        <f t="shared" si="10"/>
        <v>2531.7600000000007</v>
      </c>
      <c r="H97" s="124">
        <f>G97/0.6</f>
        <v>4219.6000000000013</v>
      </c>
      <c r="I97" s="124">
        <f t="shared" si="11"/>
        <v>5274.5000000000009</v>
      </c>
      <c r="J97" s="124">
        <v>5500</v>
      </c>
    </row>
    <row r="98" spans="1:10">
      <c r="A98" s="29" t="s">
        <v>250</v>
      </c>
      <c r="B98" s="22" t="s">
        <v>150</v>
      </c>
      <c r="C98" s="22" t="s">
        <v>153</v>
      </c>
      <c r="D98" s="23" t="s">
        <v>251</v>
      </c>
      <c r="E98" s="24" t="s">
        <v>252</v>
      </c>
      <c r="F98" s="121">
        <v>0.68</v>
      </c>
      <c r="G98" s="124">
        <f t="shared" si="10"/>
        <v>50.265600000000013</v>
      </c>
      <c r="H98" s="124">
        <f>G98/0.1</f>
        <v>502.65600000000012</v>
      </c>
      <c r="I98" s="124">
        <f t="shared" si="11"/>
        <v>628.32000000000016</v>
      </c>
      <c r="J98" s="124">
        <v>600</v>
      </c>
    </row>
    <row r="99" spans="1:10">
      <c r="A99" s="98" t="s">
        <v>330</v>
      </c>
      <c r="B99" s="97" t="s">
        <v>253</v>
      </c>
      <c r="C99" s="97" t="s">
        <v>255</v>
      </c>
      <c r="D99" s="23" t="s">
        <v>11</v>
      </c>
      <c r="E99" s="98" t="s">
        <v>254</v>
      </c>
      <c r="F99" s="121">
        <v>10.64</v>
      </c>
      <c r="G99" s="124">
        <f t="shared" si="10"/>
        <v>786.50880000000018</v>
      </c>
      <c r="H99" s="124">
        <f>G99/0.5</f>
        <v>1573.0176000000004</v>
      </c>
      <c r="I99" s="124">
        <f t="shared" si="11"/>
        <v>1966.2720000000004</v>
      </c>
      <c r="J99" s="124">
        <v>2000</v>
      </c>
    </row>
    <row r="100" spans="1:10">
      <c r="A100" s="29" t="s">
        <v>256</v>
      </c>
      <c r="B100" s="22" t="s">
        <v>257</v>
      </c>
      <c r="C100" s="22" t="s">
        <v>259</v>
      </c>
      <c r="D100" s="23" t="s">
        <v>240</v>
      </c>
      <c r="E100" s="29" t="s">
        <v>258</v>
      </c>
      <c r="F100" s="121">
        <v>2.48</v>
      </c>
      <c r="G100" s="124">
        <f t="shared" si="10"/>
        <v>183.32160000000002</v>
      </c>
      <c r="H100" s="124">
        <f>G100/0.3</f>
        <v>611.07200000000012</v>
      </c>
      <c r="I100" s="124">
        <f t="shared" si="11"/>
        <v>763.84000000000015</v>
      </c>
      <c r="J100" s="124">
        <v>1100</v>
      </c>
    </row>
    <row r="101" spans="1:10">
      <c r="A101" s="29" t="s">
        <v>260</v>
      </c>
      <c r="B101" s="22" t="s">
        <v>261</v>
      </c>
      <c r="C101" s="22" t="s">
        <v>264</v>
      </c>
      <c r="D101" s="30" t="s">
        <v>262</v>
      </c>
      <c r="E101" s="21" t="s">
        <v>263</v>
      </c>
      <c r="F101" s="121">
        <v>1.8</v>
      </c>
      <c r="G101" s="124">
        <f t="shared" si="10"/>
        <v>133.05600000000004</v>
      </c>
      <c r="H101" s="124">
        <f>G101/0.3</f>
        <v>443.52000000000015</v>
      </c>
      <c r="I101" s="124">
        <f t="shared" si="11"/>
        <v>554.4000000000002</v>
      </c>
      <c r="J101" s="124">
        <v>500</v>
      </c>
    </row>
    <row r="102" spans="1:10">
      <c r="A102" s="29" t="s">
        <v>265</v>
      </c>
      <c r="B102" s="32" t="s">
        <v>59</v>
      </c>
      <c r="C102" s="22" t="s">
        <v>61</v>
      </c>
      <c r="D102" s="23" t="s">
        <v>240</v>
      </c>
      <c r="E102" s="29" t="s">
        <v>266</v>
      </c>
      <c r="F102" s="121">
        <v>0.09</v>
      </c>
      <c r="G102" s="124">
        <f t="shared" si="10"/>
        <v>6.6528000000000009</v>
      </c>
      <c r="H102" s="124">
        <f>G102/0.1</f>
        <v>66.528000000000006</v>
      </c>
      <c r="I102" s="124">
        <f t="shared" si="11"/>
        <v>83.16</v>
      </c>
      <c r="J102" s="124">
        <v>200</v>
      </c>
    </row>
    <row r="103" spans="1:10">
      <c r="A103" s="99" t="s">
        <v>331</v>
      </c>
      <c r="B103" s="47" t="s">
        <v>167</v>
      </c>
      <c r="C103" s="100" t="s">
        <v>268</v>
      </c>
      <c r="D103" s="23" t="s">
        <v>11</v>
      </c>
      <c r="E103" s="99" t="s">
        <v>267</v>
      </c>
      <c r="F103" s="121">
        <v>6.45</v>
      </c>
      <c r="G103" s="124">
        <f t="shared" si="10"/>
        <v>476.78400000000011</v>
      </c>
      <c r="H103" s="124">
        <f>G103/0.4</f>
        <v>1191.9600000000003</v>
      </c>
      <c r="I103" s="124">
        <f t="shared" si="11"/>
        <v>1489.9500000000003</v>
      </c>
      <c r="J103" s="124">
        <v>1500</v>
      </c>
    </row>
    <row r="104" spans="1:10">
      <c r="A104" s="21"/>
      <c r="B104" s="47"/>
      <c r="C104" s="47"/>
      <c r="D104" s="23"/>
      <c r="E104" s="21"/>
      <c r="F104" s="121"/>
      <c r="G104" s="124"/>
      <c r="H104" s="124"/>
      <c r="I104" s="124"/>
      <c r="J104" s="124"/>
    </row>
    <row r="105" spans="1:10">
      <c r="A105" s="18" t="s">
        <v>92</v>
      </c>
      <c r="B105" s="18" t="s">
        <v>269</v>
      </c>
      <c r="C105" s="95"/>
      <c r="D105" s="18"/>
      <c r="E105" s="94"/>
      <c r="F105" s="121"/>
      <c r="G105" s="125"/>
      <c r="J105" s="125"/>
    </row>
    <row r="106" spans="1:10">
      <c r="A106" s="21" t="s">
        <v>270</v>
      </c>
      <c r="B106" s="44" t="s">
        <v>271</v>
      </c>
      <c r="C106" s="44" t="s">
        <v>274</v>
      </c>
      <c r="D106" s="23" t="s">
        <v>272</v>
      </c>
      <c r="E106" s="21" t="s">
        <v>273</v>
      </c>
      <c r="F106" s="121">
        <v>2.54</v>
      </c>
      <c r="G106" s="124">
        <f t="shared" ref="G106:G111" si="12">F106*1.1*1.12*60</f>
        <v>187.75680000000006</v>
      </c>
      <c r="H106" s="124">
        <f>G106/0.3</f>
        <v>625.85600000000022</v>
      </c>
      <c r="I106" s="124">
        <f t="shared" ref="I106:I111" si="13">H106/0.8</f>
        <v>782.32000000000028</v>
      </c>
      <c r="J106" s="124">
        <v>800</v>
      </c>
    </row>
    <row r="107" spans="1:10">
      <c r="A107" s="101" t="s">
        <v>332</v>
      </c>
      <c r="B107" s="102" t="s">
        <v>309</v>
      </c>
      <c r="C107" s="102" t="s">
        <v>276</v>
      </c>
      <c r="D107" s="23" t="s">
        <v>11</v>
      </c>
      <c r="E107" s="101" t="s">
        <v>275</v>
      </c>
      <c r="F107" s="121">
        <v>7.94</v>
      </c>
      <c r="G107" s="124">
        <f t="shared" si="12"/>
        <v>586.92480000000012</v>
      </c>
      <c r="H107" s="124">
        <f>G107/0.5</f>
        <v>1173.8496000000002</v>
      </c>
      <c r="I107" s="124">
        <f t="shared" si="13"/>
        <v>1467.3120000000001</v>
      </c>
      <c r="J107" s="124">
        <v>2000</v>
      </c>
    </row>
    <row r="108" spans="1:10">
      <c r="A108" s="21" t="s">
        <v>277</v>
      </c>
      <c r="B108" s="44" t="s">
        <v>278</v>
      </c>
      <c r="C108" s="44" t="s">
        <v>116</v>
      </c>
      <c r="D108" s="23" t="s">
        <v>272</v>
      </c>
      <c r="E108" s="21" t="s">
        <v>279</v>
      </c>
      <c r="F108" s="121">
        <v>1.73</v>
      </c>
      <c r="G108" s="124">
        <f t="shared" si="12"/>
        <v>127.88160000000002</v>
      </c>
      <c r="H108" s="124">
        <f>G108/0.3</f>
        <v>426.27200000000011</v>
      </c>
      <c r="I108" s="124">
        <f t="shared" si="13"/>
        <v>532.84000000000015</v>
      </c>
      <c r="J108" s="124">
        <v>600</v>
      </c>
    </row>
    <row r="109" spans="1:10">
      <c r="A109" s="103" t="s">
        <v>333</v>
      </c>
      <c r="B109" s="47" t="s">
        <v>224</v>
      </c>
      <c r="C109" s="47" t="s">
        <v>96</v>
      </c>
      <c r="D109" s="23" t="s">
        <v>11</v>
      </c>
      <c r="E109" s="103" t="s">
        <v>280</v>
      </c>
      <c r="F109" s="121">
        <v>39.96</v>
      </c>
      <c r="G109" s="124">
        <f t="shared" si="12"/>
        <v>2953.8432000000003</v>
      </c>
      <c r="H109" s="124">
        <f>G109/0.6</f>
        <v>4923.072000000001</v>
      </c>
      <c r="I109" s="124">
        <f t="shared" si="13"/>
        <v>6153.8400000000011</v>
      </c>
      <c r="J109" s="124">
        <v>7000</v>
      </c>
    </row>
    <row r="110" spans="1:10">
      <c r="A110" s="21" t="s">
        <v>281</v>
      </c>
      <c r="B110" s="44" t="s">
        <v>282</v>
      </c>
      <c r="C110" s="44" t="s">
        <v>285</v>
      </c>
      <c r="D110" s="23" t="s">
        <v>283</v>
      </c>
      <c r="E110" s="74" t="s">
        <v>284</v>
      </c>
      <c r="F110" s="121">
        <v>73.09</v>
      </c>
      <c r="G110" s="124">
        <f t="shared" si="12"/>
        <v>5402.8128000000015</v>
      </c>
      <c r="H110" s="124">
        <f>G110/0.75</f>
        <v>7203.7504000000017</v>
      </c>
      <c r="I110" s="124">
        <f t="shared" si="13"/>
        <v>9004.6880000000019</v>
      </c>
      <c r="J110" s="124">
        <v>10000</v>
      </c>
    </row>
    <row r="111" spans="1:10">
      <c r="A111" s="104" t="s">
        <v>334</v>
      </c>
      <c r="B111" s="32" t="s">
        <v>319</v>
      </c>
      <c r="C111" s="22" t="s">
        <v>123</v>
      </c>
      <c r="D111" s="23" t="s">
        <v>11</v>
      </c>
      <c r="E111" s="104" t="s">
        <v>286</v>
      </c>
      <c r="F111" s="121">
        <v>29.19</v>
      </c>
      <c r="G111" s="124">
        <f t="shared" si="12"/>
        <v>2157.7248000000004</v>
      </c>
      <c r="H111" s="124">
        <f>G111/0.6</f>
        <v>3596.208000000001</v>
      </c>
      <c r="I111" s="124">
        <f t="shared" si="13"/>
        <v>4495.2600000000011</v>
      </c>
      <c r="J111" s="124">
        <v>5000</v>
      </c>
    </row>
    <row r="112" spans="1:10">
      <c r="A112" s="21"/>
      <c r="B112" s="47"/>
      <c r="C112" s="47"/>
      <c r="D112" s="23"/>
      <c r="E112" s="74"/>
      <c r="F112" s="121"/>
      <c r="G112" s="124"/>
      <c r="H112" s="124"/>
      <c r="I112" s="124"/>
      <c r="J112" s="124"/>
    </row>
    <row r="113" spans="7:7">
      <c r="G113" s="125"/>
    </row>
    <row r="114" spans="7:7">
      <c r="G114" s="125"/>
    </row>
  </sheetData>
  <mergeCells count="4">
    <mergeCell ref="F13:F14"/>
    <mergeCell ref="H11:H12"/>
    <mergeCell ref="F11:F12"/>
    <mergeCell ref="B11:B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8" sqref="B18"/>
    </sheetView>
  </sheetViews>
  <sheetFormatPr defaultRowHeight="13.2"/>
  <cols>
    <col min="1" max="1" width="21.6640625" style="4" customWidth="1"/>
    <col min="2" max="2" width="65.44140625" style="9" bestFit="1" customWidth="1"/>
    <col min="3" max="3" width="35.109375" style="4" customWidth="1"/>
    <col min="4" max="4" width="19.5546875" style="4" customWidth="1"/>
    <col min="5" max="5" width="8.109375" style="57" customWidth="1"/>
    <col min="6" max="6" width="19" style="3" bestFit="1" customWidth="1"/>
    <col min="7" max="7" width="9.5546875" style="125" customWidth="1"/>
    <col min="8" max="8" width="8.88671875" style="125"/>
    <col min="9" max="9" width="9.109375" style="3" bestFit="1" customWidth="1"/>
    <col min="10" max="16384" width="8.88671875" style="3"/>
  </cols>
  <sheetData>
    <row r="1" spans="1:9" ht="15.6">
      <c r="A1" s="1" t="s">
        <v>0</v>
      </c>
      <c r="B1" s="2"/>
      <c r="C1" s="1"/>
      <c r="D1" s="107">
        <v>1</v>
      </c>
      <c r="E1" s="118" t="s">
        <v>292</v>
      </c>
      <c r="F1" s="107">
        <v>50</v>
      </c>
      <c r="G1" s="108">
        <v>0.9</v>
      </c>
    </row>
    <row r="2" spans="1:9" ht="15.6">
      <c r="A2" s="5" t="s">
        <v>296</v>
      </c>
      <c r="B2" s="2"/>
      <c r="C2" s="1"/>
      <c r="D2" s="107">
        <v>51</v>
      </c>
      <c r="E2" s="118" t="s">
        <v>292</v>
      </c>
      <c r="F2" s="107">
        <v>100</v>
      </c>
      <c r="G2" s="108">
        <v>0.8</v>
      </c>
    </row>
    <row r="3" spans="1:9" ht="15.6">
      <c r="A3" s="128" t="s">
        <v>297</v>
      </c>
      <c r="B3" s="2"/>
      <c r="C3" s="1"/>
      <c r="D3" s="107">
        <v>101</v>
      </c>
      <c r="E3" s="118" t="s">
        <v>292</v>
      </c>
      <c r="F3" s="107">
        <v>300</v>
      </c>
      <c r="G3" s="108">
        <v>0.7</v>
      </c>
    </row>
    <row r="4" spans="1:9" ht="15.6">
      <c r="A4" s="1"/>
      <c r="B4" s="2"/>
      <c r="C4" s="1"/>
      <c r="D4" s="107">
        <v>301</v>
      </c>
      <c r="E4" s="118" t="s">
        <v>292</v>
      </c>
      <c r="F4" s="107">
        <v>500</v>
      </c>
      <c r="G4" s="108">
        <v>0.6</v>
      </c>
    </row>
    <row r="5" spans="1:9" ht="15.6">
      <c r="A5" s="1"/>
      <c r="B5" s="2"/>
      <c r="C5" s="1"/>
      <c r="D5" s="107">
        <v>501</v>
      </c>
      <c r="E5" s="118" t="s">
        <v>292</v>
      </c>
      <c r="F5" s="107">
        <v>1000</v>
      </c>
      <c r="G5" s="108">
        <v>0.5</v>
      </c>
    </row>
    <row r="6" spans="1:9" ht="15.6">
      <c r="A6" s="3"/>
      <c r="B6" s="6"/>
      <c r="C6" s="5"/>
      <c r="D6" s="107">
        <v>1001</v>
      </c>
      <c r="E6" s="118" t="s">
        <v>292</v>
      </c>
      <c r="F6" s="107">
        <v>3000</v>
      </c>
      <c r="G6" s="108">
        <v>0.4</v>
      </c>
    </row>
    <row r="7" spans="1:9" ht="15.6">
      <c r="A7" s="3"/>
      <c r="B7" s="2"/>
      <c r="C7" s="1"/>
      <c r="D7" s="107">
        <v>3001</v>
      </c>
      <c r="E7" s="118" t="s">
        <v>292</v>
      </c>
      <c r="F7" s="107">
        <v>5000</v>
      </c>
      <c r="G7" s="108">
        <v>0.3</v>
      </c>
    </row>
    <row r="8" spans="1:9" ht="15.6">
      <c r="A8" s="7"/>
      <c r="B8" s="7"/>
      <c r="C8" s="1"/>
      <c r="D8" s="107">
        <v>5001</v>
      </c>
      <c r="E8" s="118" t="s">
        <v>292</v>
      </c>
      <c r="F8" s="107" t="s">
        <v>293</v>
      </c>
      <c r="G8" s="108">
        <v>0.25</v>
      </c>
    </row>
    <row r="9" spans="1:9">
      <c r="A9" s="7"/>
      <c r="B9" s="7"/>
    </row>
    <row r="10" spans="1:9" ht="13.8" thickBot="1">
      <c r="A10" s="8"/>
    </row>
    <row r="11" spans="1:9" ht="16.2" thickBot="1">
      <c r="A11" s="10" t="s">
        <v>1</v>
      </c>
      <c r="B11" s="138" t="s">
        <v>2</v>
      </c>
      <c r="C11" s="139" t="s">
        <v>6</v>
      </c>
      <c r="D11" s="10" t="s">
        <v>4</v>
      </c>
      <c r="E11" s="137" t="s">
        <v>287</v>
      </c>
      <c r="F11" s="105" t="s">
        <v>288</v>
      </c>
      <c r="G11" s="136" t="s">
        <v>290</v>
      </c>
      <c r="H11" s="127" t="s">
        <v>291</v>
      </c>
      <c r="I11" s="127" t="s">
        <v>291</v>
      </c>
    </row>
    <row r="12" spans="1:9" ht="16.2" thickBot="1">
      <c r="A12" s="12" t="s">
        <v>5</v>
      </c>
      <c r="B12" s="138"/>
      <c r="C12" s="140"/>
      <c r="D12" s="12" t="s">
        <v>5</v>
      </c>
      <c r="E12" s="137"/>
      <c r="F12" s="105" t="s">
        <v>289</v>
      </c>
      <c r="G12" s="136"/>
      <c r="H12" s="106">
        <v>0.2</v>
      </c>
      <c r="I12" s="106" t="s">
        <v>295</v>
      </c>
    </row>
    <row r="13" spans="1:9">
      <c r="A13" s="133" t="s">
        <v>353</v>
      </c>
      <c r="B13" s="131" t="s">
        <v>335</v>
      </c>
      <c r="C13" s="132" t="s">
        <v>336</v>
      </c>
      <c r="D13" s="133" t="s">
        <v>345</v>
      </c>
      <c r="E13" s="119">
        <v>1.6</v>
      </c>
      <c r="F13" s="124">
        <f>E13*1.1*1.12*60</f>
        <v>118.27200000000003</v>
      </c>
      <c r="G13" s="124">
        <f>F13/0.3</f>
        <v>394.24000000000012</v>
      </c>
      <c r="H13" s="124">
        <f>G13/0.8</f>
        <v>492.80000000000013</v>
      </c>
      <c r="I13" s="124">
        <v>500</v>
      </c>
    </row>
    <row r="14" spans="1:9">
      <c r="A14" s="133" t="s">
        <v>354</v>
      </c>
      <c r="B14" s="131" t="s">
        <v>337</v>
      </c>
      <c r="C14" s="132" t="s">
        <v>338</v>
      </c>
      <c r="D14" s="133" t="s">
        <v>346</v>
      </c>
      <c r="E14" s="119">
        <v>1.86</v>
      </c>
      <c r="F14" s="124">
        <f t="shared" ref="F14:F20" si="0">E14*1.1*1.12*60</f>
        <v>137.49120000000005</v>
      </c>
      <c r="G14" s="124">
        <f t="shared" ref="G14:G20" si="1">F14/0.3</f>
        <v>458.3040000000002</v>
      </c>
      <c r="H14" s="124">
        <f t="shared" ref="H14:H20" si="2">G14/0.8</f>
        <v>572.88000000000022</v>
      </c>
      <c r="I14" s="124">
        <v>600</v>
      </c>
    </row>
    <row r="15" spans="1:9">
      <c r="A15" s="133" t="s">
        <v>355</v>
      </c>
      <c r="B15" s="131" t="s">
        <v>335</v>
      </c>
      <c r="C15" s="132" t="s">
        <v>339</v>
      </c>
      <c r="D15" s="133" t="s">
        <v>347</v>
      </c>
      <c r="E15" s="119">
        <v>1.73</v>
      </c>
      <c r="F15" s="124">
        <f t="shared" si="0"/>
        <v>127.88160000000002</v>
      </c>
      <c r="G15" s="124">
        <f t="shared" si="1"/>
        <v>426.27200000000011</v>
      </c>
      <c r="H15" s="124">
        <f t="shared" si="2"/>
        <v>532.84000000000015</v>
      </c>
      <c r="I15" s="124">
        <v>500</v>
      </c>
    </row>
    <row r="16" spans="1:9">
      <c r="A16" s="133" t="s">
        <v>356</v>
      </c>
      <c r="B16" s="131" t="s">
        <v>337</v>
      </c>
      <c r="C16" s="132" t="s">
        <v>340</v>
      </c>
      <c r="D16" s="133" t="s">
        <v>348</v>
      </c>
      <c r="E16" s="119">
        <v>1.86</v>
      </c>
      <c r="F16" s="124">
        <f t="shared" si="0"/>
        <v>137.49120000000005</v>
      </c>
      <c r="G16" s="124">
        <f t="shared" si="1"/>
        <v>458.3040000000002</v>
      </c>
      <c r="H16" s="124">
        <f t="shared" si="2"/>
        <v>572.88000000000022</v>
      </c>
      <c r="I16" s="124">
        <v>600</v>
      </c>
    </row>
    <row r="17" spans="1:9">
      <c r="A17" s="133" t="s">
        <v>357</v>
      </c>
      <c r="B17" s="131" t="s">
        <v>335</v>
      </c>
      <c r="C17" s="132" t="s">
        <v>341</v>
      </c>
      <c r="D17" s="133" t="s">
        <v>349</v>
      </c>
      <c r="E17" s="119">
        <v>2.14</v>
      </c>
      <c r="F17" s="124">
        <f t="shared" si="0"/>
        <v>158.18880000000007</v>
      </c>
      <c r="G17" s="124">
        <f t="shared" si="1"/>
        <v>527.29600000000028</v>
      </c>
      <c r="H17" s="124">
        <f t="shared" si="2"/>
        <v>659.12000000000035</v>
      </c>
      <c r="I17" s="124">
        <v>650</v>
      </c>
    </row>
    <row r="18" spans="1:9">
      <c r="A18" s="133" t="s">
        <v>358</v>
      </c>
      <c r="B18" s="131" t="s">
        <v>337</v>
      </c>
      <c r="C18" s="132" t="s">
        <v>342</v>
      </c>
      <c r="D18" s="133" t="s">
        <v>350</v>
      </c>
      <c r="E18" s="119">
        <v>2.27</v>
      </c>
      <c r="F18" s="124">
        <f t="shared" si="0"/>
        <v>167.79840000000002</v>
      </c>
      <c r="G18" s="124">
        <f t="shared" si="1"/>
        <v>559.32800000000009</v>
      </c>
      <c r="H18" s="124">
        <f t="shared" si="2"/>
        <v>699.16000000000008</v>
      </c>
      <c r="I18" s="124">
        <v>700</v>
      </c>
    </row>
    <row r="19" spans="1:9">
      <c r="A19" s="133" t="s">
        <v>359</v>
      </c>
      <c r="B19" s="131" t="s">
        <v>335</v>
      </c>
      <c r="C19" s="132" t="s">
        <v>343</v>
      </c>
      <c r="D19" s="133" t="s">
        <v>351</v>
      </c>
      <c r="E19" s="119">
        <v>2.42</v>
      </c>
      <c r="F19" s="124">
        <f t="shared" si="0"/>
        <v>178.88640000000001</v>
      </c>
      <c r="G19" s="124">
        <f t="shared" si="1"/>
        <v>596.28800000000001</v>
      </c>
      <c r="H19" s="124">
        <f t="shared" si="2"/>
        <v>745.36</v>
      </c>
      <c r="I19" s="124">
        <v>750</v>
      </c>
    </row>
    <row r="20" spans="1:9">
      <c r="A20" s="133" t="s">
        <v>360</v>
      </c>
      <c r="B20" s="131" t="s">
        <v>337</v>
      </c>
      <c r="C20" s="132" t="s">
        <v>344</v>
      </c>
      <c r="D20" s="133" t="s">
        <v>352</v>
      </c>
      <c r="E20" s="119">
        <v>2.58</v>
      </c>
      <c r="F20" s="124">
        <f t="shared" si="0"/>
        <v>190.71360000000004</v>
      </c>
      <c r="G20" s="124">
        <f t="shared" si="1"/>
        <v>635.71200000000022</v>
      </c>
      <c r="H20" s="124">
        <f t="shared" si="2"/>
        <v>794.64000000000021</v>
      </c>
      <c r="I20" s="124">
        <v>800</v>
      </c>
    </row>
  </sheetData>
  <mergeCells count="4">
    <mergeCell ref="B11:B12"/>
    <mergeCell ref="E11:E12"/>
    <mergeCell ref="G11:G12"/>
    <mergeCell ref="C11:C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Carton.Box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2025-05-22T07:51:37Z</dcterms:modified>
</cp:coreProperties>
</file>