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672" yWindow="48" windowWidth="10356" windowHeight="9516"/>
  </bookViews>
  <sheets>
    <sheet name="Sheet1" sheetId="1" r:id="rId1"/>
    <sheet name="Carton.Box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6" i="1"/>
  <c r="I46" s="1"/>
  <c r="H38"/>
  <c r="I57"/>
  <c r="H57"/>
  <c r="G57"/>
  <c r="H51"/>
  <c r="I51" s="1"/>
  <c r="I41"/>
  <c r="H41"/>
  <c r="G41"/>
  <c r="I22"/>
  <c r="I21"/>
  <c r="H22"/>
  <c r="H21"/>
  <c r="G22"/>
  <c r="G21"/>
  <c r="H54"/>
  <c r="I54" s="1"/>
  <c r="H53"/>
  <c r="I53" s="1"/>
  <c r="H32"/>
  <c r="I32" s="1"/>
  <c r="H24"/>
  <c r="I24" s="1"/>
  <c r="I38"/>
  <c r="G47"/>
  <c r="H47" s="1"/>
  <c r="I47" s="1"/>
  <c r="G46"/>
  <c r="G45"/>
  <c r="H45" s="1"/>
  <c r="I45" s="1"/>
  <c r="G44"/>
  <c r="H44" s="1"/>
  <c r="I44" s="1"/>
  <c r="G43"/>
  <c r="H43" s="1"/>
  <c r="I43" s="1"/>
  <c r="G42"/>
  <c r="H42" s="1"/>
  <c r="I42" s="1"/>
  <c r="G40"/>
  <c r="H40" s="1"/>
  <c r="I40" s="1"/>
  <c r="G59"/>
  <c r="H59" s="1"/>
  <c r="I59" s="1"/>
  <c r="G58"/>
  <c r="H58" s="1"/>
  <c r="I58" s="1"/>
  <c r="G56"/>
  <c r="H56" s="1"/>
  <c r="I56" s="1"/>
  <c r="G55"/>
  <c r="H55" s="1"/>
  <c r="I55" s="1"/>
  <c r="G54"/>
  <c r="G53"/>
  <c r="G52"/>
  <c r="H52" s="1"/>
  <c r="I52" s="1"/>
  <c r="G51"/>
  <c r="G50"/>
  <c r="H50" s="1"/>
  <c r="I50" s="1"/>
  <c r="G49"/>
  <c r="H49" s="1"/>
  <c r="I49" s="1"/>
  <c r="G48"/>
  <c r="H48" s="1"/>
  <c r="I48" s="1"/>
  <c r="G34"/>
  <c r="H34" s="1"/>
  <c r="I34" s="1"/>
  <c r="G33"/>
  <c r="H33" s="1"/>
  <c r="I33" s="1"/>
  <c r="G32"/>
  <c r="G20" i="2"/>
  <c r="G19"/>
  <c r="H19" s="1"/>
  <c r="G18"/>
  <c r="G17"/>
  <c r="G16"/>
  <c r="G15"/>
  <c r="G14"/>
  <c r="F20"/>
  <c r="F19"/>
  <c r="F18"/>
  <c r="F17"/>
  <c r="F16"/>
  <c r="H16" s="1"/>
  <c r="H15"/>
  <c r="F15"/>
  <c r="F14"/>
  <c r="H14" s="1"/>
  <c r="F13"/>
  <c r="G13" s="1"/>
  <c r="H13" s="1"/>
  <c r="G39" i="1"/>
  <c r="H39" s="1"/>
  <c r="I39" s="1"/>
  <c r="G38"/>
  <c r="G36"/>
  <c r="H36" s="1"/>
  <c r="I36" s="1"/>
  <c r="G35"/>
  <c r="H35" s="1"/>
  <c r="I35" s="1"/>
  <c r="G31"/>
  <c r="H31" s="1"/>
  <c r="I31" s="1"/>
  <c r="G30"/>
  <c r="H30" s="1"/>
  <c r="I30" s="1"/>
  <c r="G29"/>
  <c r="H29" s="1"/>
  <c r="I29" s="1"/>
  <c r="G28"/>
  <c r="H28" s="1"/>
  <c r="I28" s="1"/>
  <c r="G27"/>
  <c r="H27" s="1"/>
  <c r="I27" s="1"/>
  <c r="G26"/>
  <c r="H26" s="1"/>
  <c r="I26" s="1"/>
  <c r="G25"/>
  <c r="H25" s="1"/>
  <c r="I25" s="1"/>
  <c r="G24"/>
  <c r="G23"/>
  <c r="H23" s="1"/>
  <c r="I23" s="1"/>
  <c r="G20"/>
  <c r="H20" s="1"/>
  <c r="I20" s="1"/>
  <c r="G19"/>
  <c r="H19" s="1"/>
  <c r="I19" s="1"/>
  <c r="G18"/>
  <c r="H18" s="1"/>
  <c r="I18" s="1"/>
  <c r="G17"/>
  <c r="H17" s="1"/>
  <c r="I17" s="1"/>
  <c r="G16"/>
  <c r="H16" s="1"/>
  <c r="I16" s="1"/>
  <c r="G15"/>
  <c r="H15" s="1"/>
  <c r="I15" s="1"/>
  <c r="G14"/>
  <c r="H14" s="1"/>
  <c r="I14" s="1"/>
  <c r="H18" i="2" l="1"/>
  <c r="H20"/>
  <c r="H17"/>
</calcChain>
</file>

<file path=xl/comments1.xml><?xml version="1.0" encoding="utf-8"?>
<comments xmlns="http://schemas.openxmlformats.org/spreadsheetml/2006/main">
  <authors>
    <author/>
    <author>Alvin De Rivera</author>
  </authors>
  <commentList>
    <comment ref="E14" authorId="0">
      <text>
        <r>
          <rPr>
            <sz val="10"/>
            <rFont val="Arial"/>
            <family val="2"/>
          </rPr>
          <t>Uc=11.4
KLG-SF40-WBR, uc=10.30</t>
        </r>
      </text>
    </comment>
    <comment ref="E15" authorId="0">
      <text>
        <r>
          <rPr>
            <sz val="10"/>
            <rFont val="Arial"/>
            <family val="2"/>
          </rPr>
          <t>Uc=79.3
KLG-SF40-WBR, uc=90.5</t>
        </r>
      </text>
    </comment>
    <comment ref="E16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uc=46.30
KLG-SF40-WBR, uc=42.80</t>
        </r>
      </text>
    </comment>
    <comment ref="E17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KLG-SF40-WBR, uc=7</t>
        </r>
      </text>
    </comment>
    <comment ref="E18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uc=1.60</t>
        </r>
      </text>
    </comment>
    <comment ref="E19" authorId="0">
      <text>
        <r>
          <rPr>
            <sz val="10"/>
            <rFont val="Arial"/>
            <family val="2"/>
          </rPr>
          <t>Uc=10.5
KLG-SF40-WBR, uc=10.70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uc=0.06</t>
        </r>
      </text>
    </comment>
    <comment ref="E21" authorId="0">
      <text>
        <r>
          <rPr>
            <sz val="10"/>
            <rFont val="Arial"/>
            <family val="2"/>
          </rPr>
          <t>Uc=2.70</t>
        </r>
      </text>
    </comment>
    <comment ref="E22" authorId="0">
      <text>
        <r>
          <rPr>
            <sz val="10"/>
            <rFont val="Arial"/>
            <family val="2"/>
          </rPr>
          <t>Uc=4.50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uc=7.6
KLG-SF40-WBR, uc=5.5</t>
        </r>
      </text>
    </comment>
    <comment ref="E24" authorId="0">
      <text>
        <r>
          <rPr>
            <sz val="10"/>
            <rFont val="Arial"/>
            <family val="2"/>
          </rPr>
          <t>Uc=.06</t>
        </r>
      </text>
    </comment>
    <comment ref="E25" authorId="0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uc=2.50
KLG-SF40-WBR, uc=1.90</t>
        </r>
      </text>
    </comment>
    <comment ref="E26" authorId="0">
      <text>
        <r>
          <rPr>
            <sz val="10"/>
            <rFont val="Arial"/>
            <family val="2"/>
          </rPr>
          <t>USD
Uc=0.50</t>
        </r>
      </text>
    </comment>
    <comment ref="E27" authorId="0">
      <text>
        <r>
          <rPr>
            <sz val="10"/>
            <rFont val="Arial"/>
            <family val="2"/>
          </rPr>
          <t>Uc=0.90</t>
        </r>
      </text>
    </comment>
    <comment ref="E28" authorId="0">
      <text>
        <r>
          <rPr>
            <sz val="10"/>
            <rFont val="Arial"/>
            <family val="2"/>
          </rPr>
          <t>Uc=0.60</t>
        </r>
      </text>
    </comment>
    <comment ref="E29" authorId="0">
      <text>
        <r>
          <rPr>
            <sz val="10"/>
            <rFont val="Arial"/>
            <family val="2"/>
          </rPr>
          <t>Uc=1.2</t>
        </r>
      </text>
    </comment>
    <comment ref="E30" authorId="0">
      <text>
        <r>
          <rPr>
            <sz val="10"/>
            <rFont val="Arial"/>
            <family val="2"/>
          </rPr>
          <t>Uc=1.9
Part code SF40-3D1M, 1521400803</t>
        </r>
      </text>
    </comment>
    <comment ref="B31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6pcs horizontal plastic louver</t>
        </r>
      </text>
    </comment>
    <comment ref="E31" authorId="0">
      <text>
        <r>
          <rPr>
            <sz val="10"/>
            <rFont val="Arial"/>
            <family val="2"/>
          </rPr>
          <t>Uc=0.4</t>
        </r>
      </text>
    </comment>
    <comment ref="B32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5pcs vertical louver </t>
        </r>
      </text>
    </comment>
    <comment ref="E32" authorId="0">
      <text>
        <r>
          <rPr>
            <sz val="10"/>
            <rFont val="Arial"/>
            <family val="2"/>
          </rPr>
          <t>Uc=0.2</t>
        </r>
      </text>
    </comment>
    <comment ref="B33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1pc vertical louver, outermost left side</t>
        </r>
      </text>
    </comment>
    <comment ref="E33" authorId="0">
      <text>
        <r>
          <rPr>
            <sz val="10"/>
            <rFont val="Arial"/>
            <family val="2"/>
          </rPr>
          <t>Uc=0.2</t>
        </r>
      </text>
    </comment>
    <comment ref="E34" authorId="0">
      <text>
        <r>
          <rPr>
            <sz val="10"/>
            <rFont val="Arial"/>
            <family val="2"/>
          </rPr>
          <t>Uc=0.03</t>
        </r>
      </text>
    </comment>
    <comment ref="E35" authorId="0">
      <text>
        <r>
          <rPr>
            <sz val="10"/>
            <rFont val="Arial"/>
            <family val="2"/>
          </rPr>
          <t>Uc=0.5</t>
        </r>
      </text>
    </comment>
    <comment ref="E36" authorId="0">
      <text>
        <r>
          <rPr>
            <sz val="10"/>
            <rFont val="Arial"/>
            <family val="2"/>
          </rPr>
          <t>Uc=1.3</t>
        </r>
      </text>
    </comment>
    <comment ref="E39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uc=108</t>
        </r>
      </text>
    </comment>
    <comment ref="E40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uc=1.80</t>
        </r>
      </text>
    </comment>
    <comment ref="E41" authorId="0">
      <text>
        <r>
          <rPr>
            <sz val="10"/>
            <rFont val="Arial"/>
            <family val="2"/>
          </rPr>
          <t>Uc=4.90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43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uc=26.90</t>
        </r>
      </text>
    </comment>
    <comment ref="E44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uc=19.80</t>
        </r>
      </text>
    </comment>
    <comment ref="E45" authorId="0">
      <text>
        <r>
          <rPr>
            <sz val="10"/>
            <rFont val="Arial"/>
            <family val="2"/>
          </rPr>
          <t>Uc=3.60
KLG-SF40-WBR, uc=2.90</t>
        </r>
      </text>
    </comment>
    <comment ref="E47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uc=0.6</t>
        </r>
      </text>
    </comment>
    <comment ref="E48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uc=0.30</t>
        </r>
      </text>
    </comment>
    <comment ref="E49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uc=0.04</t>
        </r>
      </text>
    </comment>
    <comment ref="E50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uc=0.06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from Peng E-mail, Sept.18,2023 uc=16.40</t>
        </r>
      </text>
    </comment>
    <comment ref="B52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integrated to PCB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integrated to PCB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uc=0.3</t>
        </r>
      </text>
    </comment>
    <comment ref="E53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uc=1.90</t>
        </r>
      </text>
    </comment>
    <comment ref="E54" authorId="1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uc=8.40</t>
        </r>
      </text>
    </comment>
    <comment ref="E55" authorId="0">
      <text>
        <r>
          <rPr>
            <sz val="10"/>
            <rFont val="Arial"/>
            <family val="2"/>
          </rPr>
          <t>Uc=1.9
KLG-SF40-WBR, uc=2.30</t>
        </r>
      </text>
    </comment>
    <comment ref="E56" authorId="0">
      <text>
        <r>
          <rPr>
            <sz val="10"/>
            <rFont val="Arial"/>
            <family val="2"/>
          </rPr>
          <t>Uc=1.30</t>
        </r>
      </text>
    </comment>
    <comment ref="E57" authorId="0">
      <text>
        <r>
          <rPr>
            <sz val="10"/>
            <rFont val="Arial"/>
            <family val="2"/>
          </rPr>
          <t>Uc=0.70</t>
        </r>
      </text>
    </comment>
    <comment ref="E58" authorId="0">
      <text>
        <r>
          <rPr>
            <sz val="10"/>
            <rFont val="Arial"/>
            <family val="2"/>
          </rPr>
          <t>Uc=.80</t>
        </r>
      </text>
    </comment>
    <comment ref="E59" authorId="0">
      <text>
        <r>
          <rPr>
            <sz val="10"/>
            <rFont val="Arial"/>
            <family val="2"/>
          </rPr>
          <t>Uc=.40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USD=1.60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1.73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2.14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2.27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2.58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2.42</t>
        </r>
      </text>
    </comment>
  </commentList>
</comments>
</file>

<file path=xl/sharedStrings.xml><?xml version="1.0" encoding="utf-8"?>
<sst xmlns="http://schemas.openxmlformats.org/spreadsheetml/2006/main" count="312" uniqueCount="228">
  <si>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</si>
  <si>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</si>
  <si>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</si>
  <si>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</si>
  <si>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</si>
  <si>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</si>
  <si>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</si>
  <si>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Indoor</t>
  </si>
  <si>
    <t>n/a</t>
  </si>
  <si>
    <t>Remote Control Holder</t>
  </si>
  <si>
    <t>Outdoor</t>
  </si>
  <si>
    <t>Terminal Board</t>
  </si>
  <si>
    <t>Condenser</t>
  </si>
  <si>
    <t>FOB</t>
  </si>
  <si>
    <t>Standard Cost</t>
  </si>
  <si>
    <t>FOBx1.1x1.12xP60.00</t>
  </si>
  <si>
    <t>ASC Price</t>
  </si>
  <si>
    <t>SRP</t>
  </si>
  <si>
    <t>-</t>
  </si>
  <si>
    <t>UP</t>
  </si>
  <si>
    <t>System</t>
  </si>
  <si>
    <t>CERTUS PARTS LIST</t>
  </si>
  <si>
    <t>AUGUST 18, 2023</t>
  </si>
  <si>
    <t>Carton Box IDU</t>
  </si>
  <si>
    <t>KSM-IW10-WCT10M1M32 IDU</t>
  </si>
  <si>
    <t>Carton Box ODU</t>
  </si>
  <si>
    <t>KSM-IW10-WCT10M1M32 ODU</t>
  </si>
  <si>
    <t>KSM-IW15-WCT10M1M32 IDU</t>
  </si>
  <si>
    <t>KSM-IW15-WCT10M1M32 ODU</t>
  </si>
  <si>
    <t>KSM-IW20-WCT10M1M32 IDU</t>
  </si>
  <si>
    <t>KSM-IW20-WCT10M1M32 ODU</t>
  </si>
  <si>
    <t>KSM-IW25-WCT10M1M32 IDU</t>
  </si>
  <si>
    <t>KSM-IW25-WCT10M1M32 ODU</t>
  </si>
  <si>
    <t>16222000B88835</t>
  </si>
  <si>
    <t>16222000B88806</t>
  </si>
  <si>
    <t>16222000B88832</t>
  </si>
  <si>
    <t>16222000B88834</t>
  </si>
  <si>
    <t>16222000B88808</t>
  </si>
  <si>
    <t>16222000B88807</t>
  </si>
  <si>
    <t>16222000B88809</t>
  </si>
  <si>
    <t>16222000B88833</t>
  </si>
  <si>
    <t>MD16222000B88835</t>
  </si>
  <si>
    <t>MD16222000B88806</t>
  </si>
  <si>
    <t>MD16222000B88832</t>
  </si>
  <si>
    <t>MD16222000B88834</t>
  </si>
  <si>
    <t>MD16222000B88808</t>
  </si>
  <si>
    <t>MD16222000B88807</t>
  </si>
  <si>
    <t>MD16222000B88809</t>
  </si>
  <si>
    <t>MD16222000B88833</t>
  </si>
  <si>
    <t>KLG-SF40-WBR6H1M32</t>
  </si>
  <si>
    <t>KOLIN Description</t>
  </si>
  <si>
    <t>Supplier Description</t>
  </si>
  <si>
    <t>GVC36ARXH-D6NND2A/I</t>
  </si>
  <si>
    <t>GVC36ARXH-D6NND2A/O</t>
  </si>
  <si>
    <t xml:space="preserve">Display Board </t>
  </si>
  <si>
    <t>Evaporator Assy</t>
  </si>
  <si>
    <t>Fan Motor LN170A</t>
  </si>
  <si>
    <t>Centrifugal Fan</t>
  </si>
  <si>
    <t>电容 CBB61S 10uF/450V(P2/S3)</t>
  </si>
  <si>
    <t xml:space="preserve">Main Board </t>
  </si>
  <si>
    <t>Propeller Housing Sub-assy</t>
  </si>
  <si>
    <t>Filter Sub-Assy</t>
  </si>
  <si>
    <t>Water Tray Sub-assy</t>
  </si>
  <si>
    <t>Drainage Pipe Sub-assy</t>
  </si>
  <si>
    <r>
      <t xml:space="preserve">Temperature Sensor </t>
    </r>
    <r>
      <rPr>
        <sz val="10"/>
        <color indexed="8"/>
        <rFont val="Microsoft YaHei"/>
        <family val="2"/>
      </rPr>
      <t xml:space="preserve">感温包 </t>
    </r>
    <r>
      <rPr>
        <sz val="10"/>
        <color indexed="8"/>
        <rFont val="Arial"/>
        <family val="2"/>
        <charset val="1"/>
      </rPr>
      <t>15KS/20KT-XH-4P-K3(</t>
    </r>
    <r>
      <rPr>
        <sz val="10"/>
        <color indexed="8"/>
        <rFont val="Microsoft YaHei"/>
        <family val="2"/>
      </rPr>
      <t>黑色</t>
    </r>
    <r>
      <rPr>
        <sz val="10"/>
        <color indexed="8"/>
        <rFont val="Arial"/>
        <family val="2"/>
        <charset val="1"/>
      </rPr>
      <t>)-500/1600MM(</t>
    </r>
    <r>
      <rPr>
        <sz val="10"/>
        <color indexed="8"/>
        <rFont val="Microsoft YaHei"/>
        <family val="2"/>
      </rPr>
      <t>有下挂</t>
    </r>
    <r>
      <rPr>
        <sz val="10"/>
        <color indexed="8"/>
        <rFont val="Arial"/>
        <family val="2"/>
        <charset val="1"/>
      </rPr>
      <t>)</t>
    </r>
  </si>
  <si>
    <t>Stepping Motor</t>
  </si>
  <si>
    <t>Guide Louver</t>
  </si>
  <si>
    <t>Air Louver 1</t>
  </si>
  <si>
    <t>Air Louver 2</t>
  </si>
  <si>
    <t>Crankshaft of Guide Louver</t>
  </si>
  <si>
    <t>Filter (lower)</t>
  </si>
  <si>
    <t>Filter Sub-assy(Upper)</t>
  </si>
  <si>
    <t>300001060632</t>
  </si>
  <si>
    <t>01100100275</t>
  </si>
  <si>
    <t>1501442410</t>
  </si>
  <si>
    <t>10314401</t>
  </si>
  <si>
    <t>3301074709</t>
  </si>
  <si>
    <t>300002000688</t>
  </si>
  <si>
    <t>2615000701</t>
  </si>
  <si>
    <t>12104058</t>
  </si>
  <si>
    <t>07210028</t>
  </si>
  <si>
    <t>12314811</t>
  </si>
  <si>
    <t>05235434</t>
  </si>
  <si>
    <t>420001000002</t>
  </si>
  <si>
    <t>1521210104</t>
  </si>
  <si>
    <t>15212115</t>
  </si>
  <si>
    <t>20000400002302</t>
  </si>
  <si>
    <t>200007060056</t>
  </si>
  <si>
    <t>200007060055</t>
  </si>
  <si>
    <t>1056420502</t>
  </si>
  <si>
    <t>11124012</t>
  </si>
  <si>
    <t>111001000032</t>
  </si>
  <si>
    <t>KLG-SF40-5G1M</t>
  </si>
  <si>
    <t>KLG-SF40-5G1M/IF40-5G1M32</t>
  </si>
  <si>
    <t>KLG-SF40-5G1M/SF70-4D3M / SF40-3D1M/ IF40/70/IF40-5G1M32</t>
  </si>
  <si>
    <t>KLG-SF40-5G1M/SF70-4D3M / SF40-3D1M / IF40/70/IF40/70-5G1M32/VRK5-51FLINV</t>
  </si>
  <si>
    <t>KLG-IF70-5G1M32</t>
  </si>
  <si>
    <t>KLG-IF40/IF70-5G1M32</t>
  </si>
  <si>
    <t>KLG-IF40-3D1M</t>
  </si>
  <si>
    <t>KLG-SF40-5G1M/IF40/70-5G1M32</t>
  </si>
  <si>
    <t>KLG-SF40-5G1M/SF40-3D1M / SF70-4D3M / IF40/70/IF40/70-5G1M32</t>
  </si>
  <si>
    <t>GR300001060632</t>
  </si>
  <si>
    <t>Display board D850F23GGJ</t>
  </si>
  <si>
    <t>GR01100100275</t>
  </si>
  <si>
    <t>Evaporator 876 x25.4 x 472mm 405pcs, Blue fins, 2rows / 92lines</t>
  </si>
  <si>
    <t>GR1501442410</t>
  </si>
  <si>
    <t>Fan Motor (IDU)  LN170A</t>
  </si>
  <si>
    <t>MD2011405401</t>
  </si>
  <si>
    <t>Capacitor 10mf / 450V</t>
  </si>
  <si>
    <t>GR300002000688</t>
  </si>
  <si>
    <t>PCB (IDU) M303F1AE</t>
  </si>
  <si>
    <t>GR12104058</t>
  </si>
  <si>
    <t>Blower Housing</t>
  </si>
  <si>
    <t>GR07210028</t>
  </si>
  <si>
    <t>GR12314811</t>
  </si>
  <si>
    <t>Drain Pan</t>
  </si>
  <si>
    <t>GR05235434</t>
  </si>
  <si>
    <t>Drain hose</t>
  </si>
  <si>
    <t>GR390001375</t>
  </si>
  <si>
    <t>Temperature Sensor (IDU) GL15K / GW20K, 500/1600mm</t>
  </si>
  <si>
    <t>GR420001000002</t>
  </si>
  <si>
    <t>Terminal Board (IDU)</t>
  </si>
  <si>
    <t>GR1521210104</t>
  </si>
  <si>
    <t>Swing Motor MP24TA (vertical)</t>
  </si>
  <si>
    <t>GR1521400803</t>
  </si>
  <si>
    <t>Swing Motor MP35AB (Horizontal)</t>
  </si>
  <si>
    <t>GR20000400002302</t>
  </si>
  <si>
    <t>Louver horizontal</t>
  </si>
  <si>
    <t>GR200007060056</t>
  </si>
  <si>
    <t>Louver vertical 1</t>
  </si>
  <si>
    <t>GR200007060055</t>
  </si>
  <si>
    <t>Louver vertical 2</t>
  </si>
  <si>
    <t>GR1056420502</t>
  </si>
  <si>
    <t>Guide Louver holder (horizontal louver)</t>
  </si>
  <si>
    <t>GR11124012</t>
  </si>
  <si>
    <t>GR111001000032</t>
  </si>
  <si>
    <t>Filter Sub-assy(Upper) 623x550x70mm</t>
  </si>
  <si>
    <t>Compressor QXFS-F325rN470</t>
  </si>
  <si>
    <t>Condenser Assy</t>
  </si>
  <si>
    <t>Cut-off Valve 3/8"</t>
  </si>
  <si>
    <t>Pressure Protech Switch YK-4.6/3.8</t>
  </si>
  <si>
    <t>Motor Support Sub-Assy</t>
  </si>
  <si>
    <t>Brushless DC Motor B-LW92R-ZL(10P)</t>
  </si>
  <si>
    <t>Axial Flow Fan</t>
  </si>
  <si>
    <t>Main Board W6001AD</t>
  </si>
  <si>
    <t>Current Interconvertible Inductor 0057-50A</t>
  </si>
  <si>
    <t>Relay OJT-SH-112DM</t>
  </si>
  <si>
    <t>Jumper 2.5mm</t>
  </si>
  <si>
    <t>Relay 10A 250VAC/12VDC</t>
  </si>
  <si>
    <t>电容 CBB65 35uF/450V(P2/S2)</t>
  </si>
  <si>
    <t>AC Contactor GC6-45S/01C3A</t>
  </si>
  <si>
    <t>Transformer 41x16.5</t>
  </si>
  <si>
    <t>Temperature Sensor 50KT-XH-2P-800mm</t>
  </si>
  <si>
    <t>Handle (9082C)</t>
  </si>
  <si>
    <t>Valve Cover (9082C)</t>
  </si>
  <si>
    <t>009001060914</t>
  </si>
  <si>
    <t>01100206192501</t>
  </si>
  <si>
    <t>070001060035</t>
  </si>
  <si>
    <t>4602000603</t>
  </si>
  <si>
    <t>017012060411</t>
  </si>
  <si>
    <t>150104060094</t>
  </si>
  <si>
    <t>103002060027</t>
  </si>
  <si>
    <t>300027062135</t>
  </si>
  <si>
    <t>43120131</t>
  </si>
  <si>
    <t>44020425</t>
  </si>
  <si>
    <t>30000300000406</t>
  </si>
  <si>
    <t>4202021911</t>
  </si>
  <si>
    <t>300021060005</t>
  </si>
  <si>
    <t>44020452</t>
  </si>
  <si>
    <t>3300008102</t>
  </si>
  <si>
    <t>44010265</t>
  </si>
  <si>
    <t>43118000004</t>
  </si>
  <si>
    <t>200149060022</t>
  </si>
  <si>
    <t>200087060008</t>
  </si>
  <si>
    <t>KLG-IF40-5G1M32</t>
  </si>
  <si>
    <t>KFG-40F1</t>
  </si>
  <si>
    <t>Cut-off Valve 3/8"(Pressure Valve)</t>
  </si>
  <si>
    <t>GR4602000604</t>
  </si>
  <si>
    <t>Pressure Switch YK-4.6/3.8</t>
  </si>
  <si>
    <t>Fan Motor Bracket (ODU)</t>
  </si>
  <si>
    <t>Fan Motor (ODU) B-LW92R-ZL(10P)</t>
  </si>
  <si>
    <t>GR103002060027</t>
  </si>
  <si>
    <t>Propeller fan</t>
  </si>
  <si>
    <t>PCB (ODU)</t>
  </si>
  <si>
    <t>GR2010132</t>
  </si>
  <si>
    <t>GR43118000004</t>
  </si>
  <si>
    <t>Transformer 41x16.5G</t>
  </si>
  <si>
    <t>GR3900012134</t>
  </si>
  <si>
    <t>Discharge Sensor 50K, XH-2P-800mm</t>
  </si>
  <si>
    <t>TK0499116000</t>
  </si>
  <si>
    <t>GR33000027</t>
  </si>
  <si>
    <t>Capacitor 35mf / 450V</t>
  </si>
  <si>
    <t>SERVICE PARTS COMPONENT</t>
  </si>
  <si>
    <t>Blower Wheel 379x180.5</t>
  </si>
  <si>
    <t>GR2615000701</t>
  </si>
  <si>
    <t>Cut-off Valve 5/8"(Pressure Valve)</t>
  </si>
  <si>
    <t>KLG-IF40-5G1M32/KSG-IWF-25WFY</t>
  </si>
  <si>
    <t>GR070001060032</t>
  </si>
  <si>
    <t>GR305001060145_K79941</t>
  </si>
  <si>
    <t>Remote Control YAP1F11</t>
  </si>
  <si>
    <t>Terminal Block (ODU)</t>
  </si>
  <si>
    <t>GR422000060075</t>
  </si>
  <si>
    <t>Primus Gold</t>
  </si>
  <si>
    <t>GR300018060398</t>
  </si>
  <si>
    <t>Wifi Module WB04A(RT-13)</t>
  </si>
  <si>
    <t>Actiyator 调速板 QDWN1F(防腐)</t>
  </si>
  <si>
    <t>300018060398</t>
  </si>
  <si>
    <r>
      <t xml:space="preserve">Detecting Plate </t>
    </r>
    <r>
      <rPr>
        <sz val="10"/>
        <color indexed="8"/>
        <rFont val="Microsoft YaHei"/>
        <family val="2"/>
      </rPr>
      <t xml:space="preserve">检测板 </t>
    </r>
    <r>
      <rPr>
        <sz val="10"/>
        <color indexed="8"/>
        <rFont val="Arial"/>
        <family val="2"/>
        <charset val="1"/>
      </rPr>
      <t>WB04A(RT-13)</t>
    </r>
  </si>
  <si>
    <t>305001060145_K79941</t>
  </si>
  <si>
    <r>
      <t xml:space="preserve">Remote Controller </t>
    </r>
    <r>
      <rPr>
        <sz val="10"/>
        <color indexed="8"/>
        <rFont val="Microsoft YaHei"/>
        <family val="2"/>
      </rPr>
      <t xml:space="preserve">遥控器 </t>
    </r>
    <r>
      <rPr>
        <sz val="10"/>
        <color indexed="8"/>
        <rFont val="Arial"/>
        <family val="2"/>
        <charset val="1"/>
      </rPr>
      <t>YAP1F11(</t>
    </r>
    <r>
      <rPr>
        <sz val="10"/>
        <color indexed="8"/>
        <rFont val="Microsoft YaHei"/>
        <family val="2"/>
      </rPr>
      <t>降功率</t>
    </r>
    <r>
      <rPr>
        <sz val="10"/>
        <color indexed="8"/>
        <rFont val="Arial"/>
        <family val="2"/>
        <charset val="1"/>
      </rPr>
      <t>)</t>
    </r>
  </si>
  <si>
    <t>070001060032</t>
  </si>
  <si>
    <t>Cut-off valve 5/8(N)</t>
  </si>
  <si>
    <t>422000060075</t>
  </si>
  <si>
    <t>GR009001060914</t>
  </si>
  <si>
    <t>GR01100206192501</t>
  </si>
  <si>
    <t>GR070001060035</t>
  </si>
  <si>
    <t>GR017012060411</t>
  </si>
  <si>
    <t>GR150104060094</t>
  </si>
  <si>
    <t>GR300027062135</t>
  </si>
  <si>
    <t>GR44020425</t>
  </si>
  <si>
    <t>GR43120131</t>
  </si>
  <si>
    <t>GR30000300000406</t>
  </si>
  <si>
    <t>GR4202021911</t>
  </si>
  <si>
    <t>GR300021060005</t>
  </si>
  <si>
    <t>GR44020452</t>
  </si>
  <si>
    <t>GR200149060022</t>
  </si>
  <si>
    <t>GR200087060008</t>
  </si>
  <si>
    <t>DECEMBER 07, 2023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</si>
</sst>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  <charset val="1"/>
    </font>
    <font>
      <sz val="10"/>
      <color indexed="8"/>
      <name val="Arial Unicode MS"/>
      <family val="2"/>
      <charset val="134"/>
    </font>
    <font>
      <sz val="10"/>
      <color indexed="8"/>
      <name val="Microsoft YaHei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" fontId="11" fillId="0" borderId="0" xfId="0" applyNumberFormat="1" applyFont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11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8" xfId="0" applyFont="1" applyFill="1" applyBorder="1"/>
    <xf numFmtId="0" fontId="0" fillId="0" borderId="13" xfId="0" applyFont="1" applyFill="1" applyBorder="1"/>
    <xf numFmtId="0" fontId="0" fillId="0" borderId="7" xfId="0" applyFont="1" applyFill="1" applyBorder="1"/>
    <xf numFmtId="49" fontId="13" fillId="0" borderId="15" xfId="0" applyNumberFormat="1" applyFont="1" applyBorder="1" applyAlignment="1">
      <alignment wrapText="1"/>
    </xf>
    <xf numFmtId="0" fontId="0" fillId="0" borderId="6" xfId="0" applyFont="1" applyFill="1" applyBorder="1" applyAlignment="1">
      <alignment horizontal="left"/>
    </xf>
    <xf numFmtId="0" fontId="0" fillId="0" borderId="7" xfId="0" applyFill="1" applyBorder="1"/>
    <xf numFmtId="49" fontId="14" fillId="0" borderId="4" xfId="0" applyNumberFormat="1" applyFont="1" applyBorder="1" applyAlignment="1">
      <alignment vertical="center" wrapText="1"/>
    </xf>
    <xf numFmtId="0" fontId="0" fillId="0" borderId="10" xfId="0" applyFont="1" applyFill="1" applyBorder="1"/>
    <xf numFmtId="49" fontId="15" fillId="0" borderId="7" xfId="0" applyNumberFormat="1" applyFont="1" applyBorder="1" applyAlignment="1">
      <alignment vertical="center" wrapText="1"/>
    </xf>
    <xf numFmtId="49" fontId="14" fillId="0" borderId="6" xfId="0" applyNumberFormat="1" applyFont="1" applyBorder="1" applyAlignment="1">
      <alignment vertical="center"/>
    </xf>
    <xf numFmtId="0" fontId="0" fillId="0" borderId="9" xfId="0" applyFont="1" applyBorder="1" applyAlignment="1">
      <alignment horizontal="left"/>
    </xf>
    <xf numFmtId="0" fontId="0" fillId="0" borderId="7" xfId="0" applyFont="1" applyBorder="1"/>
    <xf numFmtId="0" fontId="0" fillId="0" borderId="11" xfId="0" applyFont="1" applyBorder="1"/>
    <xf numFmtId="0" fontId="0" fillId="0" borderId="7" xfId="0" applyFont="1" applyBorder="1" applyAlignment="1">
      <alignment horizontal="center"/>
    </xf>
    <xf numFmtId="49" fontId="11" fillId="0" borderId="15" xfId="0" applyNumberFormat="1" applyFont="1" applyBorder="1" applyAlignment="1">
      <alignment horizontal="center" wrapText="1"/>
    </xf>
    <xf numFmtId="49" fontId="11" fillId="0" borderId="7" xfId="0" applyNumberFormat="1" applyFont="1" applyFill="1" applyBorder="1" applyAlignment="1">
      <alignment horizont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49" fontId="14" fillId="0" borderId="7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8" xfId="0" applyFill="1" applyBorder="1"/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4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7" xfId="0" applyBorder="1"/>
    <xf numFmtId="49" fontId="13" fillId="0" borderId="15" xfId="0" applyNumberFormat="1" applyFont="1" applyFill="1" applyBorder="1" applyAlignment="1">
      <alignment wrapText="1"/>
    </xf>
    <xf numFmtId="0" fontId="0" fillId="0" borderId="12" xfId="0" applyBorder="1"/>
    <xf numFmtId="49" fontId="14" fillId="0" borderId="4" xfId="0" applyNumberFormat="1" applyFont="1" applyBorder="1" applyAlignment="1">
      <alignment vertical="center"/>
    </xf>
    <xf numFmtId="49" fontId="13" fillId="0" borderId="20" xfId="0" applyNumberFormat="1" applyFont="1" applyFill="1" applyBorder="1" applyAlignment="1">
      <alignment wrapText="1"/>
    </xf>
    <xf numFmtId="49" fontId="13" fillId="0" borderId="21" xfId="0" applyNumberFormat="1" applyFont="1" applyFill="1" applyBorder="1" applyAlignment="1">
      <alignment wrapText="1"/>
    </xf>
    <xf numFmtId="49" fontId="13" fillId="0" borderId="15" xfId="0" applyNumberFormat="1" applyFont="1" applyFill="1" applyBorder="1" applyAlignment="1"/>
    <xf numFmtId="49" fontId="13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49" fontId="13" fillId="0" borderId="15" xfId="0" applyNumberFormat="1" applyFont="1" applyBorder="1" applyAlignment="1">
      <alignment horizontal="center" wrapText="1"/>
    </xf>
    <xf numFmtId="49" fontId="13" fillId="0" borderId="22" xfId="0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applyNumberFormat="1" applyFont="1" applyFill="1" applyBorder="1" applyAlignment="1">
      <alignment horizontal="center" wrapText="1"/>
    </xf>
    <xf numFmtId="49" fontId="11" fillId="0" borderId="23" xfId="0" applyNumberFormat="1" applyFont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Fill="1" applyBorder="1"/>
    <xf numFmtId="0" fontId="12" fillId="0" borderId="7" xfId="0" applyFont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4" xfId="0" applyBorder="1"/>
    <xf numFmtId="49" fontId="14" fillId="0" borderId="16" xfId="0" applyNumberFormat="1" applyFont="1" applyFill="1" applyBorder="1" applyAlignment="1">
      <alignment horizontal="center" vertical="center"/>
    </xf>
    <xf numFmtId="0" fontId="12" fillId="0" borderId="7" xfId="0" applyFont="1" applyBorder="1"/>
    <xf numFmtId="49" fontId="11" fillId="0" borderId="20" xfId="0" applyNumberFormat="1" applyFont="1" applyFill="1" applyBorder="1" applyAlignment="1">
      <alignment horizontal="center" wrapText="1"/>
    </xf>
    <xf numFmtId="49" fontId="13" fillId="0" borderId="23" xfId="0" applyNumberFormat="1" applyFont="1" applyFill="1" applyBorder="1" applyAlignment="1">
      <alignment wrapText="1"/>
    </xf>
    <xf numFmtId="49" fontId="14" fillId="0" borderId="7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wrapText="1"/>
    </xf>
    <xf numFmtId="0" fontId="0" fillId="0" borderId="8" xfId="0" applyFill="1" applyBorder="1" applyAlignment="1">
      <alignment horizontal="left"/>
    </xf>
    <xf numFmtId="49" fontId="13" fillId="0" borderId="22" xfId="0" applyNumberFormat="1" applyFont="1" applyFill="1" applyBorder="1" applyAlignment="1"/>
    <xf numFmtId="49" fontId="14" fillId="0" borderId="16" xfId="0" applyNumberFormat="1" applyFont="1" applyBorder="1" applyAlignment="1">
      <alignment vertical="center"/>
    </xf>
    <xf numFmtId="4" fontId="3" fillId="0" borderId="8" xfId="0" applyNumberFormat="1" applyFont="1" applyFill="1" applyBorder="1" applyAlignment="1">
      <alignment horizontal="center"/>
    </xf>
    <xf numFmtId="49" fontId="14" fillId="0" borderId="16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center"/>
    </xf>
    <xf numFmtId="49" fontId="14" fillId="0" borderId="7" xfId="0" applyNumberFormat="1" applyFont="1" applyBorder="1" applyAlignment="1">
      <alignment vertical="center"/>
    </xf>
    <xf numFmtId="49" fontId="14" fillId="0" borderId="7" xfId="0" applyNumberFormat="1" applyFont="1" applyFill="1" applyBorder="1" applyAlignment="1">
      <alignment horizontal="left" vertical="center"/>
    </xf>
    <xf numFmtId="49" fontId="14" fillId="0" borderId="7" xfId="0" applyNumberFormat="1" applyFont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wrapText="1"/>
    </xf>
    <xf numFmtId="49" fontId="13" fillId="0" borderId="7" xfId="0" applyNumberFormat="1" applyFont="1" applyBorder="1" applyAlignment="1">
      <alignment horizont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9"/>
  <sheetViews>
    <sheetView tabSelected="1" workbookViewId="0">
      <pane xSplit="2" ySplit="12" topLeftCell="E34" activePane="bottomRight" state="frozen"/>
      <selection pane="topRight" activeCell="C1" sqref="C1"/>
      <selection pane="bottomLeft" activeCell="A13" sqref="A13"/>
      <selection pane="bottomRight" activeCell="B39" sqref="B39"/>
    </sheetView>
  </sheetViews>
  <sheetFormatPr defaultRowHeight="13.2"/>
  <cols>
    <col min="1" max="1" width="17.6640625" style="4" customWidth="1"/>
    <col min="2" max="2" width="41.21875" style="9" customWidth="1"/>
    <col min="3" max="3" width="50.33203125" style="9" customWidth="1"/>
    <col min="4" max="4" width="35.109375" style="4" customWidth="1"/>
    <col min="5" max="5" width="19.5546875" style="4" customWidth="1"/>
    <col min="6" max="6" width="8.109375" style="20" customWidth="1"/>
    <col min="7" max="7" width="19" style="3" bestFit="1" customWidth="1"/>
    <col min="8" max="8" width="9.5546875" style="30" customWidth="1"/>
    <col min="9" max="9" width="8.88671875" style="30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23">
        <v>1</v>
      </c>
      <c r="F1" s="25" t="s">
        <v>18</v>
      </c>
      <c r="G1" s="23">
        <v>50</v>
      </c>
      <c r="H1" s="24">
        <v>0.9</v>
      </c>
    </row>
    <row r="2" spans="1:10" ht="15.6">
      <c r="A2" s="5" t="s">
        <v>192</v>
      </c>
      <c r="B2" s="2"/>
      <c r="C2" s="2"/>
      <c r="D2" s="1"/>
      <c r="E2" s="23">
        <v>51</v>
      </c>
      <c r="F2" s="25" t="s">
        <v>18</v>
      </c>
      <c r="G2" s="23">
        <v>100</v>
      </c>
      <c r="H2" s="24">
        <v>0.8</v>
      </c>
    </row>
    <row r="3" spans="1:10" ht="15.6">
      <c r="A3" s="5" t="s">
        <v>49</v>
      </c>
      <c r="B3" s="2"/>
      <c r="C3" s="2"/>
      <c r="D3" s="1"/>
      <c r="E3" s="23">
        <v>101</v>
      </c>
      <c r="F3" s="25" t="s">
        <v>18</v>
      </c>
      <c r="G3" s="23">
        <v>300</v>
      </c>
      <c r="H3" s="24">
        <v>0.7</v>
      </c>
    </row>
    <row r="4" spans="1:10" ht="15.6">
      <c r="A4" s="32" t="s">
        <v>227</v>
      </c>
      <c r="B4" s="2"/>
      <c r="C4" s="2"/>
      <c r="D4" s="1"/>
      <c r="E4" s="23">
        <v>301</v>
      </c>
      <c r="F4" s="25" t="s">
        <v>18</v>
      </c>
      <c r="G4" s="23">
        <v>500</v>
      </c>
      <c r="H4" s="24">
        <v>0.6</v>
      </c>
    </row>
    <row r="5" spans="1:10" ht="15.6">
      <c r="A5" s="1"/>
      <c r="B5" s="2"/>
      <c r="C5" s="2"/>
      <c r="D5" s="1"/>
      <c r="E5" s="23">
        <v>501</v>
      </c>
      <c r="F5" s="25" t="s">
        <v>18</v>
      </c>
      <c r="G5" s="23">
        <v>1000</v>
      </c>
      <c r="H5" s="24">
        <v>0.5</v>
      </c>
    </row>
    <row r="6" spans="1:10" ht="15.6">
      <c r="A6" s="3"/>
      <c r="B6" s="6"/>
      <c r="C6" s="6"/>
      <c r="D6" s="5"/>
      <c r="E6" s="23">
        <v>1001</v>
      </c>
      <c r="F6" s="25" t="s">
        <v>18</v>
      </c>
      <c r="G6" s="23">
        <v>3000</v>
      </c>
      <c r="H6" s="24">
        <v>0.4</v>
      </c>
    </row>
    <row r="7" spans="1:10" ht="15.6">
      <c r="A7" s="3"/>
      <c r="B7" s="2"/>
      <c r="C7" s="2"/>
      <c r="D7" s="1"/>
      <c r="E7" s="23">
        <v>3001</v>
      </c>
      <c r="F7" s="25" t="s">
        <v>18</v>
      </c>
      <c r="G7" s="23">
        <v>5000</v>
      </c>
      <c r="H7" s="24">
        <v>0.3</v>
      </c>
    </row>
    <row r="8" spans="1:10" ht="15.6">
      <c r="A8" s="7"/>
      <c r="B8" s="7"/>
      <c r="C8" s="7"/>
      <c r="D8" s="1"/>
      <c r="E8" s="23">
        <v>5001</v>
      </c>
      <c r="F8" s="25" t="s">
        <v>18</v>
      </c>
      <c r="G8" s="23" t="s">
        <v>19</v>
      </c>
      <c r="H8" s="24">
        <v>0.25</v>
      </c>
    </row>
    <row r="9" spans="1:10">
      <c r="A9" s="7"/>
      <c r="B9" s="7"/>
      <c r="C9" s="7"/>
    </row>
    <row r="10" spans="1:10" ht="13.8" thickBot="1">
      <c r="A10" s="8"/>
    </row>
    <row r="11" spans="1:10" ht="16.2" thickBot="1">
      <c r="A11" s="10" t="s">
        <v>1</v>
      </c>
      <c r="B11" s="117" t="s">
        <v>50</v>
      </c>
      <c r="C11" s="117" t="s">
        <v>51</v>
      </c>
      <c r="D11" s="11" t="s">
        <v>3</v>
      </c>
      <c r="E11" s="10" t="s">
        <v>4</v>
      </c>
      <c r="F11" s="116" t="s">
        <v>13</v>
      </c>
      <c r="G11" s="21" t="s">
        <v>14</v>
      </c>
      <c r="H11" s="115" t="s">
        <v>16</v>
      </c>
      <c r="I11" s="31" t="s">
        <v>17</v>
      </c>
      <c r="J11" s="31" t="s">
        <v>17</v>
      </c>
    </row>
    <row r="12" spans="1:10" ht="16.2" thickBot="1">
      <c r="A12" s="12" t="s">
        <v>5</v>
      </c>
      <c r="B12" s="117"/>
      <c r="C12" s="117"/>
      <c r="D12" s="13" t="s">
        <v>6</v>
      </c>
      <c r="E12" s="12" t="s">
        <v>5</v>
      </c>
      <c r="F12" s="116"/>
      <c r="G12" s="21" t="s">
        <v>15</v>
      </c>
      <c r="H12" s="115"/>
      <c r="I12" s="22">
        <v>0.2</v>
      </c>
      <c r="J12" s="22" t="s">
        <v>20</v>
      </c>
    </row>
    <row r="13" spans="1:10">
      <c r="A13" s="14" t="s">
        <v>7</v>
      </c>
      <c r="B13" s="37" t="s">
        <v>52</v>
      </c>
      <c r="C13" s="14"/>
      <c r="D13" s="14"/>
      <c r="E13" s="15"/>
      <c r="F13" s="36"/>
    </row>
    <row r="14" spans="1:10" ht="14.4">
      <c r="A14" s="51" t="s">
        <v>101</v>
      </c>
      <c r="B14" s="38" t="s">
        <v>102</v>
      </c>
      <c r="C14" s="38" t="s">
        <v>54</v>
      </c>
      <c r="D14" s="58" t="s">
        <v>92</v>
      </c>
      <c r="E14" s="51" t="s">
        <v>72</v>
      </c>
      <c r="F14" s="26">
        <v>10.3</v>
      </c>
      <c r="G14" s="29">
        <f>F14*1.1*1.12*60</f>
        <v>761.3760000000002</v>
      </c>
      <c r="H14" s="29">
        <f>G14/0.5</f>
        <v>1522.7520000000004</v>
      </c>
      <c r="I14" s="29">
        <f>H14/0.8</f>
        <v>1903.4400000000005</v>
      </c>
      <c r="J14" s="29">
        <v>2000</v>
      </c>
    </row>
    <row r="15" spans="1:10" ht="14.4">
      <c r="A15" s="51" t="s">
        <v>103</v>
      </c>
      <c r="B15" s="39" t="s">
        <v>104</v>
      </c>
      <c r="C15" s="39" t="s">
        <v>55</v>
      </c>
      <c r="D15" s="94" t="s">
        <v>93</v>
      </c>
      <c r="E15" s="51" t="s">
        <v>73</v>
      </c>
      <c r="F15" s="26">
        <v>79.3</v>
      </c>
      <c r="G15" s="29">
        <f t="shared" ref="G15:G59" si="0">F15*1.1*1.12*60</f>
        <v>5861.8560000000007</v>
      </c>
      <c r="H15" s="29">
        <f>G15/0.75</f>
        <v>7815.8080000000009</v>
      </c>
      <c r="I15" s="29">
        <f t="shared" ref="I15:I36" si="1">H15/0.8</f>
        <v>9769.76</v>
      </c>
      <c r="J15" s="29">
        <v>10000</v>
      </c>
    </row>
    <row r="16" spans="1:10" ht="14.4">
      <c r="A16" s="62" t="s">
        <v>105</v>
      </c>
      <c r="B16" s="43" t="s">
        <v>106</v>
      </c>
      <c r="C16" s="40" t="s">
        <v>56</v>
      </c>
      <c r="D16" s="60" t="s">
        <v>94</v>
      </c>
      <c r="E16" s="51" t="s">
        <v>74</v>
      </c>
      <c r="F16" s="26">
        <v>42.8</v>
      </c>
      <c r="G16" s="29">
        <f t="shared" si="0"/>
        <v>3163.7760000000003</v>
      </c>
      <c r="H16" s="29">
        <f>G16/0.7</f>
        <v>4519.68</v>
      </c>
      <c r="I16" s="29">
        <f t="shared" si="1"/>
        <v>5649.6</v>
      </c>
      <c r="J16" s="29">
        <v>5700</v>
      </c>
    </row>
    <row r="17" spans="1:12" ht="14.4">
      <c r="A17" s="19" t="s">
        <v>107</v>
      </c>
      <c r="B17" s="60" t="s">
        <v>193</v>
      </c>
      <c r="C17" s="43" t="s">
        <v>57</v>
      </c>
      <c r="D17" s="61" t="s">
        <v>92</v>
      </c>
      <c r="E17" s="81" t="s">
        <v>75</v>
      </c>
      <c r="F17" s="26">
        <v>7</v>
      </c>
      <c r="G17" s="29">
        <f t="shared" si="0"/>
        <v>517.44000000000017</v>
      </c>
      <c r="H17" s="29">
        <f>G17/0.5</f>
        <v>1034.8800000000003</v>
      </c>
      <c r="I17" s="29">
        <f t="shared" si="1"/>
        <v>1293.6000000000004</v>
      </c>
      <c r="J17" s="29">
        <v>1650</v>
      </c>
    </row>
    <row r="18" spans="1:12" ht="14.4">
      <c r="A18" s="92" t="s">
        <v>189</v>
      </c>
      <c r="B18" s="60" t="s">
        <v>108</v>
      </c>
      <c r="C18" s="41" t="s">
        <v>58</v>
      </c>
      <c r="D18" s="61" t="s">
        <v>92</v>
      </c>
      <c r="E18" s="52" t="s">
        <v>76</v>
      </c>
      <c r="F18" s="26">
        <v>1.6</v>
      </c>
      <c r="G18" s="29">
        <f t="shared" si="0"/>
        <v>118.27200000000003</v>
      </c>
      <c r="H18" s="29">
        <f>G18/0.3</f>
        <v>394.24000000000012</v>
      </c>
      <c r="I18" s="29">
        <f t="shared" si="1"/>
        <v>492.80000000000013</v>
      </c>
      <c r="J18" s="29">
        <v>500</v>
      </c>
    </row>
    <row r="19" spans="1:12" ht="14.4">
      <c r="A19" s="51" t="s">
        <v>109</v>
      </c>
      <c r="B19" s="67" t="s">
        <v>110</v>
      </c>
      <c r="C19" s="42" t="s">
        <v>59</v>
      </c>
      <c r="D19" s="61" t="s">
        <v>92</v>
      </c>
      <c r="E19" s="51" t="s">
        <v>77</v>
      </c>
      <c r="F19" s="26">
        <v>10.7</v>
      </c>
      <c r="G19" s="29">
        <f t="shared" si="0"/>
        <v>790.94400000000007</v>
      </c>
      <c r="H19" s="29">
        <f>G19/0.5</f>
        <v>1581.8880000000001</v>
      </c>
      <c r="I19" s="29">
        <f t="shared" si="1"/>
        <v>1977.3600000000001</v>
      </c>
      <c r="J19" s="29">
        <v>2000</v>
      </c>
    </row>
    <row r="20" spans="1:12" ht="14.4">
      <c r="A20" s="53" t="s">
        <v>194</v>
      </c>
      <c r="B20" s="43" t="s">
        <v>9</v>
      </c>
      <c r="C20" s="43" t="s">
        <v>9</v>
      </c>
      <c r="D20" s="61" t="s">
        <v>8</v>
      </c>
      <c r="E20" s="53" t="s">
        <v>78</v>
      </c>
      <c r="F20" s="26">
        <v>0.06</v>
      </c>
      <c r="G20" s="29">
        <f t="shared" si="0"/>
        <v>4.4352000000000009</v>
      </c>
      <c r="H20" s="29">
        <f>G20/0.1</f>
        <v>44.352000000000004</v>
      </c>
      <c r="I20" s="29">
        <f t="shared" si="1"/>
        <v>55.440000000000005</v>
      </c>
      <c r="J20" s="29">
        <v>200</v>
      </c>
    </row>
    <row r="21" spans="1:12" ht="15">
      <c r="A21" s="90" t="s">
        <v>203</v>
      </c>
      <c r="B21" s="100" t="s">
        <v>204</v>
      </c>
      <c r="C21" s="112" t="s">
        <v>207</v>
      </c>
      <c r="D21" s="61" t="s">
        <v>97</v>
      </c>
      <c r="E21" s="56" t="s">
        <v>206</v>
      </c>
      <c r="F21" s="26">
        <v>2.7</v>
      </c>
      <c r="G21" s="29">
        <f t="shared" si="0"/>
        <v>199.58400000000006</v>
      </c>
      <c r="H21" s="29">
        <f>G21/0.3</f>
        <v>665.2800000000002</v>
      </c>
      <c r="I21" s="29">
        <f t="shared" si="1"/>
        <v>831.60000000000025</v>
      </c>
      <c r="J21" s="29">
        <v>800</v>
      </c>
    </row>
    <row r="22" spans="1:12" ht="15">
      <c r="A22" s="100" t="s">
        <v>198</v>
      </c>
      <c r="B22" s="110" t="s">
        <v>199</v>
      </c>
      <c r="C22" s="114" t="s">
        <v>209</v>
      </c>
      <c r="D22" s="61" t="s">
        <v>174</v>
      </c>
      <c r="E22" s="113" t="s">
        <v>208</v>
      </c>
      <c r="F22" s="26">
        <v>4.5</v>
      </c>
      <c r="G22" s="29">
        <f t="shared" si="0"/>
        <v>332.64000000000004</v>
      </c>
      <c r="H22" s="29">
        <f>G22/0.4</f>
        <v>831.6</v>
      </c>
      <c r="I22" s="29">
        <f t="shared" si="1"/>
        <v>1039.5</v>
      </c>
      <c r="J22" s="29">
        <v>1400</v>
      </c>
    </row>
    <row r="23" spans="1:12" ht="14.4">
      <c r="A23" s="111" t="s">
        <v>111</v>
      </c>
      <c r="B23" s="110" t="s">
        <v>112</v>
      </c>
      <c r="C23" s="39" t="s">
        <v>60</v>
      </c>
      <c r="D23" s="59" t="s">
        <v>95</v>
      </c>
      <c r="E23" s="88" t="s">
        <v>79</v>
      </c>
      <c r="F23" s="26">
        <v>7.6</v>
      </c>
      <c r="G23" s="29">
        <f t="shared" si="0"/>
        <v>561.79200000000003</v>
      </c>
      <c r="H23" s="29">
        <f>G23/0.5</f>
        <v>1123.5840000000001</v>
      </c>
      <c r="I23" s="29">
        <f t="shared" si="1"/>
        <v>1404.48</v>
      </c>
      <c r="J23" s="29">
        <v>1500</v>
      </c>
    </row>
    <row r="24" spans="1:12" ht="14.4">
      <c r="A24" s="99" t="s">
        <v>113</v>
      </c>
      <c r="B24" s="109" t="s">
        <v>61</v>
      </c>
      <c r="C24" s="44" t="s">
        <v>61</v>
      </c>
      <c r="D24" s="63" t="s">
        <v>96</v>
      </c>
      <c r="E24" s="54" t="s">
        <v>80</v>
      </c>
      <c r="F24" s="26">
        <v>0.06</v>
      </c>
      <c r="G24" s="29">
        <f t="shared" si="0"/>
        <v>4.4352000000000009</v>
      </c>
      <c r="H24" s="29">
        <f>G24/0.1</f>
        <v>44.352000000000004</v>
      </c>
      <c r="I24" s="29">
        <f t="shared" si="1"/>
        <v>55.440000000000005</v>
      </c>
      <c r="J24" s="29">
        <v>200</v>
      </c>
    </row>
    <row r="25" spans="1:12" ht="14.4">
      <c r="A25" s="68" t="s">
        <v>114</v>
      </c>
      <c r="B25" s="69" t="s">
        <v>115</v>
      </c>
      <c r="C25" s="45" t="s">
        <v>62</v>
      </c>
      <c r="D25" s="64" t="s">
        <v>95</v>
      </c>
      <c r="E25" s="55" t="s">
        <v>81</v>
      </c>
      <c r="F25" s="26">
        <v>2.5</v>
      </c>
      <c r="G25" s="29">
        <f t="shared" si="0"/>
        <v>184.8</v>
      </c>
      <c r="H25" s="29">
        <f>G25/0.3</f>
        <v>616.00000000000011</v>
      </c>
      <c r="I25" s="29">
        <f t="shared" si="1"/>
        <v>770.00000000000011</v>
      </c>
      <c r="J25" s="29">
        <v>900</v>
      </c>
    </row>
    <row r="26" spans="1:12" ht="15">
      <c r="A26" s="56" t="s">
        <v>116</v>
      </c>
      <c r="B26" s="40" t="s">
        <v>117</v>
      </c>
      <c r="C26" s="46" t="s">
        <v>63</v>
      </c>
      <c r="D26" s="61" t="s">
        <v>97</v>
      </c>
      <c r="E26" s="56" t="s">
        <v>82</v>
      </c>
      <c r="F26" s="26">
        <v>0.5</v>
      </c>
      <c r="G26" s="29">
        <f t="shared" si="0"/>
        <v>36.960000000000008</v>
      </c>
      <c r="H26" s="29">
        <f>G26/0.1</f>
        <v>369.60000000000008</v>
      </c>
      <c r="I26" s="29">
        <f t="shared" si="1"/>
        <v>462.00000000000006</v>
      </c>
      <c r="J26" s="29">
        <v>500</v>
      </c>
    </row>
    <row r="27" spans="1:12" ht="15">
      <c r="A27" s="51" t="s">
        <v>118</v>
      </c>
      <c r="B27" s="42" t="s">
        <v>119</v>
      </c>
      <c r="C27" s="47" t="s">
        <v>64</v>
      </c>
      <c r="D27" s="94" t="s">
        <v>93</v>
      </c>
      <c r="E27" s="51">
        <v>390001375</v>
      </c>
      <c r="F27" s="26">
        <v>0.9</v>
      </c>
      <c r="G27" s="29">
        <f t="shared" si="0"/>
        <v>66.52800000000002</v>
      </c>
      <c r="H27" s="29">
        <f>G27/0.2</f>
        <v>332.6400000000001</v>
      </c>
      <c r="I27" s="29">
        <f t="shared" si="1"/>
        <v>415.80000000000013</v>
      </c>
      <c r="J27" s="29">
        <v>400</v>
      </c>
    </row>
    <row r="28" spans="1:12" ht="14.4">
      <c r="A28" s="70" t="s">
        <v>120</v>
      </c>
      <c r="B28" s="48" t="s">
        <v>121</v>
      </c>
      <c r="C28" s="48" t="s">
        <v>11</v>
      </c>
      <c r="D28" s="65" t="s">
        <v>98</v>
      </c>
      <c r="E28" s="57" t="s">
        <v>83</v>
      </c>
      <c r="F28" s="26">
        <v>0.6</v>
      </c>
      <c r="G28" s="29">
        <f t="shared" si="0"/>
        <v>44.352000000000004</v>
      </c>
      <c r="H28" s="29">
        <f>G28/0.1</f>
        <v>443.52000000000004</v>
      </c>
      <c r="I28" s="29">
        <f t="shared" si="1"/>
        <v>554.4</v>
      </c>
      <c r="J28" s="29">
        <v>500</v>
      </c>
    </row>
    <row r="29" spans="1:12" ht="14.4">
      <c r="A29" s="55" t="s">
        <v>122</v>
      </c>
      <c r="B29" s="40" t="s">
        <v>123</v>
      </c>
      <c r="C29" s="49" t="s">
        <v>65</v>
      </c>
      <c r="D29" s="61" t="s">
        <v>99</v>
      </c>
      <c r="E29" s="51" t="s">
        <v>84</v>
      </c>
      <c r="F29" s="26">
        <v>1.2</v>
      </c>
      <c r="G29" s="29">
        <f t="shared" si="0"/>
        <v>88.704000000000008</v>
      </c>
      <c r="H29" s="29">
        <f>G29/0.2</f>
        <v>443.52000000000004</v>
      </c>
      <c r="I29" s="29">
        <f t="shared" si="1"/>
        <v>554.4</v>
      </c>
      <c r="J29" s="29">
        <v>500</v>
      </c>
      <c r="L29" s="30"/>
    </row>
    <row r="30" spans="1:12" ht="14.4">
      <c r="A30" s="71" t="s">
        <v>124</v>
      </c>
      <c r="B30" s="72" t="s">
        <v>125</v>
      </c>
      <c r="C30" s="50" t="s">
        <v>65</v>
      </c>
      <c r="D30" s="66" t="s">
        <v>100</v>
      </c>
      <c r="E30" s="55" t="s">
        <v>85</v>
      </c>
      <c r="F30" s="26">
        <v>1.9</v>
      </c>
      <c r="G30" s="29">
        <f t="shared" si="0"/>
        <v>140.44800000000001</v>
      </c>
      <c r="H30" s="29">
        <f>G30/0.3</f>
        <v>468.16</v>
      </c>
      <c r="I30" s="29">
        <f t="shared" si="1"/>
        <v>585.20000000000005</v>
      </c>
      <c r="J30" s="29">
        <v>600</v>
      </c>
    </row>
    <row r="31" spans="1:12" ht="14.4">
      <c r="A31" s="51" t="s">
        <v>126</v>
      </c>
      <c r="B31" s="49" t="s">
        <v>127</v>
      </c>
      <c r="C31" s="49" t="s">
        <v>66</v>
      </c>
      <c r="D31" s="61" t="s">
        <v>92</v>
      </c>
      <c r="E31" s="51" t="s">
        <v>86</v>
      </c>
      <c r="F31" s="26">
        <v>0.4</v>
      </c>
      <c r="G31" s="29">
        <f t="shared" si="0"/>
        <v>29.568000000000008</v>
      </c>
      <c r="H31" s="29">
        <f>G31/0.1</f>
        <v>295.68000000000006</v>
      </c>
      <c r="I31" s="29">
        <f t="shared" si="1"/>
        <v>369.60000000000008</v>
      </c>
      <c r="J31" s="29">
        <v>200</v>
      </c>
    </row>
    <row r="32" spans="1:12" ht="14.4">
      <c r="A32" s="51" t="s">
        <v>128</v>
      </c>
      <c r="B32" s="49" t="s">
        <v>129</v>
      </c>
      <c r="C32" s="49" t="s">
        <v>67</v>
      </c>
      <c r="D32" s="61" t="s">
        <v>92</v>
      </c>
      <c r="E32" s="51" t="s">
        <v>87</v>
      </c>
      <c r="F32" s="26">
        <v>0.2</v>
      </c>
      <c r="G32" s="29">
        <f t="shared" si="0"/>
        <v>14.784000000000004</v>
      </c>
      <c r="H32" s="29">
        <f t="shared" ref="H32:H35" si="2">G32/0.1</f>
        <v>147.84000000000003</v>
      </c>
      <c r="I32" s="29">
        <f t="shared" si="1"/>
        <v>184.80000000000004</v>
      </c>
      <c r="J32" s="29">
        <v>200</v>
      </c>
    </row>
    <row r="33" spans="1:10" ht="14.4">
      <c r="A33" s="51" t="s">
        <v>130</v>
      </c>
      <c r="B33" s="49" t="s">
        <v>131</v>
      </c>
      <c r="C33" s="49" t="s">
        <v>68</v>
      </c>
      <c r="D33" s="61" t="s">
        <v>92</v>
      </c>
      <c r="E33" s="51" t="s">
        <v>88</v>
      </c>
      <c r="F33" s="26">
        <v>0.2</v>
      </c>
      <c r="G33" s="29">
        <f t="shared" si="0"/>
        <v>14.784000000000004</v>
      </c>
      <c r="H33" s="29">
        <f t="shared" si="2"/>
        <v>147.84000000000003</v>
      </c>
      <c r="I33" s="29">
        <f t="shared" si="1"/>
        <v>184.80000000000004</v>
      </c>
      <c r="J33" s="29">
        <v>200</v>
      </c>
    </row>
    <row r="34" spans="1:10" ht="14.4">
      <c r="A34" s="51" t="s">
        <v>132</v>
      </c>
      <c r="B34" s="73" t="s">
        <v>133</v>
      </c>
      <c r="C34" s="49" t="s">
        <v>69</v>
      </c>
      <c r="D34" s="61" t="s">
        <v>92</v>
      </c>
      <c r="E34" s="51" t="s">
        <v>89</v>
      </c>
      <c r="F34" s="26">
        <v>0.03</v>
      </c>
      <c r="G34" s="29">
        <f t="shared" si="0"/>
        <v>2.2176000000000005</v>
      </c>
      <c r="H34" s="29">
        <f t="shared" si="2"/>
        <v>22.176000000000002</v>
      </c>
      <c r="I34" s="29">
        <f t="shared" si="1"/>
        <v>27.720000000000002</v>
      </c>
      <c r="J34" s="29">
        <v>200</v>
      </c>
    </row>
    <row r="35" spans="1:10" ht="14.4">
      <c r="A35" s="51" t="s">
        <v>134</v>
      </c>
      <c r="B35" s="49" t="s">
        <v>70</v>
      </c>
      <c r="C35" s="49" t="s">
        <v>70</v>
      </c>
      <c r="D35" s="61" t="s">
        <v>92</v>
      </c>
      <c r="E35" s="51" t="s">
        <v>90</v>
      </c>
      <c r="F35" s="26">
        <v>0.5</v>
      </c>
      <c r="G35" s="29">
        <f t="shared" si="0"/>
        <v>36.960000000000008</v>
      </c>
      <c r="H35" s="29">
        <f t="shared" si="2"/>
        <v>369.60000000000008</v>
      </c>
      <c r="I35" s="29">
        <f t="shared" si="1"/>
        <v>462.00000000000006</v>
      </c>
      <c r="J35" s="29">
        <v>500</v>
      </c>
    </row>
    <row r="36" spans="1:10" ht="14.4">
      <c r="A36" s="51" t="s">
        <v>135</v>
      </c>
      <c r="B36" s="49" t="s">
        <v>136</v>
      </c>
      <c r="C36" s="49" t="s">
        <v>71</v>
      </c>
      <c r="D36" s="61" t="s">
        <v>92</v>
      </c>
      <c r="E36" s="51" t="s">
        <v>91</v>
      </c>
      <c r="F36" s="26">
        <v>1.3</v>
      </c>
      <c r="G36" s="29">
        <f t="shared" si="0"/>
        <v>96.096000000000018</v>
      </c>
      <c r="H36" s="29">
        <f>G36/0.2</f>
        <v>480.48000000000008</v>
      </c>
      <c r="I36" s="29">
        <f t="shared" si="1"/>
        <v>600.6</v>
      </c>
      <c r="J36" s="29">
        <v>600</v>
      </c>
    </row>
    <row r="37" spans="1:10">
      <c r="A37" s="16" t="s">
        <v>10</v>
      </c>
      <c r="B37" s="37" t="s">
        <v>53</v>
      </c>
      <c r="C37" s="18"/>
      <c r="D37" s="17"/>
      <c r="E37" s="17"/>
      <c r="F37" s="27"/>
      <c r="G37" s="30"/>
      <c r="J37" s="30"/>
    </row>
    <row r="38" spans="1:10" ht="14.4">
      <c r="A38" s="80" t="s">
        <v>213</v>
      </c>
      <c r="B38" s="74" t="s">
        <v>137</v>
      </c>
      <c r="C38" s="74" t="s">
        <v>137</v>
      </c>
      <c r="D38" s="87" t="s">
        <v>8</v>
      </c>
      <c r="E38" s="80" t="s">
        <v>155</v>
      </c>
      <c r="F38" s="28">
        <v>143.19999999999999</v>
      </c>
      <c r="G38" s="29">
        <f t="shared" si="0"/>
        <v>10585.344000000003</v>
      </c>
      <c r="H38" s="29">
        <f>G38/0.75</f>
        <v>14113.792000000003</v>
      </c>
      <c r="I38" s="29">
        <f t="shared" ref="I38:I59" si="3">H38/0.8</f>
        <v>17642.240000000002</v>
      </c>
      <c r="J38" s="29">
        <v>20000</v>
      </c>
    </row>
    <row r="39" spans="1:10" ht="14.4">
      <c r="A39" s="81" t="s">
        <v>214</v>
      </c>
      <c r="B39" s="75" t="s">
        <v>12</v>
      </c>
      <c r="C39" s="75" t="s">
        <v>138</v>
      </c>
      <c r="D39" s="87" t="s">
        <v>8</v>
      </c>
      <c r="E39" s="81" t="s">
        <v>156</v>
      </c>
      <c r="F39" s="28">
        <v>108</v>
      </c>
      <c r="G39" s="29">
        <f t="shared" si="0"/>
        <v>7983.3600000000006</v>
      </c>
      <c r="H39" s="29">
        <f>G39/0.75</f>
        <v>10644.480000000001</v>
      </c>
      <c r="I39" s="29">
        <f t="shared" si="3"/>
        <v>13305.6</v>
      </c>
      <c r="J39" s="29">
        <v>14000</v>
      </c>
    </row>
    <row r="40" spans="1:10" ht="14.4">
      <c r="A40" s="52" t="s">
        <v>215</v>
      </c>
      <c r="B40" s="75" t="s">
        <v>176</v>
      </c>
      <c r="C40" s="75" t="s">
        <v>139</v>
      </c>
      <c r="D40" s="87" t="s">
        <v>8</v>
      </c>
      <c r="E40" s="52" t="s">
        <v>157</v>
      </c>
      <c r="F40" s="28">
        <v>1.8</v>
      </c>
      <c r="G40" s="29">
        <f t="shared" si="0"/>
        <v>133.05600000000004</v>
      </c>
      <c r="H40" s="29">
        <f>G40/0.3</f>
        <v>443.52000000000015</v>
      </c>
      <c r="I40" s="29">
        <f t="shared" si="3"/>
        <v>554.4000000000002</v>
      </c>
      <c r="J40" s="29">
        <v>1000</v>
      </c>
    </row>
    <row r="41" spans="1:10" ht="14.4">
      <c r="A41" s="95" t="s">
        <v>197</v>
      </c>
      <c r="B41" s="98" t="s">
        <v>195</v>
      </c>
      <c r="C41" s="49" t="s">
        <v>211</v>
      </c>
      <c r="D41" s="97" t="s">
        <v>196</v>
      </c>
      <c r="E41" s="51" t="s">
        <v>210</v>
      </c>
      <c r="F41" s="28">
        <v>4.9000000000000004</v>
      </c>
      <c r="G41" s="29">
        <f t="shared" si="0"/>
        <v>362.20800000000008</v>
      </c>
      <c r="H41" s="29">
        <f>G41/0.4</f>
        <v>905.52000000000021</v>
      </c>
      <c r="I41" s="29">
        <f t="shared" si="3"/>
        <v>1131.9000000000001</v>
      </c>
      <c r="J41" s="29">
        <v>1200</v>
      </c>
    </row>
    <row r="42" spans="1:10" ht="14.4">
      <c r="A42" s="56" t="s">
        <v>177</v>
      </c>
      <c r="B42" s="103" t="s">
        <v>178</v>
      </c>
      <c r="C42" s="104" t="s">
        <v>140</v>
      </c>
      <c r="D42" s="61" t="s">
        <v>96</v>
      </c>
      <c r="E42" s="101" t="s">
        <v>158</v>
      </c>
      <c r="F42" s="28">
        <v>1.5</v>
      </c>
      <c r="G42" s="29">
        <f t="shared" si="0"/>
        <v>110.88000000000002</v>
      </c>
      <c r="H42" s="29">
        <f>G42/0.3</f>
        <v>369.60000000000008</v>
      </c>
      <c r="I42" s="29">
        <f t="shared" si="3"/>
        <v>462.00000000000006</v>
      </c>
      <c r="J42" s="29">
        <v>500</v>
      </c>
    </row>
    <row r="43" spans="1:10" ht="14.4">
      <c r="A43" s="80" t="s">
        <v>216</v>
      </c>
      <c r="B43" s="75" t="s">
        <v>179</v>
      </c>
      <c r="C43" s="102" t="s">
        <v>141</v>
      </c>
      <c r="D43" s="87" t="s">
        <v>8</v>
      </c>
      <c r="E43" s="80" t="s">
        <v>159</v>
      </c>
      <c r="F43" s="28">
        <v>26.9</v>
      </c>
      <c r="G43" s="29">
        <f t="shared" si="0"/>
        <v>1988.4480000000003</v>
      </c>
      <c r="H43" s="29">
        <f>G43/0.6</f>
        <v>3314.0800000000008</v>
      </c>
      <c r="I43" s="29">
        <f t="shared" si="3"/>
        <v>4142.6000000000004</v>
      </c>
      <c r="J43" s="29">
        <v>4200</v>
      </c>
    </row>
    <row r="44" spans="1:10" ht="14.4">
      <c r="A44" s="80" t="s">
        <v>217</v>
      </c>
      <c r="B44" s="79" t="s">
        <v>180</v>
      </c>
      <c r="C44" s="74" t="s">
        <v>142</v>
      </c>
      <c r="D44" s="87" t="s">
        <v>8</v>
      </c>
      <c r="E44" s="80" t="s">
        <v>160</v>
      </c>
      <c r="F44" s="28">
        <v>19.8</v>
      </c>
      <c r="G44" s="29">
        <f t="shared" si="0"/>
        <v>1463.6160000000002</v>
      </c>
      <c r="H44" s="29">
        <f>G44/0.6</f>
        <v>2439.3600000000006</v>
      </c>
      <c r="I44" s="29">
        <f t="shared" si="3"/>
        <v>3049.2000000000007</v>
      </c>
      <c r="J44" s="29">
        <v>3100</v>
      </c>
    </row>
    <row r="45" spans="1:10" ht="14.4">
      <c r="A45" s="54" t="s">
        <v>181</v>
      </c>
      <c r="B45" s="89" t="s">
        <v>182</v>
      </c>
      <c r="C45" s="76" t="s">
        <v>143</v>
      </c>
      <c r="D45" s="63" t="s">
        <v>174</v>
      </c>
      <c r="E45" s="54" t="s">
        <v>161</v>
      </c>
      <c r="F45" s="28">
        <v>3.6</v>
      </c>
      <c r="G45" s="29">
        <f t="shared" si="0"/>
        <v>266.11200000000008</v>
      </c>
      <c r="H45" s="29">
        <f>G45/0.3</f>
        <v>887.0400000000003</v>
      </c>
      <c r="I45" s="29">
        <f t="shared" si="3"/>
        <v>1108.8000000000004</v>
      </c>
      <c r="J45" s="29">
        <v>1100</v>
      </c>
    </row>
    <row r="46" spans="1:10" ht="14.4">
      <c r="A46" s="80" t="s">
        <v>218</v>
      </c>
      <c r="B46" s="75" t="s">
        <v>183</v>
      </c>
      <c r="C46" s="74" t="s">
        <v>144</v>
      </c>
      <c r="D46" s="87" t="s">
        <v>8</v>
      </c>
      <c r="E46" s="80" t="s">
        <v>162</v>
      </c>
      <c r="F46" s="28">
        <v>5.2</v>
      </c>
      <c r="G46" s="29">
        <f t="shared" si="0"/>
        <v>384.38400000000007</v>
      </c>
      <c r="H46" s="29">
        <f>G46/0.4</f>
        <v>960.96000000000015</v>
      </c>
      <c r="I46" s="29">
        <f t="shared" si="3"/>
        <v>1201.2</v>
      </c>
      <c r="J46" s="29">
        <v>1500</v>
      </c>
    </row>
    <row r="47" spans="1:10" ht="14.4">
      <c r="A47" s="82" t="s">
        <v>220</v>
      </c>
      <c r="B47" s="74" t="s">
        <v>145</v>
      </c>
      <c r="C47" s="74" t="s">
        <v>145</v>
      </c>
      <c r="D47" s="87" t="s">
        <v>8</v>
      </c>
      <c r="E47" s="82" t="s">
        <v>163</v>
      </c>
      <c r="F47" s="28">
        <v>0.6</v>
      </c>
      <c r="G47" s="29">
        <f t="shared" si="0"/>
        <v>44.352000000000004</v>
      </c>
      <c r="H47" s="29">
        <f>G47/0.1</f>
        <v>443.52000000000004</v>
      </c>
      <c r="I47" s="29">
        <f t="shared" si="3"/>
        <v>554.4</v>
      </c>
      <c r="J47" s="29">
        <v>600</v>
      </c>
    </row>
    <row r="48" spans="1:10" ht="14.4">
      <c r="A48" s="83" t="s">
        <v>219</v>
      </c>
      <c r="B48" s="120" t="s">
        <v>146</v>
      </c>
      <c r="C48" s="74" t="s">
        <v>146</v>
      </c>
      <c r="D48" s="87" t="s">
        <v>8</v>
      </c>
      <c r="E48" s="82" t="s">
        <v>164</v>
      </c>
      <c r="F48" s="28">
        <v>0.3</v>
      </c>
      <c r="G48" s="29">
        <f t="shared" si="0"/>
        <v>22.176000000000002</v>
      </c>
      <c r="H48" s="29">
        <f t="shared" ref="H48:H50" si="4">G48/0.1</f>
        <v>221.76000000000002</v>
      </c>
      <c r="I48" s="29">
        <f t="shared" si="3"/>
        <v>277.2</v>
      </c>
      <c r="J48" s="29">
        <v>300</v>
      </c>
    </row>
    <row r="49" spans="1:10" ht="14.4">
      <c r="A49" s="121" t="s">
        <v>221</v>
      </c>
      <c r="B49" s="104" t="s">
        <v>147</v>
      </c>
      <c r="C49" s="77" t="s">
        <v>147</v>
      </c>
      <c r="D49" s="87" t="s">
        <v>8</v>
      </c>
      <c r="E49" s="83" t="s">
        <v>165</v>
      </c>
      <c r="F49" s="28">
        <v>0.04</v>
      </c>
      <c r="G49" s="29">
        <f t="shared" si="0"/>
        <v>2.9568000000000008</v>
      </c>
      <c r="H49" s="29">
        <f t="shared" si="4"/>
        <v>29.568000000000005</v>
      </c>
      <c r="I49" s="29">
        <f t="shared" si="3"/>
        <v>36.96</v>
      </c>
      <c r="J49" s="29">
        <v>200</v>
      </c>
    </row>
    <row r="50" spans="1:10" ht="14.4">
      <c r="A50" s="84" t="s">
        <v>222</v>
      </c>
      <c r="B50" s="104" t="s">
        <v>147</v>
      </c>
      <c r="C50" s="77" t="s">
        <v>147</v>
      </c>
      <c r="D50" s="87" t="s">
        <v>8</v>
      </c>
      <c r="E50" s="84" t="s">
        <v>166</v>
      </c>
      <c r="F50" s="28">
        <v>0.06</v>
      </c>
      <c r="G50" s="29">
        <f t="shared" si="0"/>
        <v>4.4352000000000009</v>
      </c>
      <c r="H50" s="29">
        <f t="shared" si="4"/>
        <v>44.352000000000004</v>
      </c>
      <c r="I50" s="29">
        <f t="shared" si="3"/>
        <v>55.440000000000005</v>
      </c>
      <c r="J50" s="29">
        <v>200</v>
      </c>
    </row>
    <row r="51" spans="1:10" ht="14.4">
      <c r="A51" s="85" t="s">
        <v>223</v>
      </c>
      <c r="B51" s="78" t="s">
        <v>205</v>
      </c>
      <c r="C51" s="78" t="s">
        <v>205</v>
      </c>
      <c r="D51" s="87" t="s">
        <v>8</v>
      </c>
      <c r="E51" s="85" t="s">
        <v>167</v>
      </c>
      <c r="F51" s="28">
        <v>16.399999999999999</v>
      </c>
      <c r="G51" s="29">
        <f t="shared" si="0"/>
        <v>1212.2880000000002</v>
      </c>
      <c r="H51" s="29">
        <f>G51/0.6</f>
        <v>2020.4800000000005</v>
      </c>
      <c r="I51" s="29">
        <f t="shared" si="3"/>
        <v>2525.6000000000004</v>
      </c>
      <c r="J51" s="29">
        <v>3000</v>
      </c>
    </row>
    <row r="52" spans="1:10" ht="14.4">
      <c r="A52" s="86" t="s">
        <v>224</v>
      </c>
      <c r="B52" s="41" t="s">
        <v>148</v>
      </c>
      <c r="C52" s="41" t="s">
        <v>148</v>
      </c>
      <c r="D52" s="87" t="s">
        <v>8</v>
      </c>
      <c r="E52" s="86" t="s">
        <v>168</v>
      </c>
      <c r="F52" s="28">
        <v>0.3</v>
      </c>
      <c r="G52" s="29">
        <f t="shared" si="0"/>
        <v>22.176000000000002</v>
      </c>
      <c r="H52" s="29">
        <f>G52/0.1</f>
        <v>221.76000000000002</v>
      </c>
      <c r="I52" s="29">
        <f t="shared" si="3"/>
        <v>277.2</v>
      </c>
      <c r="J52" s="29">
        <v>300</v>
      </c>
    </row>
    <row r="53" spans="1:10" ht="14.4">
      <c r="A53" s="93" t="s">
        <v>190</v>
      </c>
      <c r="B53" s="60" t="s">
        <v>191</v>
      </c>
      <c r="C53" s="41" t="s">
        <v>149</v>
      </c>
      <c r="D53" s="87" t="s">
        <v>8</v>
      </c>
      <c r="E53" s="82" t="s">
        <v>169</v>
      </c>
      <c r="F53" s="28">
        <v>1.9</v>
      </c>
      <c r="G53" s="29">
        <f t="shared" si="0"/>
        <v>140.44800000000001</v>
      </c>
      <c r="H53" s="29">
        <f>G53/0.3</f>
        <v>468.16</v>
      </c>
      <c r="I53" s="29">
        <f t="shared" si="3"/>
        <v>585.20000000000005</v>
      </c>
      <c r="J53" s="29">
        <v>600</v>
      </c>
    </row>
    <row r="54" spans="1:10" ht="14.4">
      <c r="A54" s="90" t="s">
        <v>184</v>
      </c>
      <c r="B54" s="41" t="s">
        <v>150</v>
      </c>
      <c r="C54" s="41" t="s">
        <v>150</v>
      </c>
      <c r="D54" s="87" t="s">
        <v>175</v>
      </c>
      <c r="E54" s="82" t="s">
        <v>170</v>
      </c>
      <c r="F54" s="28">
        <v>8.4</v>
      </c>
      <c r="G54" s="29">
        <f t="shared" si="0"/>
        <v>620.92800000000011</v>
      </c>
      <c r="H54" s="29">
        <f>G54/0.5</f>
        <v>1241.8560000000002</v>
      </c>
      <c r="I54" s="29">
        <f t="shared" si="3"/>
        <v>1552.3200000000002</v>
      </c>
      <c r="J54" s="29">
        <v>1600</v>
      </c>
    </row>
    <row r="55" spans="1:10" ht="14.4">
      <c r="A55" s="51" t="s">
        <v>185</v>
      </c>
      <c r="B55" s="38" t="s">
        <v>186</v>
      </c>
      <c r="C55" s="67" t="s">
        <v>151</v>
      </c>
      <c r="D55" s="61" t="s">
        <v>92</v>
      </c>
      <c r="E55" s="51" t="s">
        <v>171</v>
      </c>
      <c r="F55" s="28">
        <v>2.2999999999999998</v>
      </c>
      <c r="G55" s="29">
        <f t="shared" si="0"/>
        <v>170.01600000000002</v>
      </c>
      <c r="H55" s="29">
        <f>G55/0.3</f>
        <v>566.72000000000014</v>
      </c>
      <c r="I55" s="29">
        <f t="shared" si="3"/>
        <v>708.40000000000009</v>
      </c>
      <c r="J55" s="29">
        <v>700</v>
      </c>
    </row>
    <row r="56" spans="1:10" ht="14.4">
      <c r="A56" s="51" t="s">
        <v>187</v>
      </c>
      <c r="B56" s="91" t="s">
        <v>188</v>
      </c>
      <c r="C56" s="106" t="s">
        <v>152</v>
      </c>
      <c r="D56" s="61" t="s">
        <v>92</v>
      </c>
      <c r="E56" s="51">
        <v>3900012134</v>
      </c>
      <c r="F56" s="28">
        <v>1.3</v>
      </c>
      <c r="G56" s="29">
        <f t="shared" si="0"/>
        <v>96.096000000000018</v>
      </c>
      <c r="H56" s="29">
        <f>G56/0.2</f>
        <v>480.48000000000008</v>
      </c>
      <c r="I56" s="29">
        <f t="shared" si="3"/>
        <v>600.6</v>
      </c>
      <c r="J56" s="29">
        <v>600</v>
      </c>
    </row>
    <row r="57" spans="1:10" ht="14.4">
      <c r="A57" s="90" t="s">
        <v>201</v>
      </c>
      <c r="B57" s="105" t="s">
        <v>200</v>
      </c>
      <c r="C57" s="49" t="s">
        <v>11</v>
      </c>
      <c r="D57" s="96" t="s">
        <v>202</v>
      </c>
      <c r="E57" s="51" t="s">
        <v>212</v>
      </c>
      <c r="F57" s="108">
        <v>0.7</v>
      </c>
      <c r="G57" s="29">
        <f t="shared" si="0"/>
        <v>51.744</v>
      </c>
      <c r="H57" s="29">
        <f>G57/0.2</f>
        <v>258.71999999999997</v>
      </c>
      <c r="I57" s="29">
        <f t="shared" si="3"/>
        <v>323.39999999999992</v>
      </c>
      <c r="J57" s="29">
        <v>500</v>
      </c>
    </row>
    <row r="58" spans="1:10" ht="14.4">
      <c r="A58" s="99" t="s">
        <v>225</v>
      </c>
      <c r="B58" s="76" t="s">
        <v>153</v>
      </c>
      <c r="C58" s="107" t="s">
        <v>153</v>
      </c>
      <c r="D58" s="63" t="s">
        <v>174</v>
      </c>
      <c r="E58" s="99" t="s">
        <v>172</v>
      </c>
      <c r="F58" s="28">
        <v>0.8</v>
      </c>
      <c r="G58" s="29">
        <f t="shared" si="0"/>
        <v>59.136000000000017</v>
      </c>
      <c r="H58" s="29">
        <f>G58/0.2</f>
        <v>295.68000000000006</v>
      </c>
      <c r="I58" s="29">
        <f t="shared" si="3"/>
        <v>369.60000000000008</v>
      </c>
      <c r="J58" s="29">
        <v>500</v>
      </c>
    </row>
    <row r="59" spans="1:10" ht="14.4">
      <c r="A59" s="54" t="s">
        <v>226</v>
      </c>
      <c r="B59" s="76" t="s">
        <v>154</v>
      </c>
      <c r="C59" s="76" t="s">
        <v>154</v>
      </c>
      <c r="D59" s="63" t="s">
        <v>174</v>
      </c>
      <c r="E59" s="54" t="s">
        <v>173</v>
      </c>
      <c r="F59" s="28">
        <v>0.4</v>
      </c>
      <c r="G59" s="29">
        <f t="shared" si="0"/>
        <v>29.568000000000008</v>
      </c>
      <c r="H59" s="29">
        <f>G59/0.1</f>
        <v>295.68000000000006</v>
      </c>
      <c r="I59" s="29">
        <f t="shared" si="3"/>
        <v>369.60000000000008</v>
      </c>
      <c r="J59" s="29">
        <v>500</v>
      </c>
    </row>
  </sheetData>
  <mergeCells count="4">
    <mergeCell ref="H11:H12"/>
    <mergeCell ref="F11:F12"/>
    <mergeCell ref="B11:B12"/>
    <mergeCell ref="C11:C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0"/>
  <sheetViews>
    <sheetView workbookViewId="0">
      <selection activeCell="B18" sqref="B18"/>
    </sheetView>
  </sheetViews>
  <sheetFormatPr defaultRowHeight="13.2"/>
  <cols>
    <col min="1" max="1" width="21.6640625" style="4" customWidth="1"/>
    <col min="2" max="2" width="65.44140625" style="9" bestFit="1" customWidth="1"/>
    <col min="3" max="3" width="35.109375" style="4" customWidth="1"/>
    <col min="4" max="4" width="19.5546875" style="4" customWidth="1"/>
    <col min="5" max="5" width="8.109375" style="20" customWidth="1"/>
    <col min="6" max="6" width="19" style="3" bestFit="1" customWidth="1"/>
    <col min="7" max="7" width="9.5546875" style="30" customWidth="1"/>
    <col min="8" max="8" width="8.88671875" style="30"/>
    <col min="9" max="9" width="9.109375" style="3" bestFit="1" customWidth="1"/>
    <col min="10" max="16384" width="8.88671875" style="3"/>
  </cols>
  <sheetData>
    <row r="1" spans="1:9" ht="15.6">
      <c r="A1" s="1" t="s">
        <v>0</v>
      </c>
      <c r="B1" s="2"/>
      <c r="C1" s="1"/>
      <c r="D1" s="23">
        <v>1</v>
      </c>
      <c r="E1" s="25" t="s">
        <v>18</v>
      </c>
      <c r="F1" s="23">
        <v>50</v>
      </c>
      <c r="G1" s="24">
        <v>0.9</v>
      </c>
    </row>
    <row r="2" spans="1:9" ht="15.6">
      <c r="A2" s="5" t="s">
        <v>21</v>
      </c>
      <c r="B2" s="2"/>
      <c r="C2" s="1"/>
      <c r="D2" s="23">
        <v>51</v>
      </c>
      <c r="E2" s="25" t="s">
        <v>18</v>
      </c>
      <c r="F2" s="23">
        <v>100</v>
      </c>
      <c r="G2" s="24">
        <v>0.8</v>
      </c>
    </row>
    <row r="3" spans="1:9" ht="15.6">
      <c r="A3" s="32" t="s">
        <v>22</v>
      </c>
      <c r="B3" s="2"/>
      <c r="C3" s="1"/>
      <c r="D3" s="23">
        <v>101</v>
      </c>
      <c r="E3" s="25" t="s">
        <v>18</v>
      </c>
      <c r="F3" s="23">
        <v>300</v>
      </c>
      <c r="G3" s="24">
        <v>0.7</v>
      </c>
    </row>
    <row r="4" spans="1:9" ht="15.6">
      <c r="A4" s="1"/>
      <c r="B4" s="2"/>
      <c r="C4" s="1"/>
      <c r="D4" s="23">
        <v>301</v>
      </c>
      <c r="E4" s="25" t="s">
        <v>18</v>
      </c>
      <c r="F4" s="23">
        <v>500</v>
      </c>
      <c r="G4" s="24">
        <v>0.6</v>
      </c>
    </row>
    <row r="5" spans="1:9" ht="15.6">
      <c r="A5" s="1"/>
      <c r="B5" s="2"/>
      <c r="C5" s="1"/>
      <c r="D5" s="23">
        <v>501</v>
      </c>
      <c r="E5" s="25" t="s">
        <v>18</v>
      </c>
      <c r="F5" s="23">
        <v>1000</v>
      </c>
      <c r="G5" s="24">
        <v>0.5</v>
      </c>
    </row>
    <row r="6" spans="1:9" ht="15.6">
      <c r="A6" s="3"/>
      <c r="B6" s="6"/>
      <c r="C6" s="5"/>
      <c r="D6" s="23">
        <v>1001</v>
      </c>
      <c r="E6" s="25" t="s">
        <v>18</v>
      </c>
      <c r="F6" s="23">
        <v>3000</v>
      </c>
      <c r="G6" s="24">
        <v>0.4</v>
      </c>
    </row>
    <row r="7" spans="1:9" ht="15.6">
      <c r="A7" s="3"/>
      <c r="B7" s="2"/>
      <c r="C7" s="1"/>
      <c r="D7" s="23">
        <v>3001</v>
      </c>
      <c r="E7" s="25" t="s">
        <v>18</v>
      </c>
      <c r="F7" s="23">
        <v>5000</v>
      </c>
      <c r="G7" s="24">
        <v>0.3</v>
      </c>
    </row>
    <row r="8" spans="1:9" ht="15.6">
      <c r="A8" s="7"/>
      <c r="B8" s="7"/>
      <c r="C8" s="1"/>
      <c r="D8" s="23">
        <v>5001</v>
      </c>
      <c r="E8" s="25" t="s">
        <v>18</v>
      </c>
      <c r="F8" s="23" t="s">
        <v>19</v>
      </c>
      <c r="G8" s="24">
        <v>0.25</v>
      </c>
    </row>
    <row r="9" spans="1:9">
      <c r="A9" s="7"/>
      <c r="B9" s="7"/>
    </row>
    <row r="10" spans="1:9" ht="13.8" thickBot="1">
      <c r="A10" s="8"/>
    </row>
    <row r="11" spans="1:9" ht="16.2" thickBot="1">
      <c r="A11" s="10" t="s">
        <v>1</v>
      </c>
      <c r="B11" s="117" t="s">
        <v>2</v>
      </c>
      <c r="C11" s="118" t="s">
        <v>6</v>
      </c>
      <c r="D11" s="10" t="s">
        <v>4</v>
      </c>
      <c r="E11" s="116" t="s">
        <v>13</v>
      </c>
      <c r="F11" s="21" t="s">
        <v>14</v>
      </c>
      <c r="G11" s="115" t="s">
        <v>16</v>
      </c>
      <c r="H11" s="31" t="s">
        <v>17</v>
      </c>
      <c r="I11" s="31" t="s">
        <v>17</v>
      </c>
    </row>
    <row r="12" spans="1:9" ht="16.2" thickBot="1">
      <c r="A12" s="12" t="s">
        <v>5</v>
      </c>
      <c r="B12" s="117"/>
      <c r="C12" s="119"/>
      <c r="D12" s="12" t="s">
        <v>5</v>
      </c>
      <c r="E12" s="116"/>
      <c r="F12" s="21" t="s">
        <v>15</v>
      </c>
      <c r="G12" s="115"/>
      <c r="H12" s="22">
        <v>0.2</v>
      </c>
      <c r="I12" s="22" t="s">
        <v>20</v>
      </c>
    </row>
    <row r="13" spans="1:9">
      <c r="A13" s="35" t="s">
        <v>41</v>
      </c>
      <c r="B13" s="33" t="s">
        <v>23</v>
      </c>
      <c r="C13" s="34" t="s">
        <v>24</v>
      </c>
      <c r="D13" s="35" t="s">
        <v>33</v>
      </c>
      <c r="E13" s="26">
        <v>1.6</v>
      </c>
      <c r="F13" s="29">
        <f>E13*1.1*1.12*60</f>
        <v>118.27200000000003</v>
      </c>
      <c r="G13" s="29">
        <f>F13/0.3</f>
        <v>394.24000000000012</v>
      </c>
      <c r="H13" s="29">
        <f>G13/0.8</f>
        <v>492.80000000000013</v>
      </c>
      <c r="I13" s="29">
        <v>500</v>
      </c>
    </row>
    <row r="14" spans="1:9">
      <c r="A14" s="35" t="s">
        <v>42</v>
      </c>
      <c r="B14" s="33" t="s">
        <v>25</v>
      </c>
      <c r="C14" s="34" t="s">
        <v>26</v>
      </c>
      <c r="D14" s="35" t="s">
        <v>34</v>
      </c>
      <c r="E14" s="26">
        <v>1.86</v>
      </c>
      <c r="F14" s="29">
        <f t="shared" ref="F14:F20" si="0">E14*1.1*1.12*60</f>
        <v>137.49120000000005</v>
      </c>
      <c r="G14" s="29">
        <f t="shared" ref="G14:G20" si="1">F14/0.3</f>
        <v>458.3040000000002</v>
      </c>
      <c r="H14" s="29">
        <f t="shared" ref="H14:H20" si="2">G14/0.8</f>
        <v>572.88000000000022</v>
      </c>
      <c r="I14" s="29">
        <v>600</v>
      </c>
    </row>
    <row r="15" spans="1:9">
      <c r="A15" s="35" t="s">
        <v>43</v>
      </c>
      <c r="B15" s="33" t="s">
        <v>23</v>
      </c>
      <c r="C15" s="34" t="s">
        <v>27</v>
      </c>
      <c r="D15" s="35" t="s">
        <v>35</v>
      </c>
      <c r="E15" s="26">
        <v>1.73</v>
      </c>
      <c r="F15" s="29">
        <f t="shared" si="0"/>
        <v>127.88160000000002</v>
      </c>
      <c r="G15" s="29">
        <f t="shared" si="1"/>
        <v>426.27200000000011</v>
      </c>
      <c r="H15" s="29">
        <f t="shared" si="2"/>
        <v>532.84000000000015</v>
      </c>
      <c r="I15" s="29">
        <v>500</v>
      </c>
    </row>
    <row r="16" spans="1:9">
      <c r="A16" s="35" t="s">
        <v>44</v>
      </c>
      <c r="B16" s="33" t="s">
        <v>25</v>
      </c>
      <c r="C16" s="34" t="s">
        <v>28</v>
      </c>
      <c r="D16" s="35" t="s">
        <v>36</v>
      </c>
      <c r="E16" s="26">
        <v>1.86</v>
      </c>
      <c r="F16" s="29">
        <f t="shared" si="0"/>
        <v>137.49120000000005</v>
      </c>
      <c r="G16" s="29">
        <f t="shared" si="1"/>
        <v>458.3040000000002</v>
      </c>
      <c r="H16" s="29">
        <f t="shared" si="2"/>
        <v>572.88000000000022</v>
      </c>
      <c r="I16" s="29">
        <v>600</v>
      </c>
    </row>
    <row r="17" spans="1:9">
      <c r="A17" s="35" t="s">
        <v>45</v>
      </c>
      <c r="B17" s="33" t="s">
        <v>23</v>
      </c>
      <c r="C17" s="34" t="s">
        <v>29</v>
      </c>
      <c r="D17" s="35" t="s">
        <v>37</v>
      </c>
      <c r="E17" s="26">
        <v>2.14</v>
      </c>
      <c r="F17" s="29">
        <f t="shared" si="0"/>
        <v>158.18880000000007</v>
      </c>
      <c r="G17" s="29">
        <f t="shared" si="1"/>
        <v>527.29600000000028</v>
      </c>
      <c r="H17" s="29">
        <f t="shared" si="2"/>
        <v>659.12000000000035</v>
      </c>
      <c r="I17" s="29">
        <v>650</v>
      </c>
    </row>
    <row r="18" spans="1:9">
      <c r="A18" s="35" t="s">
        <v>46</v>
      </c>
      <c r="B18" s="33" t="s">
        <v>25</v>
      </c>
      <c r="C18" s="34" t="s">
        <v>30</v>
      </c>
      <c r="D18" s="35" t="s">
        <v>38</v>
      </c>
      <c r="E18" s="26">
        <v>2.27</v>
      </c>
      <c r="F18" s="29">
        <f t="shared" si="0"/>
        <v>167.79840000000002</v>
      </c>
      <c r="G18" s="29">
        <f t="shared" si="1"/>
        <v>559.32800000000009</v>
      </c>
      <c r="H18" s="29">
        <f t="shared" si="2"/>
        <v>699.16000000000008</v>
      </c>
      <c r="I18" s="29">
        <v>700</v>
      </c>
    </row>
    <row r="19" spans="1:9">
      <c r="A19" s="35" t="s">
        <v>47</v>
      </c>
      <c r="B19" s="33" t="s">
        <v>23</v>
      </c>
      <c r="C19" s="34" t="s">
        <v>31</v>
      </c>
      <c r="D19" s="35" t="s">
        <v>39</v>
      </c>
      <c r="E19" s="26">
        <v>2.42</v>
      </c>
      <c r="F19" s="29">
        <f t="shared" si="0"/>
        <v>178.88640000000001</v>
      </c>
      <c r="G19" s="29">
        <f t="shared" si="1"/>
        <v>596.28800000000001</v>
      </c>
      <c r="H19" s="29">
        <f t="shared" si="2"/>
        <v>745.36</v>
      </c>
      <c r="I19" s="29">
        <v>750</v>
      </c>
    </row>
    <row r="20" spans="1:9">
      <c r="A20" s="35" t="s">
        <v>48</v>
      </c>
      <c r="B20" s="33" t="s">
        <v>25</v>
      </c>
      <c r="C20" s="34" t="s">
        <v>32</v>
      </c>
      <c r="D20" s="35" t="s">
        <v>40</v>
      </c>
      <c r="E20" s="26">
        <v>2.58</v>
      </c>
      <c r="F20" s="29">
        <f t="shared" si="0"/>
        <v>190.71360000000004</v>
      </c>
      <c r="G20" s="29">
        <f t="shared" si="1"/>
        <v>635.71200000000022</v>
      </c>
      <c r="H20" s="29">
        <f t="shared" si="2"/>
        <v>794.64000000000021</v>
      </c>
      <c r="I20" s="29">
        <v>800</v>
      </c>
    </row>
  </sheetData>
  <mergeCells count="4">
    <mergeCell ref="B11:B12"/>
    <mergeCell ref="E11:E12"/>
    <mergeCell ref="G11:G12"/>
    <mergeCell ref="C11:C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Carton.Box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2023-12-11T23:32:50Z</dcterms:modified>
</cp:coreProperties>
</file>