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8964"/>
  </bookViews>
  <sheets>
    <sheet name="Sheet1" sheetId="1" r:id="rId1"/>
    <sheet name="Carton.Box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2" i="1"/>
  <c r="H28"/>
  <c r="H25"/>
  <c r="H22"/>
  <c r="H20"/>
  <c r="H19"/>
  <c r="H18"/>
  <c r="H17"/>
  <c r="H16"/>
  <c r="H15"/>
  <c r="H14"/>
  <c r="H26"/>
  <c r="I28"/>
  <c r="G28"/>
  <c r="G22"/>
  <c r="G21"/>
  <c r="I25"/>
  <c r="G32"/>
  <c r="G31"/>
  <c r="G30"/>
  <c r="H30" s="1"/>
  <c r="G29"/>
  <c r="G27"/>
  <c r="G20" i="2"/>
  <c r="G19"/>
  <c r="H19" s="1"/>
  <c r="G18"/>
  <c r="G17"/>
  <c r="G16"/>
  <c r="G15"/>
  <c r="G14"/>
  <c r="F20"/>
  <c r="F19"/>
  <c r="F18"/>
  <c r="F17"/>
  <c r="F16"/>
  <c r="H16" s="1"/>
  <c r="H15"/>
  <c r="F15"/>
  <c r="F14"/>
  <c r="H14" s="1"/>
  <c r="F13"/>
  <c r="G13" s="1"/>
  <c r="H13" s="1"/>
  <c r="G26" i="1"/>
  <c r="G25"/>
  <c r="G23"/>
  <c r="I23" s="1"/>
  <c r="G20"/>
  <c r="G19"/>
  <c r="G18"/>
  <c r="G17"/>
  <c r="G16"/>
  <c r="G15"/>
  <c r="G14"/>
  <c r="I32" l="1"/>
  <c r="I20"/>
  <c r="I19"/>
  <c r="I18"/>
  <c r="I17"/>
  <c r="I16"/>
  <c r="I15"/>
  <c r="I14"/>
  <c r="I31"/>
  <c r="I29"/>
  <c r="I27"/>
  <c r="H27"/>
  <c r="I21"/>
  <c r="I26"/>
  <c r="H21"/>
  <c r="H31"/>
  <c r="H29"/>
  <c r="I22"/>
  <c r="I30"/>
  <c r="H18" i="2"/>
  <c r="H20"/>
  <c r="H17"/>
</calcChain>
</file>

<file path=xl/comments1.xml><?xml version="1.0" encoding="utf-8"?>
<comments xmlns="http://schemas.openxmlformats.org/spreadsheetml/2006/main">
  <authors>
    <author>Alvin De Rivera</author>
    <author/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uc=0.14
*May24,2023 uc=0.16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uc=7
*May24,2023 uc=6.90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uc=6.49
*May24,2023 uc=6.36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uc=1.14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uc=16.59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uc=9.39</t>
        </r>
      </text>
    </comment>
    <comment ref="E20" authorId="1">
      <text>
        <r>
          <rPr>
            <sz val="10"/>
            <rFont val="Arial"/>
            <family val="2"/>
          </rPr>
          <t>Uc=0.40
SF70-4F1M410=0.26</t>
        </r>
      </text>
    </comment>
    <comment ref="E21" authorId="1">
      <text>
        <r>
          <rPr>
            <sz val="10"/>
            <rFont val="Arial"/>
            <family val="2"/>
          </rPr>
          <t>Uc=0.52</t>
        </r>
      </text>
    </comment>
    <comment ref="E22" authorId="1">
      <text>
        <r>
          <rPr>
            <b/>
            <sz val="9"/>
            <color indexed="8"/>
            <rFont val="Tahoma"/>
            <family val="2"/>
          </rPr>
          <t xml:space="preserve">ALVIN:
</t>
        </r>
        <r>
          <rPr>
            <sz val="9"/>
            <color indexed="8"/>
            <rFont val="Tahoma"/>
            <family val="2"/>
          </rPr>
          <t>UC=73.81
New price as per Sharon, Jan.30,2019 =43.73
08/26/22, uc=40.24
SF70-4F1M410=28.92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uc=4.50
May24,2023 uc=4.37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uc=212.36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uc=5.46
May24,2023 uc=5.50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uc=8.54
May24,2023 uc=9.30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uc=46.42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uc=53.77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uc=0.42</t>
        </r>
      </text>
    </comment>
    <comment ref="E32" authorId="1">
      <text>
        <r>
          <rPr>
            <sz val="10"/>
            <rFont val="Arial"/>
            <family val="2"/>
          </rPr>
          <t>Uc=23.09
12/15/22, uc=20.86
SF70-4F1M410=17.23</t>
        </r>
      </text>
    </comment>
  </commentList>
</comments>
</file>

<file path=xl/comments2.xml><?xml version="1.0" encoding="utf-8"?>
<comments xmlns="http://schemas.openxmlformats.org/spreadsheetml/2006/main">
  <authors>
    <author>Alvin De Rivera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USD=1.60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1.73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1.86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2.14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2.27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2.58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USD = 2.42</t>
        </r>
      </text>
    </comment>
  </commentList>
</comments>
</file>

<file path=xl/sharedStrings.xml><?xml version="1.0" encoding="utf-8"?>
<sst xmlns="http://schemas.openxmlformats.org/spreadsheetml/2006/main" count="169" uniqueCount="114">
  <si>
    <t>KOLIN PHILIPPINES INT'L., INC.</t>
  </si>
  <si>
    <t>Kolin Part</t>
  </si>
  <si>
    <t>Description</t>
  </si>
  <si>
    <t>Common</t>
  </si>
  <si>
    <t>Supplier</t>
  </si>
  <si>
    <t>Code</t>
  </si>
  <si>
    <t>Model</t>
  </si>
  <si>
    <t>Indoor</t>
  </si>
  <si>
    <t>n/a</t>
  </si>
  <si>
    <t>Outdoor</t>
  </si>
  <si>
    <t>FOB</t>
  </si>
  <si>
    <t>Standard Cost</t>
  </si>
  <si>
    <t>FOBx1.1x1.12xP60.00</t>
  </si>
  <si>
    <t>ASC Price</t>
  </si>
  <si>
    <t>SRP</t>
  </si>
  <si>
    <t>-</t>
  </si>
  <si>
    <t>UP</t>
  </si>
  <si>
    <t>System</t>
  </si>
  <si>
    <t>CERTUS PARTS LIST</t>
  </si>
  <si>
    <t>AUGUST 18, 2023</t>
  </si>
  <si>
    <t>Carton Box IDU</t>
  </si>
  <si>
    <t>KSM-IW10-WCT10M1M32 IDU</t>
  </si>
  <si>
    <t>Carton Box ODU</t>
  </si>
  <si>
    <t>KSM-IW10-WCT10M1M32 ODU</t>
  </si>
  <si>
    <t>KSM-IW15-WCT10M1M32 IDU</t>
  </si>
  <si>
    <t>KSM-IW15-WCT10M1M32 ODU</t>
  </si>
  <si>
    <t>KSM-IW20-WCT10M1M32 IDU</t>
  </si>
  <si>
    <t>KSM-IW20-WCT10M1M32 ODU</t>
  </si>
  <si>
    <t>KSM-IW25-WCT10M1M32 IDU</t>
  </si>
  <si>
    <t>KSM-IW25-WCT10M1M32 ODU</t>
  </si>
  <si>
    <t>16222000B88835</t>
  </si>
  <si>
    <t>16222000B88806</t>
  </si>
  <si>
    <t>16222000B88832</t>
  </si>
  <si>
    <t>16222000B88834</t>
  </si>
  <si>
    <t>16222000B88808</t>
  </si>
  <si>
    <t>16222000B88807</t>
  </si>
  <si>
    <t>16222000B88809</t>
  </si>
  <si>
    <t>16222000B88833</t>
  </si>
  <si>
    <t>MD16222000B88835</t>
  </si>
  <si>
    <t>MD16222000B88806</t>
  </si>
  <si>
    <t>MD16222000B88832</t>
  </si>
  <si>
    <t>MD16222000B88834</t>
  </si>
  <si>
    <t>MD16222000B88808</t>
  </si>
  <si>
    <t>MD16222000B88807</t>
  </si>
  <si>
    <t>MD16222000B88809</t>
  </si>
  <si>
    <t>MD16222000B88833</t>
  </si>
  <si>
    <t>KOLIN Description</t>
  </si>
  <si>
    <t>Supplier Description</t>
  </si>
  <si>
    <t>SERVICE PARTS COMPONENT</t>
  </si>
  <si>
    <t>OCTOBER 04, 2023</t>
  </si>
  <si>
    <t>KLM-SF70-4F1M410</t>
  </si>
  <si>
    <t>MFGA-60CRN1-N</t>
  </si>
  <si>
    <t>MODU-60CN1-N</t>
  </si>
  <si>
    <t>Room Temperature Sensor CGQ-WD/SW4100-L350-XHBCP2BL-P300</t>
  </si>
  <si>
    <t>Display Board Subassembly CE-KFR160L/N1Y-GA5(BP&amp;DS).ZJD.JLN.WXXS.XS5.1</t>
  </si>
  <si>
    <t>Main Control Board Subassembly ME-KT3F105L/N1Y-JJ2T(PA).ZJD.JLN.NXNK.NK2.2(up-down-swing)</t>
  </si>
  <si>
    <t>Capacitor of Compressor</t>
  </si>
  <si>
    <t>Air Outlet Assembly</t>
  </si>
  <si>
    <t>Air Inlet Grille Assembly</t>
  </si>
  <si>
    <t>11201007003446</t>
  </si>
  <si>
    <t>17122200014505</t>
  </si>
  <si>
    <t>17122200014748</t>
  </si>
  <si>
    <t>17400103000324</t>
  </si>
  <si>
    <t>12122200A24108</t>
  </si>
  <si>
    <t>12122200009967</t>
  </si>
  <si>
    <t>17122000047302</t>
  </si>
  <si>
    <t>11102010000324</t>
  </si>
  <si>
    <t>17401203000916</t>
  </si>
  <si>
    <t>15122000001593</t>
  </si>
  <si>
    <t>15822000008302</t>
  </si>
  <si>
    <t>15822000008298</t>
  </si>
  <si>
    <t>12122000020981</t>
  </si>
  <si>
    <t>Main Control Board Subassembly PH-KF175W/N1-590.ZY001.JD.FW.WXWKD.WK1.1</t>
  </si>
  <si>
    <t>Fixed Speed Scroll Compressor C-SBP160H16A</t>
  </si>
  <si>
    <t>Compressor Wire Subassembly</t>
  </si>
  <si>
    <t>Gas-Liquid Separator QYFLQ-03F(A)</t>
  </si>
  <si>
    <t>Condenser Assembly CE-KFR140W/SN1-590T[J].ZL.1A(J)</t>
  </si>
  <si>
    <t>Condenser Assembly CE-KFR140W/SN1-590T[J].ZL.2A(J)</t>
  </si>
  <si>
    <t>Big Handle Assembly</t>
  </si>
  <si>
    <t>PCB (IDU) ME-KT3F105L/N1Y-JJ2T(PA).ZJD.JLN.NXNK.NK2.2(up-down-swing)</t>
  </si>
  <si>
    <t>PCB (ODU) PH-KF175W/N1-590.ZY001.JD.FW.WXWKD.WK1.1</t>
  </si>
  <si>
    <t>Compressor C-SBP160H16A</t>
  </si>
  <si>
    <t>Condenser - upper</t>
  </si>
  <si>
    <t>Condenser - lower</t>
  </si>
  <si>
    <t>Handle</t>
  </si>
  <si>
    <t>Capacitor 8mf / 450V</t>
  </si>
  <si>
    <t>GR33010014</t>
  </si>
  <si>
    <t>MD11201007003446</t>
  </si>
  <si>
    <t>MD17122200014505</t>
  </si>
  <si>
    <t>MD17122200014748</t>
  </si>
  <si>
    <t>MD17122000047302</t>
  </si>
  <si>
    <t>MD11102010000324</t>
  </si>
  <si>
    <t>MD17401203000916</t>
  </si>
  <si>
    <t>MD15122000001593</t>
  </si>
  <si>
    <t>MD15822000008302</t>
  </si>
  <si>
    <t>MD15822000008298</t>
  </si>
  <si>
    <t>MD12122000020981</t>
  </si>
  <si>
    <t>MD11201007003437</t>
  </si>
  <si>
    <t>Pipe Temperature Sensor (IDU) CGQ-WD/GW4100-L1400-XACP2-P1350</t>
  </si>
  <si>
    <t>Pipe Temperature Sensor CGQ-WD/GW4100-L1400-XACP2-P1350</t>
  </si>
  <si>
    <t>11201007003437</t>
  </si>
  <si>
    <t>KLM-IF70-4F3M410</t>
  </si>
  <si>
    <t>MD12122000014023</t>
  </si>
  <si>
    <t>Drain Pan (fittings cover)</t>
  </si>
  <si>
    <t>12122000014023</t>
  </si>
  <si>
    <t>MD2024430401</t>
  </si>
  <si>
    <t>Fan Motor (IDU) YDK160-8B1</t>
  </si>
  <si>
    <t>11002012000614</t>
  </si>
  <si>
    <t>Asynchronous Motor YKS-160-8-3-1</t>
  </si>
  <si>
    <t>MD2024004396</t>
  </si>
  <si>
    <t>Fan Motor (YDK65-6FB)</t>
  </si>
  <si>
    <t>Single-phase Asynchronous Motor (YKT-65-6-41)</t>
  </si>
  <si>
    <t>11002012001019</t>
  </si>
  <si>
    <t>KLM-SS70-2C1M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</si>
</sst>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9" fontId="4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10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/>
    <xf numFmtId="0" fontId="3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3" fillId="0" borderId="0" xfId="0" applyFont="1" applyFill="1" applyAlignment="1"/>
    <xf numFmtId="0" fontId="3" fillId="0" borderId="4" xfId="0" applyFont="1" applyFill="1" applyBorder="1" applyAlignment="1">
      <alignment horizontal="center"/>
    </xf>
    <xf numFmtId="0" fontId="13" fillId="0" borderId="4" xfId="0" applyFont="1" applyBorder="1" applyAlignment="1"/>
    <xf numFmtId="0" fontId="12" fillId="0" borderId="6" xfId="0" applyFont="1" applyBorder="1" applyAlignment="1"/>
    <xf numFmtId="49" fontId="11" fillId="0" borderId="14" xfId="0" applyNumberFormat="1" applyFont="1" applyFill="1" applyBorder="1" applyAlignment="1"/>
    <xf numFmtId="0" fontId="13" fillId="0" borderId="7" xfId="0" applyFont="1" applyBorder="1" applyAlignment="1"/>
    <xf numFmtId="0" fontId="12" fillId="0" borderId="9" xfId="0" applyFont="1" applyBorder="1" applyAlignment="1"/>
    <xf numFmtId="0" fontId="3" fillId="0" borderId="7" xfId="0" applyFont="1" applyFill="1" applyBorder="1" applyAlignment="1"/>
    <xf numFmtId="0" fontId="12" fillId="0" borderId="7" xfId="0" applyFont="1" applyBorder="1" applyAlignment="1"/>
    <xf numFmtId="0" fontId="11" fillId="0" borderId="8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Fill="1" applyBorder="1" applyAlignment="1"/>
    <xf numFmtId="0" fontId="13" fillId="0" borderId="0" xfId="0" applyFont="1" applyAlignment="1">
      <alignment wrapText="1"/>
    </xf>
    <xf numFmtId="0" fontId="3" fillId="0" borderId="4" xfId="0" applyFont="1" applyFill="1" applyBorder="1" applyAlignment="1">
      <alignment horizontal="left"/>
    </xf>
    <xf numFmtId="0" fontId="3" fillId="0" borderId="4" xfId="0" quotePrefix="1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</cellXfs>
  <cellStyles count="49">
    <cellStyle name="Normal" xfId="0" builtinId="0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0" xfId="10"/>
    <cellStyle name="Normal 42" xfId="11"/>
    <cellStyle name="Normal 45" xfId="14"/>
    <cellStyle name="Normal 46" xfId="13"/>
    <cellStyle name="Normal 49" xfId="16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pane xSplit="2" ySplit="12" topLeftCell="E22" activePane="bottomRight" state="frozen"/>
      <selection pane="topRight" activeCell="C1" sqref="C1"/>
      <selection pane="bottomLeft" activeCell="A13" sqref="A13"/>
      <selection pane="bottomRight" activeCell="J33" sqref="J33"/>
    </sheetView>
  </sheetViews>
  <sheetFormatPr defaultRowHeight="13.2"/>
  <cols>
    <col min="1" max="1" width="17.6640625" style="4" customWidth="1"/>
    <col min="2" max="2" width="41.21875" style="9" customWidth="1"/>
    <col min="3" max="3" width="50.33203125" style="9" customWidth="1"/>
    <col min="4" max="4" width="35.109375" style="4" customWidth="1"/>
    <col min="5" max="5" width="19.5546875" style="4" customWidth="1"/>
    <col min="6" max="6" width="8.109375" style="20" customWidth="1"/>
    <col min="7" max="7" width="19" style="3" bestFit="1" customWidth="1"/>
    <col min="8" max="8" width="9.5546875" style="30" customWidth="1"/>
    <col min="9" max="9" width="8.88671875" style="30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23">
        <v>1</v>
      </c>
      <c r="F1" s="25" t="s">
        <v>15</v>
      </c>
      <c r="G1" s="23">
        <v>50</v>
      </c>
      <c r="H1" s="24">
        <v>0.9</v>
      </c>
    </row>
    <row r="2" spans="1:10" ht="15.6">
      <c r="A2" s="5" t="s">
        <v>48</v>
      </c>
      <c r="B2" s="2"/>
      <c r="C2" s="2"/>
      <c r="D2" s="1"/>
      <c r="E2" s="23">
        <v>51</v>
      </c>
      <c r="F2" s="25" t="s">
        <v>15</v>
      </c>
      <c r="G2" s="23">
        <v>100</v>
      </c>
      <c r="H2" s="24">
        <v>0.8</v>
      </c>
    </row>
    <row r="3" spans="1:10" ht="15.6">
      <c r="A3" s="5" t="s">
        <v>50</v>
      </c>
      <c r="B3" s="2"/>
      <c r="C3" s="2"/>
      <c r="D3" s="1"/>
      <c r="E3" s="23">
        <v>101</v>
      </c>
      <c r="F3" s="25" t="s">
        <v>15</v>
      </c>
      <c r="G3" s="23">
        <v>300</v>
      </c>
      <c r="H3" s="24">
        <v>0.7</v>
      </c>
    </row>
    <row r="4" spans="1:10" ht="15.6">
      <c r="A4" s="32" t="s">
        <v>49</v>
      </c>
      <c r="B4" s="2"/>
      <c r="C4" s="2"/>
      <c r="D4" s="1"/>
      <c r="E4" s="23">
        <v>301</v>
      </c>
      <c r="F4" s="25" t="s">
        <v>15</v>
      </c>
      <c r="G4" s="23">
        <v>500</v>
      </c>
      <c r="H4" s="24">
        <v>0.6</v>
      </c>
    </row>
    <row r="5" spans="1:10" ht="15.6">
      <c r="A5" s="1"/>
      <c r="B5" s="2"/>
      <c r="C5" s="2"/>
      <c r="D5" s="1"/>
      <c r="E5" s="23">
        <v>501</v>
      </c>
      <c r="F5" s="25" t="s">
        <v>15</v>
      </c>
      <c r="G5" s="23">
        <v>1000</v>
      </c>
      <c r="H5" s="24">
        <v>0.5</v>
      </c>
    </row>
    <row r="6" spans="1:10" ht="15.6">
      <c r="A6" s="3"/>
      <c r="B6" s="6"/>
      <c r="C6" s="6"/>
      <c r="D6" s="5"/>
      <c r="E6" s="23">
        <v>1001</v>
      </c>
      <c r="F6" s="25" t="s">
        <v>15</v>
      </c>
      <c r="G6" s="23">
        <v>3000</v>
      </c>
      <c r="H6" s="24">
        <v>0.4</v>
      </c>
    </row>
    <row r="7" spans="1:10" ht="15.6">
      <c r="A7" s="3"/>
      <c r="B7" s="2"/>
      <c r="C7" s="2"/>
      <c r="D7" s="1"/>
      <c r="E7" s="23">
        <v>3001</v>
      </c>
      <c r="F7" s="25" t="s">
        <v>15</v>
      </c>
      <c r="G7" s="23">
        <v>5000</v>
      </c>
      <c r="H7" s="24">
        <v>0.3</v>
      </c>
    </row>
    <row r="8" spans="1:10" ht="15.6">
      <c r="A8" s="7"/>
      <c r="B8" s="7"/>
      <c r="C8" s="7"/>
      <c r="D8" s="1"/>
      <c r="E8" s="23">
        <v>5001</v>
      </c>
      <c r="F8" s="25" t="s">
        <v>15</v>
      </c>
      <c r="G8" s="23" t="s">
        <v>16</v>
      </c>
      <c r="H8" s="24">
        <v>0.25</v>
      </c>
    </row>
    <row r="9" spans="1:10">
      <c r="A9" s="7"/>
      <c r="B9" s="7"/>
      <c r="C9" s="7"/>
    </row>
    <row r="10" spans="1:10" ht="13.8" thickBot="1">
      <c r="A10" s="8"/>
    </row>
    <row r="11" spans="1:10" ht="16.2" thickBot="1">
      <c r="A11" s="10" t="s">
        <v>1</v>
      </c>
      <c r="B11" s="46" t="s">
        <v>46</v>
      </c>
      <c r="C11" s="46" t="s">
        <v>47</v>
      </c>
      <c r="D11" s="11" t="s">
        <v>3</v>
      </c>
      <c r="E11" s="10" t="s">
        <v>4</v>
      </c>
      <c r="F11" s="45" t="s">
        <v>10</v>
      </c>
      <c r="G11" s="21" t="s">
        <v>11</v>
      </c>
      <c r="H11" s="44" t="s">
        <v>13</v>
      </c>
      <c r="I11" s="31" t="s">
        <v>14</v>
      </c>
      <c r="J11" s="31" t="s">
        <v>14</v>
      </c>
    </row>
    <row r="12" spans="1:10" ht="16.2" thickBot="1">
      <c r="A12" s="12" t="s">
        <v>5</v>
      </c>
      <c r="B12" s="46"/>
      <c r="C12" s="46"/>
      <c r="D12" s="13" t="s">
        <v>6</v>
      </c>
      <c r="E12" s="12" t="s">
        <v>5</v>
      </c>
      <c r="F12" s="45"/>
      <c r="G12" s="21" t="s">
        <v>12</v>
      </c>
      <c r="H12" s="44"/>
      <c r="I12" s="22">
        <v>0.2</v>
      </c>
      <c r="J12" s="22" t="s">
        <v>17</v>
      </c>
    </row>
    <row r="13" spans="1:10">
      <c r="A13" s="14" t="s">
        <v>7</v>
      </c>
      <c r="B13" s="14" t="s">
        <v>51</v>
      </c>
      <c r="C13" s="14"/>
      <c r="D13" s="14"/>
      <c r="E13" s="15"/>
      <c r="F13" s="36"/>
    </row>
    <row r="14" spans="1:10">
      <c r="A14" s="51" t="s">
        <v>87</v>
      </c>
      <c r="B14" s="49" t="s">
        <v>53</v>
      </c>
      <c r="C14" s="49" t="s">
        <v>53</v>
      </c>
      <c r="D14" s="53" t="s">
        <v>8</v>
      </c>
      <c r="E14" s="51" t="s">
        <v>59</v>
      </c>
      <c r="F14" s="26">
        <v>0.16</v>
      </c>
      <c r="G14" s="29">
        <f>F14*1.1*1.12*60</f>
        <v>11.827200000000003</v>
      </c>
      <c r="H14" s="29">
        <f>G14/0.1</f>
        <v>118.27200000000002</v>
      </c>
      <c r="I14" s="29">
        <f>H14/0.8</f>
        <v>147.84</v>
      </c>
      <c r="J14" s="29">
        <v>550</v>
      </c>
    </row>
    <row r="15" spans="1:10">
      <c r="A15" s="51" t="s">
        <v>88</v>
      </c>
      <c r="B15" s="49" t="s">
        <v>54</v>
      </c>
      <c r="C15" s="49" t="s">
        <v>54</v>
      </c>
      <c r="D15" s="53" t="s">
        <v>8</v>
      </c>
      <c r="E15" s="51" t="s">
        <v>60</v>
      </c>
      <c r="F15" s="26">
        <v>7</v>
      </c>
      <c r="G15" s="29">
        <f t="shared" ref="G15:G32" si="0">F15*1.1*1.12*60</f>
        <v>517.44000000000017</v>
      </c>
      <c r="H15" s="29">
        <f>G15/0.5</f>
        <v>1034.8800000000003</v>
      </c>
      <c r="I15" s="29">
        <f t="shared" ref="I15:I23" si="1">H15/0.8</f>
        <v>1293.6000000000004</v>
      </c>
      <c r="J15" s="29">
        <v>1500</v>
      </c>
    </row>
    <row r="16" spans="1:10">
      <c r="A16" s="51" t="s">
        <v>89</v>
      </c>
      <c r="B16" s="49" t="s">
        <v>79</v>
      </c>
      <c r="C16" s="49" t="s">
        <v>55</v>
      </c>
      <c r="D16" s="53" t="s">
        <v>8</v>
      </c>
      <c r="E16" s="51" t="s">
        <v>61</v>
      </c>
      <c r="F16" s="26">
        <v>6.49</v>
      </c>
      <c r="G16" s="29">
        <f t="shared" si="0"/>
        <v>479.74080000000009</v>
      </c>
      <c r="H16" s="29">
        <f>G16/0.4</f>
        <v>1199.3520000000001</v>
      </c>
      <c r="I16" s="29">
        <f t="shared" si="1"/>
        <v>1499.19</v>
      </c>
      <c r="J16" s="29">
        <v>1500</v>
      </c>
    </row>
    <row r="17" spans="1:10" ht="14.4">
      <c r="A17" s="61" t="s">
        <v>86</v>
      </c>
      <c r="B17" s="39" t="s">
        <v>85</v>
      </c>
      <c r="C17" s="50" t="s">
        <v>56</v>
      </c>
      <c r="D17" s="53" t="s">
        <v>8</v>
      </c>
      <c r="E17" s="51" t="s">
        <v>62</v>
      </c>
      <c r="F17" s="26">
        <v>1.1399999999999999</v>
      </c>
      <c r="G17" s="29">
        <f t="shared" si="0"/>
        <v>84.268800000000013</v>
      </c>
      <c r="H17" s="29">
        <f>G17/0.2</f>
        <v>421.34400000000005</v>
      </c>
      <c r="I17" s="29">
        <f t="shared" si="1"/>
        <v>526.68000000000006</v>
      </c>
      <c r="J17" s="29">
        <v>500</v>
      </c>
    </row>
    <row r="18" spans="1:10" ht="14.4">
      <c r="A18" s="42"/>
      <c r="B18" s="39"/>
      <c r="C18" s="50" t="s">
        <v>57</v>
      </c>
      <c r="D18" s="53" t="s">
        <v>8</v>
      </c>
      <c r="E18" s="51" t="s">
        <v>63</v>
      </c>
      <c r="F18" s="26">
        <v>16.59</v>
      </c>
      <c r="G18" s="29">
        <f t="shared" si="0"/>
        <v>1226.3328000000004</v>
      </c>
      <c r="H18" s="29">
        <f>G18/0.6</f>
        <v>2043.8880000000006</v>
      </c>
      <c r="I18" s="29">
        <f t="shared" si="1"/>
        <v>2554.8600000000006</v>
      </c>
      <c r="J18" s="29"/>
    </row>
    <row r="19" spans="1:10" ht="14.4">
      <c r="A19" s="38"/>
      <c r="B19" s="41"/>
      <c r="C19" s="49" t="s">
        <v>58</v>
      </c>
      <c r="D19" s="53" t="s">
        <v>8</v>
      </c>
      <c r="E19" s="51" t="s">
        <v>64</v>
      </c>
      <c r="F19" s="26">
        <v>9.39</v>
      </c>
      <c r="G19" s="29">
        <f t="shared" si="0"/>
        <v>694.10880000000009</v>
      </c>
      <c r="H19" s="29">
        <f>G19/0.5</f>
        <v>1388.2176000000002</v>
      </c>
      <c r="I19" s="29">
        <f t="shared" si="1"/>
        <v>1735.2720000000002</v>
      </c>
      <c r="J19" s="29"/>
    </row>
    <row r="20" spans="1:10" ht="14.4">
      <c r="A20" s="62" t="s">
        <v>97</v>
      </c>
      <c r="B20" s="54" t="s">
        <v>98</v>
      </c>
      <c r="C20" s="54" t="s">
        <v>99</v>
      </c>
      <c r="D20" s="40" t="s">
        <v>101</v>
      </c>
      <c r="E20" s="62" t="s">
        <v>100</v>
      </c>
      <c r="F20" s="26">
        <v>0.26</v>
      </c>
      <c r="G20" s="29">
        <f t="shared" si="0"/>
        <v>19.219200000000004</v>
      </c>
      <c r="H20" s="29">
        <f>G20/0.1</f>
        <v>192.19200000000004</v>
      </c>
      <c r="I20" s="29">
        <f t="shared" si="1"/>
        <v>240.24000000000004</v>
      </c>
      <c r="J20" s="29">
        <v>300</v>
      </c>
    </row>
    <row r="21" spans="1:10" ht="14.4">
      <c r="A21" s="62" t="s">
        <v>102</v>
      </c>
      <c r="B21" s="64" t="s">
        <v>103</v>
      </c>
      <c r="C21" s="63"/>
      <c r="D21" s="40" t="s">
        <v>101</v>
      </c>
      <c r="E21" s="62" t="s">
        <v>104</v>
      </c>
      <c r="F21" s="26">
        <v>0.52</v>
      </c>
      <c r="G21" s="29">
        <f t="shared" si="0"/>
        <v>38.438400000000009</v>
      </c>
      <c r="H21" s="29">
        <f>G21/0.1</f>
        <v>384.38400000000007</v>
      </c>
      <c r="I21" s="29">
        <f t="shared" si="1"/>
        <v>480.48000000000008</v>
      </c>
      <c r="J21" s="29">
        <v>500</v>
      </c>
    </row>
    <row r="22" spans="1:10" ht="14.4">
      <c r="A22" s="53" t="s">
        <v>105</v>
      </c>
      <c r="B22" s="65" t="s">
        <v>106</v>
      </c>
      <c r="C22" s="67" t="s">
        <v>108</v>
      </c>
      <c r="D22" s="40" t="s">
        <v>101</v>
      </c>
      <c r="E22" s="66" t="s">
        <v>107</v>
      </c>
      <c r="F22" s="26">
        <v>40.24</v>
      </c>
      <c r="G22" s="29">
        <f t="shared" si="0"/>
        <v>2974.5408000000002</v>
      </c>
      <c r="H22" s="29">
        <f>G22/0.7</f>
        <v>4249.344000000001</v>
      </c>
      <c r="I22" s="29">
        <f t="shared" si="1"/>
        <v>5311.6800000000012</v>
      </c>
      <c r="J22" s="29">
        <v>5700</v>
      </c>
    </row>
    <row r="23" spans="1:10" ht="14.4">
      <c r="A23" s="38"/>
      <c r="B23" s="37"/>
      <c r="C23" s="37"/>
      <c r="D23" s="40"/>
      <c r="E23" s="38"/>
      <c r="F23" s="26"/>
      <c r="G23" s="29">
        <f t="shared" si="0"/>
        <v>0</v>
      </c>
      <c r="H23" s="29"/>
      <c r="I23" s="29">
        <f t="shared" si="1"/>
        <v>0</v>
      </c>
      <c r="J23" s="29"/>
    </row>
    <row r="24" spans="1:10">
      <c r="A24" s="16" t="s">
        <v>9</v>
      </c>
      <c r="B24" s="16" t="s">
        <v>52</v>
      </c>
      <c r="C24" s="18"/>
      <c r="D24" s="17"/>
      <c r="E24" s="17"/>
      <c r="F24" s="27"/>
      <c r="G24" s="30"/>
      <c r="J24" s="30"/>
    </row>
    <row r="25" spans="1:10">
      <c r="A25" s="51" t="s">
        <v>90</v>
      </c>
      <c r="B25" s="49" t="s">
        <v>80</v>
      </c>
      <c r="C25" s="49" t="s">
        <v>72</v>
      </c>
      <c r="D25" s="53" t="s">
        <v>8</v>
      </c>
      <c r="E25" s="51" t="s">
        <v>65</v>
      </c>
      <c r="F25" s="28">
        <v>4.5</v>
      </c>
      <c r="G25" s="29">
        <f t="shared" si="0"/>
        <v>332.64000000000004</v>
      </c>
      <c r="H25" s="29">
        <f>G25/0.4</f>
        <v>831.6</v>
      </c>
      <c r="I25" s="29">
        <f t="shared" ref="I25:I32" si="2">H25/0.8</f>
        <v>1039.5</v>
      </c>
      <c r="J25" s="29">
        <v>1100</v>
      </c>
    </row>
    <row r="26" spans="1:10">
      <c r="A26" s="51" t="s">
        <v>91</v>
      </c>
      <c r="B26" s="58" t="s">
        <v>81</v>
      </c>
      <c r="C26" s="49" t="s">
        <v>73</v>
      </c>
      <c r="D26" s="53" t="s">
        <v>8</v>
      </c>
      <c r="E26" s="51" t="s">
        <v>66</v>
      </c>
      <c r="F26" s="28">
        <v>212.36</v>
      </c>
      <c r="G26" s="29">
        <f t="shared" si="0"/>
        <v>15697.651200000004</v>
      </c>
      <c r="H26" s="29">
        <f>G26/0.75</f>
        <v>20930.201600000004</v>
      </c>
      <c r="I26" s="29">
        <f t="shared" si="2"/>
        <v>26162.752000000004</v>
      </c>
      <c r="J26" s="29">
        <v>26000</v>
      </c>
    </row>
    <row r="27" spans="1:10">
      <c r="A27" s="51" t="s">
        <v>92</v>
      </c>
      <c r="B27" s="59" t="s">
        <v>74</v>
      </c>
      <c r="C27" s="52" t="s">
        <v>74</v>
      </c>
      <c r="D27" s="53" t="s">
        <v>8</v>
      </c>
      <c r="E27" s="51" t="s">
        <v>67</v>
      </c>
      <c r="F27" s="28">
        <v>5.5</v>
      </c>
      <c r="G27" s="29">
        <f t="shared" si="0"/>
        <v>406.56000000000012</v>
      </c>
      <c r="H27" s="29">
        <f>G27/0.4</f>
        <v>1016.4000000000002</v>
      </c>
      <c r="I27" s="29">
        <f t="shared" si="2"/>
        <v>1270.5000000000002</v>
      </c>
      <c r="J27" s="29">
        <v>1300</v>
      </c>
    </row>
    <row r="28" spans="1:10">
      <c r="A28" s="51" t="s">
        <v>93</v>
      </c>
      <c r="B28" s="60" t="s">
        <v>75</v>
      </c>
      <c r="C28" s="55" t="s">
        <v>75</v>
      </c>
      <c r="D28" s="53" t="s">
        <v>8</v>
      </c>
      <c r="E28" s="51" t="s">
        <v>68</v>
      </c>
      <c r="F28" s="28">
        <v>9.3000000000000007</v>
      </c>
      <c r="G28" s="29">
        <f t="shared" si="0"/>
        <v>687.45600000000013</v>
      </c>
      <c r="H28" s="29">
        <f>G28/0.5</f>
        <v>1374.9120000000003</v>
      </c>
      <c r="I28" s="29">
        <f t="shared" si="2"/>
        <v>1718.6400000000003</v>
      </c>
      <c r="J28" s="29">
        <v>2000</v>
      </c>
    </row>
    <row r="29" spans="1:10">
      <c r="A29" s="51" t="s">
        <v>94</v>
      </c>
      <c r="B29" s="57" t="s">
        <v>82</v>
      </c>
      <c r="C29" s="55" t="s">
        <v>76</v>
      </c>
      <c r="D29" s="53" t="s">
        <v>8</v>
      </c>
      <c r="E29" s="51" t="s">
        <v>69</v>
      </c>
      <c r="F29" s="28">
        <v>46.42</v>
      </c>
      <c r="G29" s="29">
        <f t="shared" si="0"/>
        <v>3431.3664000000008</v>
      </c>
      <c r="H29" s="29">
        <f>G29/0.7</f>
        <v>4901.9520000000011</v>
      </c>
      <c r="I29" s="29">
        <f t="shared" si="2"/>
        <v>6127.4400000000014</v>
      </c>
      <c r="J29" s="29">
        <v>6000</v>
      </c>
    </row>
    <row r="30" spans="1:10">
      <c r="A30" s="51" t="s">
        <v>95</v>
      </c>
      <c r="B30" s="57" t="s">
        <v>83</v>
      </c>
      <c r="C30" s="55" t="s">
        <v>77</v>
      </c>
      <c r="D30" s="53" t="s">
        <v>8</v>
      </c>
      <c r="E30" s="51" t="s">
        <v>70</v>
      </c>
      <c r="F30" s="28">
        <v>53.77</v>
      </c>
      <c r="G30" s="29">
        <f t="shared" si="0"/>
        <v>3974.6784000000011</v>
      </c>
      <c r="H30" s="29">
        <f>G30/0.7</f>
        <v>5678.1120000000019</v>
      </c>
      <c r="I30" s="29">
        <f t="shared" si="2"/>
        <v>7097.6400000000021</v>
      </c>
      <c r="J30" s="29">
        <v>7000</v>
      </c>
    </row>
    <row r="31" spans="1:10">
      <c r="A31" s="51" t="s">
        <v>96</v>
      </c>
      <c r="B31" s="56" t="s">
        <v>84</v>
      </c>
      <c r="C31" s="50" t="s">
        <v>78</v>
      </c>
      <c r="D31" s="53" t="s">
        <v>8</v>
      </c>
      <c r="E31" s="72" t="s">
        <v>71</v>
      </c>
      <c r="F31" s="28">
        <v>0.42</v>
      </c>
      <c r="G31" s="29">
        <f t="shared" si="0"/>
        <v>31.046400000000006</v>
      </c>
      <c r="H31" s="29">
        <f>G31/0.1</f>
        <v>310.46400000000006</v>
      </c>
      <c r="I31" s="29">
        <f t="shared" si="2"/>
        <v>388.08000000000004</v>
      </c>
      <c r="J31" s="29">
        <v>500</v>
      </c>
    </row>
    <row r="32" spans="1:10">
      <c r="A32" s="68" t="s">
        <v>109</v>
      </c>
      <c r="B32" s="69" t="s">
        <v>110</v>
      </c>
      <c r="C32" s="70" t="s">
        <v>111</v>
      </c>
      <c r="D32" s="71" t="s">
        <v>113</v>
      </c>
      <c r="E32" s="19" t="s">
        <v>112</v>
      </c>
      <c r="F32" s="43">
        <v>20.86</v>
      </c>
      <c r="G32" s="29">
        <f t="shared" si="0"/>
        <v>1541.9712000000002</v>
      </c>
      <c r="H32" s="29">
        <f>G32/0.6</f>
        <v>2569.9520000000002</v>
      </c>
      <c r="I32" s="29">
        <f t="shared" si="2"/>
        <v>3212.44</v>
      </c>
      <c r="J32" s="29">
        <v>3500</v>
      </c>
    </row>
  </sheetData>
  <mergeCells count="4">
    <mergeCell ref="H11:H12"/>
    <mergeCell ref="F11:F12"/>
    <mergeCell ref="B11:B12"/>
    <mergeCell ref="C11:C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18" sqref="B18"/>
    </sheetView>
  </sheetViews>
  <sheetFormatPr defaultRowHeight="13.2"/>
  <cols>
    <col min="1" max="1" width="21.6640625" style="4" customWidth="1"/>
    <col min="2" max="2" width="65.44140625" style="9" bestFit="1" customWidth="1"/>
    <col min="3" max="3" width="35.109375" style="4" customWidth="1"/>
    <col min="4" max="4" width="19.5546875" style="4" customWidth="1"/>
    <col min="5" max="5" width="8.109375" style="20" customWidth="1"/>
    <col min="6" max="6" width="19" style="3" bestFit="1" customWidth="1"/>
    <col min="7" max="7" width="9.5546875" style="30" customWidth="1"/>
    <col min="8" max="8" width="8.88671875" style="30"/>
    <col min="9" max="9" width="9.109375" style="3" bestFit="1" customWidth="1"/>
    <col min="10" max="16384" width="8.88671875" style="3"/>
  </cols>
  <sheetData>
    <row r="1" spans="1:9" ht="15.6">
      <c r="A1" s="1" t="s">
        <v>0</v>
      </c>
      <c r="B1" s="2"/>
      <c r="C1" s="1"/>
      <c r="D1" s="23">
        <v>1</v>
      </c>
      <c r="E1" s="25" t="s">
        <v>15</v>
      </c>
      <c r="F1" s="23">
        <v>50</v>
      </c>
      <c r="G1" s="24">
        <v>0.9</v>
      </c>
    </row>
    <row r="2" spans="1:9" ht="15.6">
      <c r="A2" s="5" t="s">
        <v>18</v>
      </c>
      <c r="B2" s="2"/>
      <c r="C2" s="1"/>
      <c r="D2" s="23">
        <v>51</v>
      </c>
      <c r="E2" s="25" t="s">
        <v>15</v>
      </c>
      <c r="F2" s="23">
        <v>100</v>
      </c>
      <c r="G2" s="24">
        <v>0.8</v>
      </c>
    </row>
    <row r="3" spans="1:9" ht="15.6">
      <c r="A3" s="32" t="s">
        <v>19</v>
      </c>
      <c r="B3" s="2"/>
      <c r="C3" s="1"/>
      <c r="D3" s="23">
        <v>101</v>
      </c>
      <c r="E3" s="25" t="s">
        <v>15</v>
      </c>
      <c r="F3" s="23">
        <v>300</v>
      </c>
      <c r="G3" s="24">
        <v>0.7</v>
      </c>
    </row>
    <row r="4" spans="1:9" ht="15.6">
      <c r="A4" s="1"/>
      <c r="B4" s="2"/>
      <c r="C4" s="1"/>
      <c r="D4" s="23">
        <v>301</v>
      </c>
      <c r="E4" s="25" t="s">
        <v>15</v>
      </c>
      <c r="F4" s="23">
        <v>500</v>
      </c>
      <c r="G4" s="24">
        <v>0.6</v>
      </c>
    </row>
    <row r="5" spans="1:9" ht="15.6">
      <c r="A5" s="1"/>
      <c r="B5" s="2"/>
      <c r="C5" s="1"/>
      <c r="D5" s="23">
        <v>501</v>
      </c>
      <c r="E5" s="25" t="s">
        <v>15</v>
      </c>
      <c r="F5" s="23">
        <v>1000</v>
      </c>
      <c r="G5" s="24">
        <v>0.5</v>
      </c>
    </row>
    <row r="6" spans="1:9" ht="15.6">
      <c r="A6" s="3"/>
      <c r="B6" s="6"/>
      <c r="C6" s="5"/>
      <c r="D6" s="23">
        <v>1001</v>
      </c>
      <c r="E6" s="25" t="s">
        <v>15</v>
      </c>
      <c r="F6" s="23">
        <v>3000</v>
      </c>
      <c r="G6" s="24">
        <v>0.4</v>
      </c>
    </row>
    <row r="7" spans="1:9" ht="15.6">
      <c r="A7" s="3"/>
      <c r="B7" s="2"/>
      <c r="C7" s="1"/>
      <c r="D7" s="23">
        <v>3001</v>
      </c>
      <c r="E7" s="25" t="s">
        <v>15</v>
      </c>
      <c r="F7" s="23">
        <v>5000</v>
      </c>
      <c r="G7" s="24">
        <v>0.3</v>
      </c>
    </row>
    <row r="8" spans="1:9" ht="15.6">
      <c r="A8" s="7"/>
      <c r="B8" s="7"/>
      <c r="C8" s="1"/>
      <c r="D8" s="23">
        <v>5001</v>
      </c>
      <c r="E8" s="25" t="s">
        <v>15</v>
      </c>
      <c r="F8" s="23" t="s">
        <v>16</v>
      </c>
      <c r="G8" s="24">
        <v>0.25</v>
      </c>
    </row>
    <row r="9" spans="1:9">
      <c r="A9" s="7"/>
      <c r="B9" s="7"/>
    </row>
    <row r="10" spans="1:9" ht="13.8" thickBot="1">
      <c r="A10" s="8"/>
    </row>
    <row r="11" spans="1:9" ht="16.2" thickBot="1">
      <c r="A11" s="10" t="s">
        <v>1</v>
      </c>
      <c r="B11" s="46" t="s">
        <v>2</v>
      </c>
      <c r="C11" s="47" t="s">
        <v>6</v>
      </c>
      <c r="D11" s="10" t="s">
        <v>4</v>
      </c>
      <c r="E11" s="45" t="s">
        <v>10</v>
      </c>
      <c r="F11" s="21" t="s">
        <v>11</v>
      </c>
      <c r="G11" s="44" t="s">
        <v>13</v>
      </c>
      <c r="H11" s="31" t="s">
        <v>14</v>
      </c>
      <c r="I11" s="31" t="s">
        <v>14</v>
      </c>
    </row>
    <row r="12" spans="1:9" ht="16.2" thickBot="1">
      <c r="A12" s="12" t="s">
        <v>5</v>
      </c>
      <c r="B12" s="46"/>
      <c r="C12" s="48"/>
      <c r="D12" s="12" t="s">
        <v>5</v>
      </c>
      <c r="E12" s="45"/>
      <c r="F12" s="21" t="s">
        <v>12</v>
      </c>
      <c r="G12" s="44"/>
      <c r="H12" s="22">
        <v>0.2</v>
      </c>
      <c r="I12" s="22" t="s">
        <v>17</v>
      </c>
    </row>
    <row r="13" spans="1:9">
      <c r="A13" s="35" t="s">
        <v>38</v>
      </c>
      <c r="B13" s="33" t="s">
        <v>20</v>
      </c>
      <c r="C13" s="34" t="s">
        <v>21</v>
      </c>
      <c r="D13" s="35" t="s">
        <v>30</v>
      </c>
      <c r="E13" s="26">
        <v>1.6</v>
      </c>
      <c r="F13" s="29">
        <f>E13*1.1*1.12*60</f>
        <v>118.27200000000003</v>
      </c>
      <c r="G13" s="29">
        <f>F13/0.3</f>
        <v>394.24000000000012</v>
      </c>
      <c r="H13" s="29">
        <f>G13/0.8</f>
        <v>492.80000000000013</v>
      </c>
      <c r="I13" s="29">
        <v>500</v>
      </c>
    </row>
    <row r="14" spans="1:9">
      <c r="A14" s="35" t="s">
        <v>39</v>
      </c>
      <c r="B14" s="33" t="s">
        <v>22</v>
      </c>
      <c r="C14" s="34" t="s">
        <v>23</v>
      </c>
      <c r="D14" s="35" t="s">
        <v>31</v>
      </c>
      <c r="E14" s="26">
        <v>1.86</v>
      </c>
      <c r="F14" s="29">
        <f t="shared" ref="F14:F20" si="0">E14*1.1*1.12*60</f>
        <v>137.49120000000005</v>
      </c>
      <c r="G14" s="29">
        <f t="shared" ref="G14:G20" si="1">F14/0.3</f>
        <v>458.3040000000002</v>
      </c>
      <c r="H14" s="29">
        <f t="shared" ref="H14:H20" si="2">G14/0.8</f>
        <v>572.88000000000022</v>
      </c>
      <c r="I14" s="29">
        <v>600</v>
      </c>
    </row>
    <row r="15" spans="1:9">
      <c r="A15" s="35" t="s">
        <v>40</v>
      </c>
      <c r="B15" s="33" t="s">
        <v>20</v>
      </c>
      <c r="C15" s="34" t="s">
        <v>24</v>
      </c>
      <c r="D15" s="35" t="s">
        <v>32</v>
      </c>
      <c r="E15" s="26">
        <v>1.73</v>
      </c>
      <c r="F15" s="29">
        <f t="shared" si="0"/>
        <v>127.88160000000002</v>
      </c>
      <c r="G15" s="29">
        <f t="shared" si="1"/>
        <v>426.27200000000011</v>
      </c>
      <c r="H15" s="29">
        <f t="shared" si="2"/>
        <v>532.84000000000015</v>
      </c>
      <c r="I15" s="29">
        <v>500</v>
      </c>
    </row>
    <row r="16" spans="1:9">
      <c r="A16" s="35" t="s">
        <v>41</v>
      </c>
      <c r="B16" s="33" t="s">
        <v>22</v>
      </c>
      <c r="C16" s="34" t="s">
        <v>25</v>
      </c>
      <c r="D16" s="35" t="s">
        <v>33</v>
      </c>
      <c r="E16" s="26">
        <v>1.86</v>
      </c>
      <c r="F16" s="29">
        <f t="shared" si="0"/>
        <v>137.49120000000005</v>
      </c>
      <c r="G16" s="29">
        <f t="shared" si="1"/>
        <v>458.3040000000002</v>
      </c>
      <c r="H16" s="29">
        <f t="shared" si="2"/>
        <v>572.88000000000022</v>
      </c>
      <c r="I16" s="29">
        <v>600</v>
      </c>
    </row>
    <row r="17" spans="1:9">
      <c r="A17" s="35" t="s">
        <v>42</v>
      </c>
      <c r="B17" s="33" t="s">
        <v>20</v>
      </c>
      <c r="C17" s="34" t="s">
        <v>26</v>
      </c>
      <c r="D17" s="35" t="s">
        <v>34</v>
      </c>
      <c r="E17" s="26">
        <v>2.14</v>
      </c>
      <c r="F17" s="29">
        <f t="shared" si="0"/>
        <v>158.18880000000007</v>
      </c>
      <c r="G17" s="29">
        <f t="shared" si="1"/>
        <v>527.29600000000028</v>
      </c>
      <c r="H17" s="29">
        <f t="shared" si="2"/>
        <v>659.12000000000035</v>
      </c>
      <c r="I17" s="29">
        <v>650</v>
      </c>
    </row>
    <row r="18" spans="1:9">
      <c r="A18" s="35" t="s">
        <v>43</v>
      </c>
      <c r="B18" s="33" t="s">
        <v>22</v>
      </c>
      <c r="C18" s="34" t="s">
        <v>27</v>
      </c>
      <c r="D18" s="35" t="s">
        <v>35</v>
      </c>
      <c r="E18" s="26">
        <v>2.27</v>
      </c>
      <c r="F18" s="29">
        <f t="shared" si="0"/>
        <v>167.79840000000002</v>
      </c>
      <c r="G18" s="29">
        <f t="shared" si="1"/>
        <v>559.32800000000009</v>
      </c>
      <c r="H18" s="29">
        <f t="shared" si="2"/>
        <v>699.16000000000008</v>
      </c>
      <c r="I18" s="29">
        <v>700</v>
      </c>
    </row>
    <row r="19" spans="1:9">
      <c r="A19" s="35" t="s">
        <v>44</v>
      </c>
      <c r="B19" s="33" t="s">
        <v>20</v>
      </c>
      <c r="C19" s="34" t="s">
        <v>28</v>
      </c>
      <c r="D19" s="35" t="s">
        <v>36</v>
      </c>
      <c r="E19" s="26">
        <v>2.42</v>
      </c>
      <c r="F19" s="29">
        <f t="shared" si="0"/>
        <v>178.88640000000001</v>
      </c>
      <c r="G19" s="29">
        <f t="shared" si="1"/>
        <v>596.28800000000001</v>
      </c>
      <c r="H19" s="29">
        <f t="shared" si="2"/>
        <v>745.36</v>
      </c>
      <c r="I19" s="29">
        <v>750</v>
      </c>
    </row>
    <row r="20" spans="1:9">
      <c r="A20" s="35" t="s">
        <v>45</v>
      </c>
      <c r="B20" s="33" t="s">
        <v>22</v>
      </c>
      <c r="C20" s="34" t="s">
        <v>29</v>
      </c>
      <c r="D20" s="35" t="s">
        <v>37</v>
      </c>
      <c r="E20" s="26">
        <v>2.58</v>
      </c>
      <c r="F20" s="29">
        <f t="shared" si="0"/>
        <v>190.71360000000004</v>
      </c>
      <c r="G20" s="29">
        <f t="shared" si="1"/>
        <v>635.71200000000022</v>
      </c>
      <c r="H20" s="29">
        <f t="shared" si="2"/>
        <v>794.64000000000021</v>
      </c>
      <c r="I20" s="29">
        <v>800</v>
      </c>
    </row>
  </sheetData>
  <mergeCells count="4">
    <mergeCell ref="B11:B12"/>
    <mergeCell ref="E11:E12"/>
    <mergeCell ref="G11:G12"/>
    <mergeCell ref="C11:C1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Carton.Box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2023-10-04T08:30:42Z</dcterms:modified>
</cp:coreProperties>
</file>