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with30%margintoSRP" sheetId="2" r:id="rId1"/>
    <sheet name="without30%margintoSRP" sheetId="3" r:id="rId2"/>
  </sheets>
  <calcPr calcId="124519"/>
</workbook>
</file>

<file path=xl/calcChain.xml><?xml version="1.0" encoding="utf-8"?>
<calcChain xmlns="http://schemas.openxmlformats.org/spreadsheetml/2006/main">
  <c r="H61" i="3"/>
  <c r="H60"/>
  <c r="H59"/>
  <c r="H56"/>
  <c r="H55"/>
  <c r="H54"/>
  <c r="H53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8"/>
  <c r="H26"/>
  <c r="H25"/>
  <c r="H24"/>
  <c r="H23"/>
  <c r="H22"/>
  <c r="H21"/>
  <c r="H18"/>
  <c r="H17"/>
  <c r="H16"/>
  <c r="H15"/>
  <c r="H14"/>
  <c r="H13"/>
  <c r="K98"/>
  <c r="L98" s="1"/>
  <c r="M98" s="1"/>
  <c r="J98"/>
  <c r="H98"/>
  <c r="G98"/>
  <c r="N98" s="1"/>
  <c r="O98" s="1"/>
  <c r="F98"/>
  <c r="P97"/>
  <c r="Q97" s="1"/>
  <c r="K97"/>
  <c r="J97"/>
  <c r="G97"/>
  <c r="H97" s="1"/>
  <c r="F97"/>
  <c r="K96"/>
  <c r="P96" s="1"/>
  <c r="Q96" s="1"/>
  <c r="J96"/>
  <c r="G96"/>
  <c r="H96" s="1"/>
  <c r="F96"/>
  <c r="P95"/>
  <c r="Q95" s="1"/>
  <c r="K95"/>
  <c r="J95"/>
  <c r="G95"/>
  <c r="H95" s="1"/>
  <c r="F95"/>
  <c r="O94"/>
  <c r="N94"/>
  <c r="K94"/>
  <c r="P94" s="1"/>
  <c r="Q94" s="1"/>
  <c r="J94"/>
  <c r="H94"/>
  <c r="G94"/>
  <c r="F94"/>
  <c r="P93"/>
  <c r="Q93" s="1"/>
  <c r="K93"/>
  <c r="L93" s="1"/>
  <c r="M93" s="1"/>
  <c r="J93"/>
  <c r="G93"/>
  <c r="N93" s="1"/>
  <c r="O93" s="1"/>
  <c r="F93"/>
  <c r="Q92"/>
  <c r="P92"/>
  <c r="O92"/>
  <c r="N92"/>
  <c r="M92"/>
  <c r="L92"/>
  <c r="K92"/>
  <c r="J92"/>
  <c r="H92"/>
  <c r="G92"/>
  <c r="F92"/>
  <c r="P91"/>
  <c r="Q91" s="1"/>
  <c r="N91"/>
  <c r="O91" s="1"/>
  <c r="L91"/>
  <c r="M91" s="1"/>
  <c r="K91"/>
  <c r="J91"/>
  <c r="G91"/>
  <c r="H91" s="1"/>
  <c r="F91"/>
  <c r="O90"/>
  <c r="N90"/>
  <c r="K90"/>
  <c r="L90" s="1"/>
  <c r="M90" s="1"/>
  <c r="J90"/>
  <c r="G90"/>
  <c r="H90" s="1"/>
  <c r="F90"/>
  <c r="P89"/>
  <c r="Q89" s="1"/>
  <c r="N89"/>
  <c r="O89" s="1"/>
  <c r="L89"/>
  <c r="M89" s="1"/>
  <c r="K89"/>
  <c r="J89"/>
  <c r="H89"/>
  <c r="G89"/>
  <c r="F89"/>
  <c r="K88"/>
  <c r="L88" s="1"/>
  <c r="M88" s="1"/>
  <c r="J88"/>
  <c r="H88"/>
  <c r="G88"/>
  <c r="N88" s="1"/>
  <c r="O88" s="1"/>
  <c r="F88"/>
  <c r="P87"/>
  <c r="Q87" s="1"/>
  <c r="N87"/>
  <c r="O87" s="1"/>
  <c r="L87"/>
  <c r="M87" s="1"/>
  <c r="K87"/>
  <c r="J87"/>
  <c r="G87"/>
  <c r="H87" s="1"/>
  <c r="F87"/>
  <c r="K86"/>
  <c r="L86" s="1"/>
  <c r="M86" s="1"/>
  <c r="J86"/>
  <c r="H86"/>
  <c r="G86"/>
  <c r="N86" s="1"/>
  <c r="O86" s="1"/>
  <c r="F86"/>
  <c r="Q85"/>
  <c r="P85"/>
  <c r="K85"/>
  <c r="J85"/>
  <c r="G85"/>
  <c r="H85" s="1"/>
  <c r="F85"/>
  <c r="K84"/>
  <c r="P84" s="1"/>
  <c r="Q84" s="1"/>
  <c r="J84"/>
  <c r="H84"/>
  <c r="G84"/>
  <c r="N84" s="1"/>
  <c r="O84" s="1"/>
  <c r="F84"/>
  <c r="P83"/>
  <c r="Q83" s="1"/>
  <c r="K83"/>
  <c r="J83"/>
  <c r="G83"/>
  <c r="H83" s="1"/>
  <c r="F83"/>
  <c r="O82"/>
  <c r="N82"/>
  <c r="K82"/>
  <c r="P82" s="1"/>
  <c r="Q82" s="1"/>
  <c r="J82"/>
  <c r="H82"/>
  <c r="G82"/>
  <c r="F82"/>
  <c r="P81"/>
  <c r="Q81" s="1"/>
  <c r="K81"/>
  <c r="L81" s="1"/>
  <c r="M81" s="1"/>
  <c r="J81"/>
  <c r="G81"/>
  <c r="N81" s="1"/>
  <c r="O81" s="1"/>
  <c r="F81"/>
  <c r="Q80"/>
  <c r="P80"/>
  <c r="O80"/>
  <c r="N80"/>
  <c r="M80"/>
  <c r="L80"/>
  <c r="K80"/>
  <c r="J80"/>
  <c r="H80"/>
  <c r="G80"/>
  <c r="F80"/>
  <c r="P79"/>
  <c r="Q79" s="1"/>
  <c r="N79"/>
  <c r="O79" s="1"/>
  <c r="L79"/>
  <c r="M79" s="1"/>
  <c r="K79"/>
  <c r="J79"/>
  <c r="G79"/>
  <c r="H79" s="1"/>
  <c r="F79"/>
  <c r="O78"/>
  <c r="N78"/>
  <c r="K78"/>
  <c r="L78" s="1"/>
  <c r="M78" s="1"/>
  <c r="J78"/>
  <c r="G78"/>
  <c r="H78" s="1"/>
  <c r="F78"/>
  <c r="P77"/>
  <c r="Q77" s="1"/>
  <c r="N77"/>
  <c r="O77" s="1"/>
  <c r="L77"/>
  <c r="M77" s="1"/>
  <c r="K77"/>
  <c r="J77"/>
  <c r="H77"/>
  <c r="G77"/>
  <c r="F77"/>
  <c r="K76"/>
  <c r="L76" s="1"/>
  <c r="M76" s="1"/>
  <c r="J76"/>
  <c r="H76"/>
  <c r="G76"/>
  <c r="N76" s="1"/>
  <c r="O76" s="1"/>
  <c r="F76"/>
  <c r="P75"/>
  <c r="Q75" s="1"/>
  <c r="N75"/>
  <c r="O75" s="1"/>
  <c r="L75"/>
  <c r="M75" s="1"/>
  <c r="K75"/>
  <c r="J75"/>
  <c r="G75"/>
  <c r="H75" s="1"/>
  <c r="F75"/>
  <c r="K74"/>
  <c r="L74" s="1"/>
  <c r="M74" s="1"/>
  <c r="J74"/>
  <c r="H74"/>
  <c r="G74"/>
  <c r="N74" s="1"/>
  <c r="O74" s="1"/>
  <c r="F74"/>
  <c r="Q73"/>
  <c r="P73"/>
  <c r="K73"/>
  <c r="J73"/>
  <c r="G73"/>
  <c r="H73" s="1"/>
  <c r="F73"/>
  <c r="K72"/>
  <c r="P72" s="1"/>
  <c r="Q72" s="1"/>
  <c r="J72"/>
  <c r="H72"/>
  <c r="G72"/>
  <c r="N72" s="1"/>
  <c r="O72" s="1"/>
  <c r="F72"/>
  <c r="P71"/>
  <c r="Q71" s="1"/>
  <c r="K71"/>
  <c r="J71"/>
  <c r="G71"/>
  <c r="H71" s="1"/>
  <c r="F71"/>
  <c r="O70"/>
  <c r="N70"/>
  <c r="K70"/>
  <c r="P70" s="1"/>
  <c r="Q70" s="1"/>
  <c r="J70"/>
  <c r="H70"/>
  <c r="G70"/>
  <c r="F70"/>
  <c r="P69"/>
  <c r="Q69" s="1"/>
  <c r="K69"/>
  <c r="L69" s="1"/>
  <c r="M69" s="1"/>
  <c r="J69"/>
  <c r="G69"/>
  <c r="N69" s="1"/>
  <c r="O69" s="1"/>
  <c r="F69"/>
  <c r="Q68"/>
  <c r="P68"/>
  <c r="O68"/>
  <c r="N68"/>
  <c r="M68"/>
  <c r="L68"/>
  <c r="K68"/>
  <c r="J68"/>
  <c r="H68"/>
  <c r="G68"/>
  <c r="F68"/>
  <c r="P67"/>
  <c r="Q67" s="1"/>
  <c r="N67"/>
  <c r="O67" s="1"/>
  <c r="L67"/>
  <c r="M67" s="1"/>
  <c r="K67"/>
  <c r="J67"/>
  <c r="G67"/>
  <c r="H67" s="1"/>
  <c r="F67"/>
  <c r="O66"/>
  <c r="N66"/>
  <c r="K66"/>
  <c r="L66" s="1"/>
  <c r="M66" s="1"/>
  <c r="J66"/>
  <c r="G66"/>
  <c r="H66" s="1"/>
  <c r="F66"/>
  <c r="P65"/>
  <c r="Q65" s="1"/>
  <c r="N65"/>
  <c r="O65" s="1"/>
  <c r="L65"/>
  <c r="M65" s="1"/>
  <c r="K65"/>
  <c r="J65"/>
  <c r="H65"/>
  <c r="G65"/>
  <c r="F65"/>
  <c r="K64"/>
  <c r="L64" s="1"/>
  <c r="M64" s="1"/>
  <c r="J64"/>
  <c r="H64"/>
  <c r="G64"/>
  <c r="N64" s="1"/>
  <c r="O64" s="1"/>
  <c r="F64"/>
  <c r="P63"/>
  <c r="Q63" s="1"/>
  <c r="N63"/>
  <c r="O63" s="1"/>
  <c r="L63"/>
  <c r="M63" s="1"/>
  <c r="K63"/>
  <c r="J63"/>
  <c r="G63"/>
  <c r="H63" s="1"/>
  <c r="F63"/>
  <c r="K61"/>
  <c r="L61" s="1"/>
  <c r="M61" s="1"/>
  <c r="J61"/>
  <c r="G61"/>
  <c r="N61" s="1"/>
  <c r="O61" s="1"/>
  <c r="F61"/>
  <c r="P60"/>
  <c r="Q60" s="1"/>
  <c r="K60"/>
  <c r="J60"/>
  <c r="G60"/>
  <c r="F60"/>
  <c r="K59"/>
  <c r="P59" s="1"/>
  <c r="Q59" s="1"/>
  <c r="J59"/>
  <c r="G59"/>
  <c r="N59" s="1"/>
  <c r="O59" s="1"/>
  <c r="F59"/>
  <c r="G58"/>
  <c r="G57"/>
  <c r="P56"/>
  <c r="Q56" s="1"/>
  <c r="K56"/>
  <c r="J56"/>
  <c r="G56"/>
  <c r="F56"/>
  <c r="K55"/>
  <c r="P55" s="1"/>
  <c r="Q55" s="1"/>
  <c r="J55"/>
  <c r="G55"/>
  <c r="N55" s="1"/>
  <c r="O55" s="1"/>
  <c r="F55"/>
  <c r="P54"/>
  <c r="Q54" s="1"/>
  <c r="K54"/>
  <c r="J54"/>
  <c r="G54"/>
  <c r="F54"/>
  <c r="O53"/>
  <c r="N53"/>
  <c r="K53"/>
  <c r="P53" s="1"/>
  <c r="Q53" s="1"/>
  <c r="J53"/>
  <c r="G53"/>
  <c r="F53"/>
  <c r="T52"/>
  <c r="G52"/>
  <c r="T51"/>
  <c r="K51"/>
  <c r="P51" s="1"/>
  <c r="Q51" s="1"/>
  <c r="J51"/>
  <c r="G51"/>
  <c r="N51" s="1"/>
  <c r="O51" s="1"/>
  <c r="F51"/>
  <c r="K50"/>
  <c r="P50" s="1"/>
  <c r="Q50" s="1"/>
  <c r="J50"/>
  <c r="G50"/>
  <c r="F50"/>
  <c r="O49"/>
  <c r="N49"/>
  <c r="K49"/>
  <c r="P49" s="1"/>
  <c r="Q49" s="1"/>
  <c r="J49"/>
  <c r="G49"/>
  <c r="F49"/>
  <c r="P48"/>
  <c r="Q48" s="1"/>
  <c r="K48"/>
  <c r="L48" s="1"/>
  <c r="M48" s="1"/>
  <c r="J48"/>
  <c r="G48"/>
  <c r="N48" s="1"/>
  <c r="O48" s="1"/>
  <c r="F48"/>
  <c r="Q47"/>
  <c r="P47"/>
  <c r="O47"/>
  <c r="N47"/>
  <c r="M47"/>
  <c r="L47"/>
  <c r="K47"/>
  <c r="J47"/>
  <c r="G47"/>
  <c r="F47"/>
  <c r="N46"/>
  <c r="O46" s="1"/>
  <c r="K46"/>
  <c r="L46" s="1"/>
  <c r="M46" s="1"/>
  <c r="J46"/>
  <c r="G46"/>
  <c r="F46"/>
  <c r="O45"/>
  <c r="N45"/>
  <c r="K45"/>
  <c r="L45" s="1"/>
  <c r="M45" s="1"/>
  <c r="J45"/>
  <c r="G45"/>
  <c r="F45"/>
  <c r="P44"/>
  <c r="Q44" s="1"/>
  <c r="N44"/>
  <c r="O44" s="1"/>
  <c r="K44"/>
  <c r="L44" s="1"/>
  <c r="M44" s="1"/>
  <c r="J44"/>
  <c r="G44"/>
  <c r="F44"/>
  <c r="K43"/>
  <c r="L43" s="1"/>
  <c r="M43" s="1"/>
  <c r="J43"/>
  <c r="G43"/>
  <c r="N43" s="1"/>
  <c r="O43" s="1"/>
  <c r="F43"/>
  <c r="P42"/>
  <c r="Q42" s="1"/>
  <c r="N42"/>
  <c r="O42" s="1"/>
  <c r="L42"/>
  <c r="M42" s="1"/>
  <c r="K42"/>
  <c r="J42"/>
  <c r="G42"/>
  <c r="F42"/>
  <c r="K41"/>
  <c r="L41" s="1"/>
  <c r="M41" s="1"/>
  <c r="J41"/>
  <c r="G41"/>
  <c r="N41" s="1"/>
  <c r="O41" s="1"/>
  <c r="F41"/>
  <c r="K40"/>
  <c r="P40" s="1"/>
  <c r="Q40" s="1"/>
  <c r="J40"/>
  <c r="G40"/>
  <c r="F40"/>
  <c r="K39"/>
  <c r="P39" s="1"/>
  <c r="Q39" s="1"/>
  <c r="J39"/>
  <c r="G39"/>
  <c r="N39" s="1"/>
  <c r="O39" s="1"/>
  <c r="F39"/>
  <c r="K38"/>
  <c r="P38" s="1"/>
  <c r="Q38" s="1"/>
  <c r="J38"/>
  <c r="G38"/>
  <c r="F38"/>
  <c r="N37"/>
  <c r="O37" s="1"/>
  <c r="K37"/>
  <c r="P37" s="1"/>
  <c r="Q37" s="1"/>
  <c r="J37"/>
  <c r="G37"/>
  <c r="F37"/>
  <c r="P36"/>
  <c r="Q36" s="1"/>
  <c r="K36"/>
  <c r="L36" s="1"/>
  <c r="M36" s="1"/>
  <c r="J36"/>
  <c r="G36"/>
  <c r="N36" s="1"/>
  <c r="O36" s="1"/>
  <c r="F36"/>
  <c r="Q35"/>
  <c r="P35"/>
  <c r="O35"/>
  <c r="N35"/>
  <c r="M35"/>
  <c r="L35"/>
  <c r="K35"/>
  <c r="J35"/>
  <c r="G35"/>
  <c r="F35"/>
  <c r="P34"/>
  <c r="Q34" s="1"/>
  <c r="N34"/>
  <c r="O34" s="1"/>
  <c r="L34"/>
  <c r="M34" s="1"/>
  <c r="K34"/>
  <c r="J34"/>
  <c r="G34"/>
  <c r="F34"/>
  <c r="O33"/>
  <c r="N33"/>
  <c r="K33"/>
  <c r="L33" s="1"/>
  <c r="M33" s="1"/>
  <c r="J33"/>
  <c r="G33"/>
  <c r="F33"/>
  <c r="P32"/>
  <c r="Q32" s="1"/>
  <c r="N32"/>
  <c r="O32" s="1"/>
  <c r="L32"/>
  <c r="M32" s="1"/>
  <c r="K32"/>
  <c r="J32"/>
  <c r="G32"/>
  <c r="F32"/>
  <c r="K31"/>
  <c r="L31" s="1"/>
  <c r="M31" s="1"/>
  <c r="J31"/>
  <c r="G31"/>
  <c r="N31" s="1"/>
  <c r="O31" s="1"/>
  <c r="F31"/>
  <c r="P30"/>
  <c r="Q30" s="1"/>
  <c r="N30"/>
  <c r="O30" s="1"/>
  <c r="L30"/>
  <c r="M30" s="1"/>
  <c r="K30"/>
  <c r="J30"/>
  <c r="G30"/>
  <c r="F30"/>
  <c r="G29"/>
  <c r="P28"/>
  <c r="Q28" s="1"/>
  <c r="N28"/>
  <c r="O28" s="1"/>
  <c r="L28"/>
  <c r="M28" s="1"/>
  <c r="K28"/>
  <c r="J28"/>
  <c r="G28"/>
  <c r="F28"/>
  <c r="G27"/>
  <c r="P26"/>
  <c r="Q26" s="1"/>
  <c r="N26"/>
  <c r="O26" s="1"/>
  <c r="L26"/>
  <c r="M26" s="1"/>
  <c r="K26"/>
  <c r="J26"/>
  <c r="G26"/>
  <c r="F26"/>
  <c r="K25"/>
  <c r="L25" s="1"/>
  <c r="M25" s="1"/>
  <c r="J25"/>
  <c r="G25"/>
  <c r="N25" s="1"/>
  <c r="O25" s="1"/>
  <c r="F25"/>
  <c r="K24"/>
  <c r="P24" s="1"/>
  <c r="Q24" s="1"/>
  <c r="J24"/>
  <c r="G24"/>
  <c r="F24"/>
  <c r="K23"/>
  <c r="P23" s="1"/>
  <c r="Q23" s="1"/>
  <c r="J23"/>
  <c r="G23"/>
  <c r="N23" s="1"/>
  <c r="O23" s="1"/>
  <c r="F23"/>
  <c r="P22"/>
  <c r="Q22" s="1"/>
  <c r="K22"/>
  <c r="J22"/>
  <c r="G22"/>
  <c r="F22"/>
  <c r="O21"/>
  <c r="N21"/>
  <c r="K21"/>
  <c r="P21" s="1"/>
  <c r="Q21" s="1"/>
  <c r="J21"/>
  <c r="G21"/>
  <c r="F21"/>
  <c r="G20"/>
  <c r="G19"/>
  <c r="P18"/>
  <c r="Q18" s="1"/>
  <c r="K18"/>
  <c r="J18"/>
  <c r="G18"/>
  <c r="F18"/>
  <c r="O17"/>
  <c r="N17"/>
  <c r="K17"/>
  <c r="P17" s="1"/>
  <c r="Q17" s="1"/>
  <c r="J17"/>
  <c r="G17"/>
  <c r="F17"/>
  <c r="K16"/>
  <c r="L16" s="1"/>
  <c r="M16" s="1"/>
  <c r="J16"/>
  <c r="G16"/>
  <c r="N16" s="1"/>
  <c r="O16" s="1"/>
  <c r="F16"/>
  <c r="Q15"/>
  <c r="P15"/>
  <c r="O15"/>
  <c r="N15"/>
  <c r="M15"/>
  <c r="L15"/>
  <c r="K15"/>
  <c r="J15"/>
  <c r="G15"/>
  <c r="F15"/>
  <c r="P14"/>
  <c r="Q14" s="1"/>
  <c r="N14"/>
  <c r="O14" s="1"/>
  <c r="L14"/>
  <c r="M14" s="1"/>
  <c r="K14"/>
  <c r="J14"/>
  <c r="G14"/>
  <c r="F14"/>
  <c r="N13"/>
  <c r="O13" s="1"/>
  <c r="K13"/>
  <c r="L13" s="1"/>
  <c r="M13" s="1"/>
  <c r="J13"/>
  <c r="G13"/>
  <c r="F13"/>
  <c r="T52" i="2"/>
  <c r="T51"/>
  <c r="P98"/>
  <c r="Q98" s="1"/>
  <c r="P97"/>
  <c r="Q97" s="1"/>
  <c r="Q96"/>
  <c r="P96"/>
  <c r="Q95"/>
  <c r="P95"/>
  <c r="Q94"/>
  <c r="P94"/>
  <c r="Q93"/>
  <c r="P93"/>
  <c r="P92"/>
  <c r="Q92" s="1"/>
  <c r="P91"/>
  <c r="Q91" s="1"/>
  <c r="Q90"/>
  <c r="P90"/>
  <c r="Q89"/>
  <c r="P89"/>
  <c r="Q88"/>
  <c r="P88"/>
  <c r="Q87"/>
  <c r="P87"/>
  <c r="P86"/>
  <c r="Q86" s="1"/>
  <c r="P85"/>
  <c r="Q85" s="1"/>
  <c r="Q84"/>
  <c r="P84"/>
  <c r="Q83"/>
  <c r="P83"/>
  <c r="Q82"/>
  <c r="P82"/>
  <c r="Q81"/>
  <c r="P81"/>
  <c r="P80"/>
  <c r="Q80" s="1"/>
  <c r="P79"/>
  <c r="Q79" s="1"/>
  <c r="Q78"/>
  <c r="P78"/>
  <c r="Q77"/>
  <c r="P77"/>
  <c r="Q76"/>
  <c r="P76"/>
  <c r="Q75"/>
  <c r="P75"/>
  <c r="P74"/>
  <c r="Q74" s="1"/>
  <c r="P73"/>
  <c r="Q73" s="1"/>
  <c r="Q72"/>
  <c r="P72"/>
  <c r="Q71"/>
  <c r="P71"/>
  <c r="Q70"/>
  <c r="P70"/>
  <c r="Q69"/>
  <c r="P69"/>
  <c r="P68"/>
  <c r="Q68" s="1"/>
  <c r="P67"/>
  <c r="Q67" s="1"/>
  <c r="Q66"/>
  <c r="P66"/>
  <c r="Q65"/>
  <c r="P65"/>
  <c r="Q64"/>
  <c r="P64"/>
  <c r="Q63"/>
  <c r="P63"/>
  <c r="P61"/>
  <c r="Q61" s="1"/>
  <c r="P60"/>
  <c r="Q60" s="1"/>
  <c r="Q59"/>
  <c r="P59"/>
  <c r="P56"/>
  <c r="Q56" s="1"/>
  <c r="P55"/>
  <c r="Q55" s="1"/>
  <c r="Q54"/>
  <c r="P54"/>
  <c r="Q53"/>
  <c r="P53"/>
  <c r="P51"/>
  <c r="Q51" s="1"/>
  <c r="P50"/>
  <c r="Q50" s="1"/>
  <c r="Q49"/>
  <c r="P49"/>
  <c r="Q48"/>
  <c r="P48"/>
  <c r="Q47"/>
  <c r="P47"/>
  <c r="Q46"/>
  <c r="P46"/>
  <c r="P45"/>
  <c r="Q45" s="1"/>
  <c r="P44"/>
  <c r="Q44" s="1"/>
  <c r="Q43"/>
  <c r="P43"/>
  <c r="Q42"/>
  <c r="P42"/>
  <c r="Q41"/>
  <c r="P41"/>
  <c r="Q40"/>
  <c r="P40"/>
  <c r="P39"/>
  <c r="Q39" s="1"/>
  <c r="P38"/>
  <c r="Q38" s="1"/>
  <c r="Q37"/>
  <c r="P37"/>
  <c r="Q36"/>
  <c r="P36"/>
  <c r="Q35"/>
  <c r="P35"/>
  <c r="Q34"/>
  <c r="P34"/>
  <c r="P33"/>
  <c r="Q33" s="1"/>
  <c r="P32"/>
  <c r="Q32" s="1"/>
  <c r="Q31"/>
  <c r="P31"/>
  <c r="Q30"/>
  <c r="P30"/>
  <c r="P28"/>
  <c r="Q28" s="1"/>
  <c r="P26"/>
  <c r="Q26" s="1"/>
  <c r="P25"/>
  <c r="Q25" s="1"/>
  <c r="Q24"/>
  <c r="P24"/>
  <c r="Q23"/>
  <c r="P23"/>
  <c r="P22"/>
  <c r="Q22" s="1"/>
  <c r="P21"/>
  <c r="Q21" s="1"/>
  <c r="P18"/>
  <c r="Q18" s="1"/>
  <c r="P17"/>
  <c r="Q17" s="1"/>
  <c r="Q16"/>
  <c r="P16"/>
  <c r="Q15"/>
  <c r="P15"/>
  <c r="Q14"/>
  <c r="P14"/>
  <c r="Q13"/>
  <c r="P13"/>
  <c r="O98"/>
  <c r="N98"/>
  <c r="O97"/>
  <c r="N97"/>
  <c r="O96"/>
  <c r="N96"/>
  <c r="O95"/>
  <c r="N95"/>
  <c r="O94"/>
  <c r="N94"/>
  <c r="O93"/>
  <c r="N93"/>
  <c r="O92"/>
  <c r="N92"/>
  <c r="O91"/>
  <c r="N91"/>
  <c r="O90"/>
  <c r="N90"/>
  <c r="O89"/>
  <c r="N89"/>
  <c r="O88"/>
  <c r="N88"/>
  <c r="O87"/>
  <c r="N87"/>
  <c r="O86"/>
  <c r="N86"/>
  <c r="O85"/>
  <c r="N85"/>
  <c r="O84"/>
  <c r="N84"/>
  <c r="O83"/>
  <c r="N83"/>
  <c r="O82"/>
  <c r="N82"/>
  <c r="O81"/>
  <c r="N81"/>
  <c r="O80"/>
  <c r="N80"/>
  <c r="O79"/>
  <c r="N79"/>
  <c r="O78"/>
  <c r="N78"/>
  <c r="O77"/>
  <c r="N77"/>
  <c r="O76"/>
  <c r="N76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N61"/>
  <c r="O61" s="1"/>
  <c r="N60"/>
  <c r="O60" s="1"/>
  <c r="O59"/>
  <c r="N59"/>
  <c r="N56"/>
  <c r="O56" s="1"/>
  <c r="N55"/>
  <c r="O55" s="1"/>
  <c r="N54"/>
  <c r="O54" s="1"/>
  <c r="O53"/>
  <c r="N53"/>
  <c r="O51"/>
  <c r="N51"/>
  <c r="O50"/>
  <c r="N50"/>
  <c r="N49"/>
  <c r="O49" s="1"/>
  <c r="N48"/>
  <c r="O48" s="1"/>
  <c r="N47"/>
  <c r="O47" s="1"/>
  <c r="O46"/>
  <c r="N46"/>
  <c r="O45"/>
  <c r="N45"/>
  <c r="O44"/>
  <c r="N44"/>
  <c r="N43"/>
  <c r="O43" s="1"/>
  <c r="N42"/>
  <c r="O42" s="1"/>
  <c r="O41"/>
  <c r="N41"/>
  <c r="O40"/>
  <c r="N40"/>
  <c r="O39"/>
  <c r="N39"/>
  <c r="N38"/>
  <c r="O38" s="1"/>
  <c r="N37"/>
  <c r="O37" s="1"/>
  <c r="N36"/>
  <c r="O36" s="1"/>
  <c r="O35"/>
  <c r="N35"/>
  <c r="O34"/>
  <c r="N34"/>
  <c r="O33"/>
  <c r="N33"/>
  <c r="N32"/>
  <c r="O32" s="1"/>
  <c r="N31"/>
  <c r="O31" s="1"/>
  <c r="N30"/>
  <c r="O30" s="1"/>
  <c r="N28"/>
  <c r="O28" s="1"/>
  <c r="N26"/>
  <c r="O26" s="1"/>
  <c r="N25"/>
  <c r="O25" s="1"/>
  <c r="O24"/>
  <c r="N24"/>
  <c r="O23"/>
  <c r="N23"/>
  <c r="O22"/>
  <c r="N22"/>
  <c r="O21"/>
  <c r="N21"/>
  <c r="N18"/>
  <c r="O18" s="1"/>
  <c r="N17"/>
  <c r="O17" s="1"/>
  <c r="O16"/>
  <c r="N16"/>
  <c r="O15"/>
  <c r="N15"/>
  <c r="O14"/>
  <c r="N14"/>
  <c r="O13"/>
  <c r="N13"/>
  <c r="L98"/>
  <c r="M98" s="1"/>
  <c r="L97"/>
  <c r="M97" s="1"/>
  <c r="M96"/>
  <c r="L96"/>
  <c r="M95"/>
  <c r="L95"/>
  <c r="M94"/>
  <c r="L94"/>
  <c r="M93"/>
  <c r="L93"/>
  <c r="L92"/>
  <c r="M92" s="1"/>
  <c r="L91"/>
  <c r="M91" s="1"/>
  <c r="M90"/>
  <c r="L90"/>
  <c r="M89"/>
  <c r="L89"/>
  <c r="M88"/>
  <c r="L88"/>
  <c r="M87"/>
  <c r="L87"/>
  <c r="L86"/>
  <c r="M86" s="1"/>
  <c r="L85"/>
  <c r="M85" s="1"/>
  <c r="M84"/>
  <c r="L84"/>
  <c r="M83"/>
  <c r="L83"/>
  <c r="M82"/>
  <c r="L82"/>
  <c r="M81"/>
  <c r="L81"/>
  <c r="L80"/>
  <c r="M80" s="1"/>
  <c r="L79"/>
  <c r="M79" s="1"/>
  <c r="M78"/>
  <c r="L78"/>
  <c r="M77"/>
  <c r="L77"/>
  <c r="M76"/>
  <c r="L76"/>
  <c r="M75"/>
  <c r="L75"/>
  <c r="L74"/>
  <c r="M74" s="1"/>
  <c r="L73"/>
  <c r="M73" s="1"/>
  <c r="M72"/>
  <c r="L72"/>
  <c r="M71"/>
  <c r="L71"/>
  <c r="M70"/>
  <c r="L70"/>
  <c r="M69"/>
  <c r="L69"/>
  <c r="L68"/>
  <c r="M68" s="1"/>
  <c r="L67"/>
  <c r="M67" s="1"/>
  <c r="M66"/>
  <c r="L66"/>
  <c r="M65"/>
  <c r="L65"/>
  <c r="M64"/>
  <c r="L64"/>
  <c r="M63"/>
  <c r="L63"/>
  <c r="L61"/>
  <c r="M61" s="1"/>
  <c r="L60"/>
  <c r="M60" s="1"/>
  <c r="M59"/>
  <c r="L59"/>
  <c r="L56"/>
  <c r="M56" s="1"/>
  <c r="L55"/>
  <c r="M55" s="1"/>
  <c r="M54"/>
  <c r="L54"/>
  <c r="M53"/>
  <c r="L53"/>
  <c r="L51"/>
  <c r="M51" s="1"/>
  <c r="L50"/>
  <c r="M50" s="1"/>
  <c r="L49"/>
  <c r="M49" s="1"/>
  <c r="M48"/>
  <c r="L48"/>
  <c r="M47"/>
  <c r="L47"/>
  <c r="M46"/>
  <c r="L46"/>
  <c r="L45"/>
  <c r="M45" s="1"/>
  <c r="L44"/>
  <c r="M44" s="1"/>
  <c r="L43"/>
  <c r="M43" s="1"/>
  <c r="M42"/>
  <c r="L42"/>
  <c r="M41"/>
  <c r="L41"/>
  <c r="M40"/>
  <c r="L40"/>
  <c r="L39"/>
  <c r="M39" s="1"/>
  <c r="L38"/>
  <c r="M38" s="1"/>
  <c r="L37"/>
  <c r="M37" s="1"/>
  <c r="M36"/>
  <c r="L36"/>
  <c r="M35"/>
  <c r="L35"/>
  <c r="M34"/>
  <c r="L34"/>
  <c r="L33"/>
  <c r="M33" s="1"/>
  <c r="L32"/>
  <c r="M32" s="1"/>
  <c r="L31"/>
  <c r="M31" s="1"/>
  <c r="M30"/>
  <c r="L30"/>
  <c r="L28"/>
  <c r="M28" s="1"/>
  <c r="L26"/>
  <c r="M26" s="1"/>
  <c r="L25"/>
  <c r="M25" s="1"/>
  <c r="M24"/>
  <c r="L24"/>
  <c r="M23"/>
  <c r="L23"/>
  <c r="M22"/>
  <c r="L22"/>
  <c r="M21"/>
  <c r="L21"/>
  <c r="L18"/>
  <c r="M18" s="1"/>
  <c r="L17"/>
  <c r="M17" s="1"/>
  <c r="M16"/>
  <c r="L16"/>
  <c r="M15"/>
  <c r="L15"/>
  <c r="M14"/>
  <c r="L14"/>
  <c r="M13"/>
  <c r="L13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1"/>
  <c r="J60"/>
  <c r="J59"/>
  <c r="J56"/>
  <c r="J55"/>
  <c r="J54"/>
  <c r="J53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8"/>
  <c r="J26"/>
  <c r="J25"/>
  <c r="J24"/>
  <c r="J23"/>
  <c r="J22"/>
  <c r="J21"/>
  <c r="J18"/>
  <c r="J17"/>
  <c r="J16"/>
  <c r="J15"/>
  <c r="J14"/>
  <c r="J13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1"/>
  <c r="K60"/>
  <c r="K59"/>
  <c r="K56"/>
  <c r="K55"/>
  <c r="K54"/>
  <c r="K53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8"/>
  <c r="K26"/>
  <c r="K25"/>
  <c r="K24"/>
  <c r="K23"/>
  <c r="K22"/>
  <c r="K21"/>
  <c r="K18"/>
  <c r="K17"/>
  <c r="K16"/>
  <c r="K15"/>
  <c r="K14"/>
  <c r="K13"/>
  <c r="G98"/>
  <c r="H98" s="1"/>
  <c r="F98"/>
  <c r="G97"/>
  <c r="F97"/>
  <c r="G96"/>
  <c r="F96"/>
  <c r="G95"/>
  <c r="H95" s="1"/>
  <c r="F95"/>
  <c r="G94"/>
  <c r="H94" s="1"/>
  <c r="F94"/>
  <c r="G93"/>
  <c r="F93"/>
  <c r="G92"/>
  <c r="F92"/>
  <c r="G91"/>
  <c r="F91"/>
  <c r="G90"/>
  <c r="F90"/>
  <c r="G89"/>
  <c r="H89" s="1"/>
  <c r="F89"/>
  <c r="G88"/>
  <c r="H88" s="1"/>
  <c r="F88"/>
  <c r="G87"/>
  <c r="F87"/>
  <c r="G86"/>
  <c r="F86"/>
  <c r="G85"/>
  <c r="F85"/>
  <c r="G84"/>
  <c r="F84"/>
  <c r="G83"/>
  <c r="H83" s="1"/>
  <c r="F83"/>
  <c r="G82"/>
  <c r="H82" s="1"/>
  <c r="F82"/>
  <c r="G81"/>
  <c r="F81"/>
  <c r="G80"/>
  <c r="F80"/>
  <c r="G79"/>
  <c r="F79"/>
  <c r="G78"/>
  <c r="F78"/>
  <c r="G77"/>
  <c r="F77"/>
  <c r="G76"/>
  <c r="H76" s="1"/>
  <c r="F76"/>
  <c r="G75"/>
  <c r="F75"/>
  <c r="G74"/>
  <c r="F74"/>
  <c r="G73"/>
  <c r="F73"/>
  <c r="G72"/>
  <c r="F72"/>
  <c r="G71"/>
  <c r="H71" s="1"/>
  <c r="F71"/>
  <c r="G70"/>
  <c r="H70" s="1"/>
  <c r="F70"/>
  <c r="G69"/>
  <c r="F69"/>
  <c r="G68"/>
  <c r="H68" s="1"/>
  <c r="F68"/>
  <c r="G67"/>
  <c r="F67"/>
  <c r="G66"/>
  <c r="F66"/>
  <c r="G65"/>
  <c r="H65" s="1"/>
  <c r="F65"/>
  <c r="G64"/>
  <c r="H64" s="1"/>
  <c r="F64"/>
  <c r="G63"/>
  <c r="F63"/>
  <c r="G61"/>
  <c r="F61"/>
  <c r="G60"/>
  <c r="F60"/>
  <c r="G59"/>
  <c r="F59"/>
  <c r="G58"/>
  <c r="G57"/>
  <c r="G56"/>
  <c r="F56"/>
  <c r="G55"/>
  <c r="F55"/>
  <c r="G54"/>
  <c r="H54" s="1"/>
  <c r="F54"/>
  <c r="G53"/>
  <c r="H53" s="1"/>
  <c r="F53"/>
  <c r="G52"/>
  <c r="G51"/>
  <c r="H51" s="1"/>
  <c r="F51"/>
  <c r="G50"/>
  <c r="H50" s="1"/>
  <c r="F50"/>
  <c r="G49"/>
  <c r="F49"/>
  <c r="G48"/>
  <c r="H48" s="1"/>
  <c r="F48"/>
  <c r="G47"/>
  <c r="H47" s="1"/>
  <c r="F47"/>
  <c r="G46"/>
  <c r="F46"/>
  <c r="G45"/>
  <c r="H45" s="1"/>
  <c r="F45"/>
  <c r="G44"/>
  <c r="H44" s="1"/>
  <c r="F44"/>
  <c r="G43"/>
  <c r="H43" s="1"/>
  <c r="F43"/>
  <c r="G42"/>
  <c r="H42" s="1"/>
  <c r="F42"/>
  <c r="G41"/>
  <c r="H41" s="1"/>
  <c r="F41"/>
  <c r="G40"/>
  <c r="H40" s="1"/>
  <c r="F40"/>
  <c r="G39"/>
  <c r="H39" s="1"/>
  <c r="F39"/>
  <c r="G38"/>
  <c r="H38" s="1"/>
  <c r="F38"/>
  <c r="G37"/>
  <c r="H37" s="1"/>
  <c r="F37"/>
  <c r="G36"/>
  <c r="F36"/>
  <c r="G35"/>
  <c r="H35" s="1"/>
  <c r="F35"/>
  <c r="G34"/>
  <c r="H34" s="1"/>
  <c r="F34"/>
  <c r="G33"/>
  <c r="H33" s="1"/>
  <c r="F33"/>
  <c r="G32"/>
  <c r="H32" s="1"/>
  <c r="F32"/>
  <c r="G31"/>
  <c r="H31" s="1"/>
  <c r="F31"/>
  <c r="G30"/>
  <c r="H30" s="1"/>
  <c r="F30"/>
  <c r="G29"/>
  <c r="G28"/>
  <c r="F28"/>
  <c r="G27"/>
  <c r="G26"/>
  <c r="H26" s="1"/>
  <c r="F26"/>
  <c r="G25"/>
  <c r="H25" s="1"/>
  <c r="F25"/>
  <c r="G24"/>
  <c r="H24" s="1"/>
  <c r="F24"/>
  <c r="G23"/>
  <c r="H23" s="1"/>
  <c r="F23"/>
  <c r="G22"/>
  <c r="H22" s="1"/>
  <c r="F22"/>
  <c r="G21"/>
  <c r="H21" s="1"/>
  <c r="F21"/>
  <c r="G20"/>
  <c r="G19"/>
  <c r="G18"/>
  <c r="F18"/>
  <c r="G17"/>
  <c r="F17"/>
  <c r="G16"/>
  <c r="F16"/>
  <c r="G15"/>
  <c r="F15"/>
  <c r="G14"/>
  <c r="F14"/>
  <c r="G13"/>
  <c r="F13"/>
  <c r="P46" i="3" l="1"/>
  <c r="Q46" s="1"/>
  <c r="P16"/>
  <c r="Q16" s="1"/>
  <c r="N18"/>
  <c r="O18" s="1"/>
  <c r="N22"/>
  <c r="O22" s="1"/>
  <c r="N38"/>
  <c r="O38" s="1"/>
  <c r="N50"/>
  <c r="O50" s="1"/>
  <c r="N54"/>
  <c r="O54" s="1"/>
  <c r="N71"/>
  <c r="O71" s="1"/>
  <c r="N83"/>
  <c r="O83" s="1"/>
  <c r="N95"/>
  <c r="O95" s="1"/>
  <c r="L17"/>
  <c r="M17" s="1"/>
  <c r="L21"/>
  <c r="M21" s="1"/>
  <c r="P25"/>
  <c r="Q25" s="1"/>
  <c r="L37"/>
  <c r="M37" s="1"/>
  <c r="P41"/>
  <c r="Q41" s="1"/>
  <c r="L49"/>
  <c r="M49" s="1"/>
  <c r="L53"/>
  <c r="M53" s="1"/>
  <c r="P61"/>
  <c r="Q61" s="1"/>
  <c r="L70"/>
  <c r="M70" s="1"/>
  <c r="P74"/>
  <c r="Q74" s="1"/>
  <c r="L82"/>
  <c r="M82" s="1"/>
  <c r="P86"/>
  <c r="Q86" s="1"/>
  <c r="L94"/>
  <c r="M94" s="1"/>
  <c r="N96"/>
  <c r="O96" s="1"/>
  <c r="P98"/>
  <c r="Q98" s="1"/>
  <c r="L18"/>
  <c r="M18" s="1"/>
  <c r="L22"/>
  <c r="M22" s="1"/>
  <c r="N24"/>
  <c r="O24" s="1"/>
  <c r="L38"/>
  <c r="M38" s="1"/>
  <c r="N40"/>
  <c r="O40" s="1"/>
  <c r="L50"/>
  <c r="M50" s="1"/>
  <c r="L54"/>
  <c r="M54" s="1"/>
  <c r="N56"/>
  <c r="O56" s="1"/>
  <c r="N60"/>
  <c r="O60" s="1"/>
  <c r="L71"/>
  <c r="M71" s="1"/>
  <c r="N73"/>
  <c r="O73" s="1"/>
  <c r="L83"/>
  <c r="M83" s="1"/>
  <c r="N85"/>
  <c r="O85" s="1"/>
  <c r="L95"/>
  <c r="M95" s="1"/>
  <c r="N97"/>
  <c r="O97" s="1"/>
  <c r="L23"/>
  <c r="M23" s="1"/>
  <c r="P31"/>
  <c r="Q31" s="1"/>
  <c r="L39"/>
  <c r="M39" s="1"/>
  <c r="P43"/>
  <c r="Q43" s="1"/>
  <c r="L51"/>
  <c r="M51" s="1"/>
  <c r="L55"/>
  <c r="M55" s="1"/>
  <c r="L59"/>
  <c r="M59" s="1"/>
  <c r="P64"/>
  <c r="Q64" s="1"/>
  <c r="H69"/>
  <c r="L72"/>
  <c r="M72" s="1"/>
  <c r="P76"/>
  <c r="Q76" s="1"/>
  <c r="H81"/>
  <c r="L84"/>
  <c r="M84" s="1"/>
  <c r="P88"/>
  <c r="Q88" s="1"/>
  <c r="H93"/>
  <c r="L96"/>
  <c r="M96" s="1"/>
  <c r="L24"/>
  <c r="M24" s="1"/>
  <c r="L40"/>
  <c r="M40" s="1"/>
  <c r="L56"/>
  <c r="M56" s="1"/>
  <c r="L60"/>
  <c r="M60" s="1"/>
  <c r="L73"/>
  <c r="M73" s="1"/>
  <c r="L85"/>
  <c r="M85" s="1"/>
  <c r="L97"/>
  <c r="M97" s="1"/>
  <c r="P13"/>
  <c r="Q13" s="1"/>
  <c r="P33"/>
  <c r="Q33" s="1"/>
  <c r="P45"/>
  <c r="Q45" s="1"/>
  <c r="P66"/>
  <c r="Q66" s="1"/>
  <c r="P78"/>
  <c r="Q78" s="1"/>
  <c r="P90"/>
  <c r="Q90" s="1"/>
  <c r="H86" i="2"/>
  <c r="H59"/>
  <c r="H36"/>
  <c r="H73"/>
  <c r="H69"/>
  <c r="H18"/>
  <c r="H16"/>
  <c r="H61"/>
  <c r="H49"/>
  <c r="H85"/>
  <c r="H84"/>
  <c r="H46"/>
  <c r="H77"/>
  <c r="H74"/>
  <c r="H80"/>
  <c r="H92"/>
  <c r="H67"/>
  <c r="H79"/>
  <c r="H91"/>
  <c r="H66"/>
  <c r="H78"/>
  <c r="H90"/>
  <c r="H63"/>
  <c r="H75"/>
  <c r="H87"/>
  <c r="H17"/>
  <c r="H60"/>
  <c r="H97"/>
  <c r="H96"/>
  <c r="H15"/>
  <c r="H56"/>
  <c r="H72"/>
  <c r="H14"/>
  <c r="H55"/>
  <c r="H13"/>
  <c r="H28"/>
  <c r="H81"/>
  <c r="H93"/>
</calcChain>
</file>

<file path=xl/comments1.xml><?xml version="1.0" encoding="utf-8"?>
<comments xmlns="http://schemas.openxmlformats.org/spreadsheetml/2006/main">
  <authors>
    <author/>
  </authors>
  <commentList>
    <comment ref="B68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D68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B71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D71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68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D68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B71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D71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</commentList>
</comments>
</file>

<file path=xl/sharedStrings.xml><?xml version="1.0" encoding="utf-8"?>
<sst xmlns="http://schemas.openxmlformats.org/spreadsheetml/2006/main" count="638" uniqueCount="191">
  <si>
    <t>MD8010551</t>
  </si>
  <si>
    <t>Top Cover</t>
  </si>
  <si>
    <t>n/a</t>
  </si>
  <si>
    <t>MD1030010</t>
  </si>
  <si>
    <t>Heating Switch (Red) KCD3 / 16(4)A / 20A / 250VAC / 125VAC</t>
  </si>
  <si>
    <t>KWD-TL28SB</t>
  </si>
  <si>
    <t>MD1030011</t>
  </si>
  <si>
    <t>Cooling Switch (Green) KCD3 / 16(4)A / 20A / 250VAC / 125VAC</t>
  </si>
  <si>
    <t>MD6010323</t>
  </si>
  <si>
    <t>Cooling Tank Assembly</t>
  </si>
  <si>
    <t>MD8010552</t>
  </si>
  <si>
    <t>Hot Water Button</t>
  </si>
  <si>
    <t>Safety lock slide</t>
  </si>
  <si>
    <t>Safety lock spring</t>
  </si>
  <si>
    <t>Safety lock button</t>
  </si>
  <si>
    <t>MD8010553</t>
  </si>
  <si>
    <t>Warm Water Button</t>
  </si>
  <si>
    <t>MD8010554</t>
  </si>
  <si>
    <t>Cold Water Button</t>
  </si>
  <si>
    <t>MD8010555</t>
  </si>
  <si>
    <t>Push Rod Base</t>
  </si>
  <si>
    <t>MD8010556</t>
  </si>
  <si>
    <t>Faucet Valve</t>
  </si>
  <si>
    <t>Hot Water Outlet Pipe</t>
  </si>
  <si>
    <t>Warm Water Outlet Pipe</t>
  </si>
  <si>
    <t>Silicon pipe -2 way valve</t>
  </si>
  <si>
    <t>Silicon pipe -3 way valve</t>
  </si>
  <si>
    <t>One way valve</t>
  </si>
  <si>
    <t>Cold Water Outlet Pipe</t>
  </si>
  <si>
    <t>Front Panel</t>
  </si>
  <si>
    <t>MD3010333</t>
  </si>
  <si>
    <t>Display board YL-1159B-LED (4pcs)</t>
  </si>
  <si>
    <t>MD8010557</t>
  </si>
  <si>
    <t>Box for Indicator Board</t>
  </si>
  <si>
    <t>MD8010558</t>
  </si>
  <si>
    <t>Drip Tray Cover</t>
  </si>
  <si>
    <t>MD8010559</t>
  </si>
  <si>
    <t>Drip Tray</t>
  </si>
  <si>
    <t>MD8010560</t>
  </si>
  <si>
    <t>Door Panel</t>
  </si>
  <si>
    <t>MD8010561</t>
  </si>
  <si>
    <t>MD8010562</t>
  </si>
  <si>
    <t>Door Lining</t>
  </si>
  <si>
    <t>Lower Plate</t>
  </si>
  <si>
    <t>MD8010563</t>
  </si>
  <si>
    <t>Bottle Cover Assy (w/ suction pipe)</t>
  </si>
  <si>
    <t>MD6010324</t>
  </si>
  <si>
    <t>Suction Pipe (80cm)</t>
  </si>
  <si>
    <t>Bottom Base</t>
  </si>
  <si>
    <t>MD8010564</t>
  </si>
  <si>
    <t xml:space="preserve">Feet </t>
  </si>
  <si>
    <t>MD5010142</t>
  </si>
  <si>
    <t>Water Pump SWP-1818 ; 12VDC ; 0.8A</t>
  </si>
  <si>
    <t>MD6010325</t>
  </si>
  <si>
    <t>Condenser 1 row / 15 lines</t>
  </si>
  <si>
    <t>MD2010268</t>
  </si>
  <si>
    <r>
      <t>Power Cord 18AWG x 2C/300V/105</t>
    </r>
    <r>
      <rPr>
        <sz val="10"/>
        <rFont val="Calibri"/>
        <family val="2"/>
      </rPr>
      <t>°</t>
    </r>
    <r>
      <rPr>
        <sz val="10"/>
        <rFont val="Arial"/>
        <family val="2"/>
      </rPr>
      <t>C</t>
    </r>
  </si>
  <si>
    <t>MD8010565</t>
  </si>
  <si>
    <t>Door Switch Cover</t>
  </si>
  <si>
    <t>MD2010269</t>
  </si>
  <si>
    <t>Door Switch</t>
  </si>
  <si>
    <t>MD8010566</t>
  </si>
  <si>
    <t>Drain Pipe of Hot Tank – Long</t>
  </si>
  <si>
    <t>MD2010270</t>
  </si>
  <si>
    <t>PTC Relay MS2-22B-01/19D3</t>
  </si>
  <si>
    <t>MD5010143</t>
  </si>
  <si>
    <t>Compressor QD30 (R134a)</t>
  </si>
  <si>
    <t>MD2010271</t>
  </si>
  <si>
    <t>Overload Protector MP4SE134LL 30-52/0562Z</t>
  </si>
  <si>
    <t>MD2010272</t>
  </si>
  <si>
    <t>Heating Thermostat (95ºC) KSD303 250V/10A</t>
  </si>
  <si>
    <t>Cold Tank Base</t>
  </si>
  <si>
    <t>Cold Tank Foam</t>
  </si>
  <si>
    <t>MD6010326</t>
  </si>
  <si>
    <t>Cold Water Tank (3.8 liters)</t>
  </si>
  <si>
    <t>Sponge Cover of Hot Tank</t>
  </si>
  <si>
    <t>Sponge of Hot Tank</t>
  </si>
  <si>
    <t>MD6010327</t>
  </si>
  <si>
    <t>Hot Water Tank (1 liter)</t>
  </si>
  <si>
    <t>MD3010334</t>
  </si>
  <si>
    <t>PCB YL-1159B-P (V2.0) 2019-12-10</t>
  </si>
  <si>
    <t>MD8010567</t>
  </si>
  <si>
    <t>PCB Box / Housing (0.4mm)</t>
  </si>
  <si>
    <t>MD8010568</t>
  </si>
  <si>
    <t>MD8010569</t>
  </si>
  <si>
    <t>Cold Tank Seal</t>
  </si>
  <si>
    <t>Water Board</t>
  </si>
  <si>
    <t>MD6010328</t>
  </si>
  <si>
    <t>Cold Water Tank (3.2 liters)</t>
  </si>
  <si>
    <t>MD3010335</t>
  </si>
  <si>
    <t>Display Board 1129B-Y</t>
  </si>
  <si>
    <t>MD3010336</t>
  </si>
  <si>
    <t>Display Board 1128B-H</t>
  </si>
  <si>
    <t>MD3010337</t>
  </si>
  <si>
    <t>Display Board 1129B-Z</t>
  </si>
  <si>
    <t>MD8010570</t>
  </si>
  <si>
    <t>Light Cover</t>
  </si>
  <si>
    <t>MD8010571</t>
  </si>
  <si>
    <t>Water Mouth</t>
  </si>
  <si>
    <t>MD8010572</t>
  </si>
  <si>
    <t>MD8010573</t>
  </si>
  <si>
    <t>MD8010574</t>
  </si>
  <si>
    <t>MD8010575</t>
  </si>
  <si>
    <t>Door Frame</t>
  </si>
  <si>
    <t>MD8010576</t>
  </si>
  <si>
    <t>Door Seal</t>
  </si>
  <si>
    <t>MD6010329</t>
  </si>
  <si>
    <t>Shelf 233 x 142mm</t>
  </si>
  <si>
    <t>MD6010330</t>
  </si>
  <si>
    <t>Door Hinge</t>
  </si>
  <si>
    <t>Bottom Board</t>
  </si>
  <si>
    <t>MD8010577</t>
  </si>
  <si>
    <t>Adjustable Feet</t>
  </si>
  <si>
    <t>MD8010578</t>
  </si>
  <si>
    <t>MD8010579</t>
  </si>
  <si>
    <t>Storage Cabinet 233 x 155 x 327mm</t>
  </si>
  <si>
    <t>MD6010331</t>
  </si>
  <si>
    <t>Condenser 1 row / 16 lines</t>
  </si>
  <si>
    <t>MD6010332</t>
  </si>
  <si>
    <t>MD2010273</t>
  </si>
  <si>
    <t>Heating Thermostat (88ºC) KSD301 250V/10A</t>
  </si>
  <si>
    <t>MD2010274</t>
  </si>
  <si>
    <t xml:space="preserve">Cooling Thermostat WL WP5.5A </t>
  </si>
  <si>
    <t>MD8010580</t>
  </si>
  <si>
    <r>
      <t xml:space="preserve">Air Mouth </t>
    </r>
    <r>
      <rPr>
        <sz val="10.5"/>
        <color indexed="8"/>
        <rFont val="Microsoft YaHei"/>
        <family val="2"/>
      </rPr>
      <t>气室器嘴</t>
    </r>
  </si>
  <si>
    <t>MD8010581</t>
  </si>
  <si>
    <t>Air Mouth Seal</t>
  </si>
  <si>
    <t>MD8010582</t>
  </si>
  <si>
    <t>Air Mouth Accessory</t>
  </si>
  <si>
    <t>MD8010583</t>
  </si>
  <si>
    <r>
      <t xml:space="preserve">Air Mouth </t>
    </r>
    <r>
      <rPr>
        <sz val="10.5"/>
        <color indexed="8"/>
        <rFont val="Microsoft YaHei"/>
        <family val="2"/>
      </rPr>
      <t>气室器</t>
    </r>
  </si>
  <si>
    <t>MD8010584</t>
  </si>
  <si>
    <t>Water Guard</t>
  </si>
  <si>
    <t>Heating Switch</t>
  </si>
  <si>
    <t>Cooling Switch</t>
  </si>
  <si>
    <t>Water Valve Assembly / Faucet Valve (3pcs)</t>
  </si>
  <si>
    <t>Indicator Board</t>
  </si>
  <si>
    <t>Decorating Part of Door Panel</t>
  </si>
  <si>
    <t>Bottle Cover Assembly</t>
  </si>
  <si>
    <t>Feet (4pcs)</t>
  </si>
  <si>
    <t>Pump Assembly</t>
  </si>
  <si>
    <t>Condenser</t>
  </si>
  <si>
    <t>Power Cord</t>
  </si>
  <si>
    <t>PTC</t>
  </si>
  <si>
    <t>Compressor PW2.0VK</t>
  </si>
  <si>
    <t>Heating Thermostat (95ºC)</t>
  </si>
  <si>
    <t>Cold Tank Foam Cushion</t>
  </si>
  <si>
    <t>Cold Tank</t>
  </si>
  <si>
    <t>Hot Tank</t>
  </si>
  <si>
    <t>PC</t>
  </si>
  <si>
    <t>Box for PC (0.4mm)</t>
  </si>
  <si>
    <t xml:space="preserve">Cool Tank+Accessory </t>
  </si>
  <si>
    <t>PCB Board Accessory</t>
  </si>
  <si>
    <t>Water Receptacle Cover</t>
  </si>
  <si>
    <t>Water Receptacle</t>
  </si>
  <si>
    <t xml:space="preserve">Door </t>
  </si>
  <si>
    <t>Shelf</t>
  </si>
  <si>
    <t>Door Hinge+Accessory</t>
  </si>
  <si>
    <t>Adjustable Feet (2pcs)</t>
  </si>
  <si>
    <t>Storage Cabinet</t>
  </si>
  <si>
    <t>Hot Tank Sponge Cover</t>
  </si>
  <si>
    <t>Hot Tank Sponge</t>
  </si>
  <si>
    <t>Hot Tank Drain Pipe</t>
  </si>
  <si>
    <t>Heating Thermostat (88ºC)</t>
  </si>
  <si>
    <t>Cooling Thermostat</t>
  </si>
  <si>
    <t>KWD-BL59BSS ; LM-YL1-1159BX</t>
  </si>
  <si>
    <t>KWD-TL28SB ; LM-YL1-1128B</t>
  </si>
  <si>
    <t>Pricelist</t>
  </si>
  <si>
    <t>January 14, 2022</t>
  </si>
  <si>
    <t>FOB</t>
  </si>
  <si>
    <t>Standard Cost</t>
  </si>
  <si>
    <t>Cost</t>
  </si>
  <si>
    <t>ASC Price</t>
  </si>
  <si>
    <t>SRP</t>
  </si>
  <si>
    <t>FOBx1.1x1.12xP55.00</t>
  </si>
  <si>
    <t>ASC Margin to Customer</t>
  </si>
  <si>
    <t>Kolin Margin to ASC</t>
  </si>
  <si>
    <t xml:space="preserve">SRP       </t>
  </si>
  <si>
    <t>%</t>
  </si>
  <si>
    <t>Unit SRP</t>
  </si>
  <si>
    <t>Unit Cost</t>
  </si>
  <si>
    <t>Product</t>
  </si>
  <si>
    <t>KWD-BL59BSS</t>
  </si>
  <si>
    <t>Water Dispenser</t>
  </si>
  <si>
    <t>Kolin Philippines Int'l., Inc.</t>
  </si>
  <si>
    <t>Part Code</t>
  </si>
  <si>
    <t>Description</t>
  </si>
  <si>
    <t>Common Model</t>
  </si>
  <si>
    <t>Description by Supplier</t>
  </si>
  <si>
    <t xml:space="preserve">SRP for round off     </t>
  </si>
  <si>
    <t>Kolin Margin to Customer</t>
  </si>
</sst>
</file>

<file path=xl/styles.xml><?xml version="1.0" encoding="utf-8"?>
<styleSheet xmlns="http://schemas.openxmlformats.org/spreadsheetml/2006/main">
  <numFmts count="2">
    <numFmt numFmtId="164" formatCode="[$$-409]#,##0.00"/>
    <numFmt numFmtId="165" formatCode="&quot;₱&quot;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Calibri"/>
      <family val="2"/>
    </font>
    <font>
      <sz val="10.5"/>
      <color indexed="8"/>
      <name val="Calibri"/>
      <family val="2"/>
    </font>
    <font>
      <sz val="10.5"/>
      <color indexed="8"/>
      <name val="Microsoft YaHei"/>
      <family val="2"/>
    </font>
    <font>
      <sz val="11"/>
      <color indexed="8"/>
      <name val="Tahoma"/>
      <family val="2"/>
      <charset val="134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0" borderId="0" xfId="0" applyFont="1"/>
    <xf numFmtId="0" fontId="1" fillId="0" borderId="0" xfId="0" quotePrefix="1" applyFont="1"/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/>
    </xf>
    <xf numFmtId="0" fontId="7" fillId="0" borderId="3" xfId="0" applyFont="1" applyBorder="1" applyAlignment="1">
      <alignment horizontal="justify" wrapText="1"/>
    </xf>
    <xf numFmtId="0" fontId="5" fillId="0" borderId="3" xfId="0" applyFont="1" applyBorder="1" applyAlignment="1">
      <alignment horizontal="justify" wrapText="1"/>
    </xf>
    <xf numFmtId="0" fontId="0" fillId="0" borderId="1" xfId="0" applyBorder="1"/>
    <xf numFmtId="0" fontId="1" fillId="0" borderId="2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165" fontId="1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applyFont="1"/>
    <xf numFmtId="165" fontId="13" fillId="0" borderId="0" xfId="0" applyNumberFormat="1" applyFont="1" applyFill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9" fontId="1" fillId="4" borderId="4" xfId="0" applyNumberFormat="1" applyFon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5" fontId="0" fillId="0" borderId="0" xfId="0" applyNumberFormat="1"/>
    <xf numFmtId="10" fontId="0" fillId="0" borderId="0" xfId="0" applyNumberFormat="1"/>
    <xf numFmtId="165" fontId="1" fillId="3" borderId="2" xfId="0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6"/>
  <sheetViews>
    <sheetView tabSelected="1" workbookViewId="0">
      <pane xSplit="3" ySplit="11" topLeftCell="F84" activePane="bottomRight" state="frozen"/>
      <selection pane="topRight" activeCell="D1" sqref="D1"/>
      <selection pane="bottomLeft" activeCell="A12" sqref="A12"/>
      <selection pane="bottomRight" activeCell="B98" sqref="B98"/>
    </sheetView>
  </sheetViews>
  <sheetFormatPr defaultRowHeight="14.4"/>
  <cols>
    <col min="1" max="1" width="11.6640625" customWidth="1"/>
    <col min="2" max="2" width="55.5546875" bestFit="1" customWidth="1"/>
    <col min="3" max="3" width="12.5546875" bestFit="1" customWidth="1"/>
    <col min="4" max="4" width="37.88671875" bestFit="1" customWidth="1"/>
    <col min="5" max="6" width="8.88671875" style="23"/>
    <col min="7" max="7" width="19" customWidth="1"/>
    <col min="8" max="8" width="9.109375" style="14" hidden="1" customWidth="1"/>
    <col min="9" max="9" width="9.109375" style="14" customWidth="1"/>
    <col min="10" max="10" width="9.109375" style="47" customWidth="1"/>
    <col min="11" max="11" width="9.33203125" customWidth="1"/>
    <col min="12" max="12" width="9.44140625" customWidth="1"/>
    <col min="13" max="13" width="9.88671875" customWidth="1"/>
    <col min="14" max="14" width="9.109375" customWidth="1"/>
  </cols>
  <sheetData>
    <row r="1" spans="1:17">
      <c r="A1" s="12" t="s">
        <v>184</v>
      </c>
    </row>
    <row r="2" spans="1:17">
      <c r="A2" s="12" t="s">
        <v>167</v>
      </c>
    </row>
    <row r="3" spans="1:17">
      <c r="A3" s="12" t="s">
        <v>183</v>
      </c>
    </row>
    <row r="4" spans="1:17">
      <c r="A4" s="13" t="s">
        <v>168</v>
      </c>
    </row>
    <row r="5" spans="1:17">
      <c r="A5" s="13"/>
      <c r="F5" s="38" t="s">
        <v>181</v>
      </c>
      <c r="G5" s="36"/>
      <c r="H5" s="37"/>
      <c r="I5" s="37"/>
      <c r="J5" s="38" t="s">
        <v>181</v>
      </c>
      <c r="K5" s="36"/>
    </row>
    <row r="6" spans="1:17">
      <c r="A6" s="13"/>
      <c r="F6" s="38" t="s">
        <v>171</v>
      </c>
      <c r="G6" s="36"/>
      <c r="H6" s="37"/>
      <c r="I6" s="37"/>
      <c r="J6" s="39" t="s">
        <v>173</v>
      </c>
      <c r="K6" s="36"/>
    </row>
    <row r="7" spans="1:17">
      <c r="A7" s="13"/>
      <c r="D7" s="38" t="s">
        <v>182</v>
      </c>
      <c r="F7" s="40">
        <v>73.5</v>
      </c>
      <c r="H7" s="37"/>
      <c r="I7" s="37"/>
      <c r="J7" s="42">
        <v>11995</v>
      </c>
      <c r="K7" s="41"/>
    </row>
    <row r="8" spans="1:17">
      <c r="A8" s="13"/>
      <c r="D8" s="38" t="s">
        <v>5</v>
      </c>
      <c r="F8" s="40">
        <v>51.87</v>
      </c>
      <c r="H8" s="37"/>
      <c r="I8" s="37"/>
      <c r="J8" s="39">
        <v>7995</v>
      </c>
      <c r="K8" s="41"/>
    </row>
    <row r="9" spans="1:17" ht="15.6">
      <c r="A9" s="55"/>
      <c r="B9" s="56"/>
      <c r="C9" s="57"/>
    </row>
    <row r="10" spans="1:17" ht="14.4" customHeight="1">
      <c r="A10" s="62" t="s">
        <v>185</v>
      </c>
      <c r="B10" s="62" t="s">
        <v>186</v>
      </c>
      <c r="C10" s="65" t="s">
        <v>187</v>
      </c>
      <c r="D10" s="62" t="s">
        <v>188</v>
      </c>
      <c r="E10" s="66" t="s">
        <v>169</v>
      </c>
      <c r="F10" s="21" t="s">
        <v>178</v>
      </c>
      <c r="G10" s="29" t="s">
        <v>170</v>
      </c>
      <c r="H10" s="60" t="s">
        <v>189</v>
      </c>
      <c r="I10" s="60" t="s">
        <v>177</v>
      </c>
      <c r="J10" s="21" t="s">
        <v>178</v>
      </c>
      <c r="K10" s="50" t="s">
        <v>172</v>
      </c>
      <c r="L10" s="62" t="s">
        <v>176</v>
      </c>
      <c r="M10" s="62"/>
      <c r="N10" s="63" t="s">
        <v>190</v>
      </c>
      <c r="O10" s="63"/>
      <c r="P10" s="63" t="s">
        <v>175</v>
      </c>
      <c r="Q10" s="63"/>
    </row>
    <row r="11" spans="1:17">
      <c r="A11" s="62"/>
      <c r="B11" s="62"/>
      <c r="C11" s="65"/>
      <c r="D11" s="62"/>
      <c r="E11" s="67"/>
      <c r="F11" s="28" t="s">
        <v>180</v>
      </c>
      <c r="G11" s="29" t="s">
        <v>174</v>
      </c>
      <c r="H11" s="61"/>
      <c r="I11" s="61"/>
      <c r="J11" s="35" t="s">
        <v>179</v>
      </c>
      <c r="K11" s="51">
        <v>0.3</v>
      </c>
      <c r="L11" s="62"/>
      <c r="M11" s="62"/>
      <c r="N11" s="63"/>
      <c r="O11" s="63"/>
      <c r="P11" s="63"/>
      <c r="Q11" s="63"/>
    </row>
    <row r="12" spans="1:17" ht="15.6">
      <c r="A12" s="1" t="s">
        <v>165</v>
      </c>
      <c r="B12" s="2"/>
      <c r="C12" s="3"/>
      <c r="D12" s="54"/>
      <c r="E12" s="22"/>
      <c r="F12" s="28"/>
      <c r="G12" s="29"/>
      <c r="H12" s="32"/>
      <c r="I12" s="32"/>
      <c r="J12" s="35"/>
      <c r="K12" s="51"/>
      <c r="L12" s="29"/>
      <c r="M12" s="29"/>
      <c r="N12" s="30"/>
      <c r="O12" s="30"/>
      <c r="P12" s="30"/>
      <c r="Q12" s="30"/>
    </row>
    <row r="13" spans="1:17" ht="14.4" customHeight="1">
      <c r="A13" s="7" t="s">
        <v>0</v>
      </c>
      <c r="B13" s="4" t="s">
        <v>1</v>
      </c>
      <c r="C13" s="7" t="s">
        <v>2</v>
      </c>
      <c r="D13" s="15" t="s">
        <v>1</v>
      </c>
      <c r="E13" s="24">
        <v>2.1</v>
      </c>
      <c r="F13" s="43">
        <f>E13/F7</f>
        <v>2.8571428571428574E-2</v>
      </c>
      <c r="G13" s="25">
        <f>E13*1.1*1.12*55</f>
        <v>142.29600000000002</v>
      </c>
      <c r="H13" s="25">
        <f>G13*1.595/0.7</f>
        <v>324.23160000000007</v>
      </c>
      <c r="I13" s="45">
        <v>350</v>
      </c>
      <c r="J13" s="49">
        <f>I13/J7</f>
        <v>2.917882451021259E-2</v>
      </c>
      <c r="K13" s="52">
        <f>I13*0.7</f>
        <v>244.99999999999997</v>
      </c>
      <c r="L13" s="25">
        <f>K13-G13</f>
        <v>102.70399999999995</v>
      </c>
      <c r="M13" s="31">
        <f>L13/K13</f>
        <v>0.41919999999999985</v>
      </c>
      <c r="N13" s="25">
        <f>I13-G13</f>
        <v>207.70399999999998</v>
      </c>
      <c r="O13" s="31">
        <f>N13/I13</f>
        <v>0.59343999999999997</v>
      </c>
      <c r="P13" s="26">
        <f>I13-K13</f>
        <v>105.00000000000003</v>
      </c>
      <c r="Q13" s="31">
        <f>P13/I13</f>
        <v>0.3000000000000001</v>
      </c>
    </row>
    <row r="14" spans="1:17">
      <c r="A14" s="7" t="s">
        <v>3</v>
      </c>
      <c r="B14" s="6" t="s">
        <v>4</v>
      </c>
      <c r="C14" s="7" t="s">
        <v>5</v>
      </c>
      <c r="D14" s="15" t="s">
        <v>133</v>
      </c>
      <c r="E14" s="24">
        <v>0.21</v>
      </c>
      <c r="F14" s="43">
        <f>E14/F7</f>
        <v>2.8571428571428571E-3</v>
      </c>
      <c r="G14" s="25">
        <f t="shared" ref="G14:G61" si="0">E14*1.1*1.12*55</f>
        <v>14.229600000000003</v>
      </c>
      <c r="H14" s="25">
        <f>G14*2.2/0.7</f>
        <v>44.721600000000016</v>
      </c>
      <c r="I14" s="45">
        <v>100</v>
      </c>
      <c r="J14" s="49">
        <f>I14/J7</f>
        <v>8.3368070029178828E-3</v>
      </c>
      <c r="K14" s="52">
        <f t="shared" ref="K14:K18" si="1">I14*0.7</f>
        <v>70</v>
      </c>
      <c r="L14" s="25">
        <f t="shared" ref="L14:L18" si="2">K14-G14</f>
        <v>55.770399999999995</v>
      </c>
      <c r="M14" s="31">
        <f t="shared" ref="M14:M18" si="3">L14/K14</f>
        <v>0.79671999999999998</v>
      </c>
      <c r="N14" s="25">
        <f t="shared" ref="N14:N18" si="4">I14-G14</f>
        <v>85.770399999999995</v>
      </c>
      <c r="O14" s="31">
        <f t="shared" ref="O14:O18" si="5">N14/I14</f>
        <v>0.85770399999999991</v>
      </c>
      <c r="P14" s="26">
        <f t="shared" ref="P14:P18" si="6">I14-K14</f>
        <v>30</v>
      </c>
      <c r="Q14" s="31">
        <f t="shared" ref="Q14:Q18" si="7">P14/I14</f>
        <v>0.3</v>
      </c>
    </row>
    <row r="15" spans="1:17">
      <c r="A15" s="7" t="s">
        <v>6</v>
      </c>
      <c r="B15" s="6" t="s">
        <v>7</v>
      </c>
      <c r="C15" s="7" t="s">
        <v>5</v>
      </c>
      <c r="D15" s="15" t="s">
        <v>134</v>
      </c>
      <c r="E15" s="24">
        <v>0.21</v>
      </c>
      <c r="F15" s="43">
        <f>E15/F7</f>
        <v>2.8571428571428571E-3</v>
      </c>
      <c r="G15" s="25">
        <f t="shared" si="0"/>
        <v>14.229600000000003</v>
      </c>
      <c r="H15" s="25">
        <f>G15*2.2/0.7</f>
        <v>44.721600000000016</v>
      </c>
      <c r="I15" s="45">
        <v>100</v>
      </c>
      <c r="J15" s="49">
        <f>I15/J7</f>
        <v>8.3368070029178828E-3</v>
      </c>
      <c r="K15" s="52">
        <f t="shared" si="1"/>
        <v>70</v>
      </c>
      <c r="L15" s="25">
        <f t="shared" si="2"/>
        <v>55.770399999999995</v>
      </c>
      <c r="M15" s="31">
        <f t="shared" si="3"/>
        <v>0.79671999999999998</v>
      </c>
      <c r="N15" s="25">
        <f t="shared" si="4"/>
        <v>85.770399999999995</v>
      </c>
      <c r="O15" s="31">
        <f t="shared" si="5"/>
        <v>0.85770399999999991</v>
      </c>
      <c r="P15" s="26">
        <f t="shared" si="6"/>
        <v>30</v>
      </c>
      <c r="Q15" s="31">
        <f t="shared" si="7"/>
        <v>0.3</v>
      </c>
    </row>
    <row r="16" spans="1:17">
      <c r="A16" s="7" t="s">
        <v>8</v>
      </c>
      <c r="B16" s="4" t="s">
        <v>9</v>
      </c>
      <c r="C16" s="7" t="s">
        <v>2</v>
      </c>
      <c r="D16" s="15" t="s">
        <v>9</v>
      </c>
      <c r="E16" s="24">
        <v>3.68</v>
      </c>
      <c r="F16" s="43">
        <f>E16/F7</f>
        <v>5.0068027210884353E-2</v>
      </c>
      <c r="G16" s="25">
        <f t="shared" si="0"/>
        <v>249.35680000000011</v>
      </c>
      <c r="H16" s="25">
        <f>G16*1.595/0.7</f>
        <v>568.17728000000022</v>
      </c>
      <c r="I16" s="45">
        <v>600</v>
      </c>
      <c r="J16" s="49">
        <f>I16/J7</f>
        <v>5.0020842017507297E-2</v>
      </c>
      <c r="K16" s="52">
        <f t="shared" si="1"/>
        <v>420</v>
      </c>
      <c r="L16" s="25">
        <f t="shared" si="2"/>
        <v>170.64319999999989</v>
      </c>
      <c r="M16" s="31">
        <f t="shared" si="3"/>
        <v>0.40629333333333306</v>
      </c>
      <c r="N16" s="25">
        <f t="shared" si="4"/>
        <v>350.64319999999987</v>
      </c>
      <c r="O16" s="31">
        <f t="shared" si="5"/>
        <v>0.58440533333333311</v>
      </c>
      <c r="P16" s="26">
        <f t="shared" si="6"/>
        <v>180</v>
      </c>
      <c r="Q16" s="31">
        <f t="shared" si="7"/>
        <v>0.3</v>
      </c>
    </row>
    <row r="17" spans="1:17" ht="15.6" customHeight="1">
      <c r="A17" s="7" t="s">
        <v>10</v>
      </c>
      <c r="B17" s="4" t="s">
        <v>11</v>
      </c>
      <c r="C17" s="7" t="s">
        <v>5</v>
      </c>
      <c r="D17" s="15" t="s">
        <v>11</v>
      </c>
      <c r="E17" s="24">
        <v>0.16</v>
      </c>
      <c r="F17" s="43">
        <f>E17/F7</f>
        <v>2.1768707482993197E-3</v>
      </c>
      <c r="G17" s="25">
        <f t="shared" si="0"/>
        <v>10.841600000000003</v>
      </c>
      <c r="H17" s="25">
        <f>G17*3.3/0.7</f>
        <v>51.11040000000002</v>
      </c>
      <c r="I17" s="45">
        <v>100</v>
      </c>
      <c r="J17" s="49">
        <f>I17/J7</f>
        <v>8.3368070029178828E-3</v>
      </c>
      <c r="K17" s="52">
        <f t="shared" si="1"/>
        <v>70</v>
      </c>
      <c r="L17" s="25">
        <f t="shared" si="2"/>
        <v>59.1584</v>
      </c>
      <c r="M17" s="31">
        <f t="shared" si="3"/>
        <v>0.84511999999999998</v>
      </c>
      <c r="N17" s="25">
        <f t="shared" si="4"/>
        <v>89.1584</v>
      </c>
      <c r="O17" s="31">
        <f t="shared" si="5"/>
        <v>0.89158400000000004</v>
      </c>
      <c r="P17" s="26">
        <f t="shared" si="6"/>
        <v>30</v>
      </c>
      <c r="Q17" s="31">
        <f t="shared" si="7"/>
        <v>0.3</v>
      </c>
    </row>
    <row r="18" spans="1:17" ht="13.8" customHeight="1">
      <c r="A18" s="7"/>
      <c r="B18" s="4" t="s">
        <v>12</v>
      </c>
      <c r="C18" s="7" t="s">
        <v>5</v>
      </c>
      <c r="D18" s="15" t="s">
        <v>12</v>
      </c>
      <c r="E18" s="24">
        <v>0.11</v>
      </c>
      <c r="F18" s="43">
        <f>E18/F7</f>
        <v>1.4965986394557824E-3</v>
      </c>
      <c r="G18" s="25">
        <f t="shared" si="0"/>
        <v>7.4536000000000016</v>
      </c>
      <c r="H18" s="25">
        <f>G18*3.3/0.7</f>
        <v>35.138400000000004</v>
      </c>
      <c r="I18" s="45">
        <v>100</v>
      </c>
      <c r="J18" s="49">
        <f>I18/J7</f>
        <v>8.3368070029178828E-3</v>
      </c>
      <c r="K18" s="52">
        <f t="shared" si="1"/>
        <v>70</v>
      </c>
      <c r="L18" s="25">
        <f t="shared" si="2"/>
        <v>62.546399999999998</v>
      </c>
      <c r="M18" s="31">
        <f t="shared" si="3"/>
        <v>0.89351999999999998</v>
      </c>
      <c r="N18" s="25">
        <f t="shared" si="4"/>
        <v>92.546400000000006</v>
      </c>
      <c r="O18" s="31">
        <f t="shared" si="5"/>
        <v>0.92546400000000006</v>
      </c>
      <c r="P18" s="26">
        <f t="shared" si="6"/>
        <v>30</v>
      </c>
      <c r="Q18" s="31">
        <f t="shared" si="7"/>
        <v>0.3</v>
      </c>
    </row>
    <row r="19" spans="1:17">
      <c r="A19" s="7"/>
      <c r="B19" s="4" t="s">
        <v>13</v>
      </c>
      <c r="C19" s="7" t="s">
        <v>5</v>
      </c>
      <c r="D19" s="15" t="s">
        <v>13</v>
      </c>
      <c r="E19" s="24"/>
      <c r="F19" s="43"/>
      <c r="G19" s="25">
        <f t="shared" si="0"/>
        <v>0</v>
      </c>
      <c r="H19" s="27"/>
      <c r="I19" s="46"/>
      <c r="J19" s="48"/>
      <c r="K19" s="53"/>
      <c r="L19" s="20"/>
      <c r="M19" s="20"/>
      <c r="N19" s="20"/>
      <c r="O19" s="20"/>
      <c r="P19" s="20"/>
      <c r="Q19" s="20"/>
    </row>
    <row r="20" spans="1:17">
      <c r="A20" s="7"/>
      <c r="B20" s="4" t="s">
        <v>14</v>
      </c>
      <c r="C20" s="7" t="s">
        <v>5</v>
      </c>
      <c r="D20" s="15" t="s">
        <v>14</v>
      </c>
      <c r="E20" s="24"/>
      <c r="F20" s="43"/>
      <c r="G20" s="25">
        <f t="shared" si="0"/>
        <v>0</v>
      </c>
      <c r="H20" s="27"/>
      <c r="I20" s="46"/>
      <c r="J20" s="48"/>
      <c r="K20" s="53"/>
      <c r="L20" s="20"/>
      <c r="M20" s="20"/>
      <c r="N20" s="20"/>
      <c r="O20" s="20"/>
      <c r="P20" s="20"/>
      <c r="Q20" s="20"/>
    </row>
    <row r="21" spans="1:17" ht="15.6" customHeight="1">
      <c r="A21" s="7" t="s">
        <v>15</v>
      </c>
      <c r="B21" s="4" t="s">
        <v>16</v>
      </c>
      <c r="C21" s="7" t="s">
        <v>5</v>
      </c>
      <c r="D21" s="15" t="s">
        <v>16</v>
      </c>
      <c r="E21" s="24">
        <v>0.16</v>
      </c>
      <c r="F21" s="43">
        <f>E21/F7</f>
        <v>2.1768707482993197E-3</v>
      </c>
      <c r="G21" s="25">
        <f t="shared" si="0"/>
        <v>10.841600000000003</v>
      </c>
      <c r="H21" s="25">
        <f>G21*3.3/0.7</f>
        <v>51.11040000000002</v>
      </c>
      <c r="I21" s="45">
        <v>100</v>
      </c>
      <c r="J21" s="49">
        <f>I21/J7</f>
        <v>8.3368070029178828E-3</v>
      </c>
      <c r="K21" s="52">
        <f t="shared" ref="K21:K26" si="8">I21*0.7</f>
        <v>70</v>
      </c>
      <c r="L21" s="25">
        <f t="shared" ref="L21:L26" si="9">K21-G21</f>
        <v>59.1584</v>
      </c>
      <c r="M21" s="31">
        <f t="shared" ref="M21:M26" si="10">L21/K21</f>
        <v>0.84511999999999998</v>
      </c>
      <c r="N21" s="25">
        <f t="shared" ref="N21:N26" si="11">I21-G21</f>
        <v>89.1584</v>
      </c>
      <c r="O21" s="31">
        <f t="shared" ref="O21:O26" si="12">N21/I21</f>
        <v>0.89158400000000004</v>
      </c>
      <c r="P21" s="26">
        <f t="shared" ref="P21:P26" si="13">I21-K21</f>
        <v>30</v>
      </c>
      <c r="Q21" s="31">
        <f t="shared" ref="Q21:Q26" si="14">P21/I21</f>
        <v>0.3</v>
      </c>
    </row>
    <row r="22" spans="1:17" ht="13.2" customHeight="1">
      <c r="A22" s="7" t="s">
        <v>17</v>
      </c>
      <c r="B22" s="4" t="s">
        <v>18</v>
      </c>
      <c r="C22" s="7" t="s">
        <v>5</v>
      </c>
      <c r="D22" s="15" t="s">
        <v>18</v>
      </c>
      <c r="E22" s="24">
        <v>0.16</v>
      </c>
      <c r="F22" s="43">
        <f>E22/F7</f>
        <v>2.1768707482993197E-3</v>
      </c>
      <c r="G22" s="25">
        <f t="shared" si="0"/>
        <v>10.841600000000003</v>
      </c>
      <c r="H22" s="25">
        <f t="shared" ref="H22:H24" si="15">G22*3.3/0.7</f>
        <v>51.11040000000002</v>
      </c>
      <c r="I22" s="45">
        <v>100</v>
      </c>
      <c r="J22" s="49">
        <f>I22/J7</f>
        <v>8.3368070029178828E-3</v>
      </c>
      <c r="K22" s="52">
        <f t="shared" si="8"/>
        <v>70</v>
      </c>
      <c r="L22" s="25">
        <f t="shared" si="9"/>
        <v>59.1584</v>
      </c>
      <c r="M22" s="31">
        <f t="shared" si="10"/>
        <v>0.84511999999999998</v>
      </c>
      <c r="N22" s="25">
        <f t="shared" si="11"/>
        <v>89.1584</v>
      </c>
      <c r="O22" s="31">
        <f t="shared" si="12"/>
        <v>0.89158400000000004</v>
      </c>
      <c r="P22" s="26">
        <f t="shared" si="13"/>
        <v>30</v>
      </c>
      <c r="Q22" s="31">
        <f t="shared" si="14"/>
        <v>0.3</v>
      </c>
    </row>
    <row r="23" spans="1:17" ht="13.8" customHeight="1">
      <c r="A23" s="7" t="s">
        <v>19</v>
      </c>
      <c r="B23" s="4" t="s">
        <v>20</v>
      </c>
      <c r="C23" s="7" t="s">
        <v>5</v>
      </c>
      <c r="D23" s="15" t="s">
        <v>20</v>
      </c>
      <c r="E23" s="24">
        <v>0.16</v>
      </c>
      <c r="F23" s="43">
        <f>E23/F7</f>
        <v>2.1768707482993197E-3</v>
      </c>
      <c r="G23" s="25">
        <f t="shared" si="0"/>
        <v>10.841600000000003</v>
      </c>
      <c r="H23" s="25">
        <f t="shared" si="15"/>
        <v>51.11040000000002</v>
      </c>
      <c r="I23" s="45">
        <v>100</v>
      </c>
      <c r="J23" s="49">
        <f>I23/J7</f>
        <v>8.3368070029178828E-3</v>
      </c>
      <c r="K23" s="52">
        <f t="shared" si="8"/>
        <v>70</v>
      </c>
      <c r="L23" s="25">
        <f t="shared" si="9"/>
        <v>59.1584</v>
      </c>
      <c r="M23" s="31">
        <f t="shared" si="10"/>
        <v>0.84511999999999998</v>
      </c>
      <c r="N23" s="25">
        <f t="shared" si="11"/>
        <v>89.1584</v>
      </c>
      <c r="O23" s="31">
        <f t="shared" si="12"/>
        <v>0.89158400000000004</v>
      </c>
      <c r="P23" s="26">
        <f t="shared" si="13"/>
        <v>30</v>
      </c>
      <c r="Q23" s="31">
        <f t="shared" si="14"/>
        <v>0.3</v>
      </c>
    </row>
    <row r="24" spans="1:17" ht="13.8" customHeight="1">
      <c r="A24" s="7" t="s">
        <v>21</v>
      </c>
      <c r="B24" s="7" t="s">
        <v>22</v>
      </c>
      <c r="C24" s="7" t="s">
        <v>5</v>
      </c>
      <c r="D24" s="15" t="s">
        <v>135</v>
      </c>
      <c r="E24" s="24">
        <v>0.16</v>
      </c>
      <c r="F24" s="43">
        <f>E24/F7</f>
        <v>2.1768707482993197E-3</v>
      </c>
      <c r="G24" s="25">
        <f t="shared" si="0"/>
        <v>10.841600000000003</v>
      </c>
      <c r="H24" s="25">
        <f t="shared" si="15"/>
        <v>51.11040000000002</v>
      </c>
      <c r="I24" s="45">
        <v>100</v>
      </c>
      <c r="J24" s="49">
        <f>I24/J7</f>
        <v>8.3368070029178828E-3</v>
      </c>
      <c r="K24" s="52">
        <f t="shared" si="8"/>
        <v>70</v>
      </c>
      <c r="L24" s="25">
        <f t="shared" si="9"/>
        <v>59.1584</v>
      </c>
      <c r="M24" s="31">
        <f t="shared" si="10"/>
        <v>0.84511999999999998</v>
      </c>
      <c r="N24" s="25">
        <f t="shared" si="11"/>
        <v>89.1584</v>
      </c>
      <c r="O24" s="31">
        <f t="shared" si="12"/>
        <v>0.89158400000000004</v>
      </c>
      <c r="P24" s="26">
        <f t="shared" si="13"/>
        <v>30</v>
      </c>
      <c r="Q24" s="31">
        <f t="shared" si="14"/>
        <v>0.3</v>
      </c>
    </row>
    <row r="25" spans="1:17" ht="14.4" customHeight="1">
      <c r="A25" s="7"/>
      <c r="B25" s="4" t="s">
        <v>23</v>
      </c>
      <c r="C25" s="7"/>
      <c r="D25" s="15" t="s">
        <v>23</v>
      </c>
      <c r="E25" s="24">
        <v>0.21</v>
      </c>
      <c r="F25" s="43">
        <f>E25/F7</f>
        <v>2.8571428571428571E-3</v>
      </c>
      <c r="G25" s="25">
        <f t="shared" si="0"/>
        <v>14.229600000000003</v>
      </c>
      <c r="H25" s="25">
        <f>G25*2.2/0.7</f>
        <v>44.721600000000016</v>
      </c>
      <c r="I25" s="45">
        <v>100</v>
      </c>
      <c r="J25" s="49">
        <f>I25/J7</f>
        <v>8.3368070029178828E-3</v>
      </c>
      <c r="K25" s="52">
        <f t="shared" si="8"/>
        <v>70</v>
      </c>
      <c r="L25" s="25">
        <f t="shared" si="9"/>
        <v>55.770399999999995</v>
      </c>
      <c r="M25" s="31">
        <f t="shared" si="10"/>
        <v>0.79671999999999998</v>
      </c>
      <c r="N25" s="25">
        <f t="shared" si="11"/>
        <v>85.770399999999995</v>
      </c>
      <c r="O25" s="31">
        <f t="shared" si="12"/>
        <v>0.85770399999999991</v>
      </c>
      <c r="P25" s="26">
        <f t="shared" si="13"/>
        <v>30</v>
      </c>
      <c r="Q25" s="31">
        <f t="shared" si="14"/>
        <v>0.3</v>
      </c>
    </row>
    <row r="26" spans="1:17" ht="15.6" customHeight="1">
      <c r="A26" s="7"/>
      <c r="B26" s="4" t="s">
        <v>24</v>
      </c>
      <c r="C26" s="7"/>
      <c r="D26" s="15" t="s">
        <v>24</v>
      </c>
      <c r="E26" s="24">
        <v>0.21</v>
      </c>
      <c r="F26" s="43">
        <f>E26/F7</f>
        <v>2.8571428571428571E-3</v>
      </c>
      <c r="G26" s="25">
        <f t="shared" si="0"/>
        <v>14.229600000000003</v>
      </c>
      <c r="H26" s="25">
        <f>G26*2.2/0.7</f>
        <v>44.721600000000016</v>
      </c>
      <c r="I26" s="45">
        <v>100</v>
      </c>
      <c r="J26" s="49">
        <f>I26/J7</f>
        <v>8.3368070029178828E-3</v>
      </c>
      <c r="K26" s="52">
        <f t="shared" si="8"/>
        <v>70</v>
      </c>
      <c r="L26" s="25">
        <f t="shared" si="9"/>
        <v>55.770399999999995</v>
      </c>
      <c r="M26" s="31">
        <f t="shared" si="10"/>
        <v>0.79671999999999998</v>
      </c>
      <c r="N26" s="25">
        <f t="shared" si="11"/>
        <v>85.770399999999995</v>
      </c>
      <c r="O26" s="31">
        <f t="shared" si="12"/>
        <v>0.85770399999999991</v>
      </c>
      <c r="P26" s="26">
        <f t="shared" si="13"/>
        <v>30</v>
      </c>
      <c r="Q26" s="31">
        <f t="shared" si="14"/>
        <v>0.3</v>
      </c>
    </row>
    <row r="27" spans="1:17" ht="15.6" customHeight="1">
      <c r="A27" s="7"/>
      <c r="B27" s="5" t="s">
        <v>25</v>
      </c>
      <c r="C27" s="7"/>
      <c r="D27" s="16" t="s">
        <v>25</v>
      </c>
      <c r="E27" s="24"/>
      <c r="F27" s="43"/>
      <c r="G27" s="25">
        <f t="shared" si="0"/>
        <v>0</v>
      </c>
      <c r="H27" s="27"/>
      <c r="I27" s="46"/>
      <c r="J27" s="49"/>
      <c r="K27" s="53"/>
      <c r="L27" s="20"/>
      <c r="M27" s="20"/>
      <c r="N27" s="20"/>
      <c r="O27" s="20"/>
      <c r="P27" s="20"/>
      <c r="Q27" s="20"/>
    </row>
    <row r="28" spans="1:17">
      <c r="A28" s="7"/>
      <c r="B28" s="5" t="s">
        <v>26</v>
      </c>
      <c r="C28" s="7"/>
      <c r="D28" s="16" t="s">
        <v>26</v>
      </c>
      <c r="E28" s="24">
        <v>0.21</v>
      </c>
      <c r="F28" s="43">
        <f>E28/F7</f>
        <v>2.8571428571428571E-3</v>
      </c>
      <c r="G28" s="25">
        <f t="shared" si="0"/>
        <v>14.229600000000003</v>
      </c>
      <c r="H28" s="25">
        <f>G28*2.2/0.7</f>
        <v>44.721600000000016</v>
      </c>
      <c r="I28" s="45">
        <v>100</v>
      </c>
      <c r="J28" s="49">
        <f>I28/J7</f>
        <v>8.3368070029178828E-3</v>
      </c>
      <c r="K28" s="52">
        <f>I28*0.7</f>
        <v>70</v>
      </c>
      <c r="L28" s="25">
        <f t="shared" ref="L28" si="16">K28-G28</f>
        <v>55.770399999999995</v>
      </c>
      <c r="M28" s="31">
        <f t="shared" ref="M28" si="17">L28/K28</f>
        <v>0.79671999999999998</v>
      </c>
      <c r="N28" s="25">
        <f>I28-G28</f>
        <v>85.770399999999995</v>
      </c>
      <c r="O28" s="31">
        <f>N28/I28</f>
        <v>0.85770399999999991</v>
      </c>
      <c r="P28" s="26">
        <f>I28-K28</f>
        <v>30</v>
      </c>
      <c r="Q28" s="31">
        <f>P28/I28</f>
        <v>0.3</v>
      </c>
    </row>
    <row r="29" spans="1:17" ht="15" customHeight="1">
      <c r="A29" s="7"/>
      <c r="B29" s="5" t="s">
        <v>27</v>
      </c>
      <c r="C29" s="7"/>
      <c r="D29" s="16" t="s">
        <v>27</v>
      </c>
      <c r="E29" s="24"/>
      <c r="F29" s="43"/>
      <c r="G29" s="25">
        <f t="shared" si="0"/>
        <v>0</v>
      </c>
      <c r="H29" s="27"/>
      <c r="I29" s="46"/>
      <c r="J29" s="49"/>
      <c r="K29" s="53"/>
      <c r="L29" s="20"/>
      <c r="M29" s="20"/>
      <c r="N29" s="20"/>
      <c r="O29" s="20"/>
      <c r="P29" s="20"/>
      <c r="Q29" s="20"/>
    </row>
    <row r="30" spans="1:17">
      <c r="A30" s="7"/>
      <c r="B30" s="4" t="s">
        <v>28</v>
      </c>
      <c r="C30" s="7"/>
      <c r="D30" s="15" t="s">
        <v>28</v>
      </c>
      <c r="E30" s="24">
        <v>0.21</v>
      </c>
      <c r="F30" s="43">
        <f>E30/F7</f>
        <v>2.8571428571428571E-3</v>
      </c>
      <c r="G30" s="25">
        <f t="shared" si="0"/>
        <v>14.229600000000003</v>
      </c>
      <c r="H30" s="25">
        <f>G30*2.2/0.7</f>
        <v>44.721600000000016</v>
      </c>
      <c r="I30" s="45">
        <v>100</v>
      </c>
      <c r="J30" s="49">
        <f>I30/J7</f>
        <v>8.3368070029178828E-3</v>
      </c>
      <c r="K30" s="52">
        <f t="shared" ref="K30:K51" si="18">I30*0.7</f>
        <v>70</v>
      </c>
      <c r="L30" s="25">
        <f t="shared" ref="L30:L51" si="19">K30-G30</f>
        <v>55.770399999999995</v>
      </c>
      <c r="M30" s="31">
        <f t="shared" ref="M30:M51" si="20">L30/K30</f>
        <v>0.79671999999999998</v>
      </c>
      <c r="N30" s="25">
        <f t="shared" ref="N30:N51" si="21">I30-G30</f>
        <v>85.770399999999995</v>
      </c>
      <c r="O30" s="31">
        <f t="shared" ref="O30:O51" si="22">N30/I30</f>
        <v>0.85770399999999991</v>
      </c>
      <c r="P30" s="26">
        <f t="shared" ref="P30:P51" si="23">I30-K30</f>
        <v>30</v>
      </c>
      <c r="Q30" s="31">
        <f t="shared" ref="Q30:Q51" si="24">P30/I30</f>
        <v>0.3</v>
      </c>
    </row>
    <row r="31" spans="1:17" ht="14.4" customHeight="1">
      <c r="A31" s="7"/>
      <c r="B31" s="4" t="s">
        <v>29</v>
      </c>
      <c r="C31" s="7"/>
      <c r="D31" s="15" t="s">
        <v>29</v>
      </c>
      <c r="E31" s="24">
        <v>2.63</v>
      </c>
      <c r="F31" s="43">
        <f>E31/F7</f>
        <v>3.5782312925170069E-2</v>
      </c>
      <c r="G31" s="25">
        <f t="shared" si="0"/>
        <v>178.20880000000002</v>
      </c>
      <c r="H31" s="25">
        <f>G31*1.595/0.7</f>
        <v>406.06148000000007</v>
      </c>
      <c r="I31" s="45">
        <v>500</v>
      </c>
      <c r="J31" s="49">
        <f>I31/J7</f>
        <v>4.1684035014589414E-2</v>
      </c>
      <c r="K31" s="52">
        <f t="shared" si="18"/>
        <v>350</v>
      </c>
      <c r="L31" s="25">
        <f t="shared" si="19"/>
        <v>171.79119999999998</v>
      </c>
      <c r="M31" s="31">
        <f t="shared" si="20"/>
        <v>0.49083199999999994</v>
      </c>
      <c r="N31" s="25">
        <f t="shared" si="21"/>
        <v>321.7912</v>
      </c>
      <c r="O31" s="31">
        <f t="shared" si="22"/>
        <v>0.6435824</v>
      </c>
      <c r="P31" s="26">
        <f t="shared" si="23"/>
        <v>150</v>
      </c>
      <c r="Q31" s="31">
        <f t="shared" si="24"/>
        <v>0.3</v>
      </c>
    </row>
    <row r="32" spans="1:17" ht="18" customHeight="1">
      <c r="A32" s="7" t="s">
        <v>30</v>
      </c>
      <c r="B32" s="4" t="s">
        <v>31</v>
      </c>
      <c r="C32" s="7" t="s">
        <v>2</v>
      </c>
      <c r="D32" s="15" t="s">
        <v>136</v>
      </c>
      <c r="E32" s="24">
        <v>1.05</v>
      </c>
      <c r="F32" s="43">
        <f>E32/F7</f>
        <v>1.4285714285714287E-2</v>
      </c>
      <c r="G32" s="25">
        <f t="shared" si="0"/>
        <v>71.14800000000001</v>
      </c>
      <c r="H32" s="25">
        <f>G32*1.98/0.7</f>
        <v>201.24720000000005</v>
      </c>
      <c r="I32" s="45">
        <v>200</v>
      </c>
      <c r="J32" s="49">
        <f>I32/J7</f>
        <v>1.6673614005835766E-2</v>
      </c>
      <c r="K32" s="52">
        <f t="shared" si="18"/>
        <v>140</v>
      </c>
      <c r="L32" s="25">
        <f t="shared" si="19"/>
        <v>68.85199999999999</v>
      </c>
      <c r="M32" s="31">
        <f t="shared" si="20"/>
        <v>0.4917999999999999</v>
      </c>
      <c r="N32" s="25">
        <f t="shared" si="21"/>
        <v>128.85199999999998</v>
      </c>
      <c r="O32" s="31">
        <f t="shared" si="22"/>
        <v>0.64425999999999983</v>
      </c>
      <c r="P32" s="26">
        <f t="shared" si="23"/>
        <v>60</v>
      </c>
      <c r="Q32" s="31">
        <f t="shared" si="24"/>
        <v>0.3</v>
      </c>
    </row>
    <row r="33" spans="1:17" ht="16.8" customHeight="1">
      <c r="A33" s="7" t="s">
        <v>32</v>
      </c>
      <c r="B33" s="4" t="s">
        <v>33</v>
      </c>
      <c r="C33" s="7" t="s">
        <v>2</v>
      </c>
      <c r="D33" s="15" t="s">
        <v>33</v>
      </c>
      <c r="E33" s="24">
        <v>0.32</v>
      </c>
      <c r="F33" s="43">
        <f>E33/F7</f>
        <v>4.3537414965986393E-3</v>
      </c>
      <c r="G33" s="25">
        <f t="shared" si="0"/>
        <v>21.683200000000006</v>
      </c>
      <c r="H33" s="25">
        <f>G33*2.2/0.7</f>
        <v>68.147200000000026</v>
      </c>
      <c r="I33" s="45">
        <v>100</v>
      </c>
      <c r="J33" s="49">
        <f>I33/J7</f>
        <v>8.3368070029178828E-3</v>
      </c>
      <c r="K33" s="52">
        <f t="shared" si="18"/>
        <v>70</v>
      </c>
      <c r="L33" s="25">
        <f t="shared" si="19"/>
        <v>48.316799999999994</v>
      </c>
      <c r="M33" s="31">
        <f t="shared" si="20"/>
        <v>0.69023999999999985</v>
      </c>
      <c r="N33" s="25">
        <f t="shared" si="21"/>
        <v>78.316800000000001</v>
      </c>
      <c r="O33" s="31">
        <f t="shared" si="22"/>
        <v>0.78316799999999998</v>
      </c>
      <c r="P33" s="26">
        <f t="shared" si="23"/>
        <v>30</v>
      </c>
      <c r="Q33" s="31">
        <f t="shared" si="24"/>
        <v>0.3</v>
      </c>
    </row>
    <row r="34" spans="1:17" ht="16.2" customHeight="1">
      <c r="A34" s="7" t="s">
        <v>34</v>
      </c>
      <c r="B34" s="4" t="s">
        <v>35</v>
      </c>
      <c r="C34" s="7" t="s">
        <v>2</v>
      </c>
      <c r="D34" s="15" t="s">
        <v>35</v>
      </c>
      <c r="E34" s="24">
        <v>0.16</v>
      </c>
      <c r="F34" s="43">
        <f>E34/F7</f>
        <v>2.1768707482993197E-3</v>
      </c>
      <c r="G34" s="25">
        <f t="shared" si="0"/>
        <v>10.841600000000003</v>
      </c>
      <c r="H34" s="25">
        <f>G34*3.3/0.7</f>
        <v>51.11040000000002</v>
      </c>
      <c r="I34" s="45">
        <v>100</v>
      </c>
      <c r="J34" s="49">
        <f>I34/J7</f>
        <v>8.3368070029178828E-3</v>
      </c>
      <c r="K34" s="52">
        <f t="shared" si="18"/>
        <v>70</v>
      </c>
      <c r="L34" s="25">
        <f t="shared" si="19"/>
        <v>59.1584</v>
      </c>
      <c r="M34" s="31">
        <f t="shared" si="20"/>
        <v>0.84511999999999998</v>
      </c>
      <c r="N34" s="25">
        <f t="shared" si="21"/>
        <v>89.1584</v>
      </c>
      <c r="O34" s="31">
        <f t="shared" si="22"/>
        <v>0.89158400000000004</v>
      </c>
      <c r="P34" s="26">
        <f t="shared" si="23"/>
        <v>30</v>
      </c>
      <c r="Q34" s="31">
        <f t="shared" si="24"/>
        <v>0.3</v>
      </c>
    </row>
    <row r="35" spans="1:17" ht="16.8" customHeight="1">
      <c r="A35" s="7" t="s">
        <v>36</v>
      </c>
      <c r="B35" s="4" t="s">
        <v>37</v>
      </c>
      <c r="C35" s="7" t="s">
        <v>2</v>
      </c>
      <c r="D35" s="15" t="s">
        <v>37</v>
      </c>
      <c r="E35" s="24">
        <v>0.32</v>
      </c>
      <c r="F35" s="43">
        <f>E35/F7</f>
        <v>4.3537414965986393E-3</v>
      </c>
      <c r="G35" s="25">
        <f t="shared" si="0"/>
        <v>21.683200000000006</v>
      </c>
      <c r="H35" s="25">
        <f>G35*2.2/0.7</f>
        <v>68.147200000000026</v>
      </c>
      <c r="I35" s="45">
        <v>100</v>
      </c>
      <c r="J35" s="49">
        <f>I35/J7</f>
        <v>8.3368070029178828E-3</v>
      </c>
      <c r="K35" s="52">
        <f t="shared" si="18"/>
        <v>70</v>
      </c>
      <c r="L35" s="25">
        <f t="shared" si="19"/>
        <v>48.316799999999994</v>
      </c>
      <c r="M35" s="31">
        <f t="shared" si="20"/>
        <v>0.69023999999999985</v>
      </c>
      <c r="N35" s="25">
        <f t="shared" si="21"/>
        <v>78.316800000000001</v>
      </c>
      <c r="O35" s="31">
        <f t="shared" si="22"/>
        <v>0.78316799999999998</v>
      </c>
      <c r="P35" s="26">
        <f t="shared" si="23"/>
        <v>30</v>
      </c>
      <c r="Q35" s="31">
        <f t="shared" si="24"/>
        <v>0.3</v>
      </c>
    </row>
    <row r="36" spans="1:17" ht="13.8" customHeight="1">
      <c r="A36" s="7" t="s">
        <v>38</v>
      </c>
      <c r="B36" s="4" t="s">
        <v>39</v>
      </c>
      <c r="C36" s="7" t="s">
        <v>2</v>
      </c>
      <c r="D36" s="15" t="s">
        <v>39</v>
      </c>
      <c r="E36" s="24">
        <v>3.15</v>
      </c>
      <c r="F36" s="43">
        <f>E36/F7</f>
        <v>4.2857142857142858E-2</v>
      </c>
      <c r="G36" s="25">
        <f t="shared" si="0"/>
        <v>213.44400000000005</v>
      </c>
      <c r="H36" s="25">
        <f>G36*1.595/0.7</f>
        <v>486.34740000000011</v>
      </c>
      <c r="I36" s="45">
        <v>500</v>
      </c>
      <c r="J36" s="49">
        <f>I36/J7</f>
        <v>4.1684035014589414E-2</v>
      </c>
      <c r="K36" s="52">
        <f t="shared" si="18"/>
        <v>350</v>
      </c>
      <c r="L36" s="25">
        <f t="shared" si="19"/>
        <v>136.55599999999995</v>
      </c>
      <c r="M36" s="31">
        <f t="shared" si="20"/>
        <v>0.3901599999999999</v>
      </c>
      <c r="N36" s="25">
        <f t="shared" si="21"/>
        <v>286.55599999999993</v>
      </c>
      <c r="O36" s="31">
        <f t="shared" si="22"/>
        <v>0.57311199999999984</v>
      </c>
      <c r="P36" s="26">
        <f t="shared" si="23"/>
        <v>150</v>
      </c>
      <c r="Q36" s="31">
        <f t="shared" si="24"/>
        <v>0.3</v>
      </c>
    </row>
    <row r="37" spans="1:17" ht="13.8" customHeight="1">
      <c r="A37" s="7" t="s">
        <v>40</v>
      </c>
      <c r="B37" s="4" t="s">
        <v>29</v>
      </c>
      <c r="C37" s="7" t="s">
        <v>2</v>
      </c>
      <c r="D37" s="15" t="s">
        <v>137</v>
      </c>
      <c r="E37" s="24">
        <v>3.15</v>
      </c>
      <c r="F37" s="43">
        <f>E37/F7</f>
        <v>4.2857142857142858E-2</v>
      </c>
      <c r="G37" s="25">
        <f t="shared" si="0"/>
        <v>213.44400000000005</v>
      </c>
      <c r="H37" s="25">
        <f>G37*1.595/0.7</f>
        <v>486.34740000000011</v>
      </c>
      <c r="I37" s="45">
        <v>500</v>
      </c>
      <c r="J37" s="49">
        <f>I37/J7</f>
        <v>4.1684035014589414E-2</v>
      </c>
      <c r="K37" s="52">
        <f t="shared" si="18"/>
        <v>350</v>
      </c>
      <c r="L37" s="25">
        <f t="shared" si="19"/>
        <v>136.55599999999995</v>
      </c>
      <c r="M37" s="31">
        <f t="shared" si="20"/>
        <v>0.3901599999999999</v>
      </c>
      <c r="N37" s="25">
        <f t="shared" si="21"/>
        <v>286.55599999999993</v>
      </c>
      <c r="O37" s="31">
        <f t="shared" si="22"/>
        <v>0.57311199999999984</v>
      </c>
      <c r="P37" s="26">
        <f t="shared" si="23"/>
        <v>150</v>
      </c>
      <c r="Q37" s="31">
        <f t="shared" si="24"/>
        <v>0.3</v>
      </c>
    </row>
    <row r="38" spans="1:17" ht="15.6" customHeight="1">
      <c r="A38" s="7" t="s">
        <v>41</v>
      </c>
      <c r="B38" s="4" t="s">
        <v>42</v>
      </c>
      <c r="C38" s="7" t="s">
        <v>2</v>
      </c>
      <c r="D38" s="15" t="s">
        <v>42</v>
      </c>
      <c r="E38" s="24">
        <v>1.58</v>
      </c>
      <c r="F38" s="43">
        <f>E38/F7</f>
        <v>2.1496598639455782E-2</v>
      </c>
      <c r="G38" s="25">
        <f t="shared" si="0"/>
        <v>107.06080000000003</v>
      </c>
      <c r="H38" s="25">
        <f>G38*1.595/0.7</f>
        <v>243.94568000000007</v>
      </c>
      <c r="I38" s="45">
        <v>300</v>
      </c>
      <c r="J38" s="49">
        <f>I38/J7</f>
        <v>2.5010421008753649E-2</v>
      </c>
      <c r="K38" s="52">
        <f t="shared" si="18"/>
        <v>210</v>
      </c>
      <c r="L38" s="25">
        <f t="shared" si="19"/>
        <v>102.93919999999997</v>
      </c>
      <c r="M38" s="31">
        <f t="shared" si="20"/>
        <v>0.49018666666666655</v>
      </c>
      <c r="N38" s="25">
        <f t="shared" si="21"/>
        <v>192.93919999999997</v>
      </c>
      <c r="O38" s="31">
        <f t="shared" si="22"/>
        <v>0.64313066666666652</v>
      </c>
      <c r="P38" s="26">
        <f t="shared" si="23"/>
        <v>90</v>
      </c>
      <c r="Q38" s="31">
        <f t="shared" si="24"/>
        <v>0.3</v>
      </c>
    </row>
    <row r="39" spans="1:17" ht="17.399999999999999" customHeight="1">
      <c r="A39" s="7"/>
      <c r="B39" s="4" t="s">
        <v>43</v>
      </c>
      <c r="C39" s="7" t="s">
        <v>2</v>
      </c>
      <c r="D39" s="15" t="s">
        <v>43</v>
      </c>
      <c r="E39" s="24">
        <v>0.84</v>
      </c>
      <c r="F39" s="43">
        <f>E39/F7</f>
        <v>1.1428571428571429E-2</v>
      </c>
      <c r="G39" s="25">
        <f t="shared" si="0"/>
        <v>56.918400000000013</v>
      </c>
      <c r="H39" s="25">
        <f>G39*1.98/0.7</f>
        <v>160.99776000000006</v>
      </c>
      <c r="I39" s="45">
        <v>200</v>
      </c>
      <c r="J39" s="49">
        <f>I39/J7</f>
        <v>1.6673614005835766E-2</v>
      </c>
      <c r="K39" s="52">
        <f t="shared" si="18"/>
        <v>140</v>
      </c>
      <c r="L39" s="25">
        <f t="shared" si="19"/>
        <v>83.08159999999998</v>
      </c>
      <c r="M39" s="31">
        <f t="shared" si="20"/>
        <v>0.59343999999999986</v>
      </c>
      <c r="N39" s="25">
        <f t="shared" si="21"/>
        <v>143.08159999999998</v>
      </c>
      <c r="O39" s="31">
        <f t="shared" si="22"/>
        <v>0.71540799999999993</v>
      </c>
      <c r="P39" s="26">
        <f t="shared" si="23"/>
        <v>60</v>
      </c>
      <c r="Q39" s="31">
        <f t="shared" si="24"/>
        <v>0.3</v>
      </c>
    </row>
    <row r="40" spans="1:17" ht="15" customHeight="1">
      <c r="A40" s="7" t="s">
        <v>44</v>
      </c>
      <c r="B40" s="4" t="s">
        <v>45</v>
      </c>
      <c r="C40" s="7" t="s">
        <v>2</v>
      </c>
      <c r="D40" s="15" t="s">
        <v>138</v>
      </c>
      <c r="E40" s="24">
        <v>2.1</v>
      </c>
      <c r="F40" s="43">
        <f>E40/F7</f>
        <v>2.8571428571428574E-2</v>
      </c>
      <c r="G40" s="25">
        <f t="shared" si="0"/>
        <v>142.29600000000002</v>
      </c>
      <c r="H40" s="25">
        <f>G40*1.595/0.7</f>
        <v>324.23160000000007</v>
      </c>
      <c r="I40" s="45">
        <v>350</v>
      </c>
      <c r="J40" s="49">
        <f>I40/J7</f>
        <v>2.917882451021259E-2</v>
      </c>
      <c r="K40" s="52">
        <f t="shared" si="18"/>
        <v>244.99999999999997</v>
      </c>
      <c r="L40" s="25">
        <f t="shared" si="19"/>
        <v>102.70399999999995</v>
      </c>
      <c r="M40" s="31">
        <f t="shared" si="20"/>
        <v>0.41919999999999985</v>
      </c>
      <c r="N40" s="25">
        <f t="shared" si="21"/>
        <v>207.70399999999998</v>
      </c>
      <c r="O40" s="31">
        <f t="shared" si="22"/>
        <v>0.59343999999999997</v>
      </c>
      <c r="P40" s="26">
        <f t="shared" si="23"/>
        <v>105.00000000000003</v>
      </c>
      <c r="Q40" s="31">
        <f t="shared" si="24"/>
        <v>0.3000000000000001</v>
      </c>
    </row>
    <row r="41" spans="1:17">
      <c r="A41" s="7" t="s">
        <v>46</v>
      </c>
      <c r="B41" s="4" t="s">
        <v>47</v>
      </c>
      <c r="C41" s="7" t="s">
        <v>2</v>
      </c>
      <c r="D41" s="15" t="s">
        <v>47</v>
      </c>
      <c r="E41" s="24">
        <v>0.84</v>
      </c>
      <c r="F41" s="43">
        <f>E41/F7</f>
        <v>1.1428571428571429E-2</v>
      </c>
      <c r="G41" s="25">
        <f t="shared" si="0"/>
        <v>56.918400000000013</v>
      </c>
      <c r="H41" s="25">
        <f>G41*1.98/0.7</f>
        <v>160.99776000000006</v>
      </c>
      <c r="I41" s="45">
        <v>200</v>
      </c>
      <c r="J41" s="49">
        <f>I41/J7</f>
        <v>1.6673614005835766E-2</v>
      </c>
      <c r="K41" s="52">
        <f t="shared" si="18"/>
        <v>140</v>
      </c>
      <c r="L41" s="25">
        <f t="shared" si="19"/>
        <v>83.08159999999998</v>
      </c>
      <c r="M41" s="31">
        <f t="shared" si="20"/>
        <v>0.59343999999999986</v>
      </c>
      <c r="N41" s="25">
        <f t="shared" si="21"/>
        <v>143.08159999999998</v>
      </c>
      <c r="O41" s="31">
        <f t="shared" si="22"/>
        <v>0.71540799999999993</v>
      </c>
      <c r="P41" s="26">
        <f t="shared" si="23"/>
        <v>60</v>
      </c>
      <c r="Q41" s="31">
        <f t="shared" si="24"/>
        <v>0.3</v>
      </c>
    </row>
    <row r="42" spans="1:17" ht="16.8" customHeight="1">
      <c r="A42" s="7"/>
      <c r="B42" s="4" t="s">
        <v>48</v>
      </c>
      <c r="C42" s="7" t="s">
        <v>2</v>
      </c>
      <c r="D42" s="15" t="s">
        <v>48</v>
      </c>
      <c r="E42" s="24">
        <v>2.1</v>
      </c>
      <c r="F42" s="43">
        <f>E42/F7</f>
        <v>2.8571428571428574E-2</v>
      </c>
      <c r="G42" s="25">
        <f t="shared" si="0"/>
        <v>142.29600000000002</v>
      </c>
      <c r="H42" s="25">
        <f>G42*1.595/0.7</f>
        <v>324.23160000000007</v>
      </c>
      <c r="I42" s="45">
        <v>350</v>
      </c>
      <c r="J42" s="49">
        <f>I42/J7</f>
        <v>2.917882451021259E-2</v>
      </c>
      <c r="K42" s="52">
        <f t="shared" si="18"/>
        <v>244.99999999999997</v>
      </c>
      <c r="L42" s="25">
        <f t="shared" si="19"/>
        <v>102.70399999999995</v>
      </c>
      <c r="M42" s="31">
        <f t="shared" si="20"/>
        <v>0.41919999999999985</v>
      </c>
      <c r="N42" s="25">
        <f t="shared" si="21"/>
        <v>207.70399999999998</v>
      </c>
      <c r="O42" s="31">
        <f t="shared" si="22"/>
        <v>0.59343999999999997</v>
      </c>
      <c r="P42" s="26">
        <f t="shared" si="23"/>
        <v>105.00000000000003</v>
      </c>
      <c r="Q42" s="31">
        <f t="shared" si="24"/>
        <v>0.3000000000000001</v>
      </c>
    </row>
    <row r="43" spans="1:17">
      <c r="A43" s="7" t="s">
        <v>49</v>
      </c>
      <c r="B43" s="4" t="s">
        <v>50</v>
      </c>
      <c r="C43" s="7" t="s">
        <v>2</v>
      </c>
      <c r="D43" s="15" t="s">
        <v>139</v>
      </c>
      <c r="E43" s="24">
        <v>0.11</v>
      </c>
      <c r="F43" s="43">
        <f>E43/F7</f>
        <v>1.4965986394557824E-3</v>
      </c>
      <c r="G43" s="25">
        <f t="shared" si="0"/>
        <v>7.4536000000000016</v>
      </c>
      <c r="H43" s="25">
        <f>G43*3.3/0.7</f>
        <v>35.138400000000004</v>
      </c>
      <c r="I43" s="45">
        <v>100</v>
      </c>
      <c r="J43" s="49">
        <f>I43/J7</f>
        <v>8.3368070029178828E-3</v>
      </c>
      <c r="K43" s="52">
        <f t="shared" si="18"/>
        <v>70</v>
      </c>
      <c r="L43" s="25">
        <f t="shared" si="19"/>
        <v>62.546399999999998</v>
      </c>
      <c r="M43" s="31">
        <f t="shared" si="20"/>
        <v>0.89351999999999998</v>
      </c>
      <c r="N43" s="25">
        <f t="shared" si="21"/>
        <v>92.546400000000006</v>
      </c>
      <c r="O43" s="31">
        <f t="shared" si="22"/>
        <v>0.92546400000000006</v>
      </c>
      <c r="P43" s="26">
        <f t="shared" si="23"/>
        <v>30</v>
      </c>
      <c r="Q43" s="31">
        <f t="shared" si="24"/>
        <v>0.3</v>
      </c>
    </row>
    <row r="44" spans="1:17">
      <c r="A44" s="7" t="s">
        <v>51</v>
      </c>
      <c r="B44" s="7" t="s">
        <v>52</v>
      </c>
      <c r="C44" s="7" t="s">
        <v>2</v>
      </c>
      <c r="D44" s="15" t="s">
        <v>140</v>
      </c>
      <c r="E44" s="24">
        <v>5.25</v>
      </c>
      <c r="F44" s="43">
        <f>E44/F7</f>
        <v>7.1428571428571425E-2</v>
      </c>
      <c r="G44" s="25">
        <f t="shared" si="0"/>
        <v>355.74000000000007</v>
      </c>
      <c r="H44" s="25">
        <f>G44*1.595/0.7</f>
        <v>810.57900000000018</v>
      </c>
      <c r="I44" s="45">
        <v>1000</v>
      </c>
      <c r="J44" s="49">
        <f>I44/J7</f>
        <v>8.3368070029178828E-2</v>
      </c>
      <c r="K44" s="52">
        <f t="shared" si="18"/>
        <v>700</v>
      </c>
      <c r="L44" s="25">
        <f t="shared" si="19"/>
        <v>344.25999999999993</v>
      </c>
      <c r="M44" s="31">
        <f t="shared" si="20"/>
        <v>0.4917999999999999</v>
      </c>
      <c r="N44" s="25">
        <f t="shared" si="21"/>
        <v>644.26</v>
      </c>
      <c r="O44" s="31">
        <f t="shared" si="22"/>
        <v>0.64425999999999994</v>
      </c>
      <c r="P44" s="26">
        <f t="shared" si="23"/>
        <v>300</v>
      </c>
      <c r="Q44" s="31">
        <f t="shared" si="24"/>
        <v>0.3</v>
      </c>
    </row>
    <row r="45" spans="1:17">
      <c r="A45" s="7" t="s">
        <v>53</v>
      </c>
      <c r="B45" s="4" t="s">
        <v>54</v>
      </c>
      <c r="C45" s="7" t="s">
        <v>2</v>
      </c>
      <c r="D45" s="15" t="s">
        <v>141</v>
      </c>
      <c r="E45" s="24">
        <v>2.63</v>
      </c>
      <c r="F45" s="43">
        <f>E45/F7</f>
        <v>3.5782312925170069E-2</v>
      </c>
      <c r="G45" s="25">
        <f t="shared" si="0"/>
        <v>178.20880000000002</v>
      </c>
      <c r="H45" s="25">
        <f>G45*1.595/0.7</f>
        <v>406.06148000000007</v>
      </c>
      <c r="I45" s="45">
        <v>500</v>
      </c>
      <c r="J45" s="49">
        <f>I45/J7</f>
        <v>4.1684035014589414E-2</v>
      </c>
      <c r="K45" s="52">
        <f t="shared" si="18"/>
        <v>350</v>
      </c>
      <c r="L45" s="25">
        <f t="shared" si="19"/>
        <v>171.79119999999998</v>
      </c>
      <c r="M45" s="31">
        <f t="shared" si="20"/>
        <v>0.49083199999999994</v>
      </c>
      <c r="N45" s="25">
        <f t="shared" si="21"/>
        <v>321.7912</v>
      </c>
      <c r="O45" s="31">
        <f t="shared" si="22"/>
        <v>0.6435824</v>
      </c>
      <c r="P45" s="26">
        <f t="shared" si="23"/>
        <v>150</v>
      </c>
      <c r="Q45" s="31">
        <f t="shared" si="24"/>
        <v>0.3</v>
      </c>
    </row>
    <row r="46" spans="1:17">
      <c r="A46" s="7" t="s">
        <v>55</v>
      </c>
      <c r="B46" s="7" t="s">
        <v>56</v>
      </c>
      <c r="C46" s="7" t="s">
        <v>5</v>
      </c>
      <c r="D46" s="15" t="s">
        <v>142</v>
      </c>
      <c r="E46" s="24">
        <v>1.79</v>
      </c>
      <c r="F46" s="43">
        <f>E46/F7</f>
        <v>2.4353741496598639E-2</v>
      </c>
      <c r="G46" s="25">
        <f t="shared" si="0"/>
        <v>121.29040000000003</v>
      </c>
      <c r="H46" s="25">
        <f>G46*1.595/0.7</f>
        <v>276.36884000000009</v>
      </c>
      <c r="I46" s="45">
        <v>300</v>
      </c>
      <c r="J46" s="49">
        <f>I46/J7</f>
        <v>2.5010421008753649E-2</v>
      </c>
      <c r="K46" s="52">
        <f t="shared" si="18"/>
        <v>210</v>
      </c>
      <c r="L46" s="25">
        <f t="shared" si="19"/>
        <v>88.709599999999966</v>
      </c>
      <c r="M46" s="31">
        <f t="shared" si="20"/>
        <v>0.42242666666666651</v>
      </c>
      <c r="N46" s="25">
        <f t="shared" si="21"/>
        <v>178.70959999999997</v>
      </c>
      <c r="O46" s="31">
        <f t="shared" si="22"/>
        <v>0.5956986666666666</v>
      </c>
      <c r="P46" s="26">
        <f t="shared" si="23"/>
        <v>90</v>
      </c>
      <c r="Q46" s="31">
        <f t="shared" si="24"/>
        <v>0.3</v>
      </c>
    </row>
    <row r="47" spans="1:17" ht="13.8" customHeight="1">
      <c r="A47" s="7" t="s">
        <v>57</v>
      </c>
      <c r="B47" s="4" t="s">
        <v>58</v>
      </c>
      <c r="C47" s="7" t="s">
        <v>2</v>
      </c>
      <c r="D47" s="15" t="s">
        <v>58</v>
      </c>
      <c r="E47" s="24">
        <v>0.11</v>
      </c>
      <c r="F47" s="43">
        <f>E47/F7</f>
        <v>1.4965986394557824E-3</v>
      </c>
      <c r="G47" s="25">
        <f t="shared" si="0"/>
        <v>7.4536000000000016</v>
      </c>
      <c r="H47" s="25">
        <f>G47*3.3/0.7</f>
        <v>35.138400000000004</v>
      </c>
      <c r="I47" s="45">
        <v>100</v>
      </c>
      <c r="J47" s="49">
        <f>I47/J7</f>
        <v>8.3368070029178828E-3</v>
      </c>
      <c r="K47" s="52">
        <f t="shared" si="18"/>
        <v>70</v>
      </c>
      <c r="L47" s="25">
        <f t="shared" si="19"/>
        <v>62.546399999999998</v>
      </c>
      <c r="M47" s="31">
        <f t="shared" si="20"/>
        <v>0.89351999999999998</v>
      </c>
      <c r="N47" s="25">
        <f t="shared" si="21"/>
        <v>92.546400000000006</v>
      </c>
      <c r="O47" s="31">
        <f t="shared" si="22"/>
        <v>0.92546400000000006</v>
      </c>
      <c r="P47" s="26">
        <f t="shared" si="23"/>
        <v>30</v>
      </c>
      <c r="Q47" s="31">
        <f t="shared" si="24"/>
        <v>0.3</v>
      </c>
    </row>
    <row r="48" spans="1:17">
      <c r="A48" s="7" t="s">
        <v>59</v>
      </c>
      <c r="B48" s="7" t="s">
        <v>60</v>
      </c>
      <c r="C48" s="7" t="s">
        <v>2</v>
      </c>
      <c r="D48" s="15" t="s">
        <v>60</v>
      </c>
      <c r="E48" s="24">
        <v>0.21</v>
      </c>
      <c r="F48" s="43">
        <f>E48/F7</f>
        <v>2.8571428571428571E-3</v>
      </c>
      <c r="G48" s="25">
        <f t="shared" si="0"/>
        <v>14.229600000000003</v>
      </c>
      <c r="H48" s="25">
        <f>G48*2.2/0.7</f>
        <v>44.721600000000016</v>
      </c>
      <c r="I48" s="45">
        <v>100</v>
      </c>
      <c r="J48" s="49">
        <f>I48/J7</f>
        <v>8.3368070029178828E-3</v>
      </c>
      <c r="K48" s="52">
        <f t="shared" si="18"/>
        <v>70</v>
      </c>
      <c r="L48" s="25">
        <f t="shared" si="19"/>
        <v>55.770399999999995</v>
      </c>
      <c r="M48" s="31">
        <f t="shared" si="20"/>
        <v>0.79671999999999998</v>
      </c>
      <c r="N48" s="25">
        <f t="shared" si="21"/>
        <v>85.770399999999995</v>
      </c>
      <c r="O48" s="31">
        <f t="shared" si="22"/>
        <v>0.85770399999999991</v>
      </c>
      <c r="P48" s="26">
        <f t="shared" si="23"/>
        <v>30</v>
      </c>
      <c r="Q48" s="31">
        <f t="shared" si="24"/>
        <v>0.3</v>
      </c>
    </row>
    <row r="49" spans="1:20">
      <c r="A49" s="7" t="s">
        <v>61</v>
      </c>
      <c r="B49" s="4" t="s">
        <v>62</v>
      </c>
      <c r="C49" s="7" t="s">
        <v>2</v>
      </c>
      <c r="D49" s="15" t="s">
        <v>62</v>
      </c>
      <c r="E49" s="24">
        <v>0.21</v>
      </c>
      <c r="F49" s="43">
        <f>E49/F7</f>
        <v>2.8571428571428571E-3</v>
      </c>
      <c r="G49" s="25">
        <f t="shared" si="0"/>
        <v>14.229600000000003</v>
      </c>
      <c r="H49" s="25">
        <f>G49*2.2/0.7</f>
        <v>44.721600000000016</v>
      </c>
      <c r="I49" s="45">
        <v>100</v>
      </c>
      <c r="J49" s="49">
        <f>I49/J7</f>
        <v>8.3368070029178828E-3</v>
      </c>
      <c r="K49" s="52">
        <f t="shared" si="18"/>
        <v>70</v>
      </c>
      <c r="L49" s="25">
        <f t="shared" si="19"/>
        <v>55.770399999999995</v>
      </c>
      <c r="M49" s="31">
        <f t="shared" si="20"/>
        <v>0.79671999999999998</v>
      </c>
      <c r="N49" s="25">
        <f t="shared" si="21"/>
        <v>85.770399999999995</v>
      </c>
      <c r="O49" s="31">
        <f t="shared" si="22"/>
        <v>0.85770399999999991</v>
      </c>
      <c r="P49" s="26">
        <f t="shared" si="23"/>
        <v>30</v>
      </c>
      <c r="Q49" s="31">
        <f t="shared" si="24"/>
        <v>0.3</v>
      </c>
    </row>
    <row r="50" spans="1:20">
      <c r="A50" s="7" t="s">
        <v>63</v>
      </c>
      <c r="B50" s="4" t="s">
        <v>64</v>
      </c>
      <c r="C50" s="7" t="s">
        <v>5</v>
      </c>
      <c r="D50" s="15" t="s">
        <v>143</v>
      </c>
      <c r="E50" s="24">
        <v>0.53</v>
      </c>
      <c r="F50" s="43">
        <f>E50/F7</f>
        <v>7.2108843537414969E-3</v>
      </c>
      <c r="G50" s="25">
        <f t="shared" si="0"/>
        <v>35.912800000000004</v>
      </c>
      <c r="H50" s="25">
        <f>G50*2.2/0.7</f>
        <v>112.86880000000004</v>
      </c>
      <c r="I50" s="45">
        <v>150</v>
      </c>
      <c r="J50" s="49">
        <f>I50/J7</f>
        <v>1.2505210504376824E-2</v>
      </c>
      <c r="K50" s="52">
        <f t="shared" si="18"/>
        <v>105</v>
      </c>
      <c r="L50" s="25">
        <f t="shared" si="19"/>
        <v>69.087199999999996</v>
      </c>
      <c r="M50" s="31">
        <f t="shared" si="20"/>
        <v>0.6579733333333333</v>
      </c>
      <c r="N50" s="25">
        <f t="shared" si="21"/>
        <v>114.0872</v>
      </c>
      <c r="O50" s="31">
        <f t="shared" si="22"/>
        <v>0.76058133333333333</v>
      </c>
      <c r="P50" s="26">
        <f t="shared" si="23"/>
        <v>45</v>
      </c>
      <c r="Q50" s="31">
        <f t="shared" si="24"/>
        <v>0.3</v>
      </c>
    </row>
    <row r="51" spans="1:20">
      <c r="A51" s="7" t="s">
        <v>65</v>
      </c>
      <c r="B51" s="7" t="s">
        <v>66</v>
      </c>
      <c r="C51" s="7" t="s">
        <v>5</v>
      </c>
      <c r="D51" s="15" t="s">
        <v>144</v>
      </c>
      <c r="E51" s="24">
        <v>16.8</v>
      </c>
      <c r="F51" s="43">
        <f>E51/F7</f>
        <v>0.22857142857142859</v>
      </c>
      <c r="G51" s="25">
        <f t="shared" si="0"/>
        <v>1138.3680000000002</v>
      </c>
      <c r="H51" s="25">
        <f>G51*1.485/0.7</f>
        <v>2414.9664000000007</v>
      </c>
      <c r="I51" s="45">
        <v>3000</v>
      </c>
      <c r="J51" s="49">
        <f>I51/J7</f>
        <v>0.25010421008753647</v>
      </c>
      <c r="K51" s="52">
        <f t="shared" si="18"/>
        <v>2100</v>
      </c>
      <c r="L51" s="25">
        <f t="shared" si="19"/>
        <v>961.63199999999983</v>
      </c>
      <c r="M51" s="31">
        <f t="shared" si="20"/>
        <v>0.45791999999999994</v>
      </c>
      <c r="N51" s="25">
        <f t="shared" si="21"/>
        <v>1861.6319999999998</v>
      </c>
      <c r="O51" s="31">
        <f t="shared" si="22"/>
        <v>0.62054399999999998</v>
      </c>
      <c r="P51" s="26">
        <f t="shared" si="23"/>
        <v>900</v>
      </c>
      <c r="Q51" s="31">
        <f t="shared" si="24"/>
        <v>0.3</v>
      </c>
      <c r="S51" s="58"/>
      <c r="T51" s="59" t="e">
        <f>S51/R51</f>
        <v>#DIV/0!</v>
      </c>
    </row>
    <row r="52" spans="1:20">
      <c r="A52" s="7" t="s">
        <v>67</v>
      </c>
      <c r="B52" s="4" t="s">
        <v>68</v>
      </c>
      <c r="C52" s="7" t="s">
        <v>5</v>
      </c>
      <c r="D52" s="15"/>
      <c r="E52" s="24"/>
      <c r="F52" s="43"/>
      <c r="G52" s="25">
        <f t="shared" si="0"/>
        <v>0</v>
      </c>
      <c r="H52" s="27"/>
      <c r="I52" s="46"/>
      <c r="J52" s="49"/>
      <c r="K52" s="53"/>
      <c r="L52" s="20"/>
      <c r="M52" s="20"/>
      <c r="N52" s="20"/>
      <c r="O52" s="20"/>
      <c r="P52" s="20"/>
      <c r="Q52" s="20"/>
      <c r="S52" s="58"/>
      <c r="T52" s="59" t="e">
        <f>S52/R52</f>
        <v>#DIV/0!</v>
      </c>
    </row>
    <row r="53" spans="1:20">
      <c r="A53" s="7" t="s">
        <v>69</v>
      </c>
      <c r="B53" s="4" t="s">
        <v>70</v>
      </c>
      <c r="C53" s="7" t="s">
        <v>5</v>
      </c>
      <c r="D53" s="15" t="s">
        <v>145</v>
      </c>
      <c r="E53" s="24">
        <v>0.32</v>
      </c>
      <c r="F53" s="43">
        <f>E53/F7</f>
        <v>4.3537414965986393E-3</v>
      </c>
      <c r="G53" s="25">
        <f t="shared" si="0"/>
        <v>21.683200000000006</v>
      </c>
      <c r="H53" s="25">
        <f>G53*2.2/0.7</f>
        <v>68.147200000000026</v>
      </c>
      <c r="I53" s="45">
        <v>100</v>
      </c>
      <c r="J53" s="49">
        <f>I53/J7</f>
        <v>8.3368070029178828E-3</v>
      </c>
      <c r="K53" s="52">
        <f t="shared" ref="K53:K56" si="25">I53*0.7</f>
        <v>70</v>
      </c>
      <c r="L53" s="25">
        <f t="shared" ref="L53:L56" si="26">K53-G53</f>
        <v>48.316799999999994</v>
      </c>
      <c r="M53" s="31">
        <f t="shared" ref="M53:M56" si="27">L53/K53</f>
        <v>0.69023999999999985</v>
      </c>
      <c r="N53" s="25">
        <f t="shared" ref="N53:N56" si="28">I53-G53</f>
        <v>78.316800000000001</v>
      </c>
      <c r="O53" s="31">
        <f t="shared" ref="O53:O56" si="29">N53/I53</f>
        <v>0.78316799999999998</v>
      </c>
      <c r="P53" s="26">
        <f t="shared" ref="P53:P56" si="30">I53-K53</f>
        <v>30</v>
      </c>
      <c r="Q53" s="31">
        <f t="shared" ref="Q53:Q56" si="31">P53/I53</f>
        <v>0.3</v>
      </c>
    </row>
    <row r="54" spans="1:20">
      <c r="A54" s="7"/>
      <c r="B54" s="4" t="s">
        <v>71</v>
      </c>
      <c r="C54" s="7"/>
      <c r="D54" s="15" t="s">
        <v>146</v>
      </c>
      <c r="E54" s="24">
        <v>0.21</v>
      </c>
      <c r="F54" s="43">
        <f>E54/F7</f>
        <v>2.8571428571428571E-3</v>
      </c>
      <c r="G54" s="25">
        <f t="shared" si="0"/>
        <v>14.229600000000003</v>
      </c>
      <c r="H54" s="25">
        <f>G54*2.2/0.7</f>
        <v>44.721600000000016</v>
      </c>
      <c r="I54" s="45">
        <v>100</v>
      </c>
      <c r="J54" s="49">
        <f>I54/J7</f>
        <v>8.3368070029178828E-3</v>
      </c>
      <c r="K54" s="52">
        <f t="shared" si="25"/>
        <v>70</v>
      </c>
      <c r="L54" s="25">
        <f t="shared" si="26"/>
        <v>55.770399999999995</v>
      </c>
      <c r="M54" s="31">
        <f t="shared" si="27"/>
        <v>0.79671999999999998</v>
      </c>
      <c r="N54" s="25">
        <f t="shared" si="28"/>
        <v>85.770399999999995</v>
      </c>
      <c r="O54" s="31">
        <f t="shared" si="29"/>
        <v>0.85770399999999991</v>
      </c>
      <c r="P54" s="26">
        <f t="shared" si="30"/>
        <v>30</v>
      </c>
      <c r="Q54" s="31">
        <f t="shared" si="31"/>
        <v>0.3</v>
      </c>
    </row>
    <row r="55" spans="1:20">
      <c r="A55" s="7"/>
      <c r="B55" s="4" t="s">
        <v>72</v>
      </c>
      <c r="C55" s="7"/>
      <c r="D55" s="15" t="s">
        <v>72</v>
      </c>
      <c r="E55" s="24">
        <v>0.21</v>
      </c>
      <c r="F55" s="43">
        <f>E55/F7</f>
        <v>2.8571428571428571E-3</v>
      </c>
      <c r="G55" s="25">
        <f t="shared" si="0"/>
        <v>14.229600000000003</v>
      </c>
      <c r="H55" s="25">
        <f>G55*2.2/0.7</f>
        <v>44.721600000000016</v>
      </c>
      <c r="I55" s="45">
        <v>100</v>
      </c>
      <c r="J55" s="49">
        <f>I55/J7</f>
        <v>8.3368070029178828E-3</v>
      </c>
      <c r="K55" s="52">
        <f t="shared" si="25"/>
        <v>70</v>
      </c>
      <c r="L55" s="25">
        <f t="shared" si="26"/>
        <v>55.770399999999995</v>
      </c>
      <c r="M55" s="31">
        <f t="shared" si="27"/>
        <v>0.79671999999999998</v>
      </c>
      <c r="N55" s="25">
        <f t="shared" si="28"/>
        <v>85.770399999999995</v>
      </c>
      <c r="O55" s="31">
        <f t="shared" si="29"/>
        <v>0.85770399999999991</v>
      </c>
      <c r="P55" s="26">
        <f t="shared" si="30"/>
        <v>30</v>
      </c>
      <c r="Q55" s="31">
        <f t="shared" si="31"/>
        <v>0.3</v>
      </c>
    </row>
    <row r="56" spans="1:20">
      <c r="A56" s="7" t="s">
        <v>73</v>
      </c>
      <c r="B56" s="4" t="s">
        <v>74</v>
      </c>
      <c r="C56" s="7" t="s">
        <v>2</v>
      </c>
      <c r="D56" s="15" t="s">
        <v>147</v>
      </c>
      <c r="E56" s="24">
        <v>5.78</v>
      </c>
      <c r="F56" s="43">
        <f>E56/F7</f>
        <v>7.8639455782312934E-2</v>
      </c>
      <c r="G56" s="25">
        <f t="shared" si="0"/>
        <v>391.65280000000007</v>
      </c>
      <c r="H56" s="25">
        <f>G56*1.595/0.7</f>
        <v>892.40888000000018</v>
      </c>
      <c r="I56" s="45">
        <v>1000</v>
      </c>
      <c r="J56" s="49">
        <f>I56/J7</f>
        <v>8.3368070029178828E-2</v>
      </c>
      <c r="K56" s="52">
        <f t="shared" si="25"/>
        <v>700</v>
      </c>
      <c r="L56" s="25">
        <f t="shared" si="26"/>
        <v>308.34719999999993</v>
      </c>
      <c r="M56" s="31">
        <f t="shared" si="27"/>
        <v>0.44049599999999989</v>
      </c>
      <c r="N56" s="25">
        <f t="shared" si="28"/>
        <v>608.34719999999993</v>
      </c>
      <c r="O56" s="31">
        <f t="shared" si="29"/>
        <v>0.60834719999999998</v>
      </c>
      <c r="P56" s="26">
        <f t="shared" si="30"/>
        <v>300</v>
      </c>
      <c r="Q56" s="31">
        <f t="shared" si="31"/>
        <v>0.3</v>
      </c>
    </row>
    <row r="57" spans="1:20">
      <c r="A57" s="7"/>
      <c r="B57" s="4" t="s">
        <v>75</v>
      </c>
      <c r="C57" s="7"/>
      <c r="D57" s="15" t="s">
        <v>75</v>
      </c>
      <c r="E57" s="24"/>
      <c r="F57" s="43"/>
      <c r="G57" s="25">
        <f t="shared" si="0"/>
        <v>0</v>
      </c>
      <c r="H57" s="27"/>
      <c r="I57" s="46"/>
      <c r="J57" s="49"/>
      <c r="K57" s="53"/>
      <c r="L57" s="20"/>
      <c r="M57" s="20"/>
      <c r="N57" s="20"/>
      <c r="O57" s="20"/>
      <c r="P57" s="20"/>
      <c r="Q57" s="20"/>
    </row>
    <row r="58" spans="1:20">
      <c r="A58" s="7"/>
      <c r="B58" s="4" t="s">
        <v>76</v>
      </c>
      <c r="C58" s="7"/>
      <c r="D58" s="15" t="s">
        <v>76</v>
      </c>
      <c r="E58" s="24"/>
      <c r="F58" s="43"/>
      <c r="G58" s="25">
        <f t="shared" si="0"/>
        <v>0</v>
      </c>
      <c r="H58" s="27"/>
      <c r="I58" s="46"/>
      <c r="J58" s="49"/>
      <c r="K58" s="53"/>
      <c r="L58" s="20"/>
      <c r="M58" s="20"/>
      <c r="N58" s="20"/>
      <c r="O58" s="20"/>
      <c r="P58" s="20"/>
      <c r="Q58" s="20"/>
    </row>
    <row r="59" spans="1:20" ht="13.8" customHeight="1">
      <c r="A59" s="7" t="s">
        <v>77</v>
      </c>
      <c r="B59" s="4" t="s">
        <v>78</v>
      </c>
      <c r="C59" s="7" t="s">
        <v>2</v>
      </c>
      <c r="D59" s="15" t="s">
        <v>148</v>
      </c>
      <c r="E59" s="24">
        <v>1.89</v>
      </c>
      <c r="F59" s="43">
        <f>E59/F7</f>
        <v>2.5714285714285714E-2</v>
      </c>
      <c r="G59" s="25">
        <f t="shared" si="0"/>
        <v>128.06640000000002</v>
      </c>
      <c r="H59" s="25">
        <f>G59*1.595/0.7</f>
        <v>291.80844000000008</v>
      </c>
      <c r="I59" s="45">
        <v>300</v>
      </c>
      <c r="J59" s="49">
        <f>I59/J7</f>
        <v>2.5010421008753649E-2</v>
      </c>
      <c r="K59" s="52">
        <f t="shared" ref="K59:K61" si="32">I59*0.7</f>
        <v>210</v>
      </c>
      <c r="L59" s="25">
        <f t="shared" ref="L59:L61" si="33">K59-G59</f>
        <v>81.933599999999984</v>
      </c>
      <c r="M59" s="31">
        <f t="shared" ref="M59:M61" si="34">L59/K59</f>
        <v>0.39015999999999995</v>
      </c>
      <c r="N59" s="25">
        <f t="shared" ref="N59:N61" si="35">I59-G59</f>
        <v>171.93359999999998</v>
      </c>
      <c r="O59" s="31">
        <f t="shared" ref="O59:O61" si="36">N59/I59</f>
        <v>0.57311199999999995</v>
      </c>
      <c r="P59" s="26">
        <f t="shared" ref="P59:P61" si="37">I59-K59</f>
        <v>90</v>
      </c>
      <c r="Q59" s="31">
        <f t="shared" ref="Q59:Q61" si="38">P59/I59</f>
        <v>0.3</v>
      </c>
    </row>
    <row r="60" spans="1:20" ht="16.2" customHeight="1">
      <c r="A60" s="7" t="s">
        <v>79</v>
      </c>
      <c r="B60" s="7" t="s">
        <v>80</v>
      </c>
      <c r="C60" s="7" t="s">
        <v>2</v>
      </c>
      <c r="D60" s="15" t="s">
        <v>149</v>
      </c>
      <c r="E60" s="24">
        <v>6.3</v>
      </c>
      <c r="F60" s="43">
        <f>E60/F7</f>
        <v>8.5714285714285715E-2</v>
      </c>
      <c r="G60" s="25">
        <f t="shared" si="0"/>
        <v>426.88800000000009</v>
      </c>
      <c r="H60" s="25">
        <f>G60*1.595/0.7</f>
        <v>972.69480000000021</v>
      </c>
      <c r="I60" s="45">
        <v>1000</v>
      </c>
      <c r="J60" s="49">
        <f>I60/J7</f>
        <v>8.3368070029178828E-2</v>
      </c>
      <c r="K60" s="52">
        <f t="shared" si="32"/>
        <v>700</v>
      </c>
      <c r="L60" s="25">
        <f t="shared" si="33"/>
        <v>273.11199999999991</v>
      </c>
      <c r="M60" s="31">
        <f t="shared" si="34"/>
        <v>0.3901599999999999</v>
      </c>
      <c r="N60" s="25">
        <f t="shared" si="35"/>
        <v>573.11199999999985</v>
      </c>
      <c r="O60" s="31">
        <f t="shared" si="36"/>
        <v>0.57311199999999984</v>
      </c>
      <c r="P60" s="26">
        <f t="shared" si="37"/>
        <v>300</v>
      </c>
      <c r="Q60" s="31">
        <f t="shared" si="38"/>
        <v>0.3</v>
      </c>
    </row>
    <row r="61" spans="1:20" ht="14.4" customHeight="1">
      <c r="A61" s="7" t="s">
        <v>81</v>
      </c>
      <c r="B61" s="4" t="s">
        <v>82</v>
      </c>
      <c r="C61" s="7" t="s">
        <v>2</v>
      </c>
      <c r="D61" s="15" t="s">
        <v>150</v>
      </c>
      <c r="E61" s="24">
        <v>1.05</v>
      </c>
      <c r="F61" s="43">
        <f>E61/F7</f>
        <v>1.4285714285714287E-2</v>
      </c>
      <c r="G61" s="25">
        <f t="shared" si="0"/>
        <v>71.14800000000001</v>
      </c>
      <c r="H61" s="25">
        <f>G61*1.98/0.7</f>
        <v>201.24720000000005</v>
      </c>
      <c r="I61" s="45">
        <v>200</v>
      </c>
      <c r="J61" s="49">
        <f>I61/J7</f>
        <v>1.6673614005835766E-2</v>
      </c>
      <c r="K61" s="52">
        <f t="shared" si="32"/>
        <v>140</v>
      </c>
      <c r="L61" s="25">
        <f t="shared" si="33"/>
        <v>68.85199999999999</v>
      </c>
      <c r="M61" s="31">
        <f t="shared" si="34"/>
        <v>0.4917999999999999</v>
      </c>
      <c r="N61" s="25">
        <f t="shared" si="35"/>
        <v>128.85199999999998</v>
      </c>
      <c r="O61" s="31">
        <f t="shared" si="36"/>
        <v>0.64425999999999983</v>
      </c>
      <c r="P61" s="26">
        <f t="shared" si="37"/>
        <v>60</v>
      </c>
      <c r="Q61" s="31">
        <f t="shared" si="38"/>
        <v>0.3</v>
      </c>
    </row>
    <row r="62" spans="1:20" ht="15.6">
      <c r="A62" s="10" t="s">
        <v>166</v>
      </c>
      <c r="B62" s="11"/>
      <c r="C62" s="33"/>
      <c r="D62" s="17"/>
      <c r="E62" s="24"/>
      <c r="F62" s="43"/>
      <c r="G62" s="20"/>
      <c r="H62" s="27"/>
      <c r="I62" s="46"/>
      <c r="J62" s="48"/>
      <c r="K62" s="53"/>
    </row>
    <row r="63" spans="1:20" ht="13.2" customHeight="1">
      <c r="A63" s="7" t="s">
        <v>83</v>
      </c>
      <c r="B63" s="4" t="s">
        <v>1</v>
      </c>
      <c r="C63" s="7" t="s">
        <v>2</v>
      </c>
      <c r="D63" s="15" t="s">
        <v>1</v>
      </c>
      <c r="E63" s="24">
        <v>1.89</v>
      </c>
      <c r="F63" s="43">
        <f>E63/F8</f>
        <v>3.643724696356275E-2</v>
      </c>
      <c r="G63" s="25">
        <f t="shared" ref="G63:G98" si="39">E63*1.1*1.12*55</f>
        <v>128.06640000000002</v>
      </c>
      <c r="H63" s="25">
        <f>G63*1.595/0.7</f>
        <v>291.80844000000008</v>
      </c>
      <c r="I63" s="45">
        <v>300</v>
      </c>
      <c r="J63" s="49">
        <f>I63/J8</f>
        <v>3.7523452157598502E-2</v>
      </c>
      <c r="K63" s="52">
        <f t="shared" ref="K63:K98" si="40">I63*0.7</f>
        <v>210</v>
      </c>
      <c r="L63" s="25">
        <f t="shared" ref="L63:L98" si="41">K63-G63</f>
        <v>81.933599999999984</v>
      </c>
      <c r="M63" s="31">
        <f t="shared" ref="M63:M98" si="42">L63/K63</f>
        <v>0.39015999999999995</v>
      </c>
      <c r="N63" s="25">
        <f t="shared" ref="N63:N98" si="43">I63-G63</f>
        <v>171.93359999999998</v>
      </c>
      <c r="O63" s="31">
        <f t="shared" ref="O63:O98" si="44">N63/I63</f>
        <v>0.57311199999999995</v>
      </c>
      <c r="P63" s="26">
        <f t="shared" ref="P63:P98" si="45">I63-K63</f>
        <v>90</v>
      </c>
      <c r="Q63" s="31">
        <f t="shared" ref="Q63:Q98" si="46">P63/I63</f>
        <v>0.3</v>
      </c>
    </row>
    <row r="64" spans="1:20">
      <c r="A64" s="7" t="s">
        <v>84</v>
      </c>
      <c r="B64" s="4" t="s">
        <v>85</v>
      </c>
      <c r="C64" s="7" t="s">
        <v>2</v>
      </c>
      <c r="D64" s="15" t="s">
        <v>85</v>
      </c>
      <c r="E64" s="24">
        <v>0.21</v>
      </c>
      <c r="F64" s="43">
        <f>E64/F8</f>
        <v>4.048582995951417E-3</v>
      </c>
      <c r="G64" s="25">
        <f t="shared" si="39"/>
        <v>14.229600000000003</v>
      </c>
      <c r="H64" s="25">
        <f>G64*2.2/0.7</f>
        <v>44.721600000000016</v>
      </c>
      <c r="I64" s="45">
        <v>100</v>
      </c>
      <c r="J64" s="49">
        <f>I64/J8</f>
        <v>1.2507817385866166E-2</v>
      </c>
      <c r="K64" s="52">
        <f t="shared" si="40"/>
        <v>70</v>
      </c>
      <c r="L64" s="25">
        <f t="shared" si="41"/>
        <v>55.770399999999995</v>
      </c>
      <c r="M64" s="31">
        <f t="shared" si="42"/>
        <v>0.79671999999999998</v>
      </c>
      <c r="N64" s="25">
        <f t="shared" si="43"/>
        <v>85.770399999999995</v>
      </c>
      <c r="O64" s="31">
        <f t="shared" si="44"/>
        <v>0.85770399999999991</v>
      </c>
      <c r="P64" s="26">
        <f t="shared" si="45"/>
        <v>30</v>
      </c>
      <c r="Q64" s="31">
        <f t="shared" si="46"/>
        <v>0.3</v>
      </c>
    </row>
    <row r="65" spans="1:17">
      <c r="A65" s="7"/>
      <c r="B65" s="4" t="s">
        <v>86</v>
      </c>
      <c r="C65" s="7"/>
      <c r="D65" s="15" t="s">
        <v>86</v>
      </c>
      <c r="E65" s="24">
        <v>0.31</v>
      </c>
      <c r="F65" s="43">
        <f>E65/F8</f>
        <v>5.9764796606901873E-3</v>
      </c>
      <c r="G65" s="25">
        <f t="shared" si="39"/>
        <v>21.005600000000001</v>
      </c>
      <c r="H65" s="25">
        <f>G65*2.2/0.7</f>
        <v>66.017600000000016</v>
      </c>
      <c r="I65" s="45">
        <v>100</v>
      </c>
      <c r="J65" s="49">
        <f>I65/J8</f>
        <v>1.2507817385866166E-2</v>
      </c>
      <c r="K65" s="52">
        <f t="shared" si="40"/>
        <v>70</v>
      </c>
      <c r="L65" s="25">
        <f t="shared" si="41"/>
        <v>48.994399999999999</v>
      </c>
      <c r="M65" s="31">
        <f t="shared" si="42"/>
        <v>0.69991999999999999</v>
      </c>
      <c r="N65" s="25">
        <f t="shared" si="43"/>
        <v>78.994399999999999</v>
      </c>
      <c r="O65" s="31">
        <f t="shared" si="44"/>
        <v>0.78994399999999998</v>
      </c>
      <c r="P65" s="26">
        <f t="shared" si="45"/>
        <v>30</v>
      </c>
      <c r="Q65" s="31">
        <f t="shared" si="46"/>
        <v>0.3</v>
      </c>
    </row>
    <row r="66" spans="1:17">
      <c r="A66" s="7" t="s">
        <v>87</v>
      </c>
      <c r="B66" s="4" t="s">
        <v>88</v>
      </c>
      <c r="C66" s="7" t="s">
        <v>2</v>
      </c>
      <c r="D66" s="15" t="s">
        <v>151</v>
      </c>
      <c r="E66" s="24">
        <v>1.84</v>
      </c>
      <c r="F66" s="43">
        <f>E66/F8</f>
        <v>3.5473298631193369E-2</v>
      </c>
      <c r="G66" s="25">
        <f t="shared" si="39"/>
        <v>124.67840000000005</v>
      </c>
      <c r="H66" s="25">
        <f>G66*1.595/0.7</f>
        <v>284.08864000000011</v>
      </c>
      <c r="I66" s="45">
        <v>300</v>
      </c>
      <c r="J66" s="49">
        <f>I66/J8</f>
        <v>3.7523452157598502E-2</v>
      </c>
      <c r="K66" s="52">
        <f t="shared" si="40"/>
        <v>210</v>
      </c>
      <c r="L66" s="25">
        <f t="shared" si="41"/>
        <v>85.321599999999947</v>
      </c>
      <c r="M66" s="31">
        <f t="shared" si="42"/>
        <v>0.40629333333333306</v>
      </c>
      <c r="N66" s="25">
        <f t="shared" si="43"/>
        <v>175.32159999999993</v>
      </c>
      <c r="O66" s="31">
        <f t="shared" si="44"/>
        <v>0.58440533333333311</v>
      </c>
      <c r="P66" s="26">
        <f t="shared" si="45"/>
        <v>90</v>
      </c>
      <c r="Q66" s="31">
        <f t="shared" si="46"/>
        <v>0.3</v>
      </c>
    </row>
    <row r="67" spans="1:17">
      <c r="A67" s="7"/>
      <c r="B67" s="4" t="s">
        <v>71</v>
      </c>
      <c r="C67" s="7"/>
      <c r="D67" s="15" t="s">
        <v>71</v>
      </c>
      <c r="E67" s="24">
        <v>0.21</v>
      </c>
      <c r="F67" s="43">
        <f>E67/F8</f>
        <v>4.048582995951417E-3</v>
      </c>
      <c r="G67" s="25">
        <f t="shared" si="39"/>
        <v>14.229600000000003</v>
      </c>
      <c r="H67" s="25">
        <f>G67*2.2/0.7</f>
        <v>44.721600000000016</v>
      </c>
      <c r="I67" s="45">
        <v>100</v>
      </c>
      <c r="J67" s="49">
        <f>I67/J8</f>
        <v>1.2507817385866166E-2</v>
      </c>
      <c r="K67" s="52">
        <f t="shared" si="40"/>
        <v>70</v>
      </c>
      <c r="L67" s="25">
        <f t="shared" si="41"/>
        <v>55.770399999999995</v>
      </c>
      <c r="M67" s="31">
        <f t="shared" si="42"/>
        <v>0.79671999999999998</v>
      </c>
      <c r="N67" s="25">
        <f t="shared" si="43"/>
        <v>85.770399999999995</v>
      </c>
      <c r="O67" s="31">
        <f t="shared" si="44"/>
        <v>0.85770399999999991</v>
      </c>
      <c r="P67" s="26">
        <f t="shared" si="45"/>
        <v>30</v>
      </c>
      <c r="Q67" s="31">
        <f t="shared" si="46"/>
        <v>0.3</v>
      </c>
    </row>
    <row r="68" spans="1:17">
      <c r="A68" s="7" t="s">
        <v>89</v>
      </c>
      <c r="B68" s="4" t="s">
        <v>90</v>
      </c>
      <c r="C68" s="7" t="s">
        <v>2</v>
      </c>
      <c r="D68" s="64" t="s">
        <v>152</v>
      </c>
      <c r="E68" s="24">
        <v>0.32</v>
      </c>
      <c r="F68" s="43">
        <f>E68/F8</f>
        <v>6.1692693271640647E-3</v>
      </c>
      <c r="G68" s="25">
        <f t="shared" si="39"/>
        <v>21.683200000000006</v>
      </c>
      <c r="H68" s="25">
        <f>G68*2.2/0.7</f>
        <v>68.147200000000026</v>
      </c>
      <c r="I68" s="45">
        <v>100</v>
      </c>
      <c r="J68" s="49">
        <f>I68/J8</f>
        <v>1.2507817385866166E-2</v>
      </c>
      <c r="K68" s="52">
        <f t="shared" si="40"/>
        <v>70</v>
      </c>
      <c r="L68" s="25">
        <f t="shared" si="41"/>
        <v>48.316799999999994</v>
      </c>
      <c r="M68" s="31">
        <f t="shared" si="42"/>
        <v>0.69023999999999985</v>
      </c>
      <c r="N68" s="25">
        <f t="shared" si="43"/>
        <v>78.316800000000001</v>
      </c>
      <c r="O68" s="31">
        <f t="shared" si="44"/>
        <v>0.78316799999999998</v>
      </c>
      <c r="P68" s="26">
        <f t="shared" si="45"/>
        <v>30</v>
      </c>
      <c r="Q68" s="31">
        <f t="shared" si="46"/>
        <v>0.3</v>
      </c>
    </row>
    <row r="69" spans="1:17">
      <c r="A69" s="7" t="s">
        <v>91</v>
      </c>
      <c r="B69" s="4" t="s">
        <v>92</v>
      </c>
      <c r="C69" s="7" t="s">
        <v>2</v>
      </c>
      <c r="D69" s="64"/>
      <c r="E69" s="24">
        <v>0.32</v>
      </c>
      <c r="F69" s="43">
        <f>E69/F8</f>
        <v>6.1692693271640647E-3</v>
      </c>
      <c r="G69" s="25">
        <f t="shared" si="39"/>
        <v>21.683200000000006</v>
      </c>
      <c r="H69" s="25">
        <f>G69*2.2/0.7</f>
        <v>68.147200000000026</v>
      </c>
      <c r="I69" s="45">
        <v>100</v>
      </c>
      <c r="J69" s="49">
        <f>I69/J8</f>
        <v>1.2507817385866166E-2</v>
      </c>
      <c r="K69" s="52">
        <f t="shared" si="40"/>
        <v>70</v>
      </c>
      <c r="L69" s="25">
        <f t="shared" si="41"/>
        <v>48.316799999999994</v>
      </c>
      <c r="M69" s="31">
        <f t="shared" si="42"/>
        <v>0.69023999999999985</v>
      </c>
      <c r="N69" s="25">
        <f t="shared" si="43"/>
        <v>78.316800000000001</v>
      </c>
      <c r="O69" s="31">
        <f t="shared" si="44"/>
        <v>0.78316799999999998</v>
      </c>
      <c r="P69" s="26">
        <f t="shared" si="45"/>
        <v>30</v>
      </c>
      <c r="Q69" s="31">
        <f t="shared" si="46"/>
        <v>0.3</v>
      </c>
    </row>
    <row r="70" spans="1:17">
      <c r="A70" s="7" t="s">
        <v>93</v>
      </c>
      <c r="B70" s="4" t="s">
        <v>94</v>
      </c>
      <c r="C70" s="7" t="s">
        <v>2</v>
      </c>
      <c r="D70" s="64"/>
      <c r="E70" s="24">
        <v>0.32</v>
      </c>
      <c r="F70" s="43">
        <f>E70/F8</f>
        <v>6.1692693271640647E-3</v>
      </c>
      <c r="G70" s="25">
        <f t="shared" si="39"/>
        <v>21.683200000000006</v>
      </c>
      <c r="H70" s="25">
        <f>G70*2.2/0.7</f>
        <v>68.147200000000026</v>
      </c>
      <c r="I70" s="45">
        <v>100</v>
      </c>
      <c r="J70" s="49">
        <f>I70/J8</f>
        <v>1.2507817385866166E-2</v>
      </c>
      <c r="K70" s="52">
        <f t="shared" si="40"/>
        <v>70</v>
      </c>
      <c r="L70" s="25">
        <f t="shared" si="41"/>
        <v>48.316799999999994</v>
      </c>
      <c r="M70" s="31">
        <f t="shared" si="42"/>
        <v>0.69023999999999985</v>
      </c>
      <c r="N70" s="25">
        <f t="shared" si="43"/>
        <v>78.316800000000001</v>
      </c>
      <c r="O70" s="31">
        <f t="shared" si="44"/>
        <v>0.78316799999999998</v>
      </c>
      <c r="P70" s="26">
        <f t="shared" si="45"/>
        <v>30</v>
      </c>
      <c r="Q70" s="31">
        <f t="shared" si="46"/>
        <v>0.3</v>
      </c>
    </row>
    <row r="71" spans="1:17">
      <c r="A71" s="7" t="s">
        <v>95</v>
      </c>
      <c r="B71" s="4" t="s">
        <v>96</v>
      </c>
      <c r="C71" s="7" t="s">
        <v>2</v>
      </c>
      <c r="D71" s="15" t="s">
        <v>96</v>
      </c>
      <c r="E71" s="24">
        <v>0.16</v>
      </c>
      <c r="F71" s="43">
        <f>E71/F8</f>
        <v>3.0846346635820324E-3</v>
      </c>
      <c r="G71" s="25">
        <f t="shared" si="39"/>
        <v>10.841600000000003</v>
      </c>
      <c r="H71" s="25">
        <f>G71*3.3/0.7</f>
        <v>51.11040000000002</v>
      </c>
      <c r="I71" s="45">
        <v>100</v>
      </c>
      <c r="J71" s="49">
        <f>I71/J8</f>
        <v>1.2507817385866166E-2</v>
      </c>
      <c r="K71" s="52">
        <f t="shared" si="40"/>
        <v>70</v>
      </c>
      <c r="L71" s="25">
        <f t="shared" si="41"/>
        <v>59.1584</v>
      </c>
      <c r="M71" s="31">
        <f t="shared" si="42"/>
        <v>0.84511999999999998</v>
      </c>
      <c r="N71" s="25">
        <f t="shared" si="43"/>
        <v>89.1584</v>
      </c>
      <c r="O71" s="31">
        <f t="shared" si="44"/>
        <v>0.89158400000000004</v>
      </c>
      <c r="P71" s="26">
        <f t="shared" si="45"/>
        <v>30</v>
      </c>
      <c r="Q71" s="31">
        <f t="shared" si="46"/>
        <v>0.3</v>
      </c>
    </row>
    <row r="72" spans="1:17">
      <c r="A72" s="7" t="s">
        <v>97</v>
      </c>
      <c r="B72" s="4" t="s">
        <v>98</v>
      </c>
      <c r="C72" s="7" t="s">
        <v>2</v>
      </c>
      <c r="D72" s="15" t="s">
        <v>98</v>
      </c>
      <c r="E72" s="24">
        <v>0.16</v>
      </c>
      <c r="F72" s="43">
        <f>E72/F8</f>
        <v>3.0846346635820324E-3</v>
      </c>
      <c r="G72" s="25">
        <f t="shared" si="39"/>
        <v>10.841600000000003</v>
      </c>
      <c r="H72" s="25">
        <f>G72*3.3/0.7</f>
        <v>51.11040000000002</v>
      </c>
      <c r="I72" s="45">
        <v>100</v>
      </c>
      <c r="J72" s="49">
        <f>I72/J8</f>
        <v>1.2507817385866166E-2</v>
      </c>
      <c r="K72" s="52">
        <f t="shared" si="40"/>
        <v>70</v>
      </c>
      <c r="L72" s="25">
        <f t="shared" si="41"/>
        <v>59.1584</v>
      </c>
      <c r="M72" s="31">
        <f t="shared" si="42"/>
        <v>0.84511999999999998</v>
      </c>
      <c r="N72" s="25">
        <f t="shared" si="43"/>
        <v>89.1584</v>
      </c>
      <c r="O72" s="31">
        <f t="shared" si="44"/>
        <v>0.89158400000000004</v>
      </c>
      <c r="P72" s="26">
        <f t="shared" si="45"/>
        <v>30</v>
      </c>
      <c r="Q72" s="31">
        <f t="shared" si="46"/>
        <v>0.3</v>
      </c>
    </row>
    <row r="73" spans="1:17">
      <c r="A73" s="7"/>
      <c r="B73" s="4" t="s">
        <v>24</v>
      </c>
      <c r="C73" s="7"/>
      <c r="D73" s="15" t="s">
        <v>24</v>
      </c>
      <c r="E73" s="24">
        <v>0.21</v>
      </c>
      <c r="F73" s="43">
        <f>E73/F8</f>
        <v>4.048582995951417E-3</v>
      </c>
      <c r="G73" s="25">
        <f t="shared" si="39"/>
        <v>14.229600000000003</v>
      </c>
      <c r="H73" s="25">
        <f>G73*2.2/0.7</f>
        <v>44.721600000000016</v>
      </c>
      <c r="I73" s="45">
        <v>100</v>
      </c>
      <c r="J73" s="49">
        <f>I73/J8</f>
        <v>1.2507817385866166E-2</v>
      </c>
      <c r="K73" s="52">
        <f t="shared" si="40"/>
        <v>70</v>
      </c>
      <c r="L73" s="25">
        <f t="shared" si="41"/>
        <v>55.770399999999995</v>
      </c>
      <c r="M73" s="31">
        <f t="shared" si="42"/>
        <v>0.79671999999999998</v>
      </c>
      <c r="N73" s="25">
        <f t="shared" si="43"/>
        <v>85.770399999999995</v>
      </c>
      <c r="O73" s="31">
        <f t="shared" si="44"/>
        <v>0.85770399999999991</v>
      </c>
      <c r="P73" s="26">
        <f t="shared" si="45"/>
        <v>30</v>
      </c>
      <c r="Q73" s="31">
        <f t="shared" si="46"/>
        <v>0.3</v>
      </c>
    </row>
    <row r="74" spans="1:17">
      <c r="A74" s="7"/>
      <c r="B74" s="4" t="s">
        <v>23</v>
      </c>
      <c r="C74" s="7"/>
      <c r="D74" s="15" t="s">
        <v>23</v>
      </c>
      <c r="E74" s="24">
        <v>0.21</v>
      </c>
      <c r="F74" s="43">
        <f>E74/F8</f>
        <v>4.048582995951417E-3</v>
      </c>
      <c r="G74" s="25">
        <f t="shared" si="39"/>
        <v>14.229600000000003</v>
      </c>
      <c r="H74" s="25">
        <f>G74*2.2/0.7</f>
        <v>44.721600000000016</v>
      </c>
      <c r="I74" s="45">
        <v>100</v>
      </c>
      <c r="J74" s="49">
        <f>I74/J8</f>
        <v>1.2507817385866166E-2</v>
      </c>
      <c r="K74" s="52">
        <f t="shared" si="40"/>
        <v>70</v>
      </c>
      <c r="L74" s="25">
        <f t="shared" si="41"/>
        <v>55.770399999999995</v>
      </c>
      <c r="M74" s="31">
        <f t="shared" si="42"/>
        <v>0.79671999999999998</v>
      </c>
      <c r="N74" s="25">
        <f t="shared" si="43"/>
        <v>85.770399999999995</v>
      </c>
      <c r="O74" s="31">
        <f t="shared" si="44"/>
        <v>0.85770399999999991</v>
      </c>
      <c r="P74" s="26">
        <f t="shared" si="45"/>
        <v>30</v>
      </c>
      <c r="Q74" s="31">
        <f t="shared" si="46"/>
        <v>0.3</v>
      </c>
    </row>
    <row r="75" spans="1:17">
      <c r="A75" s="7" t="s">
        <v>99</v>
      </c>
      <c r="B75" s="4" t="s">
        <v>35</v>
      </c>
      <c r="C75" s="7" t="s">
        <v>2</v>
      </c>
      <c r="D75" s="15" t="s">
        <v>153</v>
      </c>
      <c r="E75" s="24">
        <v>0.16</v>
      </c>
      <c r="F75" s="43">
        <f>E75/F8</f>
        <v>3.0846346635820324E-3</v>
      </c>
      <c r="G75" s="25">
        <f t="shared" si="39"/>
        <v>10.841600000000003</v>
      </c>
      <c r="H75" s="25">
        <f>G75*3.3/0.7</f>
        <v>51.11040000000002</v>
      </c>
      <c r="I75" s="45">
        <v>100</v>
      </c>
      <c r="J75" s="49">
        <f>I75/J8</f>
        <v>1.2507817385866166E-2</v>
      </c>
      <c r="K75" s="52">
        <f t="shared" si="40"/>
        <v>70</v>
      </c>
      <c r="L75" s="25">
        <f t="shared" si="41"/>
        <v>59.1584</v>
      </c>
      <c r="M75" s="31">
        <f t="shared" si="42"/>
        <v>0.84511999999999998</v>
      </c>
      <c r="N75" s="25">
        <f t="shared" si="43"/>
        <v>89.1584</v>
      </c>
      <c r="O75" s="31">
        <f t="shared" si="44"/>
        <v>0.89158400000000004</v>
      </c>
      <c r="P75" s="26">
        <f t="shared" si="45"/>
        <v>30</v>
      </c>
      <c r="Q75" s="31">
        <f t="shared" si="46"/>
        <v>0.3</v>
      </c>
    </row>
    <row r="76" spans="1:17">
      <c r="A76" s="7" t="s">
        <v>100</v>
      </c>
      <c r="B76" s="4" t="s">
        <v>37</v>
      </c>
      <c r="C76" s="7" t="s">
        <v>2</v>
      </c>
      <c r="D76" s="15" t="s">
        <v>154</v>
      </c>
      <c r="E76" s="24">
        <v>0.32</v>
      </c>
      <c r="F76" s="43">
        <f>E76/F8</f>
        <v>6.1692693271640647E-3</v>
      </c>
      <c r="G76" s="25">
        <f t="shared" si="39"/>
        <v>21.683200000000006</v>
      </c>
      <c r="H76" s="25">
        <f>G76*2.2/0.7</f>
        <v>68.147200000000026</v>
      </c>
      <c r="I76" s="45">
        <v>100</v>
      </c>
      <c r="J76" s="49">
        <f>I76/J8</f>
        <v>1.2507817385866166E-2</v>
      </c>
      <c r="K76" s="52">
        <f t="shared" si="40"/>
        <v>70</v>
      </c>
      <c r="L76" s="25">
        <f t="shared" si="41"/>
        <v>48.316799999999994</v>
      </c>
      <c r="M76" s="31">
        <f t="shared" si="42"/>
        <v>0.69023999999999985</v>
      </c>
      <c r="N76" s="25">
        <f t="shared" si="43"/>
        <v>78.316800000000001</v>
      </c>
      <c r="O76" s="31">
        <f t="shared" si="44"/>
        <v>0.78316799999999998</v>
      </c>
      <c r="P76" s="26">
        <f t="shared" si="45"/>
        <v>30</v>
      </c>
      <c r="Q76" s="31">
        <f t="shared" si="46"/>
        <v>0.3</v>
      </c>
    </row>
    <row r="77" spans="1:17">
      <c r="A77" s="7"/>
      <c r="B77" s="4" t="s">
        <v>29</v>
      </c>
      <c r="C77" s="7" t="s">
        <v>2</v>
      </c>
      <c r="D77" s="15" t="s">
        <v>29</v>
      </c>
      <c r="E77" s="24">
        <v>2.1</v>
      </c>
      <c r="F77" s="43">
        <f>E77/F8</f>
        <v>4.048582995951417E-2</v>
      </c>
      <c r="G77" s="25">
        <f t="shared" si="39"/>
        <v>142.29600000000002</v>
      </c>
      <c r="H77" s="25">
        <f>G77*1.595/0.7</f>
        <v>324.23160000000007</v>
      </c>
      <c r="I77" s="45">
        <v>350</v>
      </c>
      <c r="J77" s="49">
        <f>I77/J8</f>
        <v>4.3777360850531584E-2</v>
      </c>
      <c r="K77" s="52">
        <f t="shared" si="40"/>
        <v>244.99999999999997</v>
      </c>
      <c r="L77" s="25">
        <f t="shared" si="41"/>
        <v>102.70399999999995</v>
      </c>
      <c r="M77" s="31">
        <f t="shared" si="42"/>
        <v>0.41919999999999985</v>
      </c>
      <c r="N77" s="25">
        <f t="shared" si="43"/>
        <v>207.70399999999998</v>
      </c>
      <c r="O77" s="31">
        <f t="shared" si="44"/>
        <v>0.59343999999999997</v>
      </c>
      <c r="P77" s="26">
        <f t="shared" si="45"/>
        <v>105.00000000000003</v>
      </c>
      <c r="Q77" s="31">
        <f t="shared" si="46"/>
        <v>0.3000000000000001</v>
      </c>
    </row>
    <row r="78" spans="1:17">
      <c r="A78" s="7" t="s">
        <v>101</v>
      </c>
      <c r="B78" s="4" t="s">
        <v>39</v>
      </c>
      <c r="C78" s="7" t="s">
        <v>2</v>
      </c>
      <c r="D78" s="15" t="s">
        <v>155</v>
      </c>
      <c r="E78" s="24">
        <v>2.42</v>
      </c>
      <c r="F78" s="43">
        <f>E78/F8</f>
        <v>4.6655099286678235E-2</v>
      </c>
      <c r="G78" s="25">
        <f t="shared" si="39"/>
        <v>163.97919999999999</v>
      </c>
      <c r="H78" s="25">
        <f>G78*1.595/0.7</f>
        <v>373.63831999999996</v>
      </c>
      <c r="I78" s="45">
        <v>500</v>
      </c>
      <c r="J78" s="49">
        <f>I78/J8</f>
        <v>6.2539086929330828E-2</v>
      </c>
      <c r="K78" s="52">
        <f t="shared" si="40"/>
        <v>350</v>
      </c>
      <c r="L78" s="25">
        <f t="shared" si="41"/>
        <v>186.02080000000001</v>
      </c>
      <c r="M78" s="31">
        <f t="shared" si="42"/>
        <v>0.53148800000000007</v>
      </c>
      <c r="N78" s="25">
        <f t="shared" si="43"/>
        <v>336.02080000000001</v>
      </c>
      <c r="O78" s="31">
        <f t="shared" si="44"/>
        <v>0.67204160000000002</v>
      </c>
      <c r="P78" s="26">
        <f t="shared" si="45"/>
        <v>150</v>
      </c>
      <c r="Q78" s="31">
        <f t="shared" si="46"/>
        <v>0.3</v>
      </c>
    </row>
    <row r="79" spans="1:17">
      <c r="A79" s="7" t="s">
        <v>102</v>
      </c>
      <c r="B79" s="4" t="s">
        <v>103</v>
      </c>
      <c r="C79" s="7" t="s">
        <v>2</v>
      </c>
      <c r="D79" s="15" t="s">
        <v>103</v>
      </c>
      <c r="E79" s="24">
        <v>0.42</v>
      </c>
      <c r="F79" s="43">
        <f>E79/F8</f>
        <v>8.0971659919028341E-3</v>
      </c>
      <c r="G79" s="25">
        <f t="shared" si="39"/>
        <v>28.459200000000006</v>
      </c>
      <c r="H79" s="25">
        <f>G79*2.2/0.7</f>
        <v>89.443200000000033</v>
      </c>
      <c r="I79" s="45">
        <v>100</v>
      </c>
      <c r="J79" s="49">
        <f>I79/J8</f>
        <v>1.2507817385866166E-2</v>
      </c>
      <c r="K79" s="52">
        <f t="shared" si="40"/>
        <v>70</v>
      </c>
      <c r="L79" s="25">
        <f t="shared" si="41"/>
        <v>41.54079999999999</v>
      </c>
      <c r="M79" s="31">
        <f t="shared" si="42"/>
        <v>0.59343999999999986</v>
      </c>
      <c r="N79" s="25">
        <f t="shared" si="43"/>
        <v>71.54079999999999</v>
      </c>
      <c r="O79" s="31">
        <f t="shared" si="44"/>
        <v>0.71540799999999993</v>
      </c>
      <c r="P79" s="26">
        <f t="shared" si="45"/>
        <v>30</v>
      </c>
      <c r="Q79" s="31">
        <f t="shared" si="46"/>
        <v>0.3</v>
      </c>
    </row>
    <row r="80" spans="1:17">
      <c r="A80" s="7" t="s">
        <v>104</v>
      </c>
      <c r="B80" s="4" t="s">
        <v>105</v>
      </c>
      <c r="C80" s="7" t="s">
        <v>2</v>
      </c>
      <c r="D80" s="15" t="s">
        <v>105</v>
      </c>
      <c r="E80" s="24">
        <v>0.37</v>
      </c>
      <c r="F80" s="43">
        <f>E80/F8</f>
        <v>7.1332176595334494E-3</v>
      </c>
      <c r="G80" s="25">
        <f t="shared" si="39"/>
        <v>25.071200000000005</v>
      </c>
      <c r="H80" s="25">
        <f>G80*2.2/0.7</f>
        <v>78.795200000000023</v>
      </c>
      <c r="I80" s="45">
        <v>100</v>
      </c>
      <c r="J80" s="49">
        <f>I80/J8</f>
        <v>1.2507817385866166E-2</v>
      </c>
      <c r="K80" s="52">
        <f t="shared" si="40"/>
        <v>70</v>
      </c>
      <c r="L80" s="25">
        <f t="shared" si="41"/>
        <v>44.928799999999995</v>
      </c>
      <c r="M80" s="31">
        <f t="shared" si="42"/>
        <v>0.64183999999999997</v>
      </c>
      <c r="N80" s="25">
        <f t="shared" si="43"/>
        <v>74.928799999999995</v>
      </c>
      <c r="O80" s="31">
        <f t="shared" si="44"/>
        <v>0.74928799999999995</v>
      </c>
      <c r="P80" s="26">
        <f t="shared" si="45"/>
        <v>30</v>
      </c>
      <c r="Q80" s="31">
        <f t="shared" si="46"/>
        <v>0.3</v>
      </c>
    </row>
    <row r="81" spans="1:17">
      <c r="A81" s="7" t="s">
        <v>106</v>
      </c>
      <c r="B81" s="4" t="s">
        <v>107</v>
      </c>
      <c r="C81" s="7" t="s">
        <v>2</v>
      </c>
      <c r="D81" s="15" t="s">
        <v>156</v>
      </c>
      <c r="E81" s="24">
        <v>0.32</v>
      </c>
      <c r="F81" s="43">
        <f>E81/F8</f>
        <v>6.1692693271640647E-3</v>
      </c>
      <c r="G81" s="25">
        <f t="shared" si="39"/>
        <v>21.683200000000006</v>
      </c>
      <c r="H81" s="25">
        <f>G81*2.2/0.7</f>
        <v>68.147200000000026</v>
      </c>
      <c r="I81" s="45">
        <v>100</v>
      </c>
      <c r="J81" s="49">
        <f>I81/J8</f>
        <v>1.2507817385866166E-2</v>
      </c>
      <c r="K81" s="52">
        <f t="shared" si="40"/>
        <v>70</v>
      </c>
      <c r="L81" s="25">
        <f t="shared" si="41"/>
        <v>48.316799999999994</v>
      </c>
      <c r="M81" s="31">
        <f t="shared" si="42"/>
        <v>0.69023999999999985</v>
      </c>
      <c r="N81" s="25">
        <f t="shared" si="43"/>
        <v>78.316800000000001</v>
      </c>
      <c r="O81" s="31">
        <f t="shared" si="44"/>
        <v>0.78316799999999998</v>
      </c>
      <c r="P81" s="26">
        <f t="shared" si="45"/>
        <v>30</v>
      </c>
      <c r="Q81" s="31">
        <f t="shared" si="46"/>
        <v>0.3</v>
      </c>
    </row>
    <row r="82" spans="1:17">
      <c r="A82" s="7" t="s">
        <v>108</v>
      </c>
      <c r="B82" s="4" t="s">
        <v>109</v>
      </c>
      <c r="C82" s="7" t="s">
        <v>2</v>
      </c>
      <c r="D82" s="15" t="s">
        <v>157</v>
      </c>
      <c r="E82" s="24">
        <v>0.26</v>
      </c>
      <c r="F82" s="43">
        <f>E82/F8</f>
        <v>5.0125313283208026E-3</v>
      </c>
      <c r="G82" s="25">
        <f t="shared" si="39"/>
        <v>17.617600000000003</v>
      </c>
      <c r="H82" s="25">
        <f>G82*2.2/0.7</f>
        <v>55.36960000000002</v>
      </c>
      <c r="I82" s="45">
        <v>100</v>
      </c>
      <c r="J82" s="49">
        <f>I82/J8</f>
        <v>1.2507817385866166E-2</v>
      </c>
      <c r="K82" s="52">
        <f t="shared" si="40"/>
        <v>70</v>
      </c>
      <c r="L82" s="25">
        <f t="shared" si="41"/>
        <v>52.382399999999997</v>
      </c>
      <c r="M82" s="31">
        <f t="shared" si="42"/>
        <v>0.74831999999999999</v>
      </c>
      <c r="N82" s="25">
        <f t="shared" si="43"/>
        <v>82.38239999999999</v>
      </c>
      <c r="O82" s="31">
        <f t="shared" si="44"/>
        <v>0.82382399999999989</v>
      </c>
      <c r="P82" s="26">
        <f t="shared" si="45"/>
        <v>30</v>
      </c>
      <c r="Q82" s="31">
        <f t="shared" si="46"/>
        <v>0.3</v>
      </c>
    </row>
    <row r="83" spans="1:17">
      <c r="A83" s="7"/>
      <c r="B83" s="4" t="s">
        <v>110</v>
      </c>
      <c r="C83" s="7"/>
      <c r="D83" s="15" t="s">
        <v>110</v>
      </c>
      <c r="E83" s="24">
        <v>1.68</v>
      </c>
      <c r="F83" s="43">
        <f>E83/F8</f>
        <v>3.2388663967611336E-2</v>
      </c>
      <c r="G83" s="25">
        <f t="shared" si="39"/>
        <v>113.83680000000003</v>
      </c>
      <c r="H83" s="25">
        <f>G83*1.595/0.7</f>
        <v>259.38528000000008</v>
      </c>
      <c r="I83" s="45">
        <v>300</v>
      </c>
      <c r="J83" s="49">
        <f>I83/J8</f>
        <v>3.7523452157598502E-2</v>
      </c>
      <c r="K83" s="52">
        <f t="shared" si="40"/>
        <v>210</v>
      </c>
      <c r="L83" s="25">
        <f t="shared" si="41"/>
        <v>96.163199999999975</v>
      </c>
      <c r="M83" s="31">
        <f t="shared" si="42"/>
        <v>0.45791999999999988</v>
      </c>
      <c r="N83" s="25">
        <f t="shared" si="43"/>
        <v>186.16319999999996</v>
      </c>
      <c r="O83" s="31">
        <f t="shared" si="44"/>
        <v>0.62054399999999987</v>
      </c>
      <c r="P83" s="26">
        <f t="shared" si="45"/>
        <v>90</v>
      </c>
      <c r="Q83" s="31">
        <f t="shared" si="46"/>
        <v>0.3</v>
      </c>
    </row>
    <row r="84" spans="1:17">
      <c r="A84" s="7" t="s">
        <v>111</v>
      </c>
      <c r="B84" s="7" t="s">
        <v>112</v>
      </c>
      <c r="C84" s="7" t="s">
        <v>2</v>
      </c>
      <c r="D84" s="15" t="s">
        <v>158</v>
      </c>
      <c r="E84" s="24">
        <v>0.11</v>
      </c>
      <c r="F84" s="43">
        <f>E84/F8</f>
        <v>2.1206863312126473E-3</v>
      </c>
      <c r="G84" s="25">
        <f t="shared" si="39"/>
        <v>7.4536000000000016</v>
      </c>
      <c r="H84" s="25">
        <f>G84*3.3/0.7</f>
        <v>35.138400000000004</v>
      </c>
      <c r="I84" s="45">
        <v>100</v>
      </c>
      <c r="J84" s="49">
        <f>I84/J8</f>
        <v>1.2507817385866166E-2</v>
      </c>
      <c r="K84" s="52">
        <f t="shared" si="40"/>
        <v>70</v>
      </c>
      <c r="L84" s="25">
        <f t="shared" si="41"/>
        <v>62.546399999999998</v>
      </c>
      <c r="M84" s="31">
        <f t="shared" si="42"/>
        <v>0.89351999999999998</v>
      </c>
      <c r="N84" s="25">
        <f t="shared" si="43"/>
        <v>92.546400000000006</v>
      </c>
      <c r="O84" s="31">
        <f t="shared" si="44"/>
        <v>0.92546400000000006</v>
      </c>
      <c r="P84" s="26">
        <f t="shared" si="45"/>
        <v>30</v>
      </c>
      <c r="Q84" s="31">
        <f t="shared" si="46"/>
        <v>0.3</v>
      </c>
    </row>
    <row r="85" spans="1:17">
      <c r="A85" s="7" t="s">
        <v>113</v>
      </c>
      <c r="B85" s="4" t="s">
        <v>50</v>
      </c>
      <c r="C85" s="7" t="s">
        <v>2</v>
      </c>
      <c r="D85" s="15" t="s">
        <v>139</v>
      </c>
      <c r="E85" s="24">
        <v>0.16</v>
      </c>
      <c r="F85" s="43">
        <f>E85/F8</f>
        <v>3.0846346635820324E-3</v>
      </c>
      <c r="G85" s="25">
        <f t="shared" si="39"/>
        <v>10.841600000000003</v>
      </c>
      <c r="H85" s="25">
        <f>G85*3.3/0.7</f>
        <v>51.11040000000002</v>
      </c>
      <c r="I85" s="45">
        <v>100</v>
      </c>
      <c r="J85" s="49">
        <f>I85/J8</f>
        <v>1.2507817385866166E-2</v>
      </c>
      <c r="K85" s="52">
        <f t="shared" si="40"/>
        <v>70</v>
      </c>
      <c r="L85" s="25">
        <f t="shared" si="41"/>
        <v>59.1584</v>
      </c>
      <c r="M85" s="31">
        <f t="shared" si="42"/>
        <v>0.84511999999999998</v>
      </c>
      <c r="N85" s="25">
        <f t="shared" si="43"/>
        <v>89.1584</v>
      </c>
      <c r="O85" s="31">
        <f t="shared" si="44"/>
        <v>0.89158400000000004</v>
      </c>
      <c r="P85" s="26">
        <f t="shared" si="45"/>
        <v>30</v>
      </c>
      <c r="Q85" s="31">
        <f t="shared" si="46"/>
        <v>0.3</v>
      </c>
    </row>
    <row r="86" spans="1:17">
      <c r="A86" s="7" t="s">
        <v>114</v>
      </c>
      <c r="B86" s="4" t="s">
        <v>115</v>
      </c>
      <c r="C86" s="7" t="s">
        <v>2</v>
      </c>
      <c r="D86" s="15" t="s">
        <v>159</v>
      </c>
      <c r="E86" s="24">
        <v>1.89</v>
      </c>
      <c r="F86" s="43">
        <f>E86/F8</f>
        <v>3.643724696356275E-2</v>
      </c>
      <c r="G86" s="25">
        <f t="shared" si="39"/>
        <v>128.06640000000002</v>
      </c>
      <c r="H86" s="25">
        <f>G86*1.595/0.7</f>
        <v>291.80844000000008</v>
      </c>
      <c r="I86" s="45">
        <v>300</v>
      </c>
      <c r="J86" s="49">
        <f>I86/J8</f>
        <v>3.7523452157598502E-2</v>
      </c>
      <c r="K86" s="52">
        <f t="shared" si="40"/>
        <v>210</v>
      </c>
      <c r="L86" s="25">
        <f t="shared" si="41"/>
        <v>81.933599999999984</v>
      </c>
      <c r="M86" s="31">
        <f t="shared" si="42"/>
        <v>0.39015999999999995</v>
      </c>
      <c r="N86" s="25">
        <f t="shared" si="43"/>
        <v>171.93359999999998</v>
      </c>
      <c r="O86" s="31">
        <f t="shared" si="44"/>
        <v>0.57311199999999995</v>
      </c>
      <c r="P86" s="26">
        <f t="shared" si="45"/>
        <v>90</v>
      </c>
      <c r="Q86" s="31">
        <f t="shared" si="46"/>
        <v>0.3</v>
      </c>
    </row>
    <row r="87" spans="1:17">
      <c r="A87" s="7" t="s">
        <v>116</v>
      </c>
      <c r="B87" s="4" t="s">
        <v>117</v>
      </c>
      <c r="C87" s="7" t="s">
        <v>2</v>
      </c>
      <c r="D87" s="15" t="s">
        <v>141</v>
      </c>
      <c r="E87" s="24">
        <v>2.63</v>
      </c>
      <c r="F87" s="43">
        <f>E87/F8</f>
        <v>5.0703682282629649E-2</v>
      </c>
      <c r="G87" s="25">
        <f t="shared" si="39"/>
        <v>178.20880000000002</v>
      </c>
      <c r="H87" s="25">
        <f>G87*1.595/0.7</f>
        <v>406.06148000000007</v>
      </c>
      <c r="I87" s="45">
        <v>500</v>
      </c>
      <c r="J87" s="49">
        <f>I87/J8</f>
        <v>6.2539086929330828E-2</v>
      </c>
      <c r="K87" s="52">
        <f t="shared" si="40"/>
        <v>350</v>
      </c>
      <c r="L87" s="25">
        <f t="shared" si="41"/>
        <v>171.79119999999998</v>
      </c>
      <c r="M87" s="31">
        <f t="shared" si="42"/>
        <v>0.49083199999999994</v>
      </c>
      <c r="N87" s="25">
        <f t="shared" si="43"/>
        <v>321.7912</v>
      </c>
      <c r="O87" s="31">
        <f t="shared" si="44"/>
        <v>0.6435824</v>
      </c>
      <c r="P87" s="26">
        <f t="shared" si="45"/>
        <v>150</v>
      </c>
      <c r="Q87" s="31">
        <f t="shared" si="46"/>
        <v>0.3</v>
      </c>
    </row>
    <row r="88" spans="1:17">
      <c r="A88" s="7" t="s">
        <v>118</v>
      </c>
      <c r="B88" s="4" t="s">
        <v>78</v>
      </c>
      <c r="C88" s="7" t="s">
        <v>2</v>
      </c>
      <c r="D88" s="15" t="s">
        <v>148</v>
      </c>
      <c r="E88" s="24">
        <v>1.89</v>
      </c>
      <c r="F88" s="43">
        <f>E88/F8</f>
        <v>3.643724696356275E-2</v>
      </c>
      <c r="G88" s="25">
        <f t="shared" si="39"/>
        <v>128.06640000000002</v>
      </c>
      <c r="H88" s="25">
        <f>G88*1.595/0.7</f>
        <v>291.80844000000008</v>
      </c>
      <c r="I88" s="45">
        <v>300</v>
      </c>
      <c r="J88" s="49">
        <f>I88/J8</f>
        <v>3.7523452157598502E-2</v>
      </c>
      <c r="K88" s="52">
        <f t="shared" si="40"/>
        <v>210</v>
      </c>
      <c r="L88" s="25">
        <f t="shared" si="41"/>
        <v>81.933599999999984</v>
      </c>
      <c r="M88" s="31">
        <f t="shared" si="42"/>
        <v>0.39015999999999995</v>
      </c>
      <c r="N88" s="25">
        <f t="shared" si="43"/>
        <v>171.93359999999998</v>
      </c>
      <c r="O88" s="31">
        <f t="shared" si="44"/>
        <v>0.57311199999999995</v>
      </c>
      <c r="P88" s="26">
        <f t="shared" si="45"/>
        <v>90</v>
      </c>
      <c r="Q88" s="31">
        <f t="shared" si="46"/>
        <v>0.3</v>
      </c>
    </row>
    <row r="89" spans="1:17">
      <c r="A89" s="7"/>
      <c r="B89" s="7"/>
      <c r="C89" s="7"/>
      <c r="D89" s="15" t="s">
        <v>160</v>
      </c>
      <c r="E89" s="24">
        <v>0.11</v>
      </c>
      <c r="F89" s="43">
        <f>E89/F8</f>
        <v>2.1206863312126473E-3</v>
      </c>
      <c r="G89" s="25">
        <f t="shared" si="39"/>
        <v>7.4536000000000016</v>
      </c>
      <c r="H89" s="25">
        <f>G89*3.3/0.7</f>
        <v>35.138400000000004</v>
      </c>
      <c r="I89" s="45">
        <v>100</v>
      </c>
      <c r="J89" s="49">
        <f>I89/J8</f>
        <v>1.2507817385866166E-2</v>
      </c>
      <c r="K89" s="52">
        <f t="shared" si="40"/>
        <v>70</v>
      </c>
      <c r="L89" s="25">
        <f t="shared" si="41"/>
        <v>62.546399999999998</v>
      </c>
      <c r="M89" s="31">
        <f t="shared" si="42"/>
        <v>0.89351999999999998</v>
      </c>
      <c r="N89" s="25">
        <f t="shared" si="43"/>
        <v>92.546400000000006</v>
      </c>
      <c r="O89" s="31">
        <f t="shared" si="44"/>
        <v>0.92546400000000006</v>
      </c>
      <c r="P89" s="26">
        <f t="shared" si="45"/>
        <v>30</v>
      </c>
      <c r="Q89" s="31">
        <f t="shared" si="46"/>
        <v>0.3</v>
      </c>
    </row>
    <row r="90" spans="1:17">
      <c r="A90" s="7"/>
      <c r="B90" s="7"/>
      <c r="C90" s="7"/>
      <c r="D90" s="15" t="s">
        <v>161</v>
      </c>
      <c r="E90" s="24">
        <v>0.21</v>
      </c>
      <c r="F90" s="43">
        <f>E90/F8</f>
        <v>4.048582995951417E-3</v>
      </c>
      <c r="G90" s="25">
        <f t="shared" si="39"/>
        <v>14.229600000000003</v>
      </c>
      <c r="H90" s="25">
        <f>G90*2.2/0.7</f>
        <v>44.721600000000016</v>
      </c>
      <c r="I90" s="45">
        <v>100</v>
      </c>
      <c r="J90" s="49">
        <f>I90/J8</f>
        <v>1.2507817385866166E-2</v>
      </c>
      <c r="K90" s="52">
        <f t="shared" si="40"/>
        <v>70</v>
      </c>
      <c r="L90" s="25">
        <f t="shared" si="41"/>
        <v>55.770399999999995</v>
      </c>
      <c r="M90" s="31">
        <f t="shared" si="42"/>
        <v>0.79671999999999998</v>
      </c>
      <c r="N90" s="25">
        <f t="shared" si="43"/>
        <v>85.770399999999995</v>
      </c>
      <c r="O90" s="31">
        <f t="shared" si="44"/>
        <v>0.85770399999999991</v>
      </c>
      <c r="P90" s="26">
        <f t="shared" si="45"/>
        <v>30</v>
      </c>
      <c r="Q90" s="31">
        <f t="shared" si="46"/>
        <v>0.3</v>
      </c>
    </row>
    <row r="91" spans="1:17">
      <c r="A91" s="7"/>
      <c r="B91" s="7"/>
      <c r="C91" s="7"/>
      <c r="D91" s="15" t="s">
        <v>162</v>
      </c>
      <c r="E91" s="24">
        <v>0.21</v>
      </c>
      <c r="F91" s="43">
        <f>E91/F8</f>
        <v>4.048582995951417E-3</v>
      </c>
      <c r="G91" s="25">
        <f t="shared" si="39"/>
        <v>14.229600000000003</v>
      </c>
      <c r="H91" s="25">
        <f>G91*2.2/0.7</f>
        <v>44.721600000000016</v>
      </c>
      <c r="I91" s="45">
        <v>100</v>
      </c>
      <c r="J91" s="49">
        <f>I91/J8</f>
        <v>1.2507817385866166E-2</v>
      </c>
      <c r="K91" s="52">
        <f t="shared" si="40"/>
        <v>70</v>
      </c>
      <c r="L91" s="25">
        <f t="shared" si="41"/>
        <v>55.770399999999995</v>
      </c>
      <c r="M91" s="31">
        <f t="shared" si="42"/>
        <v>0.79671999999999998</v>
      </c>
      <c r="N91" s="25">
        <f t="shared" si="43"/>
        <v>85.770399999999995</v>
      </c>
      <c r="O91" s="31">
        <f t="shared" si="44"/>
        <v>0.85770399999999991</v>
      </c>
      <c r="P91" s="26">
        <f t="shared" si="45"/>
        <v>30</v>
      </c>
      <c r="Q91" s="31">
        <f t="shared" si="46"/>
        <v>0.3</v>
      </c>
    </row>
    <row r="92" spans="1:17">
      <c r="A92" s="7" t="s">
        <v>119</v>
      </c>
      <c r="B92" s="4" t="s">
        <v>120</v>
      </c>
      <c r="C92" s="7" t="s">
        <v>2</v>
      </c>
      <c r="D92" s="15" t="s">
        <v>163</v>
      </c>
      <c r="E92" s="24">
        <v>0.16</v>
      </c>
      <c r="F92" s="43">
        <f>E92/F8</f>
        <v>3.0846346635820324E-3</v>
      </c>
      <c r="G92" s="25">
        <f t="shared" si="39"/>
        <v>10.841600000000003</v>
      </c>
      <c r="H92" s="25">
        <f>G92*3.3/0.7</f>
        <v>51.11040000000002</v>
      </c>
      <c r="I92" s="45">
        <v>100</v>
      </c>
      <c r="J92" s="49">
        <f>I92/J8</f>
        <v>1.2507817385866166E-2</v>
      </c>
      <c r="K92" s="52">
        <f t="shared" si="40"/>
        <v>70</v>
      </c>
      <c r="L92" s="25">
        <f t="shared" si="41"/>
        <v>59.1584</v>
      </c>
      <c r="M92" s="31">
        <f t="shared" si="42"/>
        <v>0.84511999999999998</v>
      </c>
      <c r="N92" s="25">
        <f t="shared" si="43"/>
        <v>89.1584</v>
      </c>
      <c r="O92" s="31">
        <f t="shared" si="44"/>
        <v>0.89158400000000004</v>
      </c>
      <c r="P92" s="26">
        <f t="shared" si="45"/>
        <v>30</v>
      </c>
      <c r="Q92" s="31">
        <f t="shared" si="46"/>
        <v>0.3</v>
      </c>
    </row>
    <row r="93" spans="1:17">
      <c r="A93" s="7" t="s">
        <v>121</v>
      </c>
      <c r="B93" s="4" t="s">
        <v>122</v>
      </c>
      <c r="C93" s="7" t="s">
        <v>2</v>
      </c>
      <c r="D93" s="15" t="s">
        <v>164</v>
      </c>
      <c r="E93" s="24">
        <v>1.47</v>
      </c>
      <c r="F93" s="43">
        <f>E93/F8</f>
        <v>2.8340080971659919E-2</v>
      </c>
      <c r="G93" s="25">
        <f t="shared" si="39"/>
        <v>99.607200000000006</v>
      </c>
      <c r="H93" s="25">
        <f>G93*1.98/0.7</f>
        <v>281.74608000000006</v>
      </c>
      <c r="I93" s="45">
        <v>300</v>
      </c>
      <c r="J93" s="49">
        <f>I93/J8</f>
        <v>3.7523452157598502E-2</v>
      </c>
      <c r="K93" s="52">
        <f t="shared" si="40"/>
        <v>210</v>
      </c>
      <c r="L93" s="25">
        <f t="shared" si="41"/>
        <v>110.39279999999999</v>
      </c>
      <c r="M93" s="31">
        <f t="shared" si="42"/>
        <v>0.52567999999999993</v>
      </c>
      <c r="N93" s="25">
        <f t="shared" si="43"/>
        <v>200.39279999999999</v>
      </c>
      <c r="O93" s="31">
        <f t="shared" si="44"/>
        <v>0.66797600000000001</v>
      </c>
      <c r="P93" s="26">
        <f t="shared" si="45"/>
        <v>90</v>
      </c>
      <c r="Q93" s="31">
        <f t="shared" si="46"/>
        <v>0.3</v>
      </c>
    </row>
    <row r="94" spans="1:17" ht="15.6">
      <c r="A94" s="7" t="s">
        <v>123</v>
      </c>
      <c r="B94" s="8" t="s">
        <v>124</v>
      </c>
      <c r="C94" s="7" t="s">
        <v>2</v>
      </c>
      <c r="D94" s="18" t="s">
        <v>124</v>
      </c>
      <c r="E94" s="24">
        <v>0.26</v>
      </c>
      <c r="F94" s="43">
        <f>E94/F8</f>
        <v>5.0125313283208026E-3</v>
      </c>
      <c r="G94" s="25">
        <f t="shared" si="39"/>
        <v>17.617600000000003</v>
      </c>
      <c r="H94" s="25">
        <f>G94*2.2/0.7</f>
        <v>55.36960000000002</v>
      </c>
      <c r="I94" s="45">
        <v>100</v>
      </c>
      <c r="J94" s="49">
        <f>I94/J8</f>
        <v>1.2507817385866166E-2</v>
      </c>
      <c r="K94" s="52">
        <f t="shared" si="40"/>
        <v>70</v>
      </c>
      <c r="L94" s="25">
        <f t="shared" si="41"/>
        <v>52.382399999999997</v>
      </c>
      <c r="M94" s="31">
        <f t="shared" si="42"/>
        <v>0.74831999999999999</v>
      </c>
      <c r="N94" s="25">
        <f t="shared" si="43"/>
        <v>82.38239999999999</v>
      </c>
      <c r="O94" s="31">
        <f t="shared" si="44"/>
        <v>0.82382399999999989</v>
      </c>
      <c r="P94" s="26">
        <f t="shared" si="45"/>
        <v>30</v>
      </c>
      <c r="Q94" s="31">
        <f t="shared" si="46"/>
        <v>0.3</v>
      </c>
    </row>
    <row r="95" spans="1:17">
      <c r="A95" s="7" t="s">
        <v>125</v>
      </c>
      <c r="B95" s="9" t="s">
        <v>126</v>
      </c>
      <c r="C95" s="7" t="s">
        <v>2</v>
      </c>
      <c r="D95" s="19" t="s">
        <v>126</v>
      </c>
      <c r="E95" s="24">
        <v>0.16</v>
      </c>
      <c r="F95" s="43">
        <f>E95/F8</f>
        <v>3.0846346635820324E-3</v>
      </c>
      <c r="G95" s="25">
        <f t="shared" si="39"/>
        <v>10.841600000000003</v>
      </c>
      <c r="H95" s="25">
        <f>G95*3.3/0.7</f>
        <v>51.11040000000002</v>
      </c>
      <c r="I95" s="45">
        <v>100</v>
      </c>
      <c r="J95" s="49">
        <f>I95/J8</f>
        <v>1.2507817385866166E-2</v>
      </c>
      <c r="K95" s="52">
        <f t="shared" si="40"/>
        <v>70</v>
      </c>
      <c r="L95" s="25">
        <f t="shared" si="41"/>
        <v>59.1584</v>
      </c>
      <c r="M95" s="31">
        <f t="shared" si="42"/>
        <v>0.84511999999999998</v>
      </c>
      <c r="N95" s="25">
        <f t="shared" si="43"/>
        <v>89.1584</v>
      </c>
      <c r="O95" s="31">
        <f t="shared" si="44"/>
        <v>0.89158400000000004</v>
      </c>
      <c r="P95" s="26">
        <f t="shared" si="45"/>
        <v>30</v>
      </c>
      <c r="Q95" s="31">
        <f t="shared" si="46"/>
        <v>0.3</v>
      </c>
    </row>
    <row r="96" spans="1:17">
      <c r="A96" s="7" t="s">
        <v>127</v>
      </c>
      <c r="B96" s="9" t="s">
        <v>128</v>
      </c>
      <c r="C96" s="7" t="s">
        <v>2</v>
      </c>
      <c r="D96" s="19" t="s">
        <v>128</v>
      </c>
      <c r="E96" s="24">
        <v>0.11</v>
      </c>
      <c r="F96" s="43">
        <f>E96/F8</f>
        <v>2.1206863312126473E-3</v>
      </c>
      <c r="G96" s="25">
        <f t="shared" si="39"/>
        <v>7.4536000000000016</v>
      </c>
      <c r="H96" s="25">
        <f>G96*3.3/0.7</f>
        <v>35.138400000000004</v>
      </c>
      <c r="I96" s="45">
        <v>100</v>
      </c>
      <c r="J96" s="49">
        <f>I96/J8</f>
        <v>1.2507817385866166E-2</v>
      </c>
      <c r="K96" s="52">
        <f t="shared" si="40"/>
        <v>70</v>
      </c>
      <c r="L96" s="25">
        <f t="shared" si="41"/>
        <v>62.546399999999998</v>
      </c>
      <c r="M96" s="31">
        <f t="shared" si="42"/>
        <v>0.89351999999999998</v>
      </c>
      <c r="N96" s="25">
        <f t="shared" si="43"/>
        <v>92.546400000000006</v>
      </c>
      <c r="O96" s="31">
        <f t="shared" si="44"/>
        <v>0.92546400000000006</v>
      </c>
      <c r="P96" s="26">
        <f t="shared" si="45"/>
        <v>30</v>
      </c>
      <c r="Q96" s="31">
        <f t="shared" si="46"/>
        <v>0.3</v>
      </c>
    </row>
    <row r="97" spans="1:17" ht="15.6">
      <c r="A97" s="7" t="s">
        <v>129</v>
      </c>
      <c r="B97" s="8" t="s">
        <v>130</v>
      </c>
      <c r="C97" s="7" t="s">
        <v>2</v>
      </c>
      <c r="D97" s="18" t="s">
        <v>130</v>
      </c>
      <c r="E97" s="24">
        <v>0.16</v>
      </c>
      <c r="F97" s="43">
        <f>E97/F8</f>
        <v>3.0846346635820324E-3</v>
      </c>
      <c r="G97" s="25">
        <f t="shared" si="39"/>
        <v>10.841600000000003</v>
      </c>
      <c r="H97" s="25">
        <f>G97*3.3/0.7</f>
        <v>51.11040000000002</v>
      </c>
      <c r="I97" s="45">
        <v>100</v>
      </c>
      <c r="J97" s="49">
        <f>I97/J8</f>
        <v>1.2507817385866166E-2</v>
      </c>
      <c r="K97" s="52">
        <f t="shared" si="40"/>
        <v>70</v>
      </c>
      <c r="L97" s="25">
        <f t="shared" si="41"/>
        <v>59.1584</v>
      </c>
      <c r="M97" s="31">
        <f t="shared" si="42"/>
        <v>0.84511999999999998</v>
      </c>
      <c r="N97" s="25">
        <f t="shared" si="43"/>
        <v>89.1584</v>
      </c>
      <c r="O97" s="31">
        <f t="shared" si="44"/>
        <v>0.89158400000000004</v>
      </c>
      <c r="P97" s="26">
        <f t="shared" si="45"/>
        <v>30</v>
      </c>
      <c r="Q97" s="31">
        <f t="shared" si="46"/>
        <v>0.3</v>
      </c>
    </row>
    <row r="98" spans="1:17">
      <c r="A98" s="7" t="s">
        <v>131</v>
      </c>
      <c r="B98" s="8" t="s">
        <v>132</v>
      </c>
      <c r="C98" s="7" t="s">
        <v>2</v>
      </c>
      <c r="D98" s="18" t="s">
        <v>132</v>
      </c>
      <c r="E98" s="24">
        <v>0.32</v>
      </c>
      <c r="F98" s="43">
        <f>E98/F8</f>
        <v>6.1692693271640647E-3</v>
      </c>
      <c r="G98" s="25">
        <f t="shared" si="39"/>
        <v>21.683200000000006</v>
      </c>
      <c r="H98" s="25">
        <f>G98*2.2/0.7</f>
        <v>68.147200000000026</v>
      </c>
      <c r="I98" s="45">
        <v>100</v>
      </c>
      <c r="J98" s="49">
        <f>I98/J8</f>
        <v>1.2507817385866166E-2</v>
      </c>
      <c r="K98" s="52">
        <f t="shared" si="40"/>
        <v>70</v>
      </c>
      <c r="L98" s="25">
        <f t="shared" si="41"/>
        <v>48.316799999999994</v>
      </c>
      <c r="M98" s="31">
        <f t="shared" si="42"/>
        <v>0.69023999999999985</v>
      </c>
      <c r="N98" s="25">
        <f t="shared" si="43"/>
        <v>78.316800000000001</v>
      </c>
      <c r="O98" s="31">
        <f t="shared" si="44"/>
        <v>0.78316799999999998</v>
      </c>
      <c r="P98" s="26">
        <f t="shared" si="45"/>
        <v>30</v>
      </c>
      <c r="Q98" s="31">
        <f t="shared" si="46"/>
        <v>0.3</v>
      </c>
    </row>
    <row r="99" spans="1:17">
      <c r="C99" s="34"/>
      <c r="F99" s="44"/>
    </row>
    <row r="100" spans="1:17">
      <c r="C100" s="34"/>
      <c r="F100" s="44"/>
    </row>
    <row r="101" spans="1:17">
      <c r="C101" s="34"/>
      <c r="F101" s="44"/>
    </row>
    <row r="102" spans="1:17">
      <c r="C102" s="34"/>
      <c r="F102" s="44"/>
    </row>
    <row r="103" spans="1:17">
      <c r="C103" s="34"/>
      <c r="F103" s="44"/>
    </row>
    <row r="104" spans="1:17">
      <c r="C104" s="34"/>
      <c r="F104" s="44"/>
    </row>
    <row r="105" spans="1:17">
      <c r="C105" s="34"/>
      <c r="F105" s="44"/>
    </row>
    <row r="106" spans="1:17">
      <c r="C106" s="34"/>
      <c r="F106" s="44"/>
    </row>
    <row r="107" spans="1:17">
      <c r="C107" s="34"/>
      <c r="F107" s="44"/>
    </row>
    <row r="108" spans="1:17">
      <c r="C108" s="34"/>
      <c r="F108" s="44"/>
    </row>
    <row r="109" spans="1:17">
      <c r="C109" s="34"/>
      <c r="F109" s="44"/>
    </row>
    <row r="110" spans="1:17">
      <c r="C110" s="34"/>
      <c r="F110" s="44"/>
    </row>
    <row r="111" spans="1:17">
      <c r="C111" s="34"/>
      <c r="F111" s="44"/>
    </row>
    <row r="112" spans="1:17">
      <c r="C112" s="34"/>
      <c r="F112" s="44"/>
    </row>
    <row r="113" spans="3:6">
      <c r="C113" s="34"/>
      <c r="F113" s="44"/>
    </row>
    <row r="114" spans="3:6">
      <c r="C114" s="34"/>
      <c r="F114" s="44"/>
    </row>
    <row r="115" spans="3:6">
      <c r="C115" s="34"/>
      <c r="F115" s="44"/>
    </row>
    <row r="116" spans="3:6">
      <c r="C116" s="34"/>
      <c r="F116" s="44"/>
    </row>
    <row r="117" spans="3:6">
      <c r="C117" s="34"/>
      <c r="F117" s="44"/>
    </row>
    <row r="118" spans="3:6">
      <c r="C118" s="34"/>
      <c r="F118" s="44"/>
    </row>
    <row r="119" spans="3:6">
      <c r="C119" s="34"/>
      <c r="F119" s="44"/>
    </row>
    <row r="120" spans="3:6">
      <c r="C120" s="34"/>
      <c r="F120" s="44"/>
    </row>
    <row r="121" spans="3:6">
      <c r="C121" s="34"/>
      <c r="F121" s="44"/>
    </row>
    <row r="122" spans="3:6">
      <c r="C122" s="34"/>
      <c r="F122" s="44"/>
    </row>
    <row r="123" spans="3:6">
      <c r="C123" s="34"/>
      <c r="F123" s="44"/>
    </row>
    <row r="124" spans="3:6">
      <c r="C124" s="34"/>
      <c r="F124" s="44"/>
    </row>
    <row r="125" spans="3:6">
      <c r="C125" s="34"/>
      <c r="F125" s="44"/>
    </row>
    <row r="126" spans="3:6">
      <c r="C126" s="34"/>
      <c r="F126" s="44"/>
    </row>
    <row r="127" spans="3:6">
      <c r="C127" s="34"/>
      <c r="F127" s="44"/>
    </row>
    <row r="128" spans="3:6">
      <c r="C128" s="34"/>
      <c r="F128" s="44"/>
    </row>
    <row r="129" spans="3:6">
      <c r="C129" s="34"/>
      <c r="F129" s="44"/>
    </row>
    <row r="130" spans="3:6">
      <c r="C130" s="34"/>
      <c r="F130" s="44"/>
    </row>
    <row r="131" spans="3:6">
      <c r="C131" s="34"/>
      <c r="F131" s="44"/>
    </row>
    <row r="132" spans="3:6">
      <c r="C132" s="34"/>
      <c r="F132" s="44"/>
    </row>
    <row r="133" spans="3:6">
      <c r="C133" s="34"/>
      <c r="F133" s="44"/>
    </row>
    <row r="134" spans="3:6">
      <c r="C134" s="34"/>
      <c r="F134" s="44"/>
    </row>
    <row r="135" spans="3:6">
      <c r="C135" s="34"/>
      <c r="F135" s="44"/>
    </row>
    <row r="136" spans="3:6">
      <c r="C136" s="34"/>
      <c r="F136" s="44"/>
    </row>
    <row r="137" spans="3:6">
      <c r="C137" s="34"/>
      <c r="F137" s="44"/>
    </row>
    <row r="138" spans="3:6">
      <c r="C138" s="34"/>
      <c r="F138" s="44"/>
    </row>
    <row r="139" spans="3:6">
      <c r="C139" s="34"/>
      <c r="F139" s="44"/>
    </row>
    <row r="140" spans="3:6">
      <c r="C140" s="34"/>
      <c r="F140" s="44"/>
    </row>
    <row r="141" spans="3:6">
      <c r="C141" s="34"/>
    </row>
    <row r="142" spans="3:6">
      <c r="C142" s="34"/>
    </row>
    <row r="143" spans="3:6">
      <c r="C143" s="34"/>
    </row>
    <row r="144" spans="3:6">
      <c r="C144" s="34"/>
    </row>
    <row r="145" spans="3:3">
      <c r="C145" s="34"/>
    </row>
    <row r="146" spans="3:3">
      <c r="C146" s="34"/>
    </row>
    <row r="147" spans="3:3">
      <c r="C147" s="34"/>
    </row>
    <row r="148" spans="3:3">
      <c r="C148" s="34"/>
    </row>
    <row r="149" spans="3:3">
      <c r="C149" s="34"/>
    </row>
    <row r="150" spans="3:3">
      <c r="C150" s="34"/>
    </row>
    <row r="151" spans="3:3">
      <c r="C151" s="34"/>
    </row>
    <row r="152" spans="3:3">
      <c r="C152" s="34"/>
    </row>
    <row r="153" spans="3:3">
      <c r="C153" s="34"/>
    </row>
    <row r="154" spans="3:3">
      <c r="C154" s="34"/>
    </row>
    <row r="155" spans="3:3">
      <c r="C155" s="34"/>
    </row>
    <row r="156" spans="3:3">
      <c r="C156" s="34"/>
    </row>
    <row r="157" spans="3:3">
      <c r="C157" s="34"/>
    </row>
    <row r="158" spans="3:3">
      <c r="C158" s="34"/>
    </row>
    <row r="159" spans="3:3">
      <c r="C159" s="34"/>
    </row>
    <row r="160" spans="3:3">
      <c r="C160" s="34"/>
    </row>
    <row r="161" spans="3:3">
      <c r="C161" s="34"/>
    </row>
    <row r="162" spans="3:3">
      <c r="C162" s="34"/>
    </row>
    <row r="163" spans="3:3">
      <c r="C163" s="34"/>
    </row>
    <row r="164" spans="3:3">
      <c r="C164" s="34"/>
    </row>
    <row r="165" spans="3:3">
      <c r="C165" s="34"/>
    </row>
    <row r="166" spans="3:3">
      <c r="C166" s="34"/>
    </row>
    <row r="167" spans="3:3">
      <c r="C167" s="34"/>
    </row>
    <row r="168" spans="3:3">
      <c r="C168" s="34"/>
    </row>
    <row r="169" spans="3:3">
      <c r="C169" s="34"/>
    </row>
    <row r="170" spans="3:3">
      <c r="C170" s="34"/>
    </row>
    <row r="171" spans="3:3">
      <c r="C171" s="34"/>
    </row>
    <row r="172" spans="3:3">
      <c r="C172" s="34"/>
    </row>
    <row r="173" spans="3:3">
      <c r="C173" s="34"/>
    </row>
    <row r="174" spans="3:3">
      <c r="C174" s="34"/>
    </row>
    <row r="175" spans="3:3">
      <c r="C175" s="34"/>
    </row>
    <row r="176" spans="3:3">
      <c r="C176" s="34"/>
    </row>
    <row r="177" spans="3:3">
      <c r="C177" s="34"/>
    </row>
    <row r="178" spans="3:3">
      <c r="C178" s="34"/>
    </row>
    <row r="179" spans="3:3">
      <c r="C179" s="34"/>
    </row>
    <row r="180" spans="3:3">
      <c r="C180" s="34"/>
    </row>
    <row r="181" spans="3:3">
      <c r="C181" s="34"/>
    </row>
    <row r="182" spans="3:3">
      <c r="C182" s="34"/>
    </row>
    <row r="183" spans="3:3">
      <c r="C183" s="34"/>
    </row>
    <row r="184" spans="3:3">
      <c r="C184" s="34"/>
    </row>
    <row r="185" spans="3:3">
      <c r="C185" s="34"/>
    </row>
    <row r="186" spans="3:3">
      <c r="C186" s="34"/>
    </row>
    <row r="187" spans="3:3">
      <c r="C187" s="34"/>
    </row>
    <row r="188" spans="3:3">
      <c r="C188" s="34"/>
    </row>
    <row r="189" spans="3:3">
      <c r="C189" s="34"/>
    </row>
    <row r="190" spans="3:3">
      <c r="C190" s="34"/>
    </row>
    <row r="191" spans="3:3">
      <c r="C191" s="34"/>
    </row>
    <row r="192" spans="3:3">
      <c r="C192" s="34"/>
    </row>
    <row r="193" spans="3:3">
      <c r="C193" s="34"/>
    </row>
    <row r="194" spans="3:3">
      <c r="C194" s="34"/>
    </row>
    <row r="195" spans="3:3">
      <c r="C195" s="34"/>
    </row>
    <row r="196" spans="3:3">
      <c r="C196" s="34"/>
    </row>
    <row r="197" spans="3:3">
      <c r="C197" s="34"/>
    </row>
    <row r="198" spans="3:3">
      <c r="C198" s="34"/>
    </row>
    <row r="199" spans="3:3">
      <c r="C199" s="34"/>
    </row>
    <row r="200" spans="3:3">
      <c r="C200" s="34"/>
    </row>
    <row r="201" spans="3:3">
      <c r="C201" s="34"/>
    </row>
    <row r="202" spans="3:3">
      <c r="C202" s="34"/>
    </row>
    <row r="203" spans="3:3">
      <c r="C203" s="34"/>
    </row>
    <row r="204" spans="3:3">
      <c r="C204" s="34"/>
    </row>
    <row r="205" spans="3:3">
      <c r="C205" s="34"/>
    </row>
    <row r="206" spans="3:3">
      <c r="C206" s="34"/>
    </row>
    <row r="207" spans="3:3">
      <c r="C207" s="34"/>
    </row>
    <row r="208" spans="3:3">
      <c r="C208" s="34"/>
    </row>
    <row r="209" spans="3:3">
      <c r="C209" s="34"/>
    </row>
    <row r="210" spans="3:3">
      <c r="C210" s="34"/>
    </row>
    <row r="211" spans="3:3">
      <c r="C211" s="34"/>
    </row>
    <row r="212" spans="3:3">
      <c r="C212" s="34"/>
    </row>
    <row r="213" spans="3:3">
      <c r="C213" s="34"/>
    </row>
    <row r="214" spans="3:3">
      <c r="C214" s="34"/>
    </row>
    <row r="215" spans="3:3">
      <c r="C215" s="34"/>
    </row>
    <row r="216" spans="3:3">
      <c r="C216" s="34"/>
    </row>
    <row r="217" spans="3:3">
      <c r="C217" s="34"/>
    </row>
    <row r="218" spans="3:3">
      <c r="C218" s="34"/>
    </row>
    <row r="219" spans="3:3">
      <c r="C219" s="34"/>
    </row>
    <row r="220" spans="3:3">
      <c r="C220" s="34"/>
    </row>
    <row r="221" spans="3:3">
      <c r="C221" s="34"/>
    </row>
    <row r="222" spans="3:3">
      <c r="C222" s="34"/>
    </row>
    <row r="223" spans="3:3">
      <c r="C223" s="34"/>
    </row>
    <row r="224" spans="3:3">
      <c r="C224" s="34"/>
    </row>
    <row r="225" spans="3:3">
      <c r="C225" s="34"/>
    </row>
    <row r="226" spans="3:3">
      <c r="C226" s="34"/>
    </row>
    <row r="227" spans="3:3">
      <c r="C227" s="34"/>
    </row>
    <row r="228" spans="3:3">
      <c r="C228" s="34"/>
    </row>
    <row r="229" spans="3:3">
      <c r="C229" s="34"/>
    </row>
    <row r="230" spans="3:3">
      <c r="C230" s="34"/>
    </row>
    <row r="231" spans="3:3">
      <c r="C231" s="34"/>
    </row>
    <row r="232" spans="3:3">
      <c r="C232" s="34"/>
    </row>
    <row r="233" spans="3:3">
      <c r="C233" s="34"/>
    </row>
    <row r="234" spans="3:3">
      <c r="C234" s="34"/>
    </row>
    <row r="235" spans="3:3">
      <c r="C235" s="34"/>
    </row>
    <row r="236" spans="3:3">
      <c r="C236" s="34"/>
    </row>
    <row r="237" spans="3:3">
      <c r="C237" s="34"/>
    </row>
    <row r="238" spans="3:3">
      <c r="C238" s="34"/>
    </row>
    <row r="239" spans="3:3">
      <c r="C239" s="34"/>
    </row>
    <row r="240" spans="3:3">
      <c r="C240" s="34"/>
    </row>
    <row r="241" spans="3:3">
      <c r="C241" s="34"/>
    </row>
    <row r="242" spans="3:3">
      <c r="C242" s="34"/>
    </row>
    <row r="243" spans="3:3">
      <c r="C243" s="34"/>
    </row>
    <row r="244" spans="3:3">
      <c r="C244" s="34"/>
    </row>
    <row r="245" spans="3:3">
      <c r="C245" s="34"/>
    </row>
    <row r="246" spans="3:3">
      <c r="C246" s="34"/>
    </row>
    <row r="247" spans="3:3">
      <c r="C247" s="34"/>
    </row>
    <row r="248" spans="3:3">
      <c r="C248" s="34"/>
    </row>
    <row r="249" spans="3:3">
      <c r="C249" s="34"/>
    </row>
    <row r="250" spans="3:3">
      <c r="C250" s="34"/>
    </row>
    <row r="251" spans="3:3">
      <c r="C251" s="34"/>
    </row>
    <row r="252" spans="3:3">
      <c r="C252" s="34"/>
    </row>
    <row r="253" spans="3:3">
      <c r="C253" s="34"/>
    </row>
    <row r="254" spans="3:3">
      <c r="C254" s="34"/>
    </row>
    <row r="255" spans="3:3">
      <c r="C255" s="34"/>
    </row>
    <row r="256" spans="3:3">
      <c r="C256" s="34"/>
    </row>
    <row r="257" spans="3:3">
      <c r="C257" s="34"/>
    </row>
    <row r="258" spans="3:3">
      <c r="C258" s="34"/>
    </row>
    <row r="259" spans="3:3">
      <c r="C259" s="34"/>
    </row>
    <row r="260" spans="3:3">
      <c r="C260" s="34"/>
    </row>
    <row r="261" spans="3:3">
      <c r="C261" s="34"/>
    </row>
    <row r="262" spans="3:3">
      <c r="C262" s="34"/>
    </row>
    <row r="263" spans="3:3">
      <c r="C263" s="34"/>
    </row>
    <row r="264" spans="3:3">
      <c r="C264" s="34"/>
    </row>
    <row r="265" spans="3:3">
      <c r="C265" s="34"/>
    </row>
    <row r="266" spans="3:3">
      <c r="C266" s="34"/>
    </row>
    <row r="267" spans="3:3">
      <c r="C267" s="34"/>
    </row>
    <row r="268" spans="3:3">
      <c r="C268" s="34"/>
    </row>
    <row r="269" spans="3:3">
      <c r="C269" s="34"/>
    </row>
    <row r="270" spans="3:3">
      <c r="C270" s="34"/>
    </row>
    <row r="271" spans="3:3">
      <c r="C271" s="34"/>
    </row>
    <row r="272" spans="3:3">
      <c r="C272" s="34"/>
    </row>
    <row r="273" spans="3:3">
      <c r="C273" s="34"/>
    </row>
    <row r="274" spans="3:3">
      <c r="C274" s="34"/>
    </row>
    <row r="275" spans="3:3">
      <c r="C275" s="34"/>
    </row>
    <row r="276" spans="3:3">
      <c r="C276" s="34"/>
    </row>
    <row r="277" spans="3:3">
      <c r="C277" s="34"/>
    </row>
    <row r="278" spans="3:3">
      <c r="C278" s="34"/>
    </row>
    <row r="279" spans="3:3">
      <c r="C279" s="34"/>
    </row>
    <row r="280" spans="3:3">
      <c r="C280" s="34"/>
    </row>
    <row r="281" spans="3:3">
      <c r="C281" s="34"/>
    </row>
    <row r="282" spans="3:3">
      <c r="C282" s="34"/>
    </row>
    <row r="283" spans="3:3">
      <c r="C283" s="34"/>
    </row>
    <row r="284" spans="3:3">
      <c r="C284" s="34"/>
    </row>
    <row r="285" spans="3:3">
      <c r="C285" s="34"/>
    </row>
    <row r="286" spans="3:3">
      <c r="C286" s="34"/>
    </row>
    <row r="287" spans="3:3">
      <c r="C287" s="34"/>
    </row>
    <row r="288" spans="3:3">
      <c r="C288" s="34"/>
    </row>
    <row r="289" spans="3:3">
      <c r="C289" s="34"/>
    </row>
    <row r="290" spans="3:3">
      <c r="C290" s="34"/>
    </row>
    <row r="291" spans="3:3">
      <c r="C291" s="34"/>
    </row>
    <row r="292" spans="3:3">
      <c r="C292" s="34"/>
    </row>
    <row r="293" spans="3:3">
      <c r="C293" s="34"/>
    </row>
    <row r="294" spans="3:3">
      <c r="C294" s="34"/>
    </row>
    <row r="295" spans="3:3">
      <c r="C295" s="34"/>
    </row>
    <row r="296" spans="3:3">
      <c r="C296" s="34"/>
    </row>
  </sheetData>
  <mergeCells count="11">
    <mergeCell ref="A10:A11"/>
    <mergeCell ref="B10:B11"/>
    <mergeCell ref="C10:C11"/>
    <mergeCell ref="D10:D11"/>
    <mergeCell ref="E10:E11"/>
    <mergeCell ref="I10:I11"/>
    <mergeCell ref="L10:M11"/>
    <mergeCell ref="N10:O11"/>
    <mergeCell ref="P10:Q11"/>
    <mergeCell ref="D68:D70"/>
    <mergeCell ref="H10:H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96"/>
  <sheetViews>
    <sheetView workbookViewId="0">
      <selection activeCell="I13" sqref="I13"/>
    </sheetView>
  </sheetViews>
  <sheetFormatPr defaultRowHeight="14.4"/>
  <cols>
    <col min="1" max="1" width="11.6640625" customWidth="1"/>
    <col min="2" max="2" width="55.5546875" bestFit="1" customWidth="1"/>
    <col min="3" max="3" width="12.5546875" bestFit="1" customWidth="1"/>
    <col min="4" max="4" width="37.88671875" bestFit="1" customWidth="1"/>
    <col min="5" max="6" width="8.88671875" style="23"/>
    <col min="7" max="7" width="19.21875" customWidth="1"/>
    <col min="8" max="9" width="9.109375" style="14" customWidth="1"/>
    <col min="10" max="10" width="9.109375" style="47" customWidth="1"/>
    <col min="11" max="11" width="9.33203125" customWidth="1"/>
    <col min="12" max="12" width="9.44140625" customWidth="1"/>
    <col min="13" max="13" width="9.88671875" customWidth="1"/>
    <col min="14" max="14" width="9.109375" customWidth="1"/>
  </cols>
  <sheetData>
    <row r="1" spans="1:17">
      <c r="A1" s="12" t="s">
        <v>184</v>
      </c>
    </row>
    <row r="2" spans="1:17">
      <c r="A2" s="12" t="s">
        <v>167</v>
      </c>
    </row>
    <row r="3" spans="1:17">
      <c r="A3" s="12" t="s">
        <v>183</v>
      </c>
    </row>
    <row r="4" spans="1:17">
      <c r="A4" s="13" t="s">
        <v>168</v>
      </c>
    </row>
    <row r="5" spans="1:17">
      <c r="A5" s="13"/>
      <c r="F5" s="38" t="s">
        <v>181</v>
      </c>
      <c r="G5" s="36"/>
      <c r="H5" s="37"/>
      <c r="I5" s="37"/>
      <c r="J5" s="38" t="s">
        <v>181</v>
      </c>
      <c r="K5" s="36"/>
    </row>
    <row r="6" spans="1:17">
      <c r="A6" s="13"/>
      <c r="F6" s="38" t="s">
        <v>171</v>
      </c>
      <c r="G6" s="36"/>
      <c r="H6" s="37"/>
      <c r="I6" s="37"/>
      <c r="J6" s="39" t="s">
        <v>173</v>
      </c>
      <c r="K6" s="36"/>
    </row>
    <row r="7" spans="1:17">
      <c r="A7" s="13"/>
      <c r="D7" s="38" t="s">
        <v>182</v>
      </c>
      <c r="F7" s="40">
        <v>73.5</v>
      </c>
      <c r="H7" s="37"/>
      <c r="I7" s="37"/>
      <c r="J7" s="42">
        <v>11995</v>
      </c>
      <c r="K7" s="41"/>
    </row>
    <row r="8" spans="1:17">
      <c r="A8" s="13"/>
      <c r="D8" s="38" t="s">
        <v>5</v>
      </c>
      <c r="F8" s="40">
        <v>51.87</v>
      </c>
      <c r="H8" s="37"/>
      <c r="I8" s="37"/>
      <c r="J8" s="39">
        <v>7995</v>
      </c>
      <c r="K8" s="41"/>
    </row>
    <row r="9" spans="1:17" ht="15.6">
      <c r="A9" s="55"/>
      <c r="B9" s="56"/>
      <c r="C9" s="57"/>
    </row>
    <row r="10" spans="1:17">
      <c r="A10" s="62" t="s">
        <v>185</v>
      </c>
      <c r="B10" s="62" t="s">
        <v>186</v>
      </c>
      <c r="C10" s="65" t="s">
        <v>187</v>
      </c>
      <c r="D10" s="62" t="s">
        <v>188</v>
      </c>
      <c r="E10" s="66" t="s">
        <v>169</v>
      </c>
      <c r="F10" s="21" t="s">
        <v>178</v>
      </c>
      <c r="G10" s="29" t="s">
        <v>170</v>
      </c>
      <c r="H10" s="60" t="s">
        <v>189</v>
      </c>
      <c r="I10" s="60" t="s">
        <v>177</v>
      </c>
      <c r="J10" s="21" t="s">
        <v>178</v>
      </c>
      <c r="K10" s="50" t="s">
        <v>172</v>
      </c>
      <c r="L10" s="62" t="s">
        <v>176</v>
      </c>
      <c r="M10" s="62"/>
      <c r="N10" s="63" t="s">
        <v>190</v>
      </c>
      <c r="O10" s="63"/>
      <c r="P10" s="63" t="s">
        <v>175</v>
      </c>
      <c r="Q10" s="63"/>
    </row>
    <row r="11" spans="1:17">
      <c r="A11" s="62"/>
      <c r="B11" s="62"/>
      <c r="C11" s="65"/>
      <c r="D11" s="62"/>
      <c r="E11" s="67"/>
      <c r="F11" s="28" t="s">
        <v>180</v>
      </c>
      <c r="G11" s="29" t="s">
        <v>174</v>
      </c>
      <c r="H11" s="61"/>
      <c r="I11" s="61"/>
      <c r="J11" s="35" t="s">
        <v>179</v>
      </c>
      <c r="K11" s="51">
        <v>0.3</v>
      </c>
      <c r="L11" s="62"/>
      <c r="M11" s="62"/>
      <c r="N11" s="63"/>
      <c r="O11" s="63"/>
      <c r="P11" s="63"/>
      <c r="Q11" s="63"/>
    </row>
    <row r="12" spans="1:17" ht="15.6">
      <c r="A12" s="1" t="s">
        <v>165</v>
      </c>
      <c r="B12" s="2"/>
      <c r="C12" s="3"/>
      <c r="D12" s="54"/>
      <c r="E12" s="22"/>
      <c r="F12" s="28"/>
      <c r="G12" s="29"/>
      <c r="H12" s="32"/>
      <c r="I12" s="32"/>
      <c r="J12" s="35"/>
      <c r="K12" s="51"/>
      <c r="L12" s="29"/>
      <c r="M12" s="29"/>
      <c r="N12" s="30"/>
      <c r="O12" s="30"/>
      <c r="P12" s="30"/>
      <c r="Q12" s="30"/>
    </row>
    <row r="13" spans="1:17">
      <c r="A13" s="7" t="s">
        <v>0</v>
      </c>
      <c r="B13" s="4" t="s">
        <v>1</v>
      </c>
      <c r="C13" s="7" t="s">
        <v>2</v>
      </c>
      <c r="D13" s="15" t="s">
        <v>1</v>
      </c>
      <c r="E13" s="24">
        <v>2.1</v>
      </c>
      <c r="F13" s="43">
        <f>E13/F7</f>
        <v>2.8571428571428574E-2</v>
      </c>
      <c r="G13" s="25">
        <f>E13*1.1*1.12*55</f>
        <v>142.29600000000002</v>
      </c>
      <c r="H13" s="25">
        <f>G13*1.595</f>
        <v>226.96212000000003</v>
      </c>
      <c r="I13" s="45">
        <v>250</v>
      </c>
      <c r="J13" s="49">
        <f>I13/J7</f>
        <v>2.0842017507294707E-2</v>
      </c>
      <c r="K13" s="52">
        <f>I13*0.7</f>
        <v>175</v>
      </c>
      <c r="L13" s="25">
        <f>K13-G13</f>
        <v>32.703999999999979</v>
      </c>
      <c r="M13" s="31">
        <f>L13/K13</f>
        <v>0.18687999999999988</v>
      </c>
      <c r="N13" s="25">
        <f>I13-G13</f>
        <v>107.70399999999998</v>
      </c>
      <c r="O13" s="31">
        <f>N13/I13</f>
        <v>0.43081599999999992</v>
      </c>
      <c r="P13" s="26">
        <f>I13-K13</f>
        <v>75</v>
      </c>
      <c r="Q13" s="31">
        <f>P13/I13</f>
        <v>0.3</v>
      </c>
    </row>
    <row r="14" spans="1:17">
      <c r="A14" s="7" t="s">
        <v>3</v>
      </c>
      <c r="B14" s="6" t="s">
        <v>4</v>
      </c>
      <c r="C14" s="7" t="s">
        <v>5</v>
      </c>
      <c r="D14" s="15" t="s">
        <v>133</v>
      </c>
      <c r="E14" s="24">
        <v>0.21</v>
      </c>
      <c r="F14" s="43">
        <f>E14/F7</f>
        <v>2.8571428571428571E-3</v>
      </c>
      <c r="G14" s="25">
        <f t="shared" ref="G14:G61" si="0">E14*1.1*1.12*55</f>
        <v>14.229600000000003</v>
      </c>
      <c r="H14" s="25">
        <f>G14*2.2</f>
        <v>31.305120000000009</v>
      </c>
      <c r="I14" s="45">
        <v>100</v>
      </c>
      <c r="J14" s="49">
        <f>I14/J7</f>
        <v>8.3368070029178828E-3</v>
      </c>
      <c r="K14" s="52">
        <f t="shared" ref="K14:K18" si="1">I14*0.7</f>
        <v>70</v>
      </c>
      <c r="L14" s="25">
        <f t="shared" ref="L14:L18" si="2">K14-G14</f>
        <v>55.770399999999995</v>
      </c>
      <c r="M14" s="31">
        <f t="shared" ref="M14:M18" si="3">L14/K14</f>
        <v>0.79671999999999998</v>
      </c>
      <c r="N14" s="25">
        <f t="shared" ref="N14:N18" si="4">I14-G14</f>
        <v>85.770399999999995</v>
      </c>
      <c r="O14" s="31">
        <f t="shared" ref="O14:O18" si="5">N14/I14</f>
        <v>0.85770399999999991</v>
      </c>
      <c r="P14" s="26">
        <f t="shared" ref="P14:P18" si="6">I14-K14</f>
        <v>30</v>
      </c>
      <c r="Q14" s="31">
        <f t="shared" ref="Q14:Q18" si="7">P14/I14</f>
        <v>0.3</v>
      </c>
    </row>
    <row r="15" spans="1:17">
      <c r="A15" s="7" t="s">
        <v>6</v>
      </c>
      <c r="B15" s="6" t="s">
        <v>7</v>
      </c>
      <c r="C15" s="7" t="s">
        <v>5</v>
      </c>
      <c r="D15" s="15" t="s">
        <v>134</v>
      </c>
      <c r="E15" s="24">
        <v>0.21</v>
      </c>
      <c r="F15" s="43">
        <f>E15/F7</f>
        <v>2.8571428571428571E-3</v>
      </c>
      <c r="G15" s="25">
        <f t="shared" si="0"/>
        <v>14.229600000000003</v>
      </c>
      <c r="H15" s="25">
        <f>G15*2.2</f>
        <v>31.305120000000009</v>
      </c>
      <c r="I15" s="45">
        <v>100</v>
      </c>
      <c r="J15" s="49">
        <f>I15/J7</f>
        <v>8.3368070029178828E-3</v>
      </c>
      <c r="K15" s="52">
        <f t="shared" si="1"/>
        <v>70</v>
      </c>
      <c r="L15" s="25">
        <f t="shared" si="2"/>
        <v>55.770399999999995</v>
      </c>
      <c r="M15" s="31">
        <f t="shared" si="3"/>
        <v>0.79671999999999998</v>
      </c>
      <c r="N15" s="25">
        <f t="shared" si="4"/>
        <v>85.770399999999995</v>
      </c>
      <c r="O15" s="31">
        <f t="shared" si="5"/>
        <v>0.85770399999999991</v>
      </c>
      <c r="P15" s="26">
        <f t="shared" si="6"/>
        <v>30</v>
      </c>
      <c r="Q15" s="31">
        <f t="shared" si="7"/>
        <v>0.3</v>
      </c>
    </row>
    <row r="16" spans="1:17">
      <c r="A16" s="7" t="s">
        <v>8</v>
      </c>
      <c r="B16" s="4" t="s">
        <v>9</v>
      </c>
      <c r="C16" s="7" t="s">
        <v>2</v>
      </c>
      <c r="D16" s="15" t="s">
        <v>9</v>
      </c>
      <c r="E16" s="24">
        <v>3.68</v>
      </c>
      <c r="F16" s="43">
        <f>E16/F7</f>
        <v>5.0068027210884353E-2</v>
      </c>
      <c r="G16" s="25">
        <f t="shared" si="0"/>
        <v>249.35680000000011</v>
      </c>
      <c r="H16" s="25">
        <f>G16*1.595</f>
        <v>397.72409600000015</v>
      </c>
      <c r="I16" s="45">
        <v>500</v>
      </c>
      <c r="J16" s="49">
        <f>I16/J7</f>
        <v>4.1684035014589414E-2</v>
      </c>
      <c r="K16" s="52">
        <f t="shared" si="1"/>
        <v>350</v>
      </c>
      <c r="L16" s="25">
        <f t="shared" si="2"/>
        <v>100.64319999999989</v>
      </c>
      <c r="M16" s="31">
        <f t="shared" si="3"/>
        <v>0.2875519999999997</v>
      </c>
      <c r="N16" s="25">
        <f t="shared" si="4"/>
        <v>250.64319999999989</v>
      </c>
      <c r="O16" s="31">
        <f t="shared" si="5"/>
        <v>0.5012863999999998</v>
      </c>
      <c r="P16" s="26">
        <f t="shared" si="6"/>
        <v>150</v>
      </c>
      <c r="Q16" s="31">
        <f t="shared" si="7"/>
        <v>0.3</v>
      </c>
    </row>
    <row r="17" spans="1:17">
      <c r="A17" s="7" t="s">
        <v>10</v>
      </c>
      <c r="B17" s="4" t="s">
        <v>11</v>
      </c>
      <c r="C17" s="7" t="s">
        <v>5</v>
      </c>
      <c r="D17" s="15" t="s">
        <v>11</v>
      </c>
      <c r="E17" s="24">
        <v>0.16</v>
      </c>
      <c r="F17" s="43">
        <f>E17/F7</f>
        <v>2.1768707482993197E-3</v>
      </c>
      <c r="G17" s="25">
        <f t="shared" si="0"/>
        <v>10.841600000000003</v>
      </c>
      <c r="H17" s="25">
        <f>G17*3.3</f>
        <v>35.777280000000012</v>
      </c>
      <c r="I17" s="45">
        <v>100</v>
      </c>
      <c r="J17" s="49">
        <f>I17/J7</f>
        <v>8.3368070029178828E-3</v>
      </c>
      <c r="K17" s="52">
        <f t="shared" si="1"/>
        <v>70</v>
      </c>
      <c r="L17" s="25">
        <f t="shared" si="2"/>
        <v>59.1584</v>
      </c>
      <c r="M17" s="31">
        <f t="shared" si="3"/>
        <v>0.84511999999999998</v>
      </c>
      <c r="N17" s="25">
        <f t="shared" si="4"/>
        <v>89.1584</v>
      </c>
      <c r="O17" s="31">
        <f t="shared" si="5"/>
        <v>0.89158400000000004</v>
      </c>
      <c r="P17" s="26">
        <f t="shared" si="6"/>
        <v>30</v>
      </c>
      <c r="Q17" s="31">
        <f t="shared" si="7"/>
        <v>0.3</v>
      </c>
    </row>
    <row r="18" spans="1:17">
      <c r="A18" s="7"/>
      <c r="B18" s="4" t="s">
        <v>12</v>
      </c>
      <c r="C18" s="7" t="s">
        <v>5</v>
      </c>
      <c r="D18" s="15" t="s">
        <v>12</v>
      </c>
      <c r="E18" s="24">
        <v>0.11</v>
      </c>
      <c r="F18" s="43">
        <f>E18/F7</f>
        <v>1.4965986394557824E-3</v>
      </c>
      <c r="G18" s="25">
        <f t="shared" si="0"/>
        <v>7.4536000000000016</v>
      </c>
      <c r="H18" s="25">
        <f>G18*3.3</f>
        <v>24.596880000000002</v>
      </c>
      <c r="I18" s="45">
        <v>100</v>
      </c>
      <c r="J18" s="49">
        <f>I18/J7</f>
        <v>8.3368070029178828E-3</v>
      </c>
      <c r="K18" s="52">
        <f t="shared" si="1"/>
        <v>70</v>
      </c>
      <c r="L18" s="25">
        <f t="shared" si="2"/>
        <v>62.546399999999998</v>
      </c>
      <c r="M18" s="31">
        <f t="shared" si="3"/>
        <v>0.89351999999999998</v>
      </c>
      <c r="N18" s="25">
        <f t="shared" si="4"/>
        <v>92.546400000000006</v>
      </c>
      <c r="O18" s="31">
        <f t="shared" si="5"/>
        <v>0.92546400000000006</v>
      </c>
      <c r="P18" s="26">
        <f t="shared" si="6"/>
        <v>30</v>
      </c>
      <c r="Q18" s="31">
        <f t="shared" si="7"/>
        <v>0.3</v>
      </c>
    </row>
    <row r="19" spans="1:17">
      <c r="A19" s="7"/>
      <c r="B19" s="4" t="s">
        <v>13</v>
      </c>
      <c r="C19" s="7" t="s">
        <v>5</v>
      </c>
      <c r="D19" s="15" t="s">
        <v>13</v>
      </c>
      <c r="E19" s="24"/>
      <c r="F19" s="43"/>
      <c r="G19" s="25">
        <f t="shared" si="0"/>
        <v>0</v>
      </c>
      <c r="H19" s="27"/>
      <c r="I19" s="46"/>
      <c r="J19" s="48"/>
      <c r="K19" s="53"/>
      <c r="L19" s="20"/>
      <c r="M19" s="20"/>
      <c r="N19" s="20"/>
      <c r="O19" s="20"/>
      <c r="P19" s="20"/>
      <c r="Q19" s="20"/>
    </row>
    <row r="20" spans="1:17">
      <c r="A20" s="7"/>
      <c r="B20" s="4" t="s">
        <v>14</v>
      </c>
      <c r="C20" s="7" t="s">
        <v>5</v>
      </c>
      <c r="D20" s="15" t="s">
        <v>14</v>
      </c>
      <c r="E20" s="24"/>
      <c r="F20" s="43"/>
      <c r="G20" s="25">
        <f t="shared" si="0"/>
        <v>0</v>
      </c>
      <c r="H20" s="27"/>
      <c r="I20" s="46"/>
      <c r="J20" s="48"/>
      <c r="K20" s="53"/>
      <c r="L20" s="20"/>
      <c r="M20" s="20"/>
      <c r="N20" s="20"/>
      <c r="O20" s="20"/>
      <c r="P20" s="20"/>
      <c r="Q20" s="20"/>
    </row>
    <row r="21" spans="1:17">
      <c r="A21" s="7" t="s">
        <v>15</v>
      </c>
      <c r="B21" s="4" t="s">
        <v>16</v>
      </c>
      <c r="C21" s="7" t="s">
        <v>5</v>
      </c>
      <c r="D21" s="15" t="s">
        <v>16</v>
      </c>
      <c r="E21" s="24">
        <v>0.16</v>
      </c>
      <c r="F21" s="43">
        <f>E21/F7</f>
        <v>2.1768707482993197E-3</v>
      </c>
      <c r="G21" s="25">
        <f t="shared" si="0"/>
        <v>10.841600000000003</v>
      </c>
      <c r="H21" s="25">
        <f>G21*3.3</f>
        <v>35.777280000000012</v>
      </c>
      <c r="I21" s="45">
        <v>100</v>
      </c>
      <c r="J21" s="49">
        <f>I21/J7</f>
        <v>8.3368070029178828E-3</v>
      </c>
      <c r="K21" s="52">
        <f t="shared" ref="K21:K26" si="8">I21*0.7</f>
        <v>70</v>
      </c>
      <c r="L21" s="25">
        <f t="shared" ref="L21:L26" si="9">K21-G21</f>
        <v>59.1584</v>
      </c>
      <c r="M21" s="31">
        <f t="shared" ref="M21:M26" si="10">L21/K21</f>
        <v>0.84511999999999998</v>
      </c>
      <c r="N21" s="25">
        <f t="shared" ref="N21:N26" si="11">I21-G21</f>
        <v>89.1584</v>
      </c>
      <c r="O21" s="31">
        <f t="shared" ref="O21:O26" si="12">N21/I21</f>
        <v>0.89158400000000004</v>
      </c>
      <c r="P21" s="26">
        <f t="shared" ref="P21:P26" si="13">I21-K21</f>
        <v>30</v>
      </c>
      <c r="Q21" s="31">
        <f t="shared" ref="Q21:Q26" si="14">P21/I21</f>
        <v>0.3</v>
      </c>
    </row>
    <row r="22" spans="1:17">
      <c r="A22" s="7" t="s">
        <v>17</v>
      </c>
      <c r="B22" s="4" t="s">
        <v>18</v>
      </c>
      <c r="C22" s="7" t="s">
        <v>5</v>
      </c>
      <c r="D22" s="15" t="s">
        <v>18</v>
      </c>
      <c r="E22" s="24">
        <v>0.16</v>
      </c>
      <c r="F22" s="43">
        <f>E22/F7</f>
        <v>2.1768707482993197E-3</v>
      </c>
      <c r="G22" s="25">
        <f t="shared" si="0"/>
        <v>10.841600000000003</v>
      </c>
      <c r="H22" s="25">
        <f>G22*3.3</f>
        <v>35.777280000000012</v>
      </c>
      <c r="I22" s="45">
        <v>100</v>
      </c>
      <c r="J22" s="49">
        <f>I22/J7</f>
        <v>8.3368070029178828E-3</v>
      </c>
      <c r="K22" s="52">
        <f t="shared" si="8"/>
        <v>70</v>
      </c>
      <c r="L22" s="25">
        <f t="shared" si="9"/>
        <v>59.1584</v>
      </c>
      <c r="M22" s="31">
        <f t="shared" si="10"/>
        <v>0.84511999999999998</v>
      </c>
      <c r="N22" s="25">
        <f t="shared" si="11"/>
        <v>89.1584</v>
      </c>
      <c r="O22" s="31">
        <f t="shared" si="12"/>
        <v>0.89158400000000004</v>
      </c>
      <c r="P22" s="26">
        <f t="shared" si="13"/>
        <v>30</v>
      </c>
      <c r="Q22" s="31">
        <f t="shared" si="14"/>
        <v>0.3</v>
      </c>
    </row>
    <row r="23" spans="1:17">
      <c r="A23" s="7" t="s">
        <v>19</v>
      </c>
      <c r="B23" s="4" t="s">
        <v>20</v>
      </c>
      <c r="C23" s="7" t="s">
        <v>5</v>
      </c>
      <c r="D23" s="15" t="s">
        <v>20</v>
      </c>
      <c r="E23" s="24">
        <v>0.16</v>
      </c>
      <c r="F23" s="43">
        <f>E23/F7</f>
        <v>2.1768707482993197E-3</v>
      </c>
      <c r="G23" s="25">
        <f t="shared" si="0"/>
        <v>10.841600000000003</v>
      </c>
      <c r="H23" s="25">
        <f>G23*3.3</f>
        <v>35.777280000000012</v>
      </c>
      <c r="I23" s="45">
        <v>100</v>
      </c>
      <c r="J23" s="49">
        <f>I23/J7</f>
        <v>8.3368070029178828E-3</v>
      </c>
      <c r="K23" s="52">
        <f t="shared" si="8"/>
        <v>70</v>
      </c>
      <c r="L23" s="25">
        <f t="shared" si="9"/>
        <v>59.1584</v>
      </c>
      <c r="M23" s="31">
        <f t="shared" si="10"/>
        <v>0.84511999999999998</v>
      </c>
      <c r="N23" s="25">
        <f t="shared" si="11"/>
        <v>89.1584</v>
      </c>
      <c r="O23" s="31">
        <f t="shared" si="12"/>
        <v>0.89158400000000004</v>
      </c>
      <c r="P23" s="26">
        <f t="shared" si="13"/>
        <v>30</v>
      </c>
      <c r="Q23" s="31">
        <f t="shared" si="14"/>
        <v>0.3</v>
      </c>
    </row>
    <row r="24" spans="1:17">
      <c r="A24" s="7" t="s">
        <v>21</v>
      </c>
      <c r="B24" s="7" t="s">
        <v>22</v>
      </c>
      <c r="C24" s="7" t="s">
        <v>5</v>
      </c>
      <c r="D24" s="15" t="s">
        <v>135</v>
      </c>
      <c r="E24" s="24">
        <v>0.16</v>
      </c>
      <c r="F24" s="43">
        <f>E24/F7</f>
        <v>2.1768707482993197E-3</v>
      </c>
      <c r="G24" s="25">
        <f t="shared" si="0"/>
        <v>10.841600000000003</v>
      </c>
      <c r="H24" s="25">
        <f>G24*3.3</f>
        <v>35.777280000000012</v>
      </c>
      <c r="I24" s="45">
        <v>100</v>
      </c>
      <c r="J24" s="49">
        <f>I24/J7</f>
        <v>8.3368070029178828E-3</v>
      </c>
      <c r="K24" s="52">
        <f t="shared" si="8"/>
        <v>70</v>
      </c>
      <c r="L24" s="25">
        <f t="shared" si="9"/>
        <v>59.1584</v>
      </c>
      <c r="M24" s="31">
        <f t="shared" si="10"/>
        <v>0.84511999999999998</v>
      </c>
      <c r="N24" s="25">
        <f t="shared" si="11"/>
        <v>89.1584</v>
      </c>
      <c r="O24" s="31">
        <f t="shared" si="12"/>
        <v>0.89158400000000004</v>
      </c>
      <c r="P24" s="26">
        <f t="shared" si="13"/>
        <v>30</v>
      </c>
      <c r="Q24" s="31">
        <f t="shared" si="14"/>
        <v>0.3</v>
      </c>
    </row>
    <row r="25" spans="1:17">
      <c r="A25" s="7"/>
      <c r="B25" s="4" t="s">
        <v>23</v>
      </c>
      <c r="C25" s="7"/>
      <c r="D25" s="15" t="s">
        <v>23</v>
      </c>
      <c r="E25" s="24">
        <v>0.21</v>
      </c>
      <c r="F25" s="43">
        <f>E25/F7</f>
        <v>2.8571428571428571E-3</v>
      </c>
      <c r="G25" s="25">
        <f t="shared" si="0"/>
        <v>14.229600000000003</v>
      </c>
      <c r="H25" s="25">
        <f>G25*2.2</f>
        <v>31.305120000000009</v>
      </c>
      <c r="I25" s="45">
        <v>100</v>
      </c>
      <c r="J25" s="49">
        <f>I25/J7</f>
        <v>8.3368070029178828E-3</v>
      </c>
      <c r="K25" s="52">
        <f t="shared" si="8"/>
        <v>70</v>
      </c>
      <c r="L25" s="25">
        <f t="shared" si="9"/>
        <v>55.770399999999995</v>
      </c>
      <c r="M25" s="31">
        <f t="shared" si="10"/>
        <v>0.79671999999999998</v>
      </c>
      <c r="N25" s="25">
        <f t="shared" si="11"/>
        <v>85.770399999999995</v>
      </c>
      <c r="O25" s="31">
        <f t="shared" si="12"/>
        <v>0.85770399999999991</v>
      </c>
      <c r="P25" s="26">
        <f t="shared" si="13"/>
        <v>30</v>
      </c>
      <c r="Q25" s="31">
        <f t="shared" si="14"/>
        <v>0.3</v>
      </c>
    </row>
    <row r="26" spans="1:17">
      <c r="A26" s="7"/>
      <c r="B26" s="4" t="s">
        <v>24</v>
      </c>
      <c r="C26" s="7"/>
      <c r="D26" s="15" t="s">
        <v>24</v>
      </c>
      <c r="E26" s="24">
        <v>0.21</v>
      </c>
      <c r="F26" s="43">
        <f>E26/F7</f>
        <v>2.8571428571428571E-3</v>
      </c>
      <c r="G26" s="25">
        <f t="shared" si="0"/>
        <v>14.229600000000003</v>
      </c>
      <c r="H26" s="25">
        <f>G26*2.2</f>
        <v>31.305120000000009</v>
      </c>
      <c r="I26" s="45">
        <v>100</v>
      </c>
      <c r="J26" s="49">
        <f>I26/J7</f>
        <v>8.3368070029178828E-3</v>
      </c>
      <c r="K26" s="52">
        <f t="shared" si="8"/>
        <v>70</v>
      </c>
      <c r="L26" s="25">
        <f t="shared" si="9"/>
        <v>55.770399999999995</v>
      </c>
      <c r="M26" s="31">
        <f t="shared" si="10"/>
        <v>0.79671999999999998</v>
      </c>
      <c r="N26" s="25">
        <f t="shared" si="11"/>
        <v>85.770399999999995</v>
      </c>
      <c r="O26" s="31">
        <f t="shared" si="12"/>
        <v>0.85770399999999991</v>
      </c>
      <c r="P26" s="26">
        <f t="shared" si="13"/>
        <v>30</v>
      </c>
      <c r="Q26" s="31">
        <f t="shared" si="14"/>
        <v>0.3</v>
      </c>
    </row>
    <row r="27" spans="1:17">
      <c r="A27" s="7"/>
      <c r="B27" s="5" t="s">
        <v>25</v>
      </c>
      <c r="C27" s="7"/>
      <c r="D27" s="16" t="s">
        <v>25</v>
      </c>
      <c r="E27" s="24"/>
      <c r="F27" s="43"/>
      <c r="G27" s="25">
        <f t="shared" si="0"/>
        <v>0</v>
      </c>
      <c r="H27" s="27"/>
      <c r="I27" s="46"/>
      <c r="J27" s="49"/>
      <c r="K27" s="53"/>
      <c r="L27" s="20"/>
      <c r="M27" s="20"/>
      <c r="N27" s="20"/>
      <c r="O27" s="20"/>
      <c r="P27" s="20"/>
      <c r="Q27" s="20"/>
    </row>
    <row r="28" spans="1:17">
      <c r="A28" s="7"/>
      <c r="B28" s="5" t="s">
        <v>26</v>
      </c>
      <c r="C28" s="7"/>
      <c r="D28" s="16" t="s">
        <v>26</v>
      </c>
      <c r="E28" s="24">
        <v>0.21</v>
      </c>
      <c r="F28" s="43">
        <f>E28/F7</f>
        <v>2.8571428571428571E-3</v>
      </c>
      <c r="G28" s="25">
        <f t="shared" si="0"/>
        <v>14.229600000000003</v>
      </c>
      <c r="H28" s="25">
        <f>G28*2.2</f>
        <v>31.305120000000009</v>
      </c>
      <c r="I28" s="45">
        <v>100</v>
      </c>
      <c r="J28" s="49">
        <f>I28/J7</f>
        <v>8.3368070029178828E-3</v>
      </c>
      <c r="K28" s="52">
        <f>I28*0.7</f>
        <v>70</v>
      </c>
      <c r="L28" s="25">
        <f t="shared" ref="L28" si="15">K28-G28</f>
        <v>55.770399999999995</v>
      </c>
      <c r="M28" s="31">
        <f t="shared" ref="M28" si="16">L28/K28</f>
        <v>0.79671999999999998</v>
      </c>
      <c r="N28" s="25">
        <f>I28-G28</f>
        <v>85.770399999999995</v>
      </c>
      <c r="O28" s="31">
        <f>N28/I28</f>
        <v>0.85770399999999991</v>
      </c>
      <c r="P28" s="26">
        <f>I28-K28</f>
        <v>30</v>
      </c>
      <c r="Q28" s="31">
        <f>P28/I28</f>
        <v>0.3</v>
      </c>
    </row>
    <row r="29" spans="1:17">
      <c r="A29" s="7"/>
      <c r="B29" s="5" t="s">
        <v>27</v>
      </c>
      <c r="C29" s="7"/>
      <c r="D29" s="16" t="s">
        <v>27</v>
      </c>
      <c r="E29" s="24"/>
      <c r="F29" s="43"/>
      <c r="G29" s="25">
        <f t="shared" si="0"/>
        <v>0</v>
      </c>
      <c r="H29" s="27"/>
      <c r="I29" s="46"/>
      <c r="J29" s="49"/>
      <c r="K29" s="53"/>
      <c r="L29" s="20"/>
      <c r="M29" s="20"/>
      <c r="N29" s="20"/>
      <c r="O29" s="20"/>
      <c r="P29" s="20"/>
      <c r="Q29" s="20"/>
    </row>
    <row r="30" spans="1:17">
      <c r="A30" s="7"/>
      <c r="B30" s="4" t="s">
        <v>28</v>
      </c>
      <c r="C30" s="7"/>
      <c r="D30" s="15" t="s">
        <v>28</v>
      </c>
      <c r="E30" s="24">
        <v>0.21</v>
      </c>
      <c r="F30" s="43">
        <f>E30/F7</f>
        <v>2.8571428571428571E-3</v>
      </c>
      <c r="G30" s="25">
        <f t="shared" si="0"/>
        <v>14.229600000000003</v>
      </c>
      <c r="H30" s="25">
        <f>G30*2.2</f>
        <v>31.305120000000009</v>
      </c>
      <c r="I30" s="45">
        <v>100</v>
      </c>
      <c r="J30" s="49">
        <f>I30/J7</f>
        <v>8.3368070029178828E-3</v>
      </c>
      <c r="K30" s="52">
        <f t="shared" ref="K30:K51" si="17">I30*0.7</f>
        <v>70</v>
      </c>
      <c r="L30" s="25">
        <f t="shared" ref="L30:L51" si="18">K30-G30</f>
        <v>55.770399999999995</v>
      </c>
      <c r="M30" s="31">
        <f t="shared" ref="M30:M51" si="19">L30/K30</f>
        <v>0.79671999999999998</v>
      </c>
      <c r="N30" s="25">
        <f t="shared" ref="N30:N51" si="20">I30-G30</f>
        <v>85.770399999999995</v>
      </c>
      <c r="O30" s="31">
        <f t="shared" ref="O30:O51" si="21">N30/I30</f>
        <v>0.85770399999999991</v>
      </c>
      <c r="P30" s="26">
        <f t="shared" ref="P30:P51" si="22">I30-K30</f>
        <v>30</v>
      </c>
      <c r="Q30" s="31">
        <f t="shared" ref="Q30:Q51" si="23">P30/I30</f>
        <v>0.3</v>
      </c>
    </row>
    <row r="31" spans="1:17">
      <c r="A31" s="7"/>
      <c r="B31" s="4" t="s">
        <v>29</v>
      </c>
      <c r="C31" s="7"/>
      <c r="D31" s="15" t="s">
        <v>29</v>
      </c>
      <c r="E31" s="24">
        <v>2.63</v>
      </c>
      <c r="F31" s="43">
        <f>E31/F7</f>
        <v>3.5782312925170069E-2</v>
      </c>
      <c r="G31" s="25">
        <f t="shared" si="0"/>
        <v>178.20880000000002</v>
      </c>
      <c r="H31" s="25">
        <f>G31*1.595</f>
        <v>284.24303600000002</v>
      </c>
      <c r="I31" s="45">
        <v>300</v>
      </c>
      <c r="J31" s="49">
        <f>I31/J7</f>
        <v>2.5010421008753649E-2</v>
      </c>
      <c r="K31" s="52">
        <f t="shared" si="17"/>
        <v>210</v>
      </c>
      <c r="L31" s="25">
        <f t="shared" si="18"/>
        <v>31.791199999999975</v>
      </c>
      <c r="M31" s="31">
        <f t="shared" si="19"/>
        <v>0.15138666666666656</v>
      </c>
      <c r="N31" s="25">
        <f t="shared" si="20"/>
        <v>121.79119999999998</v>
      </c>
      <c r="O31" s="31">
        <f t="shared" si="21"/>
        <v>0.40597066666666659</v>
      </c>
      <c r="P31" s="26">
        <f t="shared" si="22"/>
        <v>90</v>
      </c>
      <c r="Q31" s="31">
        <f t="shared" si="23"/>
        <v>0.3</v>
      </c>
    </row>
    <row r="32" spans="1:17">
      <c r="A32" s="7" t="s">
        <v>30</v>
      </c>
      <c r="B32" s="4" t="s">
        <v>31</v>
      </c>
      <c r="C32" s="7" t="s">
        <v>2</v>
      </c>
      <c r="D32" s="15" t="s">
        <v>136</v>
      </c>
      <c r="E32" s="24">
        <v>1.05</v>
      </c>
      <c r="F32" s="43">
        <f>E32/F7</f>
        <v>1.4285714285714287E-2</v>
      </c>
      <c r="G32" s="25">
        <f t="shared" si="0"/>
        <v>71.14800000000001</v>
      </c>
      <c r="H32" s="25">
        <f>G32*1.98</f>
        <v>140.87304000000003</v>
      </c>
      <c r="I32" s="45">
        <v>200</v>
      </c>
      <c r="J32" s="49">
        <f>I32/J7</f>
        <v>1.6673614005835766E-2</v>
      </c>
      <c r="K32" s="52">
        <f t="shared" si="17"/>
        <v>140</v>
      </c>
      <c r="L32" s="25">
        <f t="shared" si="18"/>
        <v>68.85199999999999</v>
      </c>
      <c r="M32" s="31">
        <f t="shared" si="19"/>
        <v>0.4917999999999999</v>
      </c>
      <c r="N32" s="25">
        <f t="shared" si="20"/>
        <v>128.85199999999998</v>
      </c>
      <c r="O32" s="31">
        <f t="shared" si="21"/>
        <v>0.64425999999999983</v>
      </c>
      <c r="P32" s="26">
        <f t="shared" si="22"/>
        <v>60</v>
      </c>
      <c r="Q32" s="31">
        <f t="shared" si="23"/>
        <v>0.3</v>
      </c>
    </row>
    <row r="33" spans="1:17">
      <c r="A33" s="7" t="s">
        <v>32</v>
      </c>
      <c r="B33" s="4" t="s">
        <v>33</v>
      </c>
      <c r="C33" s="7" t="s">
        <v>2</v>
      </c>
      <c r="D33" s="15" t="s">
        <v>33</v>
      </c>
      <c r="E33" s="24">
        <v>0.32</v>
      </c>
      <c r="F33" s="43">
        <f>E33/F7</f>
        <v>4.3537414965986393E-3</v>
      </c>
      <c r="G33" s="25">
        <f t="shared" si="0"/>
        <v>21.683200000000006</v>
      </c>
      <c r="H33" s="25">
        <f>G33*2.2</f>
        <v>47.703040000000016</v>
      </c>
      <c r="I33" s="45">
        <v>100</v>
      </c>
      <c r="J33" s="49">
        <f>I33/J7</f>
        <v>8.3368070029178828E-3</v>
      </c>
      <c r="K33" s="52">
        <f t="shared" si="17"/>
        <v>70</v>
      </c>
      <c r="L33" s="25">
        <f t="shared" si="18"/>
        <v>48.316799999999994</v>
      </c>
      <c r="M33" s="31">
        <f t="shared" si="19"/>
        <v>0.69023999999999985</v>
      </c>
      <c r="N33" s="25">
        <f t="shared" si="20"/>
        <v>78.316800000000001</v>
      </c>
      <c r="O33" s="31">
        <f t="shared" si="21"/>
        <v>0.78316799999999998</v>
      </c>
      <c r="P33" s="26">
        <f t="shared" si="22"/>
        <v>30</v>
      </c>
      <c r="Q33" s="31">
        <f t="shared" si="23"/>
        <v>0.3</v>
      </c>
    </row>
    <row r="34" spans="1:17">
      <c r="A34" s="7" t="s">
        <v>34</v>
      </c>
      <c r="B34" s="4" t="s">
        <v>35</v>
      </c>
      <c r="C34" s="7" t="s">
        <v>2</v>
      </c>
      <c r="D34" s="15" t="s">
        <v>35</v>
      </c>
      <c r="E34" s="24">
        <v>0.16</v>
      </c>
      <c r="F34" s="43">
        <f>E34/F7</f>
        <v>2.1768707482993197E-3</v>
      </c>
      <c r="G34" s="25">
        <f t="shared" si="0"/>
        <v>10.841600000000003</v>
      </c>
      <c r="H34" s="25">
        <f>G34*3.3</f>
        <v>35.777280000000012</v>
      </c>
      <c r="I34" s="45">
        <v>100</v>
      </c>
      <c r="J34" s="49">
        <f>I34/J7</f>
        <v>8.3368070029178828E-3</v>
      </c>
      <c r="K34" s="52">
        <f t="shared" si="17"/>
        <v>70</v>
      </c>
      <c r="L34" s="25">
        <f t="shared" si="18"/>
        <v>59.1584</v>
      </c>
      <c r="M34" s="31">
        <f t="shared" si="19"/>
        <v>0.84511999999999998</v>
      </c>
      <c r="N34" s="25">
        <f t="shared" si="20"/>
        <v>89.1584</v>
      </c>
      <c r="O34" s="31">
        <f t="shared" si="21"/>
        <v>0.89158400000000004</v>
      </c>
      <c r="P34" s="26">
        <f t="shared" si="22"/>
        <v>30</v>
      </c>
      <c r="Q34" s="31">
        <f t="shared" si="23"/>
        <v>0.3</v>
      </c>
    </row>
    <row r="35" spans="1:17">
      <c r="A35" s="7" t="s">
        <v>36</v>
      </c>
      <c r="B35" s="4" t="s">
        <v>37</v>
      </c>
      <c r="C35" s="7" t="s">
        <v>2</v>
      </c>
      <c r="D35" s="15" t="s">
        <v>37</v>
      </c>
      <c r="E35" s="24">
        <v>0.32</v>
      </c>
      <c r="F35" s="43">
        <f>E35/F7</f>
        <v>4.3537414965986393E-3</v>
      </c>
      <c r="G35" s="25">
        <f t="shared" si="0"/>
        <v>21.683200000000006</v>
      </c>
      <c r="H35" s="25">
        <f>G35*2.2</f>
        <v>47.703040000000016</v>
      </c>
      <c r="I35" s="45">
        <v>100</v>
      </c>
      <c r="J35" s="49">
        <f>I35/J7</f>
        <v>8.3368070029178828E-3</v>
      </c>
      <c r="K35" s="52">
        <f t="shared" si="17"/>
        <v>70</v>
      </c>
      <c r="L35" s="25">
        <f t="shared" si="18"/>
        <v>48.316799999999994</v>
      </c>
      <c r="M35" s="31">
        <f t="shared" si="19"/>
        <v>0.69023999999999985</v>
      </c>
      <c r="N35" s="25">
        <f t="shared" si="20"/>
        <v>78.316800000000001</v>
      </c>
      <c r="O35" s="31">
        <f t="shared" si="21"/>
        <v>0.78316799999999998</v>
      </c>
      <c r="P35" s="26">
        <f t="shared" si="22"/>
        <v>30</v>
      </c>
      <c r="Q35" s="31">
        <f t="shared" si="23"/>
        <v>0.3</v>
      </c>
    </row>
    <row r="36" spans="1:17">
      <c r="A36" s="7" t="s">
        <v>38</v>
      </c>
      <c r="B36" s="4" t="s">
        <v>39</v>
      </c>
      <c r="C36" s="7" t="s">
        <v>2</v>
      </c>
      <c r="D36" s="15" t="s">
        <v>39</v>
      </c>
      <c r="E36" s="24">
        <v>3.15</v>
      </c>
      <c r="F36" s="43">
        <f>E36/F7</f>
        <v>4.2857142857142858E-2</v>
      </c>
      <c r="G36" s="25">
        <f t="shared" si="0"/>
        <v>213.44400000000005</v>
      </c>
      <c r="H36" s="25">
        <f>G36*1.595</f>
        <v>340.44318000000004</v>
      </c>
      <c r="I36" s="45">
        <v>350</v>
      </c>
      <c r="J36" s="49">
        <f>I36/J7</f>
        <v>2.917882451021259E-2</v>
      </c>
      <c r="K36" s="52">
        <f t="shared" si="17"/>
        <v>244.99999999999997</v>
      </c>
      <c r="L36" s="25">
        <f t="shared" si="18"/>
        <v>31.555999999999926</v>
      </c>
      <c r="M36" s="31">
        <f t="shared" si="19"/>
        <v>0.12879999999999972</v>
      </c>
      <c r="N36" s="25">
        <f t="shared" si="20"/>
        <v>136.55599999999995</v>
      </c>
      <c r="O36" s="31">
        <f t="shared" si="21"/>
        <v>0.3901599999999999</v>
      </c>
      <c r="P36" s="26">
        <f t="shared" si="22"/>
        <v>105.00000000000003</v>
      </c>
      <c r="Q36" s="31">
        <f t="shared" si="23"/>
        <v>0.3000000000000001</v>
      </c>
    </row>
    <row r="37" spans="1:17">
      <c r="A37" s="7" t="s">
        <v>40</v>
      </c>
      <c r="B37" s="4" t="s">
        <v>29</v>
      </c>
      <c r="C37" s="7" t="s">
        <v>2</v>
      </c>
      <c r="D37" s="15" t="s">
        <v>137</v>
      </c>
      <c r="E37" s="24">
        <v>3.15</v>
      </c>
      <c r="F37" s="43">
        <f>E37/F7</f>
        <v>4.2857142857142858E-2</v>
      </c>
      <c r="G37" s="25">
        <f t="shared" si="0"/>
        <v>213.44400000000005</v>
      </c>
      <c r="H37" s="25">
        <f>G37*1.595</f>
        <v>340.44318000000004</v>
      </c>
      <c r="I37" s="45">
        <v>350</v>
      </c>
      <c r="J37" s="49">
        <f>I37/J7</f>
        <v>2.917882451021259E-2</v>
      </c>
      <c r="K37" s="52">
        <f t="shared" si="17"/>
        <v>244.99999999999997</v>
      </c>
      <c r="L37" s="25">
        <f t="shared" si="18"/>
        <v>31.555999999999926</v>
      </c>
      <c r="M37" s="31">
        <f t="shared" si="19"/>
        <v>0.12879999999999972</v>
      </c>
      <c r="N37" s="25">
        <f t="shared" si="20"/>
        <v>136.55599999999995</v>
      </c>
      <c r="O37" s="31">
        <f t="shared" si="21"/>
        <v>0.3901599999999999</v>
      </c>
      <c r="P37" s="26">
        <f t="shared" si="22"/>
        <v>105.00000000000003</v>
      </c>
      <c r="Q37" s="31">
        <f t="shared" si="23"/>
        <v>0.3000000000000001</v>
      </c>
    </row>
    <row r="38" spans="1:17">
      <c r="A38" s="7" t="s">
        <v>41</v>
      </c>
      <c r="B38" s="4" t="s">
        <v>42</v>
      </c>
      <c r="C38" s="7" t="s">
        <v>2</v>
      </c>
      <c r="D38" s="15" t="s">
        <v>42</v>
      </c>
      <c r="E38" s="24">
        <v>1.58</v>
      </c>
      <c r="F38" s="43">
        <f>E38/F7</f>
        <v>2.1496598639455782E-2</v>
      </c>
      <c r="G38" s="25">
        <f t="shared" si="0"/>
        <v>107.06080000000003</v>
      </c>
      <c r="H38" s="25">
        <f>G38*1.595</f>
        <v>170.76197600000003</v>
      </c>
      <c r="I38" s="45">
        <v>200</v>
      </c>
      <c r="J38" s="49">
        <f>I38/J7</f>
        <v>1.6673614005835766E-2</v>
      </c>
      <c r="K38" s="52">
        <f t="shared" si="17"/>
        <v>140</v>
      </c>
      <c r="L38" s="25">
        <f t="shared" si="18"/>
        <v>32.939199999999971</v>
      </c>
      <c r="M38" s="31">
        <f t="shared" si="19"/>
        <v>0.23527999999999979</v>
      </c>
      <c r="N38" s="25">
        <f t="shared" si="20"/>
        <v>92.939199999999971</v>
      </c>
      <c r="O38" s="31">
        <f t="shared" si="21"/>
        <v>0.46469599999999983</v>
      </c>
      <c r="P38" s="26">
        <f t="shared" si="22"/>
        <v>60</v>
      </c>
      <c r="Q38" s="31">
        <f t="shared" si="23"/>
        <v>0.3</v>
      </c>
    </row>
    <row r="39" spans="1:17">
      <c r="A39" s="7"/>
      <c r="B39" s="4" t="s">
        <v>43</v>
      </c>
      <c r="C39" s="7" t="s">
        <v>2</v>
      </c>
      <c r="D39" s="15" t="s">
        <v>43</v>
      </c>
      <c r="E39" s="24">
        <v>0.84</v>
      </c>
      <c r="F39" s="43">
        <f>E39/F7</f>
        <v>1.1428571428571429E-2</v>
      </c>
      <c r="G39" s="25">
        <f t="shared" si="0"/>
        <v>56.918400000000013</v>
      </c>
      <c r="H39" s="25">
        <f>G39*1.98</f>
        <v>112.69843200000003</v>
      </c>
      <c r="I39" s="45">
        <v>200</v>
      </c>
      <c r="J39" s="49">
        <f>I39/J7</f>
        <v>1.6673614005835766E-2</v>
      </c>
      <c r="K39" s="52">
        <f t="shared" si="17"/>
        <v>140</v>
      </c>
      <c r="L39" s="25">
        <f t="shared" si="18"/>
        <v>83.08159999999998</v>
      </c>
      <c r="M39" s="31">
        <f t="shared" si="19"/>
        <v>0.59343999999999986</v>
      </c>
      <c r="N39" s="25">
        <f t="shared" si="20"/>
        <v>143.08159999999998</v>
      </c>
      <c r="O39" s="31">
        <f t="shared" si="21"/>
        <v>0.71540799999999993</v>
      </c>
      <c r="P39" s="26">
        <f t="shared" si="22"/>
        <v>60</v>
      </c>
      <c r="Q39" s="31">
        <f t="shared" si="23"/>
        <v>0.3</v>
      </c>
    </row>
    <row r="40" spans="1:17">
      <c r="A40" s="7" t="s">
        <v>44</v>
      </c>
      <c r="B40" s="4" t="s">
        <v>45</v>
      </c>
      <c r="C40" s="7" t="s">
        <v>2</v>
      </c>
      <c r="D40" s="15" t="s">
        <v>138</v>
      </c>
      <c r="E40" s="24">
        <v>2.1</v>
      </c>
      <c r="F40" s="43">
        <f>E40/F7</f>
        <v>2.8571428571428574E-2</v>
      </c>
      <c r="G40" s="25">
        <f t="shared" si="0"/>
        <v>142.29600000000002</v>
      </c>
      <c r="H40" s="25">
        <f>G40*1.595</f>
        <v>226.96212000000003</v>
      </c>
      <c r="I40" s="45">
        <v>250</v>
      </c>
      <c r="J40" s="49">
        <f>I40/J7</f>
        <v>2.0842017507294707E-2</v>
      </c>
      <c r="K40" s="52">
        <f t="shared" si="17"/>
        <v>175</v>
      </c>
      <c r="L40" s="25">
        <f t="shared" si="18"/>
        <v>32.703999999999979</v>
      </c>
      <c r="M40" s="31">
        <f t="shared" si="19"/>
        <v>0.18687999999999988</v>
      </c>
      <c r="N40" s="25">
        <f t="shared" si="20"/>
        <v>107.70399999999998</v>
      </c>
      <c r="O40" s="31">
        <f t="shared" si="21"/>
        <v>0.43081599999999992</v>
      </c>
      <c r="P40" s="26">
        <f t="shared" si="22"/>
        <v>75</v>
      </c>
      <c r="Q40" s="31">
        <f t="shared" si="23"/>
        <v>0.3</v>
      </c>
    </row>
    <row r="41" spans="1:17">
      <c r="A41" s="7" t="s">
        <v>46</v>
      </c>
      <c r="B41" s="4" t="s">
        <v>47</v>
      </c>
      <c r="C41" s="7" t="s">
        <v>2</v>
      </c>
      <c r="D41" s="15" t="s">
        <v>47</v>
      </c>
      <c r="E41" s="24">
        <v>0.84</v>
      </c>
      <c r="F41" s="43">
        <f>E41/F7</f>
        <v>1.1428571428571429E-2</v>
      </c>
      <c r="G41" s="25">
        <f t="shared" si="0"/>
        <v>56.918400000000013</v>
      </c>
      <c r="H41" s="25">
        <f>G41*1.98</f>
        <v>112.69843200000003</v>
      </c>
      <c r="I41" s="45">
        <v>150</v>
      </c>
      <c r="J41" s="49">
        <f>I41/J7</f>
        <v>1.2505210504376824E-2</v>
      </c>
      <c r="K41" s="52">
        <f t="shared" si="17"/>
        <v>105</v>
      </c>
      <c r="L41" s="25">
        <f t="shared" si="18"/>
        <v>48.081599999999987</v>
      </c>
      <c r="M41" s="31">
        <f t="shared" si="19"/>
        <v>0.45791999999999988</v>
      </c>
      <c r="N41" s="25">
        <f t="shared" si="20"/>
        <v>93.08159999999998</v>
      </c>
      <c r="O41" s="31">
        <f t="shared" si="21"/>
        <v>0.62054399999999987</v>
      </c>
      <c r="P41" s="26">
        <f t="shared" si="22"/>
        <v>45</v>
      </c>
      <c r="Q41" s="31">
        <f t="shared" si="23"/>
        <v>0.3</v>
      </c>
    </row>
    <row r="42" spans="1:17">
      <c r="A42" s="7"/>
      <c r="B42" s="4" t="s">
        <v>48</v>
      </c>
      <c r="C42" s="7" t="s">
        <v>2</v>
      </c>
      <c r="D42" s="15" t="s">
        <v>48</v>
      </c>
      <c r="E42" s="24">
        <v>2.1</v>
      </c>
      <c r="F42" s="43">
        <f>E42/F7</f>
        <v>2.8571428571428574E-2</v>
      </c>
      <c r="G42" s="25">
        <f t="shared" si="0"/>
        <v>142.29600000000002</v>
      </c>
      <c r="H42" s="25">
        <f>G42*1.595</f>
        <v>226.96212000000003</v>
      </c>
      <c r="I42" s="45">
        <v>250</v>
      </c>
      <c r="J42" s="49">
        <f>I42/J7</f>
        <v>2.0842017507294707E-2</v>
      </c>
      <c r="K42" s="52">
        <f t="shared" si="17"/>
        <v>175</v>
      </c>
      <c r="L42" s="25">
        <f t="shared" si="18"/>
        <v>32.703999999999979</v>
      </c>
      <c r="M42" s="31">
        <f t="shared" si="19"/>
        <v>0.18687999999999988</v>
      </c>
      <c r="N42" s="25">
        <f t="shared" si="20"/>
        <v>107.70399999999998</v>
      </c>
      <c r="O42" s="31">
        <f t="shared" si="21"/>
        <v>0.43081599999999992</v>
      </c>
      <c r="P42" s="26">
        <f t="shared" si="22"/>
        <v>75</v>
      </c>
      <c r="Q42" s="31">
        <f t="shared" si="23"/>
        <v>0.3</v>
      </c>
    </row>
    <row r="43" spans="1:17">
      <c r="A43" s="7" t="s">
        <v>49</v>
      </c>
      <c r="B43" s="4" t="s">
        <v>50</v>
      </c>
      <c r="C43" s="7" t="s">
        <v>2</v>
      </c>
      <c r="D43" s="15" t="s">
        <v>139</v>
      </c>
      <c r="E43" s="24">
        <v>0.11</v>
      </c>
      <c r="F43" s="43">
        <f>E43/F7</f>
        <v>1.4965986394557824E-3</v>
      </c>
      <c r="G43" s="25">
        <f t="shared" si="0"/>
        <v>7.4536000000000016</v>
      </c>
      <c r="H43" s="25">
        <f>G43*3.3</f>
        <v>24.596880000000002</v>
      </c>
      <c r="I43" s="45">
        <v>100</v>
      </c>
      <c r="J43" s="49">
        <f>I43/J7</f>
        <v>8.3368070029178828E-3</v>
      </c>
      <c r="K43" s="52">
        <f t="shared" si="17"/>
        <v>70</v>
      </c>
      <c r="L43" s="25">
        <f t="shared" si="18"/>
        <v>62.546399999999998</v>
      </c>
      <c r="M43" s="31">
        <f t="shared" si="19"/>
        <v>0.89351999999999998</v>
      </c>
      <c r="N43" s="25">
        <f t="shared" si="20"/>
        <v>92.546400000000006</v>
      </c>
      <c r="O43" s="31">
        <f t="shared" si="21"/>
        <v>0.92546400000000006</v>
      </c>
      <c r="P43" s="26">
        <f t="shared" si="22"/>
        <v>30</v>
      </c>
      <c r="Q43" s="31">
        <f t="shared" si="23"/>
        <v>0.3</v>
      </c>
    </row>
    <row r="44" spans="1:17">
      <c r="A44" s="7" t="s">
        <v>51</v>
      </c>
      <c r="B44" s="7" t="s">
        <v>52</v>
      </c>
      <c r="C44" s="7" t="s">
        <v>2</v>
      </c>
      <c r="D44" s="15" t="s">
        <v>140</v>
      </c>
      <c r="E44" s="24">
        <v>5.25</v>
      </c>
      <c r="F44" s="43">
        <f>E44/F7</f>
        <v>7.1428571428571425E-2</v>
      </c>
      <c r="G44" s="25">
        <f t="shared" si="0"/>
        <v>355.74000000000007</v>
      </c>
      <c r="H44" s="25">
        <f>G44*1.595</f>
        <v>567.40530000000012</v>
      </c>
      <c r="I44" s="45">
        <v>600</v>
      </c>
      <c r="J44" s="49">
        <f>I44/J7</f>
        <v>5.0020842017507297E-2</v>
      </c>
      <c r="K44" s="52">
        <f t="shared" si="17"/>
        <v>420</v>
      </c>
      <c r="L44" s="25">
        <f t="shared" si="18"/>
        <v>64.259999999999934</v>
      </c>
      <c r="M44" s="31">
        <f t="shared" si="19"/>
        <v>0.15299999999999983</v>
      </c>
      <c r="N44" s="25">
        <f t="shared" si="20"/>
        <v>244.25999999999993</v>
      </c>
      <c r="O44" s="31">
        <f t="shared" si="21"/>
        <v>0.40709999999999991</v>
      </c>
      <c r="P44" s="26">
        <f t="shared" si="22"/>
        <v>180</v>
      </c>
      <c r="Q44" s="31">
        <f t="shared" si="23"/>
        <v>0.3</v>
      </c>
    </row>
    <row r="45" spans="1:17">
      <c r="A45" s="7" t="s">
        <v>53</v>
      </c>
      <c r="B45" s="4" t="s">
        <v>54</v>
      </c>
      <c r="C45" s="7" t="s">
        <v>2</v>
      </c>
      <c r="D45" s="15" t="s">
        <v>141</v>
      </c>
      <c r="E45" s="24">
        <v>2.63</v>
      </c>
      <c r="F45" s="43">
        <f>E45/F7</f>
        <v>3.5782312925170069E-2</v>
      </c>
      <c r="G45" s="25">
        <f t="shared" si="0"/>
        <v>178.20880000000002</v>
      </c>
      <c r="H45" s="25">
        <f>G45*1.595</f>
        <v>284.24303600000002</v>
      </c>
      <c r="I45" s="45">
        <v>300</v>
      </c>
      <c r="J45" s="49">
        <f>I45/J7</f>
        <v>2.5010421008753649E-2</v>
      </c>
      <c r="K45" s="52">
        <f t="shared" si="17"/>
        <v>210</v>
      </c>
      <c r="L45" s="25">
        <f t="shared" si="18"/>
        <v>31.791199999999975</v>
      </c>
      <c r="M45" s="31">
        <f t="shared" si="19"/>
        <v>0.15138666666666656</v>
      </c>
      <c r="N45" s="25">
        <f t="shared" si="20"/>
        <v>121.79119999999998</v>
      </c>
      <c r="O45" s="31">
        <f t="shared" si="21"/>
        <v>0.40597066666666659</v>
      </c>
      <c r="P45" s="26">
        <f t="shared" si="22"/>
        <v>90</v>
      </c>
      <c r="Q45" s="31">
        <f t="shared" si="23"/>
        <v>0.3</v>
      </c>
    </row>
    <row r="46" spans="1:17">
      <c r="A46" s="7" t="s">
        <v>55</v>
      </c>
      <c r="B46" s="7" t="s">
        <v>56</v>
      </c>
      <c r="C46" s="7" t="s">
        <v>5</v>
      </c>
      <c r="D46" s="15" t="s">
        <v>142</v>
      </c>
      <c r="E46" s="24">
        <v>1.79</v>
      </c>
      <c r="F46" s="43">
        <f>E46/F7</f>
        <v>2.4353741496598639E-2</v>
      </c>
      <c r="G46" s="25">
        <f t="shared" si="0"/>
        <v>121.29040000000003</v>
      </c>
      <c r="H46" s="25">
        <f>G46*1.595</f>
        <v>193.45818800000006</v>
      </c>
      <c r="I46" s="45">
        <v>200</v>
      </c>
      <c r="J46" s="49">
        <f>I46/J7</f>
        <v>1.6673614005835766E-2</v>
      </c>
      <c r="K46" s="52">
        <f t="shared" si="17"/>
        <v>140</v>
      </c>
      <c r="L46" s="25">
        <f t="shared" si="18"/>
        <v>18.709599999999966</v>
      </c>
      <c r="M46" s="31">
        <f t="shared" si="19"/>
        <v>0.13363999999999976</v>
      </c>
      <c r="N46" s="25">
        <f t="shared" si="20"/>
        <v>78.709599999999966</v>
      </c>
      <c r="O46" s="31">
        <f t="shared" si="21"/>
        <v>0.39354799999999984</v>
      </c>
      <c r="P46" s="26">
        <f t="shared" si="22"/>
        <v>60</v>
      </c>
      <c r="Q46" s="31">
        <f t="shared" si="23"/>
        <v>0.3</v>
      </c>
    </row>
    <row r="47" spans="1:17">
      <c r="A47" s="7" t="s">
        <v>57</v>
      </c>
      <c r="B47" s="4" t="s">
        <v>58</v>
      </c>
      <c r="C47" s="7" t="s">
        <v>2</v>
      </c>
      <c r="D47" s="15" t="s">
        <v>58</v>
      </c>
      <c r="E47" s="24">
        <v>0.11</v>
      </c>
      <c r="F47" s="43">
        <f>E47/F7</f>
        <v>1.4965986394557824E-3</v>
      </c>
      <c r="G47" s="25">
        <f t="shared" si="0"/>
        <v>7.4536000000000016</v>
      </c>
      <c r="H47" s="25">
        <f>G47*3.3</f>
        <v>24.596880000000002</v>
      </c>
      <c r="I47" s="45">
        <v>100</v>
      </c>
      <c r="J47" s="49">
        <f>I47/J7</f>
        <v>8.3368070029178828E-3</v>
      </c>
      <c r="K47" s="52">
        <f t="shared" si="17"/>
        <v>70</v>
      </c>
      <c r="L47" s="25">
        <f t="shared" si="18"/>
        <v>62.546399999999998</v>
      </c>
      <c r="M47" s="31">
        <f t="shared" si="19"/>
        <v>0.89351999999999998</v>
      </c>
      <c r="N47" s="25">
        <f t="shared" si="20"/>
        <v>92.546400000000006</v>
      </c>
      <c r="O47" s="31">
        <f t="shared" si="21"/>
        <v>0.92546400000000006</v>
      </c>
      <c r="P47" s="26">
        <f t="shared" si="22"/>
        <v>30</v>
      </c>
      <c r="Q47" s="31">
        <f t="shared" si="23"/>
        <v>0.3</v>
      </c>
    </row>
    <row r="48" spans="1:17">
      <c r="A48" s="7" t="s">
        <v>59</v>
      </c>
      <c r="B48" s="7" t="s">
        <v>60</v>
      </c>
      <c r="C48" s="7" t="s">
        <v>2</v>
      </c>
      <c r="D48" s="15" t="s">
        <v>60</v>
      </c>
      <c r="E48" s="24">
        <v>0.21</v>
      </c>
      <c r="F48" s="43">
        <f>E48/F7</f>
        <v>2.8571428571428571E-3</v>
      </c>
      <c r="G48" s="25">
        <f t="shared" si="0"/>
        <v>14.229600000000003</v>
      </c>
      <c r="H48" s="25">
        <f>G48*2.2</f>
        <v>31.305120000000009</v>
      </c>
      <c r="I48" s="45">
        <v>100</v>
      </c>
      <c r="J48" s="49">
        <f>I48/J7</f>
        <v>8.3368070029178828E-3</v>
      </c>
      <c r="K48" s="52">
        <f t="shared" si="17"/>
        <v>70</v>
      </c>
      <c r="L48" s="25">
        <f t="shared" si="18"/>
        <v>55.770399999999995</v>
      </c>
      <c r="M48" s="31">
        <f t="shared" si="19"/>
        <v>0.79671999999999998</v>
      </c>
      <c r="N48" s="25">
        <f t="shared" si="20"/>
        <v>85.770399999999995</v>
      </c>
      <c r="O48" s="31">
        <f t="shared" si="21"/>
        <v>0.85770399999999991</v>
      </c>
      <c r="P48" s="26">
        <f t="shared" si="22"/>
        <v>30</v>
      </c>
      <c r="Q48" s="31">
        <f t="shared" si="23"/>
        <v>0.3</v>
      </c>
    </row>
    <row r="49" spans="1:20">
      <c r="A49" s="7" t="s">
        <v>61</v>
      </c>
      <c r="B49" s="4" t="s">
        <v>62</v>
      </c>
      <c r="C49" s="7" t="s">
        <v>2</v>
      </c>
      <c r="D49" s="15" t="s">
        <v>62</v>
      </c>
      <c r="E49" s="24">
        <v>0.21</v>
      </c>
      <c r="F49" s="43">
        <f>E49/F7</f>
        <v>2.8571428571428571E-3</v>
      </c>
      <c r="G49" s="25">
        <f t="shared" si="0"/>
        <v>14.229600000000003</v>
      </c>
      <c r="H49" s="25">
        <f>G49*2.2</f>
        <v>31.305120000000009</v>
      </c>
      <c r="I49" s="45">
        <v>100</v>
      </c>
      <c r="J49" s="49">
        <f>I49/J7</f>
        <v>8.3368070029178828E-3</v>
      </c>
      <c r="K49" s="52">
        <f t="shared" si="17"/>
        <v>70</v>
      </c>
      <c r="L49" s="25">
        <f t="shared" si="18"/>
        <v>55.770399999999995</v>
      </c>
      <c r="M49" s="31">
        <f t="shared" si="19"/>
        <v>0.79671999999999998</v>
      </c>
      <c r="N49" s="25">
        <f t="shared" si="20"/>
        <v>85.770399999999995</v>
      </c>
      <c r="O49" s="31">
        <f t="shared" si="21"/>
        <v>0.85770399999999991</v>
      </c>
      <c r="P49" s="26">
        <f t="shared" si="22"/>
        <v>30</v>
      </c>
      <c r="Q49" s="31">
        <f t="shared" si="23"/>
        <v>0.3</v>
      </c>
    </row>
    <row r="50" spans="1:20">
      <c r="A50" s="7" t="s">
        <v>63</v>
      </c>
      <c r="B50" s="4" t="s">
        <v>64</v>
      </c>
      <c r="C50" s="7" t="s">
        <v>5</v>
      </c>
      <c r="D50" s="15" t="s">
        <v>143</v>
      </c>
      <c r="E50" s="24">
        <v>0.53</v>
      </c>
      <c r="F50" s="43">
        <f>E50/F7</f>
        <v>7.2108843537414969E-3</v>
      </c>
      <c r="G50" s="25">
        <f t="shared" si="0"/>
        <v>35.912800000000004</v>
      </c>
      <c r="H50" s="25">
        <f>G50*2.2</f>
        <v>79.008160000000018</v>
      </c>
      <c r="I50" s="45">
        <v>100</v>
      </c>
      <c r="J50" s="49">
        <f>I50/J7</f>
        <v>8.3368070029178828E-3</v>
      </c>
      <c r="K50" s="52">
        <f t="shared" si="17"/>
        <v>70</v>
      </c>
      <c r="L50" s="25">
        <f t="shared" si="18"/>
        <v>34.087199999999996</v>
      </c>
      <c r="M50" s="31">
        <f t="shared" si="19"/>
        <v>0.48695999999999995</v>
      </c>
      <c r="N50" s="25">
        <f t="shared" si="20"/>
        <v>64.087199999999996</v>
      </c>
      <c r="O50" s="31">
        <f t="shared" si="21"/>
        <v>0.640872</v>
      </c>
      <c r="P50" s="26">
        <f t="shared" si="22"/>
        <v>30</v>
      </c>
      <c r="Q50" s="31">
        <f t="shared" si="23"/>
        <v>0.3</v>
      </c>
    </row>
    <row r="51" spans="1:20">
      <c r="A51" s="7" t="s">
        <v>65</v>
      </c>
      <c r="B51" s="7" t="s">
        <v>66</v>
      </c>
      <c r="C51" s="7" t="s">
        <v>5</v>
      </c>
      <c r="D51" s="15" t="s">
        <v>144</v>
      </c>
      <c r="E51" s="24">
        <v>16.8</v>
      </c>
      <c r="F51" s="43">
        <f>E51/F7</f>
        <v>0.22857142857142859</v>
      </c>
      <c r="G51" s="25">
        <f t="shared" si="0"/>
        <v>1138.3680000000002</v>
      </c>
      <c r="H51" s="25">
        <f>G51*1.485</f>
        <v>1690.4764800000003</v>
      </c>
      <c r="I51" s="45">
        <v>2000</v>
      </c>
      <c r="J51" s="49">
        <f>I51/J7</f>
        <v>0.16673614005835766</v>
      </c>
      <c r="K51" s="52">
        <f t="shared" si="17"/>
        <v>1400</v>
      </c>
      <c r="L51" s="25">
        <f t="shared" si="18"/>
        <v>261.63199999999983</v>
      </c>
      <c r="M51" s="31">
        <f t="shared" si="19"/>
        <v>0.18687999999999988</v>
      </c>
      <c r="N51" s="25">
        <f t="shared" si="20"/>
        <v>861.63199999999983</v>
      </c>
      <c r="O51" s="31">
        <f t="shared" si="21"/>
        <v>0.43081599999999992</v>
      </c>
      <c r="P51" s="26">
        <f t="shared" si="22"/>
        <v>600</v>
      </c>
      <c r="Q51" s="31">
        <f t="shared" si="23"/>
        <v>0.3</v>
      </c>
      <c r="S51" s="58"/>
      <c r="T51" s="59" t="e">
        <f>S51/R51</f>
        <v>#DIV/0!</v>
      </c>
    </row>
    <row r="52" spans="1:20">
      <c r="A52" s="7" t="s">
        <v>67</v>
      </c>
      <c r="B52" s="4" t="s">
        <v>68</v>
      </c>
      <c r="C52" s="7" t="s">
        <v>5</v>
      </c>
      <c r="D52" s="15"/>
      <c r="E52" s="24"/>
      <c r="F52" s="43"/>
      <c r="G52" s="25">
        <f t="shared" si="0"/>
        <v>0</v>
      </c>
      <c r="H52" s="27"/>
      <c r="I52" s="46"/>
      <c r="J52" s="49"/>
      <c r="K52" s="53"/>
      <c r="L52" s="20"/>
      <c r="M52" s="20"/>
      <c r="N52" s="20"/>
      <c r="O52" s="20"/>
      <c r="P52" s="20"/>
      <c r="Q52" s="20"/>
      <c r="S52" s="58"/>
      <c r="T52" s="59" t="e">
        <f>S52/R52</f>
        <v>#DIV/0!</v>
      </c>
    </row>
    <row r="53" spans="1:20">
      <c r="A53" s="7" t="s">
        <v>69</v>
      </c>
      <c r="B53" s="4" t="s">
        <v>70</v>
      </c>
      <c r="C53" s="7" t="s">
        <v>5</v>
      </c>
      <c r="D53" s="15" t="s">
        <v>145</v>
      </c>
      <c r="E53" s="24">
        <v>0.32</v>
      </c>
      <c r="F53" s="43">
        <f>E53/F7</f>
        <v>4.3537414965986393E-3</v>
      </c>
      <c r="G53" s="25">
        <f t="shared" si="0"/>
        <v>21.683200000000006</v>
      </c>
      <c r="H53" s="25">
        <f>G53*2.2</f>
        <v>47.703040000000016</v>
      </c>
      <c r="I53" s="45">
        <v>100</v>
      </c>
      <c r="J53" s="49">
        <f>I53/J7</f>
        <v>8.3368070029178828E-3</v>
      </c>
      <c r="K53" s="52">
        <f t="shared" ref="K53:K56" si="24">I53*0.7</f>
        <v>70</v>
      </c>
      <c r="L53" s="25">
        <f t="shared" ref="L53:L56" si="25">K53-G53</f>
        <v>48.316799999999994</v>
      </c>
      <c r="M53" s="31">
        <f t="shared" ref="M53:M56" si="26">L53/K53</f>
        <v>0.69023999999999985</v>
      </c>
      <c r="N53" s="25">
        <f t="shared" ref="N53:N56" si="27">I53-G53</f>
        <v>78.316800000000001</v>
      </c>
      <c r="O53" s="31">
        <f t="shared" ref="O53:O56" si="28">N53/I53</f>
        <v>0.78316799999999998</v>
      </c>
      <c r="P53" s="26">
        <f t="shared" ref="P53:P56" si="29">I53-K53</f>
        <v>30</v>
      </c>
      <c r="Q53" s="31">
        <f t="shared" ref="Q53:Q56" si="30">P53/I53</f>
        <v>0.3</v>
      </c>
    </row>
    <row r="54" spans="1:20">
      <c r="A54" s="7"/>
      <c r="B54" s="4" t="s">
        <v>71</v>
      </c>
      <c r="C54" s="7"/>
      <c r="D54" s="15" t="s">
        <v>146</v>
      </c>
      <c r="E54" s="24">
        <v>0.21</v>
      </c>
      <c r="F54" s="43">
        <f>E54/F7</f>
        <v>2.8571428571428571E-3</v>
      </c>
      <c r="G54" s="25">
        <f t="shared" si="0"/>
        <v>14.229600000000003</v>
      </c>
      <c r="H54" s="25">
        <f>G54*2.2</f>
        <v>31.305120000000009</v>
      </c>
      <c r="I54" s="45">
        <v>100</v>
      </c>
      <c r="J54" s="49">
        <f>I54/J7</f>
        <v>8.3368070029178828E-3</v>
      </c>
      <c r="K54" s="52">
        <f t="shared" si="24"/>
        <v>70</v>
      </c>
      <c r="L54" s="25">
        <f t="shared" si="25"/>
        <v>55.770399999999995</v>
      </c>
      <c r="M54" s="31">
        <f t="shared" si="26"/>
        <v>0.79671999999999998</v>
      </c>
      <c r="N54" s="25">
        <f t="shared" si="27"/>
        <v>85.770399999999995</v>
      </c>
      <c r="O54" s="31">
        <f t="shared" si="28"/>
        <v>0.85770399999999991</v>
      </c>
      <c r="P54" s="26">
        <f t="shared" si="29"/>
        <v>30</v>
      </c>
      <c r="Q54" s="31">
        <f t="shared" si="30"/>
        <v>0.3</v>
      </c>
    </row>
    <row r="55" spans="1:20">
      <c r="A55" s="7"/>
      <c r="B55" s="4" t="s">
        <v>72</v>
      </c>
      <c r="C55" s="7"/>
      <c r="D55" s="15" t="s">
        <v>72</v>
      </c>
      <c r="E55" s="24">
        <v>0.21</v>
      </c>
      <c r="F55" s="43">
        <f>E55/F7</f>
        <v>2.8571428571428571E-3</v>
      </c>
      <c r="G55" s="25">
        <f t="shared" si="0"/>
        <v>14.229600000000003</v>
      </c>
      <c r="H55" s="25">
        <f>G55*2.2</f>
        <v>31.305120000000009</v>
      </c>
      <c r="I55" s="45">
        <v>100</v>
      </c>
      <c r="J55" s="49">
        <f>I55/J7</f>
        <v>8.3368070029178828E-3</v>
      </c>
      <c r="K55" s="52">
        <f t="shared" si="24"/>
        <v>70</v>
      </c>
      <c r="L55" s="25">
        <f t="shared" si="25"/>
        <v>55.770399999999995</v>
      </c>
      <c r="M55" s="31">
        <f t="shared" si="26"/>
        <v>0.79671999999999998</v>
      </c>
      <c r="N55" s="25">
        <f t="shared" si="27"/>
        <v>85.770399999999995</v>
      </c>
      <c r="O55" s="31">
        <f t="shared" si="28"/>
        <v>0.85770399999999991</v>
      </c>
      <c r="P55" s="26">
        <f t="shared" si="29"/>
        <v>30</v>
      </c>
      <c r="Q55" s="31">
        <f t="shared" si="30"/>
        <v>0.3</v>
      </c>
    </row>
    <row r="56" spans="1:20">
      <c r="A56" s="7" t="s">
        <v>73</v>
      </c>
      <c r="B56" s="4" t="s">
        <v>74</v>
      </c>
      <c r="C56" s="7" t="s">
        <v>2</v>
      </c>
      <c r="D56" s="15" t="s">
        <v>147</v>
      </c>
      <c r="E56" s="24">
        <v>5.78</v>
      </c>
      <c r="F56" s="43">
        <f>E56/F7</f>
        <v>7.8639455782312934E-2</v>
      </c>
      <c r="G56" s="25">
        <f t="shared" si="0"/>
        <v>391.65280000000007</v>
      </c>
      <c r="H56" s="25">
        <f>G56*1.595</f>
        <v>624.68621600000006</v>
      </c>
      <c r="I56" s="45">
        <v>650</v>
      </c>
      <c r="J56" s="49">
        <f>I56/J7</f>
        <v>5.4189245518966235E-2</v>
      </c>
      <c r="K56" s="52">
        <f t="shared" si="24"/>
        <v>454.99999999999994</v>
      </c>
      <c r="L56" s="25">
        <f t="shared" si="25"/>
        <v>63.347199999999873</v>
      </c>
      <c r="M56" s="31">
        <f t="shared" si="26"/>
        <v>0.13922461538461511</v>
      </c>
      <c r="N56" s="25">
        <f t="shared" si="27"/>
        <v>258.34719999999993</v>
      </c>
      <c r="O56" s="31">
        <f t="shared" si="28"/>
        <v>0.39745723076923067</v>
      </c>
      <c r="P56" s="26">
        <f t="shared" si="29"/>
        <v>195.00000000000006</v>
      </c>
      <c r="Q56" s="31">
        <f t="shared" si="30"/>
        <v>0.3000000000000001</v>
      </c>
    </row>
    <row r="57" spans="1:20">
      <c r="A57" s="7"/>
      <c r="B57" s="4" t="s">
        <v>75</v>
      </c>
      <c r="C57" s="7"/>
      <c r="D57" s="15" t="s">
        <v>75</v>
      </c>
      <c r="E57" s="24"/>
      <c r="F57" s="43"/>
      <c r="G57" s="25">
        <f t="shared" si="0"/>
        <v>0</v>
      </c>
      <c r="H57" s="27"/>
      <c r="I57" s="46"/>
      <c r="J57" s="49"/>
      <c r="K57" s="53"/>
      <c r="L57" s="20"/>
      <c r="M57" s="20"/>
      <c r="N57" s="20"/>
      <c r="O57" s="20"/>
      <c r="P57" s="20"/>
      <c r="Q57" s="20"/>
    </row>
    <row r="58" spans="1:20">
      <c r="A58" s="7"/>
      <c r="B58" s="4" t="s">
        <v>76</v>
      </c>
      <c r="C58" s="7"/>
      <c r="D58" s="15" t="s">
        <v>76</v>
      </c>
      <c r="E58" s="24"/>
      <c r="F58" s="43"/>
      <c r="G58" s="25">
        <f t="shared" si="0"/>
        <v>0</v>
      </c>
      <c r="H58" s="27"/>
      <c r="I58" s="46"/>
      <c r="J58" s="49"/>
      <c r="K58" s="53"/>
      <c r="L58" s="20"/>
      <c r="M58" s="20"/>
      <c r="N58" s="20"/>
      <c r="O58" s="20"/>
      <c r="P58" s="20"/>
      <c r="Q58" s="20"/>
    </row>
    <row r="59" spans="1:20" ht="13.8" customHeight="1">
      <c r="A59" s="7" t="s">
        <v>77</v>
      </c>
      <c r="B59" s="4" t="s">
        <v>78</v>
      </c>
      <c r="C59" s="7" t="s">
        <v>2</v>
      </c>
      <c r="D59" s="15" t="s">
        <v>148</v>
      </c>
      <c r="E59" s="24">
        <v>1.89</v>
      </c>
      <c r="F59" s="43">
        <f>E59/F7</f>
        <v>2.5714285714285714E-2</v>
      </c>
      <c r="G59" s="25">
        <f t="shared" si="0"/>
        <v>128.06640000000002</v>
      </c>
      <c r="H59" s="25">
        <f>G59*1.595</f>
        <v>204.26590800000002</v>
      </c>
      <c r="I59" s="45">
        <v>250</v>
      </c>
      <c r="J59" s="49">
        <f>I59/J7</f>
        <v>2.0842017507294707E-2</v>
      </c>
      <c r="K59" s="52">
        <f t="shared" ref="K59:K61" si="31">I59*0.7</f>
        <v>175</v>
      </c>
      <c r="L59" s="25">
        <f t="shared" ref="L59:L61" si="32">K59-G59</f>
        <v>46.933599999999984</v>
      </c>
      <c r="M59" s="31">
        <f t="shared" ref="M59:M61" si="33">L59/K59</f>
        <v>0.26819199999999993</v>
      </c>
      <c r="N59" s="25">
        <f t="shared" ref="N59:N61" si="34">I59-G59</f>
        <v>121.93359999999998</v>
      </c>
      <c r="O59" s="31">
        <f t="shared" ref="O59:O61" si="35">N59/I59</f>
        <v>0.48773439999999996</v>
      </c>
      <c r="P59" s="26">
        <f t="shared" ref="P59:P61" si="36">I59-K59</f>
        <v>75</v>
      </c>
      <c r="Q59" s="31">
        <f t="shared" ref="Q59:Q61" si="37">P59/I59</f>
        <v>0.3</v>
      </c>
    </row>
    <row r="60" spans="1:20" ht="16.2" customHeight="1">
      <c r="A60" s="7" t="s">
        <v>79</v>
      </c>
      <c r="B60" s="7" t="s">
        <v>80</v>
      </c>
      <c r="C60" s="7" t="s">
        <v>2</v>
      </c>
      <c r="D60" s="15" t="s">
        <v>149</v>
      </c>
      <c r="E60" s="24">
        <v>6.3</v>
      </c>
      <c r="F60" s="43">
        <f>E60/F7</f>
        <v>8.5714285714285715E-2</v>
      </c>
      <c r="G60" s="25">
        <f t="shared" si="0"/>
        <v>426.88800000000009</v>
      </c>
      <c r="H60" s="25">
        <f>G60*1.595</f>
        <v>680.88636000000008</v>
      </c>
      <c r="I60" s="45">
        <v>700</v>
      </c>
      <c r="J60" s="49">
        <f>I60/J7</f>
        <v>5.835764902042518E-2</v>
      </c>
      <c r="K60" s="52">
        <f t="shared" si="31"/>
        <v>489.99999999999994</v>
      </c>
      <c r="L60" s="25">
        <f t="shared" si="32"/>
        <v>63.111999999999853</v>
      </c>
      <c r="M60" s="31">
        <f t="shared" si="33"/>
        <v>0.12879999999999972</v>
      </c>
      <c r="N60" s="25">
        <f t="shared" si="34"/>
        <v>273.11199999999991</v>
      </c>
      <c r="O60" s="31">
        <f t="shared" si="35"/>
        <v>0.3901599999999999</v>
      </c>
      <c r="P60" s="26">
        <f t="shared" si="36"/>
        <v>210.00000000000006</v>
      </c>
      <c r="Q60" s="31">
        <f t="shared" si="37"/>
        <v>0.3000000000000001</v>
      </c>
    </row>
    <row r="61" spans="1:20" ht="14.4" customHeight="1">
      <c r="A61" s="7" t="s">
        <v>81</v>
      </c>
      <c r="B61" s="4" t="s">
        <v>82</v>
      </c>
      <c r="C61" s="7" t="s">
        <v>2</v>
      </c>
      <c r="D61" s="15" t="s">
        <v>150</v>
      </c>
      <c r="E61" s="24">
        <v>1.05</v>
      </c>
      <c r="F61" s="43">
        <f>E61/F7</f>
        <v>1.4285714285714287E-2</v>
      </c>
      <c r="G61" s="25">
        <f t="shared" si="0"/>
        <v>71.14800000000001</v>
      </c>
      <c r="H61" s="25">
        <f>G61*1.98</f>
        <v>140.87304000000003</v>
      </c>
      <c r="I61" s="45">
        <v>150</v>
      </c>
      <c r="J61" s="49">
        <f>I61/J7</f>
        <v>1.2505210504376824E-2</v>
      </c>
      <c r="K61" s="52">
        <f t="shared" si="31"/>
        <v>105</v>
      </c>
      <c r="L61" s="25">
        <f t="shared" si="32"/>
        <v>33.85199999999999</v>
      </c>
      <c r="M61" s="31">
        <f t="shared" si="33"/>
        <v>0.32239999999999991</v>
      </c>
      <c r="N61" s="25">
        <f t="shared" si="34"/>
        <v>78.85199999999999</v>
      </c>
      <c r="O61" s="31">
        <f t="shared" si="35"/>
        <v>0.52567999999999993</v>
      </c>
      <c r="P61" s="26">
        <f t="shared" si="36"/>
        <v>45</v>
      </c>
      <c r="Q61" s="31">
        <f t="shared" si="37"/>
        <v>0.3</v>
      </c>
    </row>
    <row r="62" spans="1:20" ht="15.6">
      <c r="A62" s="10" t="s">
        <v>166</v>
      </c>
      <c r="B62" s="11"/>
      <c r="C62" s="33"/>
      <c r="D62" s="17"/>
      <c r="E62" s="24"/>
      <c r="F62" s="43"/>
      <c r="G62" s="20"/>
      <c r="H62" s="27"/>
      <c r="I62" s="46"/>
      <c r="J62" s="48"/>
      <c r="K62" s="53"/>
    </row>
    <row r="63" spans="1:20" ht="13.2" customHeight="1">
      <c r="A63" s="7" t="s">
        <v>83</v>
      </c>
      <c r="B63" s="4" t="s">
        <v>1</v>
      </c>
      <c r="C63" s="7" t="s">
        <v>2</v>
      </c>
      <c r="D63" s="15" t="s">
        <v>1</v>
      </c>
      <c r="E63" s="24">
        <v>1.89</v>
      </c>
      <c r="F63" s="43">
        <f>E63/F8</f>
        <v>3.643724696356275E-2</v>
      </c>
      <c r="G63" s="25">
        <f t="shared" ref="G63:G98" si="38">E63*1.1*1.12*55</f>
        <v>128.06640000000002</v>
      </c>
      <c r="H63" s="25">
        <f>G63*1.595/0.7</f>
        <v>291.80844000000008</v>
      </c>
      <c r="I63" s="45">
        <v>300</v>
      </c>
      <c r="J63" s="49">
        <f>I63/J8</f>
        <v>3.7523452157598502E-2</v>
      </c>
      <c r="K63" s="52">
        <f t="shared" ref="K63:K98" si="39">I63*0.7</f>
        <v>210</v>
      </c>
      <c r="L63" s="25">
        <f t="shared" ref="L63:L98" si="40">K63-G63</f>
        <v>81.933599999999984</v>
      </c>
      <c r="M63" s="31">
        <f t="shared" ref="M63:M98" si="41">L63/K63</f>
        <v>0.39015999999999995</v>
      </c>
      <c r="N63" s="25">
        <f t="shared" ref="N63:N98" si="42">I63-G63</f>
        <v>171.93359999999998</v>
      </c>
      <c r="O63" s="31">
        <f t="shared" ref="O63:O98" si="43">N63/I63</f>
        <v>0.57311199999999995</v>
      </c>
      <c r="P63" s="26">
        <f t="shared" ref="P63:P98" si="44">I63-K63</f>
        <v>90</v>
      </c>
      <c r="Q63" s="31">
        <f t="shared" ref="Q63:Q98" si="45">P63/I63</f>
        <v>0.3</v>
      </c>
    </row>
    <row r="64" spans="1:20">
      <c r="A64" s="7" t="s">
        <v>84</v>
      </c>
      <c r="B64" s="4" t="s">
        <v>85</v>
      </c>
      <c r="C64" s="7" t="s">
        <v>2</v>
      </c>
      <c r="D64" s="15" t="s">
        <v>85</v>
      </c>
      <c r="E64" s="24">
        <v>0.21</v>
      </c>
      <c r="F64" s="43">
        <f>E64/F8</f>
        <v>4.048582995951417E-3</v>
      </c>
      <c r="G64" s="25">
        <f t="shared" si="38"/>
        <v>14.229600000000003</v>
      </c>
      <c r="H64" s="25">
        <f>G64*2.2/0.7</f>
        <v>44.721600000000016</v>
      </c>
      <c r="I64" s="45">
        <v>100</v>
      </c>
      <c r="J64" s="49">
        <f>I64/J8</f>
        <v>1.2507817385866166E-2</v>
      </c>
      <c r="K64" s="52">
        <f t="shared" si="39"/>
        <v>70</v>
      </c>
      <c r="L64" s="25">
        <f t="shared" si="40"/>
        <v>55.770399999999995</v>
      </c>
      <c r="M64" s="31">
        <f t="shared" si="41"/>
        <v>0.79671999999999998</v>
      </c>
      <c r="N64" s="25">
        <f t="shared" si="42"/>
        <v>85.770399999999995</v>
      </c>
      <c r="O64" s="31">
        <f t="shared" si="43"/>
        <v>0.85770399999999991</v>
      </c>
      <c r="P64" s="26">
        <f t="shared" si="44"/>
        <v>30</v>
      </c>
      <c r="Q64" s="31">
        <f t="shared" si="45"/>
        <v>0.3</v>
      </c>
    </row>
    <row r="65" spans="1:17">
      <c r="A65" s="7"/>
      <c r="B65" s="4" t="s">
        <v>86</v>
      </c>
      <c r="C65" s="7"/>
      <c r="D65" s="15" t="s">
        <v>86</v>
      </c>
      <c r="E65" s="24">
        <v>0.31</v>
      </c>
      <c r="F65" s="43">
        <f>E65/F8</f>
        <v>5.9764796606901873E-3</v>
      </c>
      <c r="G65" s="25">
        <f t="shared" si="38"/>
        <v>21.005600000000001</v>
      </c>
      <c r="H65" s="25">
        <f>G65*2.2/0.7</f>
        <v>66.017600000000016</v>
      </c>
      <c r="I65" s="45">
        <v>100</v>
      </c>
      <c r="J65" s="49">
        <f>I65/J8</f>
        <v>1.2507817385866166E-2</v>
      </c>
      <c r="K65" s="52">
        <f t="shared" si="39"/>
        <v>70</v>
      </c>
      <c r="L65" s="25">
        <f t="shared" si="40"/>
        <v>48.994399999999999</v>
      </c>
      <c r="M65" s="31">
        <f t="shared" si="41"/>
        <v>0.69991999999999999</v>
      </c>
      <c r="N65" s="25">
        <f t="shared" si="42"/>
        <v>78.994399999999999</v>
      </c>
      <c r="O65" s="31">
        <f t="shared" si="43"/>
        <v>0.78994399999999998</v>
      </c>
      <c r="P65" s="26">
        <f t="shared" si="44"/>
        <v>30</v>
      </c>
      <c r="Q65" s="31">
        <f t="shared" si="45"/>
        <v>0.3</v>
      </c>
    </row>
    <row r="66" spans="1:17">
      <c r="A66" s="7" t="s">
        <v>87</v>
      </c>
      <c r="B66" s="4" t="s">
        <v>88</v>
      </c>
      <c r="C66" s="7" t="s">
        <v>2</v>
      </c>
      <c r="D66" s="15" t="s">
        <v>151</v>
      </c>
      <c r="E66" s="24">
        <v>1.84</v>
      </c>
      <c r="F66" s="43">
        <f>E66/F8</f>
        <v>3.5473298631193369E-2</v>
      </c>
      <c r="G66" s="25">
        <f t="shared" si="38"/>
        <v>124.67840000000005</v>
      </c>
      <c r="H66" s="25">
        <f>G66*1.595/0.7</f>
        <v>284.08864000000011</v>
      </c>
      <c r="I66" s="45">
        <v>300</v>
      </c>
      <c r="J66" s="49">
        <f>I66/J8</f>
        <v>3.7523452157598502E-2</v>
      </c>
      <c r="K66" s="52">
        <f t="shared" si="39"/>
        <v>210</v>
      </c>
      <c r="L66" s="25">
        <f t="shared" si="40"/>
        <v>85.321599999999947</v>
      </c>
      <c r="M66" s="31">
        <f t="shared" si="41"/>
        <v>0.40629333333333306</v>
      </c>
      <c r="N66" s="25">
        <f t="shared" si="42"/>
        <v>175.32159999999993</v>
      </c>
      <c r="O66" s="31">
        <f t="shared" si="43"/>
        <v>0.58440533333333311</v>
      </c>
      <c r="P66" s="26">
        <f t="shared" si="44"/>
        <v>90</v>
      </c>
      <c r="Q66" s="31">
        <f t="shared" si="45"/>
        <v>0.3</v>
      </c>
    </row>
    <row r="67" spans="1:17">
      <c r="A67" s="7"/>
      <c r="B67" s="4" t="s">
        <v>71</v>
      </c>
      <c r="C67" s="7"/>
      <c r="D67" s="15" t="s">
        <v>71</v>
      </c>
      <c r="E67" s="24">
        <v>0.21</v>
      </c>
      <c r="F67" s="43">
        <f>E67/F8</f>
        <v>4.048582995951417E-3</v>
      </c>
      <c r="G67" s="25">
        <f t="shared" si="38"/>
        <v>14.229600000000003</v>
      </c>
      <c r="H67" s="25">
        <f>G67*2.2/0.7</f>
        <v>44.721600000000016</v>
      </c>
      <c r="I67" s="45">
        <v>100</v>
      </c>
      <c r="J67" s="49">
        <f>I67/J8</f>
        <v>1.2507817385866166E-2</v>
      </c>
      <c r="K67" s="52">
        <f t="shared" si="39"/>
        <v>70</v>
      </c>
      <c r="L67" s="25">
        <f t="shared" si="40"/>
        <v>55.770399999999995</v>
      </c>
      <c r="M67" s="31">
        <f t="shared" si="41"/>
        <v>0.79671999999999998</v>
      </c>
      <c r="N67" s="25">
        <f t="shared" si="42"/>
        <v>85.770399999999995</v>
      </c>
      <c r="O67" s="31">
        <f t="shared" si="43"/>
        <v>0.85770399999999991</v>
      </c>
      <c r="P67" s="26">
        <f t="shared" si="44"/>
        <v>30</v>
      </c>
      <c r="Q67" s="31">
        <f t="shared" si="45"/>
        <v>0.3</v>
      </c>
    </row>
    <row r="68" spans="1:17">
      <c r="A68" s="7" t="s">
        <v>89</v>
      </c>
      <c r="B68" s="4" t="s">
        <v>90</v>
      </c>
      <c r="C68" s="7" t="s">
        <v>2</v>
      </c>
      <c r="D68" s="64" t="s">
        <v>152</v>
      </c>
      <c r="E68" s="24">
        <v>0.32</v>
      </c>
      <c r="F68" s="43">
        <f>E68/F8</f>
        <v>6.1692693271640647E-3</v>
      </c>
      <c r="G68" s="25">
        <f t="shared" si="38"/>
        <v>21.683200000000006</v>
      </c>
      <c r="H68" s="25">
        <f>G68*2.2/0.7</f>
        <v>68.147200000000026</v>
      </c>
      <c r="I68" s="45">
        <v>100</v>
      </c>
      <c r="J68" s="49">
        <f>I68/J8</f>
        <v>1.2507817385866166E-2</v>
      </c>
      <c r="K68" s="52">
        <f t="shared" si="39"/>
        <v>70</v>
      </c>
      <c r="L68" s="25">
        <f t="shared" si="40"/>
        <v>48.316799999999994</v>
      </c>
      <c r="M68" s="31">
        <f t="shared" si="41"/>
        <v>0.69023999999999985</v>
      </c>
      <c r="N68" s="25">
        <f t="shared" si="42"/>
        <v>78.316800000000001</v>
      </c>
      <c r="O68" s="31">
        <f t="shared" si="43"/>
        <v>0.78316799999999998</v>
      </c>
      <c r="P68" s="26">
        <f t="shared" si="44"/>
        <v>30</v>
      </c>
      <c r="Q68" s="31">
        <f t="shared" si="45"/>
        <v>0.3</v>
      </c>
    </row>
    <row r="69" spans="1:17">
      <c r="A69" s="7" t="s">
        <v>91</v>
      </c>
      <c r="B69" s="4" t="s">
        <v>92</v>
      </c>
      <c r="C69" s="7" t="s">
        <v>2</v>
      </c>
      <c r="D69" s="64"/>
      <c r="E69" s="24">
        <v>0.32</v>
      </c>
      <c r="F69" s="43">
        <f>E69/F8</f>
        <v>6.1692693271640647E-3</v>
      </c>
      <c r="G69" s="25">
        <f t="shared" si="38"/>
        <v>21.683200000000006</v>
      </c>
      <c r="H69" s="25">
        <f>G69*2.2/0.7</f>
        <v>68.147200000000026</v>
      </c>
      <c r="I69" s="45">
        <v>100</v>
      </c>
      <c r="J69" s="49">
        <f>I69/J8</f>
        <v>1.2507817385866166E-2</v>
      </c>
      <c r="K69" s="52">
        <f t="shared" si="39"/>
        <v>70</v>
      </c>
      <c r="L69" s="25">
        <f t="shared" si="40"/>
        <v>48.316799999999994</v>
      </c>
      <c r="M69" s="31">
        <f t="shared" si="41"/>
        <v>0.69023999999999985</v>
      </c>
      <c r="N69" s="25">
        <f t="shared" si="42"/>
        <v>78.316800000000001</v>
      </c>
      <c r="O69" s="31">
        <f t="shared" si="43"/>
        <v>0.78316799999999998</v>
      </c>
      <c r="P69" s="26">
        <f t="shared" si="44"/>
        <v>30</v>
      </c>
      <c r="Q69" s="31">
        <f t="shared" si="45"/>
        <v>0.3</v>
      </c>
    </row>
    <row r="70" spans="1:17">
      <c r="A70" s="7" t="s">
        <v>93</v>
      </c>
      <c r="B70" s="4" t="s">
        <v>94</v>
      </c>
      <c r="C70" s="7" t="s">
        <v>2</v>
      </c>
      <c r="D70" s="64"/>
      <c r="E70" s="24">
        <v>0.32</v>
      </c>
      <c r="F70" s="43">
        <f>E70/F8</f>
        <v>6.1692693271640647E-3</v>
      </c>
      <c r="G70" s="25">
        <f t="shared" si="38"/>
        <v>21.683200000000006</v>
      </c>
      <c r="H70" s="25">
        <f>G70*2.2/0.7</f>
        <v>68.147200000000026</v>
      </c>
      <c r="I70" s="45">
        <v>100</v>
      </c>
      <c r="J70" s="49">
        <f>I70/J8</f>
        <v>1.2507817385866166E-2</v>
      </c>
      <c r="K70" s="52">
        <f t="shared" si="39"/>
        <v>70</v>
      </c>
      <c r="L70" s="25">
        <f t="shared" si="40"/>
        <v>48.316799999999994</v>
      </c>
      <c r="M70" s="31">
        <f t="shared" si="41"/>
        <v>0.69023999999999985</v>
      </c>
      <c r="N70" s="25">
        <f t="shared" si="42"/>
        <v>78.316800000000001</v>
      </c>
      <c r="O70" s="31">
        <f t="shared" si="43"/>
        <v>0.78316799999999998</v>
      </c>
      <c r="P70" s="26">
        <f t="shared" si="44"/>
        <v>30</v>
      </c>
      <c r="Q70" s="31">
        <f t="shared" si="45"/>
        <v>0.3</v>
      </c>
    </row>
    <row r="71" spans="1:17">
      <c r="A71" s="7" t="s">
        <v>95</v>
      </c>
      <c r="B71" s="4" t="s">
        <v>96</v>
      </c>
      <c r="C71" s="7" t="s">
        <v>2</v>
      </c>
      <c r="D71" s="15" t="s">
        <v>96</v>
      </c>
      <c r="E71" s="24">
        <v>0.16</v>
      </c>
      <c r="F71" s="43">
        <f>E71/F8</f>
        <v>3.0846346635820324E-3</v>
      </c>
      <c r="G71" s="25">
        <f t="shared" si="38"/>
        <v>10.841600000000003</v>
      </c>
      <c r="H71" s="25">
        <f>G71*3.3/0.7</f>
        <v>51.11040000000002</v>
      </c>
      <c r="I71" s="45">
        <v>100</v>
      </c>
      <c r="J71" s="49">
        <f>I71/J8</f>
        <v>1.2507817385866166E-2</v>
      </c>
      <c r="K71" s="52">
        <f t="shared" si="39"/>
        <v>70</v>
      </c>
      <c r="L71" s="25">
        <f t="shared" si="40"/>
        <v>59.1584</v>
      </c>
      <c r="M71" s="31">
        <f t="shared" si="41"/>
        <v>0.84511999999999998</v>
      </c>
      <c r="N71" s="25">
        <f t="shared" si="42"/>
        <v>89.1584</v>
      </c>
      <c r="O71" s="31">
        <f t="shared" si="43"/>
        <v>0.89158400000000004</v>
      </c>
      <c r="P71" s="26">
        <f t="shared" si="44"/>
        <v>30</v>
      </c>
      <c r="Q71" s="31">
        <f t="shared" si="45"/>
        <v>0.3</v>
      </c>
    </row>
    <row r="72" spans="1:17">
      <c r="A72" s="7" t="s">
        <v>97</v>
      </c>
      <c r="B72" s="4" t="s">
        <v>98</v>
      </c>
      <c r="C72" s="7" t="s">
        <v>2</v>
      </c>
      <c r="D72" s="15" t="s">
        <v>98</v>
      </c>
      <c r="E72" s="24">
        <v>0.16</v>
      </c>
      <c r="F72" s="43">
        <f>E72/F8</f>
        <v>3.0846346635820324E-3</v>
      </c>
      <c r="G72" s="25">
        <f t="shared" si="38"/>
        <v>10.841600000000003</v>
      </c>
      <c r="H72" s="25">
        <f>G72*3.3/0.7</f>
        <v>51.11040000000002</v>
      </c>
      <c r="I72" s="45">
        <v>100</v>
      </c>
      <c r="J72" s="49">
        <f>I72/J8</f>
        <v>1.2507817385866166E-2</v>
      </c>
      <c r="K72" s="52">
        <f t="shared" si="39"/>
        <v>70</v>
      </c>
      <c r="L72" s="25">
        <f t="shared" si="40"/>
        <v>59.1584</v>
      </c>
      <c r="M72" s="31">
        <f t="shared" si="41"/>
        <v>0.84511999999999998</v>
      </c>
      <c r="N72" s="25">
        <f t="shared" si="42"/>
        <v>89.1584</v>
      </c>
      <c r="O72" s="31">
        <f t="shared" si="43"/>
        <v>0.89158400000000004</v>
      </c>
      <c r="P72" s="26">
        <f t="shared" si="44"/>
        <v>30</v>
      </c>
      <c r="Q72" s="31">
        <f t="shared" si="45"/>
        <v>0.3</v>
      </c>
    </row>
    <row r="73" spans="1:17">
      <c r="A73" s="7"/>
      <c r="B73" s="4" t="s">
        <v>24</v>
      </c>
      <c r="C73" s="7"/>
      <c r="D73" s="15" t="s">
        <v>24</v>
      </c>
      <c r="E73" s="24">
        <v>0.21</v>
      </c>
      <c r="F73" s="43">
        <f>E73/F8</f>
        <v>4.048582995951417E-3</v>
      </c>
      <c r="G73" s="25">
        <f t="shared" si="38"/>
        <v>14.229600000000003</v>
      </c>
      <c r="H73" s="25">
        <f>G73*2.2/0.7</f>
        <v>44.721600000000016</v>
      </c>
      <c r="I73" s="45">
        <v>100</v>
      </c>
      <c r="J73" s="49">
        <f>I73/J8</f>
        <v>1.2507817385866166E-2</v>
      </c>
      <c r="K73" s="52">
        <f t="shared" si="39"/>
        <v>70</v>
      </c>
      <c r="L73" s="25">
        <f t="shared" si="40"/>
        <v>55.770399999999995</v>
      </c>
      <c r="M73" s="31">
        <f t="shared" si="41"/>
        <v>0.79671999999999998</v>
      </c>
      <c r="N73" s="25">
        <f t="shared" si="42"/>
        <v>85.770399999999995</v>
      </c>
      <c r="O73" s="31">
        <f t="shared" si="43"/>
        <v>0.85770399999999991</v>
      </c>
      <c r="P73" s="26">
        <f t="shared" si="44"/>
        <v>30</v>
      </c>
      <c r="Q73" s="31">
        <f t="shared" si="45"/>
        <v>0.3</v>
      </c>
    </row>
    <row r="74" spans="1:17">
      <c r="A74" s="7"/>
      <c r="B74" s="4" t="s">
        <v>23</v>
      </c>
      <c r="C74" s="7"/>
      <c r="D74" s="15" t="s">
        <v>23</v>
      </c>
      <c r="E74" s="24">
        <v>0.21</v>
      </c>
      <c r="F74" s="43">
        <f>E74/F8</f>
        <v>4.048582995951417E-3</v>
      </c>
      <c r="G74" s="25">
        <f t="shared" si="38"/>
        <v>14.229600000000003</v>
      </c>
      <c r="H74" s="25">
        <f>G74*2.2/0.7</f>
        <v>44.721600000000016</v>
      </c>
      <c r="I74" s="45">
        <v>100</v>
      </c>
      <c r="J74" s="49">
        <f>I74/J8</f>
        <v>1.2507817385866166E-2</v>
      </c>
      <c r="K74" s="52">
        <f t="shared" si="39"/>
        <v>70</v>
      </c>
      <c r="L74" s="25">
        <f t="shared" si="40"/>
        <v>55.770399999999995</v>
      </c>
      <c r="M74" s="31">
        <f t="shared" si="41"/>
        <v>0.79671999999999998</v>
      </c>
      <c r="N74" s="25">
        <f t="shared" si="42"/>
        <v>85.770399999999995</v>
      </c>
      <c r="O74" s="31">
        <f t="shared" si="43"/>
        <v>0.85770399999999991</v>
      </c>
      <c r="P74" s="26">
        <f t="shared" si="44"/>
        <v>30</v>
      </c>
      <c r="Q74" s="31">
        <f t="shared" si="45"/>
        <v>0.3</v>
      </c>
    </row>
    <row r="75" spans="1:17">
      <c r="A75" s="7" t="s">
        <v>99</v>
      </c>
      <c r="B75" s="4" t="s">
        <v>35</v>
      </c>
      <c r="C75" s="7" t="s">
        <v>2</v>
      </c>
      <c r="D75" s="15" t="s">
        <v>153</v>
      </c>
      <c r="E75" s="24">
        <v>0.16</v>
      </c>
      <c r="F75" s="43">
        <f>E75/F8</f>
        <v>3.0846346635820324E-3</v>
      </c>
      <c r="G75" s="25">
        <f t="shared" si="38"/>
        <v>10.841600000000003</v>
      </c>
      <c r="H75" s="25">
        <f>G75*3.3/0.7</f>
        <v>51.11040000000002</v>
      </c>
      <c r="I75" s="45">
        <v>100</v>
      </c>
      <c r="J75" s="49">
        <f>I75/J8</f>
        <v>1.2507817385866166E-2</v>
      </c>
      <c r="K75" s="52">
        <f t="shared" si="39"/>
        <v>70</v>
      </c>
      <c r="L75" s="25">
        <f t="shared" si="40"/>
        <v>59.1584</v>
      </c>
      <c r="M75" s="31">
        <f t="shared" si="41"/>
        <v>0.84511999999999998</v>
      </c>
      <c r="N75" s="25">
        <f t="shared" si="42"/>
        <v>89.1584</v>
      </c>
      <c r="O75" s="31">
        <f t="shared" si="43"/>
        <v>0.89158400000000004</v>
      </c>
      <c r="P75" s="26">
        <f t="shared" si="44"/>
        <v>30</v>
      </c>
      <c r="Q75" s="31">
        <f t="shared" si="45"/>
        <v>0.3</v>
      </c>
    </row>
    <row r="76" spans="1:17">
      <c r="A76" s="7" t="s">
        <v>100</v>
      </c>
      <c r="B76" s="4" t="s">
        <v>37</v>
      </c>
      <c r="C76" s="7" t="s">
        <v>2</v>
      </c>
      <c r="D76" s="15" t="s">
        <v>154</v>
      </c>
      <c r="E76" s="24">
        <v>0.32</v>
      </c>
      <c r="F76" s="43">
        <f>E76/F8</f>
        <v>6.1692693271640647E-3</v>
      </c>
      <c r="G76" s="25">
        <f t="shared" si="38"/>
        <v>21.683200000000006</v>
      </c>
      <c r="H76" s="25">
        <f>G76*2.2/0.7</f>
        <v>68.147200000000026</v>
      </c>
      <c r="I76" s="45">
        <v>100</v>
      </c>
      <c r="J76" s="49">
        <f>I76/J8</f>
        <v>1.2507817385866166E-2</v>
      </c>
      <c r="K76" s="52">
        <f t="shared" si="39"/>
        <v>70</v>
      </c>
      <c r="L76" s="25">
        <f t="shared" si="40"/>
        <v>48.316799999999994</v>
      </c>
      <c r="M76" s="31">
        <f t="shared" si="41"/>
        <v>0.69023999999999985</v>
      </c>
      <c r="N76" s="25">
        <f t="shared" si="42"/>
        <v>78.316800000000001</v>
      </c>
      <c r="O76" s="31">
        <f t="shared" si="43"/>
        <v>0.78316799999999998</v>
      </c>
      <c r="P76" s="26">
        <f t="shared" si="44"/>
        <v>30</v>
      </c>
      <c r="Q76" s="31">
        <f t="shared" si="45"/>
        <v>0.3</v>
      </c>
    </row>
    <row r="77" spans="1:17">
      <c r="A77" s="7"/>
      <c r="B77" s="4" t="s">
        <v>29</v>
      </c>
      <c r="C77" s="7" t="s">
        <v>2</v>
      </c>
      <c r="D77" s="15" t="s">
        <v>29</v>
      </c>
      <c r="E77" s="24">
        <v>2.1</v>
      </c>
      <c r="F77" s="43">
        <f>E77/F8</f>
        <v>4.048582995951417E-2</v>
      </c>
      <c r="G77" s="25">
        <f t="shared" si="38"/>
        <v>142.29600000000002</v>
      </c>
      <c r="H77" s="25">
        <f>G77*1.595/0.7</f>
        <v>324.23160000000007</v>
      </c>
      <c r="I77" s="45">
        <v>350</v>
      </c>
      <c r="J77" s="49">
        <f>I77/J8</f>
        <v>4.3777360850531584E-2</v>
      </c>
      <c r="K77" s="52">
        <f t="shared" si="39"/>
        <v>244.99999999999997</v>
      </c>
      <c r="L77" s="25">
        <f t="shared" si="40"/>
        <v>102.70399999999995</v>
      </c>
      <c r="M77" s="31">
        <f t="shared" si="41"/>
        <v>0.41919999999999985</v>
      </c>
      <c r="N77" s="25">
        <f t="shared" si="42"/>
        <v>207.70399999999998</v>
      </c>
      <c r="O77" s="31">
        <f t="shared" si="43"/>
        <v>0.59343999999999997</v>
      </c>
      <c r="P77" s="26">
        <f t="shared" si="44"/>
        <v>105.00000000000003</v>
      </c>
      <c r="Q77" s="31">
        <f t="shared" si="45"/>
        <v>0.3000000000000001</v>
      </c>
    </row>
    <row r="78" spans="1:17">
      <c r="A78" s="7" t="s">
        <v>101</v>
      </c>
      <c r="B78" s="4" t="s">
        <v>39</v>
      </c>
      <c r="C78" s="7" t="s">
        <v>2</v>
      </c>
      <c r="D78" s="15" t="s">
        <v>155</v>
      </c>
      <c r="E78" s="24">
        <v>2.42</v>
      </c>
      <c r="F78" s="43">
        <f>E78/F8</f>
        <v>4.6655099286678235E-2</v>
      </c>
      <c r="G78" s="25">
        <f t="shared" si="38"/>
        <v>163.97919999999999</v>
      </c>
      <c r="H78" s="25">
        <f>G78*1.595/0.7</f>
        <v>373.63831999999996</v>
      </c>
      <c r="I78" s="45">
        <v>500</v>
      </c>
      <c r="J78" s="49">
        <f>I78/J8</f>
        <v>6.2539086929330828E-2</v>
      </c>
      <c r="K78" s="52">
        <f t="shared" si="39"/>
        <v>350</v>
      </c>
      <c r="L78" s="25">
        <f t="shared" si="40"/>
        <v>186.02080000000001</v>
      </c>
      <c r="M78" s="31">
        <f t="shared" si="41"/>
        <v>0.53148800000000007</v>
      </c>
      <c r="N78" s="25">
        <f t="shared" si="42"/>
        <v>336.02080000000001</v>
      </c>
      <c r="O78" s="31">
        <f t="shared" si="43"/>
        <v>0.67204160000000002</v>
      </c>
      <c r="P78" s="26">
        <f t="shared" si="44"/>
        <v>150</v>
      </c>
      <c r="Q78" s="31">
        <f t="shared" si="45"/>
        <v>0.3</v>
      </c>
    </row>
    <row r="79" spans="1:17">
      <c r="A79" s="7" t="s">
        <v>102</v>
      </c>
      <c r="B79" s="4" t="s">
        <v>103</v>
      </c>
      <c r="C79" s="7" t="s">
        <v>2</v>
      </c>
      <c r="D79" s="15" t="s">
        <v>103</v>
      </c>
      <c r="E79" s="24">
        <v>0.42</v>
      </c>
      <c r="F79" s="43">
        <f>E79/F8</f>
        <v>8.0971659919028341E-3</v>
      </c>
      <c r="G79" s="25">
        <f t="shared" si="38"/>
        <v>28.459200000000006</v>
      </c>
      <c r="H79" s="25">
        <f>G79*2.2/0.7</f>
        <v>89.443200000000033</v>
      </c>
      <c r="I79" s="45">
        <v>100</v>
      </c>
      <c r="J79" s="49">
        <f>I79/J8</f>
        <v>1.2507817385866166E-2</v>
      </c>
      <c r="K79" s="52">
        <f t="shared" si="39"/>
        <v>70</v>
      </c>
      <c r="L79" s="25">
        <f t="shared" si="40"/>
        <v>41.54079999999999</v>
      </c>
      <c r="M79" s="31">
        <f t="shared" si="41"/>
        <v>0.59343999999999986</v>
      </c>
      <c r="N79" s="25">
        <f t="shared" si="42"/>
        <v>71.54079999999999</v>
      </c>
      <c r="O79" s="31">
        <f t="shared" si="43"/>
        <v>0.71540799999999993</v>
      </c>
      <c r="P79" s="26">
        <f t="shared" si="44"/>
        <v>30</v>
      </c>
      <c r="Q79" s="31">
        <f t="shared" si="45"/>
        <v>0.3</v>
      </c>
    </row>
    <row r="80" spans="1:17">
      <c r="A80" s="7" t="s">
        <v>104</v>
      </c>
      <c r="B80" s="4" t="s">
        <v>105</v>
      </c>
      <c r="C80" s="7" t="s">
        <v>2</v>
      </c>
      <c r="D80" s="15" t="s">
        <v>105</v>
      </c>
      <c r="E80" s="24">
        <v>0.37</v>
      </c>
      <c r="F80" s="43">
        <f>E80/F8</f>
        <v>7.1332176595334494E-3</v>
      </c>
      <c r="G80" s="25">
        <f t="shared" si="38"/>
        <v>25.071200000000005</v>
      </c>
      <c r="H80" s="25">
        <f>G80*2.2/0.7</f>
        <v>78.795200000000023</v>
      </c>
      <c r="I80" s="45">
        <v>100</v>
      </c>
      <c r="J80" s="49">
        <f>I80/J8</f>
        <v>1.2507817385866166E-2</v>
      </c>
      <c r="K80" s="52">
        <f t="shared" si="39"/>
        <v>70</v>
      </c>
      <c r="L80" s="25">
        <f t="shared" si="40"/>
        <v>44.928799999999995</v>
      </c>
      <c r="M80" s="31">
        <f t="shared" si="41"/>
        <v>0.64183999999999997</v>
      </c>
      <c r="N80" s="25">
        <f t="shared" si="42"/>
        <v>74.928799999999995</v>
      </c>
      <c r="O80" s="31">
        <f t="shared" si="43"/>
        <v>0.74928799999999995</v>
      </c>
      <c r="P80" s="26">
        <f t="shared" si="44"/>
        <v>30</v>
      </c>
      <c r="Q80" s="31">
        <f t="shared" si="45"/>
        <v>0.3</v>
      </c>
    </row>
    <row r="81" spans="1:17">
      <c r="A81" s="7" t="s">
        <v>106</v>
      </c>
      <c r="B81" s="4" t="s">
        <v>107</v>
      </c>
      <c r="C81" s="7" t="s">
        <v>2</v>
      </c>
      <c r="D81" s="15" t="s">
        <v>156</v>
      </c>
      <c r="E81" s="24">
        <v>0.32</v>
      </c>
      <c r="F81" s="43">
        <f>E81/F8</f>
        <v>6.1692693271640647E-3</v>
      </c>
      <c r="G81" s="25">
        <f t="shared" si="38"/>
        <v>21.683200000000006</v>
      </c>
      <c r="H81" s="25">
        <f>G81*2.2/0.7</f>
        <v>68.147200000000026</v>
      </c>
      <c r="I81" s="45">
        <v>100</v>
      </c>
      <c r="J81" s="49">
        <f>I81/J8</f>
        <v>1.2507817385866166E-2</v>
      </c>
      <c r="K81" s="52">
        <f t="shared" si="39"/>
        <v>70</v>
      </c>
      <c r="L81" s="25">
        <f t="shared" si="40"/>
        <v>48.316799999999994</v>
      </c>
      <c r="M81" s="31">
        <f t="shared" si="41"/>
        <v>0.69023999999999985</v>
      </c>
      <c r="N81" s="25">
        <f t="shared" si="42"/>
        <v>78.316800000000001</v>
      </c>
      <c r="O81" s="31">
        <f t="shared" si="43"/>
        <v>0.78316799999999998</v>
      </c>
      <c r="P81" s="26">
        <f t="shared" si="44"/>
        <v>30</v>
      </c>
      <c r="Q81" s="31">
        <f t="shared" si="45"/>
        <v>0.3</v>
      </c>
    </row>
    <row r="82" spans="1:17">
      <c r="A82" s="7" t="s">
        <v>108</v>
      </c>
      <c r="B82" s="4" t="s">
        <v>109</v>
      </c>
      <c r="C82" s="7" t="s">
        <v>2</v>
      </c>
      <c r="D82" s="15" t="s">
        <v>157</v>
      </c>
      <c r="E82" s="24">
        <v>0.26</v>
      </c>
      <c r="F82" s="43">
        <f>E82/F8</f>
        <v>5.0125313283208026E-3</v>
      </c>
      <c r="G82" s="25">
        <f t="shared" si="38"/>
        <v>17.617600000000003</v>
      </c>
      <c r="H82" s="25">
        <f>G82*2.2/0.7</f>
        <v>55.36960000000002</v>
      </c>
      <c r="I82" s="45">
        <v>100</v>
      </c>
      <c r="J82" s="49">
        <f>I82/J8</f>
        <v>1.2507817385866166E-2</v>
      </c>
      <c r="K82" s="52">
        <f t="shared" si="39"/>
        <v>70</v>
      </c>
      <c r="L82" s="25">
        <f t="shared" si="40"/>
        <v>52.382399999999997</v>
      </c>
      <c r="M82" s="31">
        <f t="shared" si="41"/>
        <v>0.74831999999999999</v>
      </c>
      <c r="N82" s="25">
        <f t="shared" si="42"/>
        <v>82.38239999999999</v>
      </c>
      <c r="O82" s="31">
        <f t="shared" si="43"/>
        <v>0.82382399999999989</v>
      </c>
      <c r="P82" s="26">
        <f t="shared" si="44"/>
        <v>30</v>
      </c>
      <c r="Q82" s="31">
        <f t="shared" si="45"/>
        <v>0.3</v>
      </c>
    </row>
    <row r="83" spans="1:17">
      <c r="A83" s="7"/>
      <c r="B83" s="4" t="s">
        <v>110</v>
      </c>
      <c r="C83" s="7"/>
      <c r="D83" s="15" t="s">
        <v>110</v>
      </c>
      <c r="E83" s="24">
        <v>1.68</v>
      </c>
      <c r="F83" s="43">
        <f>E83/F8</f>
        <v>3.2388663967611336E-2</v>
      </c>
      <c r="G83" s="25">
        <f t="shared" si="38"/>
        <v>113.83680000000003</v>
      </c>
      <c r="H83" s="25">
        <f>G83*1.595/0.7</f>
        <v>259.38528000000008</v>
      </c>
      <c r="I83" s="45">
        <v>300</v>
      </c>
      <c r="J83" s="49">
        <f>I83/J8</f>
        <v>3.7523452157598502E-2</v>
      </c>
      <c r="K83" s="52">
        <f t="shared" si="39"/>
        <v>210</v>
      </c>
      <c r="L83" s="25">
        <f t="shared" si="40"/>
        <v>96.163199999999975</v>
      </c>
      <c r="M83" s="31">
        <f t="shared" si="41"/>
        <v>0.45791999999999988</v>
      </c>
      <c r="N83" s="25">
        <f t="shared" si="42"/>
        <v>186.16319999999996</v>
      </c>
      <c r="O83" s="31">
        <f t="shared" si="43"/>
        <v>0.62054399999999987</v>
      </c>
      <c r="P83" s="26">
        <f t="shared" si="44"/>
        <v>90</v>
      </c>
      <c r="Q83" s="31">
        <f t="shared" si="45"/>
        <v>0.3</v>
      </c>
    </row>
    <row r="84" spans="1:17">
      <c r="A84" s="7" t="s">
        <v>111</v>
      </c>
      <c r="B84" s="7" t="s">
        <v>112</v>
      </c>
      <c r="C84" s="7" t="s">
        <v>2</v>
      </c>
      <c r="D84" s="15" t="s">
        <v>158</v>
      </c>
      <c r="E84" s="24">
        <v>0.11</v>
      </c>
      <c r="F84" s="43">
        <f>E84/F8</f>
        <v>2.1206863312126473E-3</v>
      </c>
      <c r="G84" s="25">
        <f t="shared" si="38"/>
        <v>7.4536000000000016</v>
      </c>
      <c r="H84" s="25">
        <f>G84*3.3/0.7</f>
        <v>35.138400000000004</v>
      </c>
      <c r="I84" s="45">
        <v>100</v>
      </c>
      <c r="J84" s="49">
        <f>I84/J8</f>
        <v>1.2507817385866166E-2</v>
      </c>
      <c r="K84" s="52">
        <f t="shared" si="39"/>
        <v>70</v>
      </c>
      <c r="L84" s="25">
        <f t="shared" si="40"/>
        <v>62.546399999999998</v>
      </c>
      <c r="M84" s="31">
        <f t="shared" si="41"/>
        <v>0.89351999999999998</v>
      </c>
      <c r="N84" s="25">
        <f t="shared" si="42"/>
        <v>92.546400000000006</v>
      </c>
      <c r="O84" s="31">
        <f t="shared" si="43"/>
        <v>0.92546400000000006</v>
      </c>
      <c r="P84" s="26">
        <f t="shared" si="44"/>
        <v>30</v>
      </c>
      <c r="Q84" s="31">
        <f t="shared" si="45"/>
        <v>0.3</v>
      </c>
    </row>
    <row r="85" spans="1:17">
      <c r="A85" s="7" t="s">
        <v>113</v>
      </c>
      <c r="B85" s="4" t="s">
        <v>50</v>
      </c>
      <c r="C85" s="7" t="s">
        <v>2</v>
      </c>
      <c r="D85" s="15" t="s">
        <v>139</v>
      </c>
      <c r="E85" s="24">
        <v>0.16</v>
      </c>
      <c r="F85" s="43">
        <f>E85/F8</f>
        <v>3.0846346635820324E-3</v>
      </c>
      <c r="G85" s="25">
        <f t="shared" si="38"/>
        <v>10.841600000000003</v>
      </c>
      <c r="H85" s="25">
        <f>G85*3.3/0.7</f>
        <v>51.11040000000002</v>
      </c>
      <c r="I85" s="45">
        <v>100</v>
      </c>
      <c r="J85" s="49">
        <f>I85/J8</f>
        <v>1.2507817385866166E-2</v>
      </c>
      <c r="K85" s="52">
        <f t="shared" si="39"/>
        <v>70</v>
      </c>
      <c r="L85" s="25">
        <f t="shared" si="40"/>
        <v>59.1584</v>
      </c>
      <c r="M85" s="31">
        <f t="shared" si="41"/>
        <v>0.84511999999999998</v>
      </c>
      <c r="N85" s="25">
        <f t="shared" si="42"/>
        <v>89.1584</v>
      </c>
      <c r="O85" s="31">
        <f t="shared" si="43"/>
        <v>0.89158400000000004</v>
      </c>
      <c r="P85" s="26">
        <f t="shared" si="44"/>
        <v>30</v>
      </c>
      <c r="Q85" s="31">
        <f t="shared" si="45"/>
        <v>0.3</v>
      </c>
    </row>
    <row r="86" spans="1:17">
      <c r="A86" s="7" t="s">
        <v>114</v>
      </c>
      <c r="B86" s="4" t="s">
        <v>115</v>
      </c>
      <c r="C86" s="7" t="s">
        <v>2</v>
      </c>
      <c r="D86" s="15" t="s">
        <v>159</v>
      </c>
      <c r="E86" s="24">
        <v>1.89</v>
      </c>
      <c r="F86" s="43">
        <f>E86/F8</f>
        <v>3.643724696356275E-2</v>
      </c>
      <c r="G86" s="25">
        <f t="shared" si="38"/>
        <v>128.06640000000002</v>
      </c>
      <c r="H86" s="25">
        <f>G86*1.595/0.7</f>
        <v>291.80844000000008</v>
      </c>
      <c r="I86" s="45">
        <v>300</v>
      </c>
      <c r="J86" s="49">
        <f>I86/J8</f>
        <v>3.7523452157598502E-2</v>
      </c>
      <c r="K86" s="52">
        <f t="shared" si="39"/>
        <v>210</v>
      </c>
      <c r="L86" s="25">
        <f t="shared" si="40"/>
        <v>81.933599999999984</v>
      </c>
      <c r="M86" s="31">
        <f t="shared" si="41"/>
        <v>0.39015999999999995</v>
      </c>
      <c r="N86" s="25">
        <f t="shared" si="42"/>
        <v>171.93359999999998</v>
      </c>
      <c r="O86" s="31">
        <f t="shared" si="43"/>
        <v>0.57311199999999995</v>
      </c>
      <c r="P86" s="26">
        <f t="shared" si="44"/>
        <v>90</v>
      </c>
      <c r="Q86" s="31">
        <f t="shared" si="45"/>
        <v>0.3</v>
      </c>
    </row>
    <row r="87" spans="1:17">
      <c r="A87" s="7" t="s">
        <v>116</v>
      </c>
      <c r="B87" s="4" t="s">
        <v>117</v>
      </c>
      <c r="C87" s="7" t="s">
        <v>2</v>
      </c>
      <c r="D87" s="15" t="s">
        <v>141</v>
      </c>
      <c r="E87" s="24">
        <v>2.63</v>
      </c>
      <c r="F87" s="43">
        <f>E87/F8</f>
        <v>5.0703682282629649E-2</v>
      </c>
      <c r="G87" s="25">
        <f t="shared" si="38"/>
        <v>178.20880000000002</v>
      </c>
      <c r="H87" s="25">
        <f>G87*1.595/0.7</f>
        <v>406.06148000000007</v>
      </c>
      <c r="I87" s="45">
        <v>500</v>
      </c>
      <c r="J87" s="49">
        <f>I87/J8</f>
        <v>6.2539086929330828E-2</v>
      </c>
      <c r="K87" s="52">
        <f t="shared" si="39"/>
        <v>350</v>
      </c>
      <c r="L87" s="25">
        <f t="shared" si="40"/>
        <v>171.79119999999998</v>
      </c>
      <c r="M87" s="31">
        <f t="shared" si="41"/>
        <v>0.49083199999999994</v>
      </c>
      <c r="N87" s="25">
        <f t="shared" si="42"/>
        <v>321.7912</v>
      </c>
      <c r="O87" s="31">
        <f t="shared" si="43"/>
        <v>0.6435824</v>
      </c>
      <c r="P87" s="26">
        <f t="shared" si="44"/>
        <v>150</v>
      </c>
      <c r="Q87" s="31">
        <f t="shared" si="45"/>
        <v>0.3</v>
      </c>
    </row>
    <row r="88" spans="1:17">
      <c r="A88" s="7" t="s">
        <v>118</v>
      </c>
      <c r="B88" s="4" t="s">
        <v>78</v>
      </c>
      <c r="C88" s="7" t="s">
        <v>2</v>
      </c>
      <c r="D88" s="15" t="s">
        <v>148</v>
      </c>
      <c r="E88" s="24">
        <v>1.89</v>
      </c>
      <c r="F88" s="43">
        <f>E88/F8</f>
        <v>3.643724696356275E-2</v>
      </c>
      <c r="G88" s="25">
        <f t="shared" si="38"/>
        <v>128.06640000000002</v>
      </c>
      <c r="H88" s="25">
        <f>G88*1.595/0.7</f>
        <v>291.80844000000008</v>
      </c>
      <c r="I88" s="45">
        <v>300</v>
      </c>
      <c r="J88" s="49">
        <f>I88/J8</f>
        <v>3.7523452157598502E-2</v>
      </c>
      <c r="K88" s="52">
        <f t="shared" si="39"/>
        <v>210</v>
      </c>
      <c r="L88" s="25">
        <f t="shared" si="40"/>
        <v>81.933599999999984</v>
      </c>
      <c r="M88" s="31">
        <f t="shared" si="41"/>
        <v>0.39015999999999995</v>
      </c>
      <c r="N88" s="25">
        <f t="shared" si="42"/>
        <v>171.93359999999998</v>
      </c>
      <c r="O88" s="31">
        <f t="shared" si="43"/>
        <v>0.57311199999999995</v>
      </c>
      <c r="P88" s="26">
        <f t="shared" si="44"/>
        <v>90</v>
      </c>
      <c r="Q88" s="31">
        <f t="shared" si="45"/>
        <v>0.3</v>
      </c>
    </row>
    <row r="89" spans="1:17">
      <c r="A89" s="7"/>
      <c r="B89" s="7"/>
      <c r="C89" s="7"/>
      <c r="D89" s="15" t="s">
        <v>160</v>
      </c>
      <c r="E89" s="24">
        <v>0.11</v>
      </c>
      <c r="F89" s="43">
        <f>E89/F8</f>
        <v>2.1206863312126473E-3</v>
      </c>
      <c r="G89" s="25">
        <f t="shared" si="38"/>
        <v>7.4536000000000016</v>
      </c>
      <c r="H89" s="25">
        <f>G89*3.3/0.7</f>
        <v>35.138400000000004</v>
      </c>
      <c r="I89" s="45">
        <v>100</v>
      </c>
      <c r="J89" s="49">
        <f>I89/J8</f>
        <v>1.2507817385866166E-2</v>
      </c>
      <c r="K89" s="52">
        <f t="shared" si="39"/>
        <v>70</v>
      </c>
      <c r="L89" s="25">
        <f t="shared" si="40"/>
        <v>62.546399999999998</v>
      </c>
      <c r="M89" s="31">
        <f t="shared" si="41"/>
        <v>0.89351999999999998</v>
      </c>
      <c r="N89" s="25">
        <f t="shared" si="42"/>
        <v>92.546400000000006</v>
      </c>
      <c r="O89" s="31">
        <f t="shared" si="43"/>
        <v>0.92546400000000006</v>
      </c>
      <c r="P89" s="26">
        <f t="shared" si="44"/>
        <v>30</v>
      </c>
      <c r="Q89" s="31">
        <f t="shared" si="45"/>
        <v>0.3</v>
      </c>
    </row>
    <row r="90" spans="1:17">
      <c r="A90" s="7"/>
      <c r="B90" s="7"/>
      <c r="C90" s="7"/>
      <c r="D90" s="15" t="s">
        <v>161</v>
      </c>
      <c r="E90" s="24">
        <v>0.21</v>
      </c>
      <c r="F90" s="43">
        <f>E90/F8</f>
        <v>4.048582995951417E-3</v>
      </c>
      <c r="G90" s="25">
        <f t="shared" si="38"/>
        <v>14.229600000000003</v>
      </c>
      <c r="H90" s="25">
        <f>G90*2.2/0.7</f>
        <v>44.721600000000016</v>
      </c>
      <c r="I90" s="45">
        <v>100</v>
      </c>
      <c r="J90" s="49">
        <f>I90/J8</f>
        <v>1.2507817385866166E-2</v>
      </c>
      <c r="K90" s="52">
        <f t="shared" si="39"/>
        <v>70</v>
      </c>
      <c r="L90" s="25">
        <f t="shared" si="40"/>
        <v>55.770399999999995</v>
      </c>
      <c r="M90" s="31">
        <f t="shared" si="41"/>
        <v>0.79671999999999998</v>
      </c>
      <c r="N90" s="25">
        <f t="shared" si="42"/>
        <v>85.770399999999995</v>
      </c>
      <c r="O90" s="31">
        <f t="shared" si="43"/>
        <v>0.85770399999999991</v>
      </c>
      <c r="P90" s="26">
        <f t="shared" si="44"/>
        <v>30</v>
      </c>
      <c r="Q90" s="31">
        <f t="shared" si="45"/>
        <v>0.3</v>
      </c>
    </row>
    <row r="91" spans="1:17">
      <c r="A91" s="7"/>
      <c r="B91" s="7"/>
      <c r="C91" s="7"/>
      <c r="D91" s="15" t="s">
        <v>162</v>
      </c>
      <c r="E91" s="24">
        <v>0.21</v>
      </c>
      <c r="F91" s="43">
        <f>E91/F8</f>
        <v>4.048582995951417E-3</v>
      </c>
      <c r="G91" s="25">
        <f t="shared" si="38"/>
        <v>14.229600000000003</v>
      </c>
      <c r="H91" s="25">
        <f>G91*2.2/0.7</f>
        <v>44.721600000000016</v>
      </c>
      <c r="I91" s="45">
        <v>100</v>
      </c>
      <c r="J91" s="49">
        <f>I91/J8</f>
        <v>1.2507817385866166E-2</v>
      </c>
      <c r="K91" s="52">
        <f t="shared" si="39"/>
        <v>70</v>
      </c>
      <c r="L91" s="25">
        <f t="shared" si="40"/>
        <v>55.770399999999995</v>
      </c>
      <c r="M91" s="31">
        <f t="shared" si="41"/>
        <v>0.79671999999999998</v>
      </c>
      <c r="N91" s="25">
        <f t="shared" si="42"/>
        <v>85.770399999999995</v>
      </c>
      <c r="O91" s="31">
        <f t="shared" si="43"/>
        <v>0.85770399999999991</v>
      </c>
      <c r="P91" s="26">
        <f t="shared" si="44"/>
        <v>30</v>
      </c>
      <c r="Q91" s="31">
        <f t="shared" si="45"/>
        <v>0.3</v>
      </c>
    </row>
    <row r="92" spans="1:17">
      <c r="A92" s="7" t="s">
        <v>119</v>
      </c>
      <c r="B92" s="4" t="s">
        <v>120</v>
      </c>
      <c r="C92" s="7" t="s">
        <v>2</v>
      </c>
      <c r="D92" s="15" t="s">
        <v>163</v>
      </c>
      <c r="E92" s="24">
        <v>0.16</v>
      </c>
      <c r="F92" s="43">
        <f>E92/F8</f>
        <v>3.0846346635820324E-3</v>
      </c>
      <c r="G92" s="25">
        <f t="shared" si="38"/>
        <v>10.841600000000003</v>
      </c>
      <c r="H92" s="25">
        <f>G92*3.3/0.7</f>
        <v>51.11040000000002</v>
      </c>
      <c r="I92" s="45">
        <v>100</v>
      </c>
      <c r="J92" s="49">
        <f>I92/J8</f>
        <v>1.2507817385866166E-2</v>
      </c>
      <c r="K92" s="52">
        <f t="shared" si="39"/>
        <v>70</v>
      </c>
      <c r="L92" s="25">
        <f t="shared" si="40"/>
        <v>59.1584</v>
      </c>
      <c r="M92" s="31">
        <f t="shared" si="41"/>
        <v>0.84511999999999998</v>
      </c>
      <c r="N92" s="25">
        <f t="shared" si="42"/>
        <v>89.1584</v>
      </c>
      <c r="O92" s="31">
        <f t="shared" si="43"/>
        <v>0.89158400000000004</v>
      </c>
      <c r="P92" s="26">
        <f t="shared" si="44"/>
        <v>30</v>
      </c>
      <c r="Q92" s="31">
        <f t="shared" si="45"/>
        <v>0.3</v>
      </c>
    </row>
    <row r="93" spans="1:17">
      <c r="A93" s="7" t="s">
        <v>121</v>
      </c>
      <c r="B93" s="4" t="s">
        <v>122</v>
      </c>
      <c r="C93" s="7" t="s">
        <v>2</v>
      </c>
      <c r="D93" s="15" t="s">
        <v>164</v>
      </c>
      <c r="E93" s="24">
        <v>1.47</v>
      </c>
      <c r="F93" s="43">
        <f>E93/F8</f>
        <v>2.8340080971659919E-2</v>
      </c>
      <c r="G93" s="25">
        <f t="shared" si="38"/>
        <v>99.607200000000006</v>
      </c>
      <c r="H93" s="25">
        <f>G93*1.98/0.7</f>
        <v>281.74608000000006</v>
      </c>
      <c r="I93" s="45">
        <v>300</v>
      </c>
      <c r="J93" s="49">
        <f>I93/J8</f>
        <v>3.7523452157598502E-2</v>
      </c>
      <c r="K93" s="52">
        <f t="shared" si="39"/>
        <v>210</v>
      </c>
      <c r="L93" s="25">
        <f t="shared" si="40"/>
        <v>110.39279999999999</v>
      </c>
      <c r="M93" s="31">
        <f t="shared" si="41"/>
        <v>0.52567999999999993</v>
      </c>
      <c r="N93" s="25">
        <f t="shared" si="42"/>
        <v>200.39279999999999</v>
      </c>
      <c r="O93" s="31">
        <f t="shared" si="43"/>
        <v>0.66797600000000001</v>
      </c>
      <c r="P93" s="26">
        <f t="shared" si="44"/>
        <v>90</v>
      </c>
      <c r="Q93" s="31">
        <f t="shared" si="45"/>
        <v>0.3</v>
      </c>
    </row>
    <row r="94" spans="1:17" ht="15.6">
      <c r="A94" s="7" t="s">
        <v>123</v>
      </c>
      <c r="B94" s="8" t="s">
        <v>124</v>
      </c>
      <c r="C94" s="7" t="s">
        <v>2</v>
      </c>
      <c r="D94" s="18" t="s">
        <v>124</v>
      </c>
      <c r="E94" s="24">
        <v>0.26</v>
      </c>
      <c r="F94" s="43">
        <f>E94/F8</f>
        <v>5.0125313283208026E-3</v>
      </c>
      <c r="G94" s="25">
        <f t="shared" si="38"/>
        <v>17.617600000000003</v>
      </c>
      <c r="H94" s="25">
        <f>G94*2.2/0.7</f>
        <v>55.36960000000002</v>
      </c>
      <c r="I94" s="45">
        <v>100</v>
      </c>
      <c r="J94" s="49">
        <f>I94/J8</f>
        <v>1.2507817385866166E-2</v>
      </c>
      <c r="K94" s="52">
        <f t="shared" si="39"/>
        <v>70</v>
      </c>
      <c r="L94" s="25">
        <f t="shared" si="40"/>
        <v>52.382399999999997</v>
      </c>
      <c r="M94" s="31">
        <f t="shared" si="41"/>
        <v>0.74831999999999999</v>
      </c>
      <c r="N94" s="25">
        <f t="shared" si="42"/>
        <v>82.38239999999999</v>
      </c>
      <c r="O94" s="31">
        <f t="shared" si="43"/>
        <v>0.82382399999999989</v>
      </c>
      <c r="P94" s="26">
        <f t="shared" si="44"/>
        <v>30</v>
      </c>
      <c r="Q94" s="31">
        <f t="shared" si="45"/>
        <v>0.3</v>
      </c>
    </row>
    <row r="95" spans="1:17">
      <c r="A95" s="7" t="s">
        <v>125</v>
      </c>
      <c r="B95" s="9" t="s">
        <v>126</v>
      </c>
      <c r="C95" s="7" t="s">
        <v>2</v>
      </c>
      <c r="D95" s="19" t="s">
        <v>126</v>
      </c>
      <c r="E95" s="24">
        <v>0.16</v>
      </c>
      <c r="F95" s="43">
        <f>E95/F8</f>
        <v>3.0846346635820324E-3</v>
      </c>
      <c r="G95" s="25">
        <f t="shared" si="38"/>
        <v>10.841600000000003</v>
      </c>
      <c r="H95" s="25">
        <f>G95*3.3/0.7</f>
        <v>51.11040000000002</v>
      </c>
      <c r="I95" s="45">
        <v>100</v>
      </c>
      <c r="J95" s="49">
        <f>I95/J8</f>
        <v>1.2507817385866166E-2</v>
      </c>
      <c r="K95" s="52">
        <f t="shared" si="39"/>
        <v>70</v>
      </c>
      <c r="L95" s="25">
        <f t="shared" si="40"/>
        <v>59.1584</v>
      </c>
      <c r="M95" s="31">
        <f t="shared" si="41"/>
        <v>0.84511999999999998</v>
      </c>
      <c r="N95" s="25">
        <f t="shared" si="42"/>
        <v>89.1584</v>
      </c>
      <c r="O95" s="31">
        <f t="shared" si="43"/>
        <v>0.89158400000000004</v>
      </c>
      <c r="P95" s="26">
        <f t="shared" si="44"/>
        <v>30</v>
      </c>
      <c r="Q95" s="31">
        <f t="shared" si="45"/>
        <v>0.3</v>
      </c>
    </row>
    <row r="96" spans="1:17">
      <c r="A96" s="7" t="s">
        <v>127</v>
      </c>
      <c r="B96" s="9" t="s">
        <v>128</v>
      </c>
      <c r="C96" s="7" t="s">
        <v>2</v>
      </c>
      <c r="D96" s="19" t="s">
        <v>128</v>
      </c>
      <c r="E96" s="24">
        <v>0.11</v>
      </c>
      <c r="F96" s="43">
        <f>E96/F8</f>
        <v>2.1206863312126473E-3</v>
      </c>
      <c r="G96" s="25">
        <f t="shared" si="38"/>
        <v>7.4536000000000016</v>
      </c>
      <c r="H96" s="25">
        <f>G96*3.3/0.7</f>
        <v>35.138400000000004</v>
      </c>
      <c r="I96" s="45">
        <v>100</v>
      </c>
      <c r="J96" s="49">
        <f>I96/J8</f>
        <v>1.2507817385866166E-2</v>
      </c>
      <c r="K96" s="52">
        <f t="shared" si="39"/>
        <v>70</v>
      </c>
      <c r="L96" s="25">
        <f t="shared" si="40"/>
        <v>62.546399999999998</v>
      </c>
      <c r="M96" s="31">
        <f t="shared" si="41"/>
        <v>0.89351999999999998</v>
      </c>
      <c r="N96" s="25">
        <f t="shared" si="42"/>
        <v>92.546400000000006</v>
      </c>
      <c r="O96" s="31">
        <f t="shared" si="43"/>
        <v>0.92546400000000006</v>
      </c>
      <c r="P96" s="26">
        <f t="shared" si="44"/>
        <v>30</v>
      </c>
      <c r="Q96" s="31">
        <f t="shared" si="45"/>
        <v>0.3</v>
      </c>
    </row>
    <row r="97" spans="1:17" ht="15.6">
      <c r="A97" s="7" t="s">
        <v>129</v>
      </c>
      <c r="B97" s="8" t="s">
        <v>130</v>
      </c>
      <c r="C97" s="7" t="s">
        <v>2</v>
      </c>
      <c r="D97" s="18" t="s">
        <v>130</v>
      </c>
      <c r="E97" s="24">
        <v>0.16</v>
      </c>
      <c r="F97" s="43">
        <f>E97/F8</f>
        <v>3.0846346635820324E-3</v>
      </c>
      <c r="G97" s="25">
        <f t="shared" si="38"/>
        <v>10.841600000000003</v>
      </c>
      <c r="H97" s="25">
        <f>G97*3.3/0.7</f>
        <v>51.11040000000002</v>
      </c>
      <c r="I97" s="45">
        <v>100</v>
      </c>
      <c r="J97" s="49">
        <f>I97/J8</f>
        <v>1.2507817385866166E-2</v>
      </c>
      <c r="K97" s="52">
        <f t="shared" si="39"/>
        <v>70</v>
      </c>
      <c r="L97" s="25">
        <f t="shared" si="40"/>
        <v>59.1584</v>
      </c>
      <c r="M97" s="31">
        <f t="shared" si="41"/>
        <v>0.84511999999999998</v>
      </c>
      <c r="N97" s="25">
        <f t="shared" si="42"/>
        <v>89.1584</v>
      </c>
      <c r="O97" s="31">
        <f t="shared" si="43"/>
        <v>0.89158400000000004</v>
      </c>
      <c r="P97" s="26">
        <f t="shared" si="44"/>
        <v>30</v>
      </c>
      <c r="Q97" s="31">
        <f t="shared" si="45"/>
        <v>0.3</v>
      </c>
    </row>
    <row r="98" spans="1:17">
      <c r="A98" s="7" t="s">
        <v>131</v>
      </c>
      <c r="B98" s="8" t="s">
        <v>132</v>
      </c>
      <c r="C98" s="7" t="s">
        <v>2</v>
      </c>
      <c r="D98" s="18" t="s">
        <v>132</v>
      </c>
      <c r="E98" s="24">
        <v>0.32</v>
      </c>
      <c r="F98" s="43">
        <f>E98/F8</f>
        <v>6.1692693271640647E-3</v>
      </c>
      <c r="G98" s="25">
        <f t="shared" si="38"/>
        <v>21.683200000000006</v>
      </c>
      <c r="H98" s="25">
        <f>G98*2.2/0.7</f>
        <v>68.147200000000026</v>
      </c>
      <c r="I98" s="45">
        <v>100</v>
      </c>
      <c r="J98" s="49">
        <f>I98/J8</f>
        <v>1.2507817385866166E-2</v>
      </c>
      <c r="K98" s="52">
        <f t="shared" si="39"/>
        <v>70</v>
      </c>
      <c r="L98" s="25">
        <f t="shared" si="40"/>
        <v>48.316799999999994</v>
      </c>
      <c r="M98" s="31">
        <f t="shared" si="41"/>
        <v>0.69023999999999985</v>
      </c>
      <c r="N98" s="25">
        <f t="shared" si="42"/>
        <v>78.316800000000001</v>
      </c>
      <c r="O98" s="31">
        <f t="shared" si="43"/>
        <v>0.78316799999999998</v>
      </c>
      <c r="P98" s="26">
        <f t="shared" si="44"/>
        <v>30</v>
      </c>
      <c r="Q98" s="31">
        <f t="shared" si="45"/>
        <v>0.3</v>
      </c>
    </row>
    <row r="99" spans="1:17">
      <c r="C99" s="34"/>
      <c r="F99" s="44"/>
    </row>
    <row r="100" spans="1:17">
      <c r="C100" s="34"/>
      <c r="F100" s="44"/>
    </row>
    <row r="101" spans="1:17">
      <c r="C101" s="34"/>
      <c r="F101" s="44"/>
    </row>
    <row r="102" spans="1:17">
      <c r="C102" s="34"/>
      <c r="F102" s="44"/>
    </row>
    <row r="103" spans="1:17">
      <c r="C103" s="34"/>
      <c r="F103" s="44"/>
    </row>
    <row r="104" spans="1:17">
      <c r="C104" s="34"/>
      <c r="F104" s="44"/>
    </row>
    <row r="105" spans="1:17">
      <c r="C105" s="34"/>
      <c r="F105" s="44"/>
    </row>
    <row r="106" spans="1:17">
      <c r="C106" s="34"/>
      <c r="F106" s="44"/>
    </row>
    <row r="107" spans="1:17">
      <c r="C107" s="34"/>
      <c r="F107" s="44"/>
    </row>
    <row r="108" spans="1:17">
      <c r="C108" s="34"/>
      <c r="F108" s="44"/>
    </row>
    <row r="109" spans="1:17">
      <c r="C109" s="34"/>
      <c r="F109" s="44"/>
    </row>
    <row r="110" spans="1:17">
      <c r="C110" s="34"/>
      <c r="F110" s="44"/>
    </row>
    <row r="111" spans="1:17">
      <c r="C111" s="34"/>
      <c r="F111" s="44"/>
    </row>
    <row r="112" spans="1:17">
      <c r="C112" s="34"/>
      <c r="F112" s="44"/>
    </row>
    <row r="113" spans="3:6">
      <c r="C113" s="34"/>
      <c r="F113" s="44"/>
    </row>
    <row r="114" spans="3:6">
      <c r="C114" s="34"/>
      <c r="F114" s="44"/>
    </row>
    <row r="115" spans="3:6">
      <c r="C115" s="34"/>
      <c r="F115" s="44"/>
    </row>
    <row r="116" spans="3:6">
      <c r="C116" s="34"/>
      <c r="F116" s="44"/>
    </row>
    <row r="117" spans="3:6">
      <c r="C117" s="34"/>
      <c r="F117" s="44"/>
    </row>
    <row r="118" spans="3:6">
      <c r="C118" s="34"/>
      <c r="F118" s="44"/>
    </row>
    <row r="119" spans="3:6">
      <c r="C119" s="34"/>
      <c r="F119" s="44"/>
    </row>
    <row r="120" spans="3:6">
      <c r="C120" s="34"/>
      <c r="F120" s="44"/>
    </row>
    <row r="121" spans="3:6">
      <c r="C121" s="34"/>
      <c r="F121" s="44"/>
    </row>
    <row r="122" spans="3:6">
      <c r="C122" s="34"/>
      <c r="F122" s="44"/>
    </row>
    <row r="123" spans="3:6">
      <c r="C123" s="34"/>
      <c r="F123" s="44"/>
    </row>
    <row r="124" spans="3:6">
      <c r="C124" s="34"/>
      <c r="F124" s="44"/>
    </row>
    <row r="125" spans="3:6">
      <c r="C125" s="34"/>
      <c r="F125" s="44"/>
    </row>
    <row r="126" spans="3:6">
      <c r="C126" s="34"/>
      <c r="F126" s="44"/>
    </row>
    <row r="127" spans="3:6">
      <c r="C127" s="34"/>
      <c r="F127" s="44"/>
    </row>
    <row r="128" spans="3:6">
      <c r="C128" s="34"/>
      <c r="F128" s="44"/>
    </row>
    <row r="129" spans="3:6">
      <c r="C129" s="34"/>
      <c r="F129" s="44"/>
    </row>
    <row r="130" spans="3:6">
      <c r="C130" s="34"/>
      <c r="F130" s="44"/>
    </row>
    <row r="131" spans="3:6">
      <c r="C131" s="34"/>
      <c r="F131" s="44"/>
    </row>
    <row r="132" spans="3:6">
      <c r="C132" s="34"/>
      <c r="F132" s="44"/>
    </row>
    <row r="133" spans="3:6">
      <c r="C133" s="34"/>
      <c r="F133" s="44"/>
    </row>
    <row r="134" spans="3:6">
      <c r="C134" s="34"/>
      <c r="F134" s="44"/>
    </row>
    <row r="135" spans="3:6">
      <c r="C135" s="34"/>
      <c r="F135" s="44"/>
    </row>
    <row r="136" spans="3:6">
      <c r="C136" s="34"/>
      <c r="F136" s="44"/>
    </row>
    <row r="137" spans="3:6">
      <c r="C137" s="34"/>
      <c r="F137" s="44"/>
    </row>
    <row r="138" spans="3:6">
      <c r="C138" s="34"/>
      <c r="F138" s="44"/>
    </row>
    <row r="139" spans="3:6">
      <c r="C139" s="34"/>
      <c r="F139" s="44"/>
    </row>
    <row r="140" spans="3:6">
      <c r="C140" s="34"/>
      <c r="F140" s="44"/>
    </row>
    <row r="141" spans="3:6">
      <c r="C141" s="34"/>
    </row>
    <row r="142" spans="3:6">
      <c r="C142" s="34"/>
    </row>
    <row r="143" spans="3:6">
      <c r="C143" s="34"/>
    </row>
    <row r="144" spans="3:6">
      <c r="C144" s="34"/>
    </row>
    <row r="145" spans="3:3">
      <c r="C145" s="34"/>
    </row>
    <row r="146" spans="3:3">
      <c r="C146" s="34"/>
    </row>
    <row r="147" spans="3:3">
      <c r="C147" s="34"/>
    </row>
    <row r="148" spans="3:3">
      <c r="C148" s="34"/>
    </row>
    <row r="149" spans="3:3">
      <c r="C149" s="34"/>
    </row>
    <row r="150" spans="3:3">
      <c r="C150" s="34"/>
    </row>
    <row r="151" spans="3:3">
      <c r="C151" s="34"/>
    </row>
    <row r="152" spans="3:3">
      <c r="C152" s="34"/>
    </row>
    <row r="153" spans="3:3">
      <c r="C153" s="34"/>
    </row>
    <row r="154" spans="3:3">
      <c r="C154" s="34"/>
    </row>
    <row r="155" spans="3:3">
      <c r="C155" s="34"/>
    </row>
    <row r="156" spans="3:3">
      <c r="C156" s="34"/>
    </row>
    <row r="157" spans="3:3">
      <c r="C157" s="34"/>
    </row>
    <row r="158" spans="3:3">
      <c r="C158" s="34"/>
    </row>
    <row r="159" spans="3:3">
      <c r="C159" s="34"/>
    </row>
    <row r="160" spans="3:3">
      <c r="C160" s="34"/>
    </row>
    <row r="161" spans="3:3">
      <c r="C161" s="34"/>
    </row>
    <row r="162" spans="3:3">
      <c r="C162" s="34"/>
    </row>
    <row r="163" spans="3:3">
      <c r="C163" s="34"/>
    </row>
    <row r="164" spans="3:3">
      <c r="C164" s="34"/>
    </row>
    <row r="165" spans="3:3">
      <c r="C165" s="34"/>
    </row>
    <row r="166" spans="3:3">
      <c r="C166" s="34"/>
    </row>
    <row r="167" spans="3:3">
      <c r="C167" s="34"/>
    </row>
    <row r="168" spans="3:3">
      <c r="C168" s="34"/>
    </row>
    <row r="169" spans="3:3">
      <c r="C169" s="34"/>
    </row>
    <row r="170" spans="3:3">
      <c r="C170" s="34"/>
    </row>
    <row r="171" spans="3:3">
      <c r="C171" s="34"/>
    </row>
    <row r="172" spans="3:3">
      <c r="C172" s="34"/>
    </row>
    <row r="173" spans="3:3">
      <c r="C173" s="34"/>
    </row>
    <row r="174" spans="3:3">
      <c r="C174" s="34"/>
    </row>
    <row r="175" spans="3:3">
      <c r="C175" s="34"/>
    </row>
    <row r="176" spans="3:3">
      <c r="C176" s="34"/>
    </row>
    <row r="177" spans="3:3">
      <c r="C177" s="34"/>
    </row>
    <row r="178" spans="3:3">
      <c r="C178" s="34"/>
    </row>
    <row r="179" spans="3:3">
      <c r="C179" s="34"/>
    </row>
    <row r="180" spans="3:3">
      <c r="C180" s="34"/>
    </row>
    <row r="181" spans="3:3">
      <c r="C181" s="34"/>
    </row>
    <row r="182" spans="3:3">
      <c r="C182" s="34"/>
    </row>
    <row r="183" spans="3:3">
      <c r="C183" s="34"/>
    </row>
    <row r="184" spans="3:3">
      <c r="C184" s="34"/>
    </row>
    <row r="185" spans="3:3">
      <c r="C185" s="34"/>
    </row>
    <row r="186" spans="3:3">
      <c r="C186" s="34"/>
    </row>
    <row r="187" spans="3:3">
      <c r="C187" s="34"/>
    </row>
    <row r="188" spans="3:3">
      <c r="C188" s="34"/>
    </row>
    <row r="189" spans="3:3">
      <c r="C189" s="34"/>
    </row>
    <row r="190" spans="3:3">
      <c r="C190" s="34"/>
    </row>
    <row r="191" spans="3:3">
      <c r="C191" s="34"/>
    </row>
    <row r="192" spans="3:3">
      <c r="C192" s="34"/>
    </row>
    <row r="193" spans="3:3">
      <c r="C193" s="34"/>
    </row>
    <row r="194" spans="3:3">
      <c r="C194" s="34"/>
    </row>
    <row r="195" spans="3:3">
      <c r="C195" s="34"/>
    </row>
    <row r="196" spans="3:3">
      <c r="C196" s="34"/>
    </row>
    <row r="197" spans="3:3">
      <c r="C197" s="34"/>
    </row>
    <row r="198" spans="3:3">
      <c r="C198" s="34"/>
    </row>
    <row r="199" spans="3:3">
      <c r="C199" s="34"/>
    </row>
    <row r="200" spans="3:3">
      <c r="C200" s="34"/>
    </row>
    <row r="201" spans="3:3">
      <c r="C201" s="34"/>
    </row>
    <row r="202" spans="3:3">
      <c r="C202" s="34"/>
    </row>
    <row r="203" spans="3:3">
      <c r="C203" s="34"/>
    </row>
    <row r="204" spans="3:3">
      <c r="C204" s="34"/>
    </row>
    <row r="205" spans="3:3">
      <c r="C205" s="34"/>
    </row>
    <row r="206" spans="3:3">
      <c r="C206" s="34"/>
    </row>
    <row r="207" spans="3:3">
      <c r="C207" s="34"/>
    </row>
    <row r="208" spans="3:3">
      <c r="C208" s="34"/>
    </row>
    <row r="209" spans="3:3">
      <c r="C209" s="34"/>
    </row>
    <row r="210" spans="3:3">
      <c r="C210" s="34"/>
    </row>
    <row r="211" spans="3:3">
      <c r="C211" s="34"/>
    </row>
    <row r="212" spans="3:3">
      <c r="C212" s="34"/>
    </row>
    <row r="213" spans="3:3">
      <c r="C213" s="34"/>
    </row>
    <row r="214" spans="3:3">
      <c r="C214" s="34"/>
    </row>
    <row r="215" spans="3:3">
      <c r="C215" s="34"/>
    </row>
    <row r="216" spans="3:3">
      <c r="C216" s="34"/>
    </row>
    <row r="217" spans="3:3">
      <c r="C217" s="34"/>
    </row>
    <row r="218" spans="3:3">
      <c r="C218" s="34"/>
    </row>
    <row r="219" spans="3:3">
      <c r="C219" s="34"/>
    </row>
    <row r="220" spans="3:3">
      <c r="C220" s="34"/>
    </row>
    <row r="221" spans="3:3">
      <c r="C221" s="34"/>
    </row>
    <row r="222" spans="3:3">
      <c r="C222" s="34"/>
    </row>
    <row r="223" spans="3:3">
      <c r="C223" s="34"/>
    </row>
    <row r="224" spans="3:3">
      <c r="C224" s="34"/>
    </row>
    <row r="225" spans="3:3">
      <c r="C225" s="34"/>
    </row>
    <row r="226" spans="3:3">
      <c r="C226" s="34"/>
    </row>
    <row r="227" spans="3:3">
      <c r="C227" s="34"/>
    </row>
    <row r="228" spans="3:3">
      <c r="C228" s="34"/>
    </row>
    <row r="229" spans="3:3">
      <c r="C229" s="34"/>
    </row>
    <row r="230" spans="3:3">
      <c r="C230" s="34"/>
    </row>
    <row r="231" spans="3:3">
      <c r="C231" s="34"/>
    </row>
    <row r="232" spans="3:3">
      <c r="C232" s="34"/>
    </row>
    <row r="233" spans="3:3">
      <c r="C233" s="34"/>
    </row>
    <row r="234" spans="3:3">
      <c r="C234" s="34"/>
    </row>
    <row r="235" spans="3:3">
      <c r="C235" s="34"/>
    </row>
    <row r="236" spans="3:3">
      <c r="C236" s="34"/>
    </row>
    <row r="237" spans="3:3">
      <c r="C237" s="34"/>
    </row>
    <row r="238" spans="3:3">
      <c r="C238" s="34"/>
    </row>
    <row r="239" spans="3:3">
      <c r="C239" s="34"/>
    </row>
    <row r="240" spans="3:3">
      <c r="C240" s="34"/>
    </row>
    <row r="241" spans="3:3">
      <c r="C241" s="34"/>
    </row>
    <row r="242" spans="3:3">
      <c r="C242" s="34"/>
    </row>
    <row r="243" spans="3:3">
      <c r="C243" s="34"/>
    </row>
    <row r="244" spans="3:3">
      <c r="C244" s="34"/>
    </row>
    <row r="245" spans="3:3">
      <c r="C245" s="34"/>
    </row>
    <row r="246" spans="3:3">
      <c r="C246" s="34"/>
    </row>
    <row r="247" spans="3:3">
      <c r="C247" s="34"/>
    </row>
    <row r="248" spans="3:3">
      <c r="C248" s="34"/>
    </row>
    <row r="249" spans="3:3">
      <c r="C249" s="34"/>
    </row>
    <row r="250" spans="3:3">
      <c r="C250" s="34"/>
    </row>
    <row r="251" spans="3:3">
      <c r="C251" s="34"/>
    </row>
    <row r="252" spans="3:3">
      <c r="C252" s="34"/>
    </row>
    <row r="253" spans="3:3">
      <c r="C253" s="34"/>
    </row>
    <row r="254" spans="3:3">
      <c r="C254" s="34"/>
    </row>
    <row r="255" spans="3:3">
      <c r="C255" s="34"/>
    </row>
    <row r="256" spans="3:3">
      <c r="C256" s="34"/>
    </row>
    <row r="257" spans="3:3">
      <c r="C257" s="34"/>
    </row>
    <row r="258" spans="3:3">
      <c r="C258" s="34"/>
    </row>
    <row r="259" spans="3:3">
      <c r="C259" s="34"/>
    </row>
    <row r="260" spans="3:3">
      <c r="C260" s="34"/>
    </row>
    <row r="261" spans="3:3">
      <c r="C261" s="34"/>
    </row>
    <row r="262" spans="3:3">
      <c r="C262" s="34"/>
    </row>
    <row r="263" spans="3:3">
      <c r="C263" s="34"/>
    </row>
    <row r="264" spans="3:3">
      <c r="C264" s="34"/>
    </row>
    <row r="265" spans="3:3">
      <c r="C265" s="34"/>
    </row>
    <row r="266" spans="3:3">
      <c r="C266" s="34"/>
    </row>
    <row r="267" spans="3:3">
      <c r="C267" s="34"/>
    </row>
    <row r="268" spans="3:3">
      <c r="C268" s="34"/>
    </row>
    <row r="269" spans="3:3">
      <c r="C269" s="34"/>
    </row>
    <row r="270" spans="3:3">
      <c r="C270" s="34"/>
    </row>
    <row r="271" spans="3:3">
      <c r="C271" s="34"/>
    </row>
    <row r="272" spans="3:3">
      <c r="C272" s="34"/>
    </row>
    <row r="273" spans="3:3">
      <c r="C273" s="34"/>
    </row>
    <row r="274" spans="3:3">
      <c r="C274" s="34"/>
    </row>
    <row r="275" spans="3:3">
      <c r="C275" s="34"/>
    </row>
    <row r="276" spans="3:3">
      <c r="C276" s="34"/>
    </row>
    <row r="277" spans="3:3">
      <c r="C277" s="34"/>
    </row>
    <row r="278" spans="3:3">
      <c r="C278" s="34"/>
    </row>
    <row r="279" spans="3:3">
      <c r="C279" s="34"/>
    </row>
    <row r="280" spans="3:3">
      <c r="C280" s="34"/>
    </row>
    <row r="281" spans="3:3">
      <c r="C281" s="34"/>
    </row>
    <row r="282" spans="3:3">
      <c r="C282" s="34"/>
    </row>
    <row r="283" spans="3:3">
      <c r="C283" s="34"/>
    </row>
    <row r="284" spans="3:3">
      <c r="C284" s="34"/>
    </row>
    <row r="285" spans="3:3">
      <c r="C285" s="34"/>
    </row>
    <row r="286" spans="3:3">
      <c r="C286" s="34"/>
    </row>
    <row r="287" spans="3:3">
      <c r="C287" s="34"/>
    </row>
    <row r="288" spans="3:3">
      <c r="C288" s="34"/>
    </row>
    <row r="289" spans="3:3">
      <c r="C289" s="34"/>
    </row>
    <row r="290" spans="3:3">
      <c r="C290" s="34"/>
    </row>
    <row r="291" spans="3:3">
      <c r="C291" s="34"/>
    </row>
    <row r="292" spans="3:3">
      <c r="C292" s="34"/>
    </row>
    <row r="293" spans="3:3">
      <c r="C293" s="34"/>
    </row>
    <row r="294" spans="3:3">
      <c r="C294" s="34"/>
    </row>
    <row r="295" spans="3:3">
      <c r="C295" s="34"/>
    </row>
    <row r="296" spans="3:3">
      <c r="C296" s="34"/>
    </row>
  </sheetData>
  <mergeCells count="11">
    <mergeCell ref="A10:A11"/>
    <mergeCell ref="B10:B11"/>
    <mergeCell ref="C10:C11"/>
    <mergeCell ref="D10:D11"/>
    <mergeCell ref="E10:E11"/>
    <mergeCell ref="I10:I11"/>
    <mergeCell ref="L10:M11"/>
    <mergeCell ref="N10:O11"/>
    <mergeCell ref="P10:Q11"/>
    <mergeCell ref="D68:D70"/>
    <mergeCell ref="H10:H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with30%margintoSRP</vt:lpstr>
      <vt:lpstr>without30%margintoSRP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2023-01-14T12:05:09Z</dcterms:created>
  <dcterms:modified xsi:type="dcterms:W3CDTF">2023-01-31T04:23:01Z</dcterms:modified>
</cp:coreProperties>
</file>