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672" yWindow="48" windowWidth="10356" windowHeight="9516"/>
  </bookViews>
  <sheets>
    <sheet name="masterlist" sheetId="1" r:id="rId1"/>
    <sheet name="SRP.for.OMF" sheetId="3" r:id="rId2"/>
    <sheet name="SRP" sheetId="4" r:id="rId3"/>
  </sheets>
  <calcPr calcId="124519"/>
</workbook>
</file>

<file path=xl/calcChain.xml><?xml version="1.0" encoding="utf-8"?>
<calcChain xmlns="http://schemas.openxmlformats.org/spreadsheetml/2006/main">
  <c r="I55" i="3"/>
  <c r="H55"/>
  <c r="G55"/>
  <c r="I54"/>
  <c r="H54"/>
  <c r="G54"/>
  <c r="I53"/>
  <c r="H53"/>
  <c r="G53"/>
  <c r="H52"/>
  <c r="I52" s="1"/>
  <c r="G52"/>
  <c r="I51"/>
  <c r="H51"/>
  <c r="G51"/>
  <c r="I50"/>
  <c r="H50"/>
  <c r="G50"/>
  <c r="I49"/>
  <c r="H49"/>
  <c r="G49"/>
  <c r="I48"/>
  <c r="H48"/>
  <c r="G48"/>
  <c r="I47"/>
  <c r="H47"/>
  <c r="G47"/>
  <c r="I46"/>
  <c r="H46"/>
  <c r="G46"/>
  <c r="I45"/>
  <c r="H45"/>
  <c r="G45"/>
  <c r="I44"/>
  <c r="H44"/>
  <c r="G44"/>
  <c r="I43"/>
  <c r="H43"/>
  <c r="G43"/>
  <c r="I42"/>
  <c r="H42"/>
  <c r="G42"/>
  <c r="I41"/>
  <c r="H41"/>
  <c r="G41"/>
  <c r="I40"/>
  <c r="H40"/>
  <c r="G40"/>
  <c r="I39"/>
  <c r="H39"/>
  <c r="G39"/>
  <c r="I38"/>
  <c r="H38"/>
  <c r="G38"/>
  <c r="I37"/>
  <c r="H37"/>
  <c r="G37"/>
  <c r="I36"/>
  <c r="H36"/>
  <c r="G36"/>
  <c r="I34"/>
  <c r="H34"/>
  <c r="G34"/>
  <c r="I33"/>
  <c r="H33"/>
  <c r="G33"/>
  <c r="I32"/>
  <c r="H32"/>
  <c r="G32"/>
  <c r="I31"/>
  <c r="H31"/>
  <c r="G31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H19" i="1"/>
  <c r="I19" s="1"/>
  <c r="G55"/>
  <c r="H55" s="1"/>
  <c r="G54"/>
  <c r="H54" s="1"/>
  <c r="G42"/>
  <c r="H42" s="1"/>
  <c r="I42" s="1"/>
  <c r="G53"/>
  <c r="H53" s="1"/>
  <c r="G39"/>
  <c r="H39" s="1"/>
  <c r="G38"/>
  <c r="H38" s="1"/>
  <c r="G37"/>
  <c r="H37" s="1"/>
  <c r="I37" s="1"/>
  <c r="G36"/>
  <c r="H36" s="1"/>
  <c r="I36" s="1"/>
  <c r="G44"/>
  <c r="H44" s="1"/>
  <c r="I44" s="1"/>
  <c r="G52"/>
  <c r="H52" s="1"/>
  <c r="I52" s="1"/>
  <c r="G51"/>
  <c r="H51" s="1"/>
  <c r="I51" s="1"/>
  <c r="G50"/>
  <c r="H50" s="1"/>
  <c r="I50" s="1"/>
  <c r="G49"/>
  <c r="H49" s="1"/>
  <c r="I49" s="1"/>
  <c r="G48"/>
  <c r="H48" s="1"/>
  <c r="G47"/>
  <c r="H47" s="1"/>
  <c r="G46"/>
  <c r="H46" s="1"/>
  <c r="I46" s="1"/>
  <c r="G43"/>
  <c r="H43" s="1"/>
  <c r="G41"/>
  <c r="H41" s="1"/>
  <c r="I41" s="1"/>
  <c r="G40"/>
  <c r="H40" s="1"/>
  <c r="I40" s="1"/>
  <c r="G45"/>
  <c r="H45" s="1"/>
  <c r="I45" s="1"/>
  <c r="G34"/>
  <c r="H34" s="1"/>
  <c r="G16"/>
  <c r="H16" s="1"/>
  <c r="G33"/>
  <c r="H33" s="1"/>
  <c r="G32"/>
  <c r="H32" s="1"/>
  <c r="I32" s="1"/>
  <c r="G31"/>
  <c r="H31" s="1"/>
  <c r="I31" s="1"/>
  <c r="G30"/>
  <c r="H30" s="1"/>
  <c r="I30" s="1"/>
  <c r="G29"/>
  <c r="H29" s="1"/>
  <c r="I29" s="1"/>
  <c r="G28"/>
  <c r="H28" s="1"/>
  <c r="I28" s="1"/>
  <c r="G15"/>
  <c r="H15" s="1"/>
  <c r="I15" s="1"/>
  <c r="G17"/>
  <c r="H17" s="1"/>
  <c r="I17" s="1"/>
  <c r="G27"/>
  <c r="H27" s="1"/>
  <c r="I27" s="1"/>
  <c r="G26"/>
  <c r="H26" s="1"/>
  <c r="I26" s="1"/>
  <c r="G14"/>
  <c r="H14" s="1"/>
  <c r="G25"/>
  <c r="H25" s="1"/>
  <c r="G24"/>
  <c r="H24" s="1"/>
  <c r="G23"/>
  <c r="H23" s="1"/>
  <c r="I23" s="1"/>
  <c r="G22"/>
  <c r="H22" s="1"/>
  <c r="I22" s="1"/>
  <c r="G21"/>
  <c r="H21" s="1"/>
  <c r="I21" s="1"/>
  <c r="G20"/>
  <c r="H20" s="1"/>
  <c r="I20" s="1"/>
  <c r="G19"/>
  <c r="G18"/>
  <c r="H18" s="1"/>
  <c r="I55" l="1"/>
  <c r="I54"/>
  <c r="I53"/>
  <c r="I39"/>
  <c r="I38"/>
  <c r="I48"/>
  <c r="I47"/>
  <c r="I43"/>
  <c r="I34"/>
  <c r="I16"/>
  <c r="I33"/>
  <c r="I14"/>
  <c r="I25"/>
  <c r="I24"/>
  <c r="I18"/>
</calcChain>
</file>

<file path=xl/comments1.xml><?xml version="1.0" encoding="utf-8"?>
<comments xmlns="http://schemas.openxmlformats.org/spreadsheetml/2006/main">
  <authors>
    <author>Alvin De Rivera</author>
    <author/>
  </authors>
  <commentList>
    <comment ref="A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FG cost = USD 2,054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uc=US$21.90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uc=US$12.80</t>
        </r>
      </text>
    </comment>
    <comment ref="E16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uc=46.30
KLG-SF40-WBR &amp; IF100, uc=42.80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uc=US$283.90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uc=US$3.60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uc=US$3.30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uc=US$0.20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uc=US$0.05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uc=US$5.90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 = US$14.30</t>
        </r>
      </text>
    </comment>
    <comment ref="E24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Uc=8.9
04/09/20-Packing list uc=7.20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uc=US$1.20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uc=US$8.70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uc=US$3.20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uc=US$0.80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uc=US$0.40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uc=US$3.30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uc=US$4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uc=US$0.03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KLG-SF40-WBR &amp; IF100, uc=7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uc=US$1.60</t>
        </r>
      </text>
    </comment>
    <comment ref="E3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uc=US$135.30</t>
        </r>
      </text>
    </comment>
    <comment ref="E3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uc=37.70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uc=10.60</t>
        </r>
      </text>
    </comment>
    <comment ref="E3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uc=20.20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uc=US$65.60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uc=US$63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uc=3.30</t>
        </r>
      </text>
    </comment>
    <comment ref="E4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uc=US$393.40</t>
        </r>
      </text>
    </comment>
    <comment ref="E4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uc=331.40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uc=US$4.70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uc=US$3.90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uc=US$3.10</t>
        </r>
      </text>
    </comment>
    <comment ref="E48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Uc=1.60
09/13/2022, uc=1.50</t>
        </r>
      </text>
    </comment>
    <comment ref="E4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UC=1.50</t>
        </r>
      </text>
    </comment>
    <comment ref="E5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uc=US$27.30</t>
        </r>
      </text>
    </comment>
    <comment ref="E5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uc=US$0.05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uc=US$0.60</t>
        </r>
      </text>
    </comment>
    <comment ref="E5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uc=34.80</t>
        </r>
      </text>
    </comment>
    <comment ref="E5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uc=2.60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uc=9.80</t>
        </r>
      </text>
    </comment>
  </commentList>
</comments>
</file>

<file path=xl/comments2.xml><?xml version="1.0" encoding="utf-8"?>
<comments xmlns="http://schemas.openxmlformats.org/spreadsheetml/2006/main">
  <authors>
    <author>Alvin De Rivera</author>
    <author/>
  </authors>
  <commentList>
    <comment ref="A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FG cost = USD 2,054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uc=US$21.90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uc=US$12.80</t>
        </r>
      </text>
    </comment>
    <comment ref="E16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uc=46.30
KLG-SF40-WBR &amp; IF100, uc=42.80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uc=US$283.90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uc=US$3.60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uc=US$3.30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uc=US$0.20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uc=US$0.05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uc=US$5.90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 = US$14.30</t>
        </r>
      </text>
    </comment>
    <comment ref="E24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Uc=8.9
04/09/20-Packing list uc=7.20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uc=US$1.20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uc=US$8.70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uc=US$3.20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uc=US$0.80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uc=US$0.40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uc=US$3.30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uc=US$4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uc=US$0.03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KLG-SF40-WBR &amp; IF100, uc=7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uc=US$1.60</t>
        </r>
      </text>
    </comment>
    <comment ref="E3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uc=US$135.30</t>
        </r>
      </text>
    </comment>
    <comment ref="E3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uc=37.70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uc=10.60</t>
        </r>
      </text>
    </comment>
    <comment ref="E3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uc=20.20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uc=US$65.60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uc=US$63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uc=3.30</t>
        </r>
      </text>
    </comment>
    <comment ref="E4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uc=US$393.40</t>
        </r>
      </text>
    </comment>
    <comment ref="E4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uc=331.40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uc=US$4.70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uc=US$3.90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uc=US$3.10</t>
        </r>
      </text>
    </comment>
    <comment ref="E48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Uc=1.60
09/13/2022, uc=1.50</t>
        </r>
      </text>
    </comment>
    <comment ref="E4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UC=1.50</t>
        </r>
      </text>
    </comment>
    <comment ref="E5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uc=US$27.30</t>
        </r>
      </text>
    </comment>
    <comment ref="E5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uc=US$0.05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uc=US$0.60</t>
        </r>
      </text>
    </comment>
    <comment ref="E5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uc=34.80</t>
        </r>
      </text>
    </comment>
    <comment ref="E5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uc=2.60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uc=9.80</t>
        </r>
      </text>
    </comment>
  </commentList>
</comments>
</file>

<file path=xl/sharedStrings.xml><?xml version="1.0" encoding="utf-8"?>
<sst xmlns="http://schemas.openxmlformats.org/spreadsheetml/2006/main" count="482" uniqueCount="192">
  <si>
    <t>KOLIN PHILIPPINES INT'L., INC.</t>
  </si>
  <si>
    <t>Kolin Part</t>
  </si>
  <si>
    <t>Common</t>
  </si>
  <si>
    <t>Supplier</t>
  </si>
  <si>
    <t>Code</t>
  </si>
  <si>
    <t>Model</t>
  </si>
  <si>
    <t>Indoor</t>
  </si>
  <si>
    <t>n/a</t>
  </si>
  <si>
    <t>Outdoor</t>
  </si>
  <si>
    <t>Condenser</t>
  </si>
  <si>
    <t>FOB</t>
  </si>
  <si>
    <t>FOBx1.1x1.12xP60.00</t>
  </si>
  <si>
    <t>ASC Price</t>
  </si>
  <si>
    <t>SRP</t>
  </si>
  <si>
    <t>-</t>
  </si>
  <si>
    <t>UP</t>
  </si>
  <si>
    <t>KOLIN Description</t>
  </si>
  <si>
    <t>Supplier Description</t>
  </si>
  <si>
    <t>Evaporator Assy</t>
  </si>
  <si>
    <t>Fan Motor LN170A</t>
  </si>
  <si>
    <t>Centrifugal Fan</t>
  </si>
  <si>
    <t>Filter Sub-Assy</t>
  </si>
  <si>
    <t>Drainage Pipe Sub-assy</t>
  </si>
  <si>
    <t>1501442410</t>
  </si>
  <si>
    <t>10314401</t>
  </si>
  <si>
    <t>3301074709</t>
  </si>
  <si>
    <t>KLG-SF40-5G1M/SF70-4D3M / SF40-3D1M/ IF40/70/IF40-5G1M32</t>
  </si>
  <si>
    <t>GR1501442410</t>
  </si>
  <si>
    <t>Fan Motor (IDU)  LN170A</t>
  </si>
  <si>
    <t>MD2011405401</t>
  </si>
  <si>
    <t>Capacitor 10mf / 450V</t>
  </si>
  <si>
    <t>Blower Housing</t>
  </si>
  <si>
    <t>Condenser Assy</t>
  </si>
  <si>
    <t>Handle (9082C)</t>
  </si>
  <si>
    <t>Propeller fan</t>
  </si>
  <si>
    <t>SERVICE PARTS COMPONENT</t>
  </si>
  <si>
    <t>Blower Wheel 379x180.5</t>
  </si>
  <si>
    <t>KLG-IF100-4F3M410</t>
  </si>
  <si>
    <t>FEBRUARY 05, 2024</t>
  </si>
  <si>
    <t>LF28WPd/Na-F(I)</t>
  </si>
  <si>
    <t>LF28WPd/Na-F(O)</t>
  </si>
  <si>
    <t>Filter Sub-assy</t>
  </si>
  <si>
    <t>Swing Motor SM014</t>
  </si>
  <si>
    <t>Air louver (vertical)</t>
  </si>
  <si>
    <t>Swing Lever</t>
  </si>
  <si>
    <t>Electonic Expansion Valve</t>
  </si>
  <si>
    <t>GR4304413205</t>
  </si>
  <si>
    <t>Electronic Expansion Valve Fitting</t>
  </si>
  <si>
    <t>Bidirection Strainer</t>
  </si>
  <si>
    <t>PCB (IDU) Z6L35AK</t>
  </si>
  <si>
    <t>Drain Pan (IDU)</t>
  </si>
  <si>
    <t>Strainer (IDU)</t>
  </si>
  <si>
    <t>Evaporator</t>
  </si>
  <si>
    <t>GR30296000044</t>
  </si>
  <si>
    <t>Display Board Z635A</t>
  </si>
  <si>
    <t>Drain Hose 2M</t>
  </si>
  <si>
    <t>Sensor Sub-assy</t>
  </si>
  <si>
    <t>Remote Control</t>
  </si>
  <si>
    <t>Synchronous Motor SM014</t>
  </si>
  <si>
    <t>Air Louver (12pcs)</t>
  </si>
  <si>
    <t>Swing Lever (2pcs)</t>
  </si>
  <si>
    <t>Propeller housing Assy (2pcs)</t>
  </si>
  <si>
    <t>Electronic Expansion Valve UKV-40D306</t>
  </si>
  <si>
    <t>Bidirection Strainer (2pcs)</t>
  </si>
  <si>
    <t>Main Board主板 Z6L35AK(总装拨码)</t>
  </si>
  <si>
    <t>Water Tray Assy</t>
  </si>
  <si>
    <t>Strainer φ19</t>
  </si>
  <si>
    <t>Display Board Z6S35A</t>
  </si>
  <si>
    <t>Drain Pipe 2M</t>
  </si>
  <si>
    <t xml:space="preserve">Remote Controller </t>
  </si>
  <si>
    <t>Nut with Washer M8Xφ22X8 (Blower Wheel)</t>
  </si>
  <si>
    <t>Capacitor CBB61S CBB61S 10uF/450V(P2/S3) 2pcs</t>
  </si>
  <si>
    <t>KFS-55DINV</t>
  </si>
  <si>
    <t>VRK5-51FLINV</t>
  </si>
  <si>
    <t>KLG-SF40-5G1M/KFM-400F1J</t>
  </si>
  <si>
    <t>11723201</t>
  </si>
  <si>
    <t>15014803</t>
  </si>
  <si>
    <t>10514801</t>
  </si>
  <si>
    <t>10584801</t>
  </si>
  <si>
    <t>12103202</t>
  </si>
  <si>
    <t>43044100190</t>
  </si>
  <si>
    <t>4304413205</t>
  </si>
  <si>
    <t>07220016</t>
  </si>
  <si>
    <t>300002060041</t>
  </si>
  <si>
    <t>01283231</t>
  </si>
  <si>
    <t>07413900026</t>
  </si>
  <si>
    <t>011001060037</t>
  </si>
  <si>
    <t>30296000044</t>
  </si>
  <si>
    <t>05238201</t>
  </si>
  <si>
    <t>05230022</t>
  </si>
  <si>
    <t>390002060005</t>
  </si>
  <si>
    <t>30510589_K79941</t>
  </si>
  <si>
    <t>70310014</t>
  </si>
  <si>
    <t>Fan Motor (DC) SWZ250A</t>
  </si>
  <si>
    <t>Compressor LNB65FAJMC</t>
  </si>
  <si>
    <t>Strainer (compressor)</t>
  </si>
  <si>
    <t>Gas Tube Filter</t>
  </si>
  <si>
    <t>GR46020007</t>
  </si>
  <si>
    <t>Pressure switch 0.05/0.15Mpa</t>
  </si>
  <si>
    <t>GR460200061</t>
  </si>
  <si>
    <t>Pressure Switch YK4.4/3.8MPa (Red)</t>
  </si>
  <si>
    <t>Gas-Liquid Separator</t>
  </si>
  <si>
    <t>Strainer (condenser)</t>
  </si>
  <si>
    <t>PCB (ODU) ZQ3230B</t>
  </si>
  <si>
    <t>PCB (ODU) WZ6L35M</t>
  </si>
  <si>
    <t>PCB (ODU) WZ6L35M(CPU)</t>
  </si>
  <si>
    <t>Filter Board WZ814N</t>
  </si>
  <si>
    <t>Reactor (ODU) L1.3mH/50A/10/(400+440)</t>
  </si>
  <si>
    <t>Electric Heater(Compressor)</t>
  </si>
  <si>
    <t>Cut-off Valve 7/8(R410A)</t>
  </si>
  <si>
    <t>Axial Flow Fan (2pcs)</t>
  </si>
  <si>
    <t>Brushless DC Motor SWZ250A</t>
  </si>
  <si>
    <t>Compressor and Fittings LNB65FAJMC</t>
  </si>
  <si>
    <t>Pressure Protech Switch YK4.4/3.8MPa</t>
  </si>
  <si>
    <t>Gas-liquid Separator</t>
  </si>
  <si>
    <t>Handle (2pcs)</t>
  </si>
  <si>
    <t>Main Board ZQ3230B</t>
  </si>
  <si>
    <t>Main Board 主板 WZ6L35M(总装拨码)</t>
  </si>
  <si>
    <t>Main Board 主板 WZ6L35M(CPU)</t>
  </si>
  <si>
    <t>Filter Board 滤波板 WZ814N</t>
  </si>
  <si>
    <t>Reactor 电抗器 L1.3mH/50A/10/(400+440)</t>
  </si>
  <si>
    <t>Electrical Heater(Compressor)</t>
  </si>
  <si>
    <t>Cut-off Valve 截止阀 7/8(R410A)</t>
  </si>
  <si>
    <t>KLG-IF70-2C1M/VRK-60WINV/IF70-5G1M32</t>
  </si>
  <si>
    <t>KFS-35DINV</t>
  </si>
  <si>
    <t>10434100008</t>
  </si>
  <si>
    <t>15704100010</t>
  </si>
  <si>
    <t>1570410001001</t>
  </si>
  <si>
    <t>009001060108</t>
  </si>
  <si>
    <t>07414100026</t>
  </si>
  <si>
    <t>072190512</t>
  </si>
  <si>
    <t>46020007</t>
  </si>
  <si>
    <t>460200061</t>
  </si>
  <si>
    <t>07424140</t>
  </si>
  <si>
    <t>26235253</t>
  </si>
  <si>
    <t>0721212101</t>
  </si>
  <si>
    <t>011002060018</t>
  </si>
  <si>
    <t>300027060235</t>
  </si>
  <si>
    <t>300027000244</t>
  </si>
  <si>
    <t>300027000243</t>
  </si>
  <si>
    <t>30228000032</t>
  </si>
  <si>
    <t>43138000049</t>
  </si>
  <si>
    <t>390002060089</t>
  </si>
  <si>
    <t>7651521212</t>
  </si>
  <si>
    <t>07334100012</t>
  </si>
  <si>
    <t>TK0499116000</t>
  </si>
  <si>
    <t>GR11723201</t>
  </si>
  <si>
    <t>GR15014803</t>
  </si>
  <si>
    <t>GR10514801</t>
  </si>
  <si>
    <t>GR10584801</t>
  </si>
  <si>
    <t>GR12103202</t>
  </si>
  <si>
    <t>GR43044100190</t>
  </si>
  <si>
    <r>
      <t xml:space="preserve">Pressure Protect Switch </t>
    </r>
    <r>
      <rPr>
        <sz val="10"/>
        <rFont val="Arial"/>
        <family val="2"/>
      </rPr>
      <t xml:space="preserve">压力开关 </t>
    </r>
    <r>
      <rPr>
        <sz val="10"/>
        <color theme="1"/>
        <rFont val="Arial"/>
        <family val="2"/>
      </rPr>
      <t>0.05/0.15MPa</t>
    </r>
  </si>
  <si>
    <t>GR07220016</t>
  </si>
  <si>
    <t>GR300002060041</t>
  </si>
  <si>
    <t>GR01283231</t>
  </si>
  <si>
    <t>GR07413900026</t>
  </si>
  <si>
    <t>GR011001060037</t>
  </si>
  <si>
    <t>GR05238201</t>
  </si>
  <si>
    <t>GR05230022</t>
  </si>
  <si>
    <t>GR390002060005</t>
  </si>
  <si>
    <t>GR30510589_K79941</t>
  </si>
  <si>
    <t>GR70310014</t>
  </si>
  <si>
    <t>GR10434100008</t>
  </si>
  <si>
    <t>GR15704100010</t>
  </si>
  <si>
    <t>GR1570410001001</t>
  </si>
  <si>
    <t>GR009001060108</t>
  </si>
  <si>
    <t>GR07414100026</t>
  </si>
  <si>
    <t>GR072190512</t>
  </si>
  <si>
    <t>GR07424140</t>
  </si>
  <si>
    <t>GR26235253</t>
  </si>
  <si>
    <t>GR0721212101</t>
  </si>
  <si>
    <t>GR011002060018</t>
  </si>
  <si>
    <t>GR300027060235</t>
  </si>
  <si>
    <t>GR300027000244</t>
  </si>
  <si>
    <t>GR300027000243</t>
  </si>
  <si>
    <t>GR30228000032</t>
  </si>
  <si>
    <t>GR43138000049</t>
  </si>
  <si>
    <t>GR390002060089</t>
  </si>
  <si>
    <t>GR7651521212</t>
  </si>
  <si>
    <t>GR07334100012</t>
  </si>
  <si>
    <t>ASC Mark-up</t>
  </si>
  <si>
    <t>Cost (Php)</t>
  </si>
  <si>
    <t>Standard Cost (Php)</t>
  </si>
  <si>
    <t>Php</t>
  </si>
  <si>
    <t>PRICELIST OF SPARE PARTS</t>
  </si>
  <si>
    <t>Prepared by:</t>
  </si>
  <si>
    <t>Mr. Alvin de Rivera</t>
  </si>
  <si>
    <t>Service Assistant Manager</t>
  </si>
  <si>
    <t>Approved by:</t>
  </si>
  <si>
    <t>Mr. Oliver M. Filoteo</t>
  </si>
  <si>
    <t>Executive Vice President / COO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</si>
</sst>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name val="宋体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"/>
      <name val="Tahoma"/>
      <family val="2"/>
      <charset val="1"/>
    </font>
    <font>
      <sz val="9"/>
      <color indexed="8"/>
      <name val="Tahoma"/>
      <family val="2"/>
      <charset val="1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0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</borders>
  <cellStyleXfs count="49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88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vertical="center"/>
    </xf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" fontId="3" fillId="0" borderId="0" xfId="0" applyNumberFormat="1" applyFont="1" applyFill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4" fontId="3" fillId="0" borderId="10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2" fillId="0" borderId="0" xfId="0" quotePrefix="1" applyFont="1" applyFill="1" applyAlignment="1">
      <alignment vertical="center"/>
    </xf>
    <xf numFmtId="4" fontId="4" fillId="0" borderId="1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0" fillId="0" borderId="6" xfId="0" applyFont="1" applyFill="1" applyBorder="1" applyAlignment="1">
      <alignment horizontal="center"/>
    </xf>
    <xf numFmtId="49" fontId="12" fillId="0" borderId="12" xfId="0" applyNumberFormat="1" applyFont="1" applyFill="1" applyBorder="1" applyAlignment="1">
      <alignment horizontal="center" wrapText="1"/>
    </xf>
    <xf numFmtId="49" fontId="12" fillId="0" borderId="12" xfId="0" applyNumberFormat="1" applyFont="1" applyBorder="1" applyAlignment="1">
      <alignment horizontal="center" wrapText="1"/>
    </xf>
    <xf numFmtId="0" fontId="0" fillId="0" borderId="4" xfId="0" applyFont="1" applyFill="1" applyBorder="1" applyAlignment="1">
      <alignment horizontal="center"/>
    </xf>
    <xf numFmtId="49" fontId="12" fillId="0" borderId="6" xfId="0" applyNumberFormat="1" applyFont="1" applyFill="1" applyBorder="1" applyAlignment="1">
      <alignment wrapText="1"/>
    </xf>
    <xf numFmtId="4" fontId="3" fillId="0" borderId="7" xfId="0" applyNumberFormat="1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49" fontId="12" fillId="0" borderId="6" xfId="0" applyNumberFormat="1" applyFont="1" applyBorder="1" applyAlignment="1">
      <alignment wrapText="1"/>
    </xf>
    <xf numFmtId="49" fontId="12" fillId="4" borderId="6" xfId="0" applyNumberFormat="1" applyFont="1" applyFill="1" applyBorder="1" applyAlignment="1"/>
    <xf numFmtId="49" fontId="12" fillId="0" borderId="13" xfId="0" applyNumberFormat="1" applyFont="1" applyFill="1" applyBorder="1" applyAlignment="1">
      <alignment horizontal="center" wrapText="1"/>
    </xf>
    <xf numFmtId="49" fontId="12" fillId="4" borderId="12" xfId="0" applyNumberFormat="1" applyFont="1" applyFill="1" applyBorder="1" applyAlignment="1">
      <alignment horizontal="center" wrapText="1"/>
    </xf>
    <xf numFmtId="0" fontId="0" fillId="4" borderId="4" xfId="0" applyFont="1" applyFill="1" applyBorder="1" applyAlignment="1">
      <alignment horizontal="center"/>
    </xf>
    <xf numFmtId="49" fontId="12" fillId="0" borderId="6" xfId="0" applyNumberFormat="1" applyFont="1" applyFill="1" applyBorder="1" applyAlignment="1"/>
    <xf numFmtId="0" fontId="4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vertical="center"/>
    </xf>
    <xf numFmtId="49" fontId="14" fillId="4" borderId="6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4" fontId="15" fillId="0" borderId="6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12" fillId="0" borderId="6" xfId="0" applyFont="1" applyFill="1" applyBorder="1"/>
    <xf numFmtId="0" fontId="12" fillId="0" borderId="6" xfId="0" applyFont="1" applyFill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4" borderId="6" xfId="0" applyFont="1" applyFill="1" applyBorder="1" applyAlignment="1">
      <alignment horizontal="left"/>
    </xf>
    <xf numFmtId="0" fontId="12" fillId="4" borderId="6" xfId="0" applyFont="1" applyFill="1" applyBorder="1"/>
    <xf numFmtId="0" fontId="12" fillId="0" borderId="4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4" fontId="4" fillId="0" borderId="15" xfId="0" applyNumberFormat="1" applyFont="1" applyFill="1" applyBorder="1" applyAlignment="1">
      <alignment horizontal="center" vertical="center"/>
    </xf>
    <xf numFmtId="4" fontId="4" fillId="0" borderId="16" xfId="0" applyNumberFormat="1" applyFont="1" applyFill="1" applyBorder="1" applyAlignment="1">
      <alignment horizontal="center" vertical="center"/>
    </xf>
    <xf numFmtId="4" fontId="4" fillId="0" borderId="17" xfId="0" applyNumberFormat="1" applyFont="1" applyFill="1" applyBorder="1" applyAlignment="1">
      <alignment horizontal="center" vertical="center"/>
    </xf>
    <xf numFmtId="9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9" fontId="4" fillId="0" borderId="20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0" fillId="0" borderId="23" xfId="0" applyBorder="1" applyAlignment="1">
      <alignment horizontal="center"/>
    </xf>
    <xf numFmtId="4" fontId="4" fillId="0" borderId="24" xfId="0" applyNumberFormat="1" applyFont="1" applyFill="1" applyBorder="1" applyAlignment="1">
      <alignment horizontal="center"/>
    </xf>
    <xf numFmtId="4" fontId="4" fillId="0" borderId="25" xfId="0" applyNumberFormat="1" applyFont="1" applyFill="1" applyBorder="1" applyAlignment="1">
      <alignment horizontal="center"/>
    </xf>
    <xf numFmtId="4" fontId="4" fillId="0" borderId="2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left" vertical="center"/>
    </xf>
    <xf numFmtId="9" fontId="0" fillId="0" borderId="9" xfId="0" applyNumberFormat="1" applyBorder="1" applyAlignment="1">
      <alignment horizontal="center"/>
    </xf>
    <xf numFmtId="9" fontId="0" fillId="0" borderId="27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4" fontId="11" fillId="0" borderId="25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9" fontId="0" fillId="0" borderId="6" xfId="0" applyNumberFormat="1" applyBorder="1" applyAlignment="1">
      <alignment horizontal="center"/>
    </xf>
    <xf numFmtId="0" fontId="2" fillId="0" borderId="28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/>
    </xf>
    <xf numFmtId="4" fontId="4" fillId="0" borderId="30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/>
    </xf>
    <xf numFmtId="4" fontId="4" fillId="0" borderId="32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vertical="center"/>
    </xf>
  </cellXfs>
  <cellStyles count="49">
    <cellStyle name="Normal" xfId="0" builtinId="0"/>
    <cellStyle name="Normal 33" xfId="2"/>
    <cellStyle name="Normal 34" xfId="3"/>
    <cellStyle name="Normal 35" xfId="4"/>
    <cellStyle name="Normal 37" xfId="7"/>
    <cellStyle name="Normal 38" xfId="9"/>
    <cellStyle name="Normal 39" xfId="8"/>
    <cellStyle name="Normal 40" xfId="10"/>
    <cellStyle name="Normal 42" xfId="11"/>
    <cellStyle name="Normal 45" xfId="14"/>
    <cellStyle name="Normal 46" xfId="13"/>
    <cellStyle name="Normal 49" xfId="16"/>
    <cellStyle name="Normal 51" xfId="19"/>
    <cellStyle name="Normal 52" xfId="21"/>
    <cellStyle name="Normal 54" xfId="24"/>
    <cellStyle name="Normal 55" xfId="25"/>
    <cellStyle name="Normal 56" xfId="26"/>
    <cellStyle name="Normal 57" xfId="12"/>
    <cellStyle name="Normal 58" xfId="27"/>
    <cellStyle name="Normal 59" xfId="28"/>
    <cellStyle name="Normal 60" xfId="29"/>
    <cellStyle name="Normal 61" xfId="30"/>
    <cellStyle name="Normal 62" xfId="17"/>
    <cellStyle name="Normal 64" xfId="1"/>
    <cellStyle name="Normal 66" xfId="6"/>
    <cellStyle name="Normal 67" xfId="18"/>
    <cellStyle name="Normal 68" xfId="20"/>
    <cellStyle name="Normal 69" xfId="22"/>
    <cellStyle name="Normal 70" xfId="23"/>
    <cellStyle name="Normal 71" xfId="15"/>
    <cellStyle name="Normal 72" xfId="31"/>
    <cellStyle name="Normal 73" xfId="32"/>
    <cellStyle name="Normal 74" xfId="33"/>
    <cellStyle name="Normal 75" xfId="34"/>
    <cellStyle name="Normal 76" xfId="35"/>
    <cellStyle name="Normal 77" xfId="36"/>
    <cellStyle name="Normal 78" xfId="37"/>
    <cellStyle name="Normal 79" xfId="38"/>
    <cellStyle name="Normal 80" xfId="39"/>
    <cellStyle name="Normal 81" xfId="40"/>
    <cellStyle name="Normal 82" xfId="42"/>
    <cellStyle name="Normal 83" xfId="41"/>
    <cellStyle name="Normal 84" xfId="43"/>
    <cellStyle name="Normal 85" xfId="44"/>
    <cellStyle name="Normal 86" xfId="45"/>
    <cellStyle name="Normal 87" xfId="46"/>
    <cellStyle name="Normal 88" xfId="47"/>
    <cellStyle name="Normal 89" xfId="48"/>
    <cellStyle name="常规_outdoor uni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55</xdr:row>
      <xdr:rowOff>0</xdr:rowOff>
    </xdr:to>
    <xdr:pic>
      <xdr:nvPicPr>
        <xdr:cNvPr id="2" name="Picture 1" descr="KLG-IF100-4F3M410.Parts.SRP.Feb.2024_page-000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55"/>
  <sheetViews>
    <sheetView tabSelected="1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B25" sqref="B25"/>
    </sheetView>
  </sheetViews>
  <sheetFormatPr defaultRowHeight="13.2"/>
  <cols>
    <col min="1" max="1" width="18" style="4" customWidth="1"/>
    <col min="2" max="2" width="37.33203125" style="9" customWidth="1"/>
    <col min="3" max="3" width="44.109375" style="9" customWidth="1"/>
    <col min="4" max="4" width="35.109375" style="4" customWidth="1"/>
    <col min="5" max="5" width="19.5546875" style="4" customWidth="1"/>
    <col min="6" max="6" width="6.6640625" style="16" customWidth="1"/>
    <col min="7" max="7" width="19" style="3" bestFit="1" customWidth="1"/>
    <col min="8" max="8" width="9.5546875" style="21" customWidth="1"/>
    <col min="9" max="9" width="8.88671875" style="21"/>
    <col min="10" max="10" width="9.109375" style="3" bestFit="1" customWidth="1"/>
    <col min="11" max="16384" width="8.88671875" style="3"/>
  </cols>
  <sheetData>
    <row r="1" spans="1:10" ht="15.6">
      <c r="A1" s="1" t="s">
        <v>0</v>
      </c>
      <c r="B1" s="2"/>
      <c r="C1" s="2"/>
      <c r="D1" s="1"/>
      <c r="E1" s="71" t="s">
        <v>182</v>
      </c>
      <c r="F1" s="72"/>
      <c r="G1" s="73"/>
      <c r="H1" s="74" t="s">
        <v>181</v>
      </c>
    </row>
    <row r="2" spans="1:10" ht="15.6">
      <c r="A2" s="5" t="s">
        <v>35</v>
      </c>
      <c r="B2" s="2"/>
      <c r="C2" s="2"/>
      <c r="D2" s="1"/>
      <c r="E2" s="70">
        <v>1</v>
      </c>
      <c r="F2" s="65" t="s">
        <v>14</v>
      </c>
      <c r="G2" s="66">
        <v>50</v>
      </c>
      <c r="H2" s="75">
        <v>0.9</v>
      </c>
    </row>
    <row r="3" spans="1:10" ht="15.6">
      <c r="A3" s="5" t="s">
        <v>37</v>
      </c>
      <c r="B3" s="2"/>
      <c r="C3" s="2"/>
      <c r="D3" s="1"/>
      <c r="E3" s="77">
        <v>51</v>
      </c>
      <c r="F3" s="78" t="s">
        <v>14</v>
      </c>
      <c r="G3" s="79">
        <v>100</v>
      </c>
      <c r="H3" s="80">
        <v>0.8</v>
      </c>
    </row>
    <row r="4" spans="1:10" ht="15.6">
      <c r="A4" s="22" t="s">
        <v>38</v>
      </c>
      <c r="B4" s="2"/>
      <c r="C4" s="2"/>
      <c r="D4" s="1"/>
      <c r="E4" s="70">
        <v>101</v>
      </c>
      <c r="F4" s="65" t="s">
        <v>14</v>
      </c>
      <c r="G4" s="66">
        <v>300</v>
      </c>
      <c r="H4" s="76">
        <v>0.7</v>
      </c>
    </row>
    <row r="5" spans="1:10" ht="15.6">
      <c r="A5" s="1"/>
      <c r="B5" s="2"/>
      <c r="C5" s="2"/>
      <c r="D5" s="1"/>
      <c r="E5" s="77">
        <v>301</v>
      </c>
      <c r="F5" s="78" t="s">
        <v>14</v>
      </c>
      <c r="G5" s="79">
        <v>500</v>
      </c>
      <c r="H5" s="80">
        <v>0.6</v>
      </c>
    </row>
    <row r="6" spans="1:10" ht="15.6">
      <c r="A6" s="3"/>
      <c r="B6" s="6"/>
      <c r="C6" s="6"/>
      <c r="D6" s="5"/>
      <c r="E6" s="70">
        <v>501</v>
      </c>
      <c r="F6" s="65" t="s">
        <v>14</v>
      </c>
      <c r="G6" s="66">
        <v>1000</v>
      </c>
      <c r="H6" s="76">
        <v>0.5</v>
      </c>
    </row>
    <row r="7" spans="1:10" ht="15.6">
      <c r="A7" s="3"/>
      <c r="B7" s="2"/>
      <c r="C7" s="2"/>
      <c r="D7" s="1"/>
      <c r="E7" s="77">
        <v>1001</v>
      </c>
      <c r="F7" s="78" t="s">
        <v>14</v>
      </c>
      <c r="G7" s="79">
        <v>3000</v>
      </c>
      <c r="H7" s="80">
        <v>0.4</v>
      </c>
    </row>
    <row r="8" spans="1:10" ht="15.6">
      <c r="A8" s="7"/>
      <c r="B8" s="7"/>
      <c r="C8" s="7"/>
      <c r="D8" s="1"/>
      <c r="E8" s="70">
        <v>3001</v>
      </c>
      <c r="F8" s="65" t="s">
        <v>14</v>
      </c>
      <c r="G8" s="66">
        <v>5000</v>
      </c>
      <c r="H8" s="76">
        <v>0.3</v>
      </c>
    </row>
    <row r="9" spans="1:10" ht="15.6">
      <c r="A9" s="7"/>
      <c r="B9" s="7"/>
      <c r="C9" s="7"/>
      <c r="D9" s="1"/>
      <c r="E9" s="77">
        <v>5001</v>
      </c>
      <c r="F9" s="78" t="s">
        <v>14</v>
      </c>
      <c r="G9" s="79" t="s">
        <v>15</v>
      </c>
      <c r="H9" s="80">
        <v>0.25</v>
      </c>
    </row>
    <row r="10" spans="1:10" ht="13.8" thickBot="1">
      <c r="A10" s="8"/>
      <c r="E10" s="67"/>
      <c r="F10" s="68"/>
      <c r="G10" s="69"/>
    </row>
    <row r="11" spans="1:10" ht="16.2" thickBot="1">
      <c r="A11" s="10" t="s">
        <v>1</v>
      </c>
      <c r="B11" s="44" t="s">
        <v>16</v>
      </c>
      <c r="C11" s="44" t="s">
        <v>17</v>
      </c>
      <c r="D11" s="81" t="s">
        <v>2</v>
      </c>
      <c r="E11" s="83" t="s">
        <v>3</v>
      </c>
      <c r="F11" s="84" t="s">
        <v>10</v>
      </c>
      <c r="G11" s="64" t="s">
        <v>183</v>
      </c>
      <c r="H11" s="57" t="s">
        <v>12</v>
      </c>
      <c r="I11" s="61" t="s">
        <v>13</v>
      </c>
      <c r="J11" s="59" t="s">
        <v>13</v>
      </c>
    </row>
    <row r="12" spans="1:10" ht="16.2" thickBot="1">
      <c r="A12" s="11" t="s">
        <v>4</v>
      </c>
      <c r="B12" s="44"/>
      <c r="C12" s="44"/>
      <c r="D12" s="82" t="s">
        <v>5</v>
      </c>
      <c r="E12" s="85" t="s">
        <v>4</v>
      </c>
      <c r="F12" s="86"/>
      <c r="G12" s="63" t="s">
        <v>11</v>
      </c>
      <c r="H12" s="58"/>
      <c r="I12" s="62">
        <v>0.2</v>
      </c>
      <c r="J12" s="60" t="s">
        <v>184</v>
      </c>
    </row>
    <row r="13" spans="1:10">
      <c r="A13" s="12" t="s">
        <v>6</v>
      </c>
      <c r="B13" s="24" t="s">
        <v>39</v>
      </c>
      <c r="C13" s="12"/>
      <c r="D13" s="12"/>
      <c r="E13" s="13"/>
      <c r="F13" s="23"/>
    </row>
    <row r="14" spans="1:10">
      <c r="A14" s="26" t="s">
        <v>154</v>
      </c>
      <c r="B14" s="50" t="s">
        <v>49</v>
      </c>
      <c r="C14" s="29" t="s">
        <v>64</v>
      </c>
      <c r="D14" s="46" t="s">
        <v>7</v>
      </c>
      <c r="E14" s="26" t="s">
        <v>83</v>
      </c>
      <c r="F14" s="17">
        <v>21.9</v>
      </c>
      <c r="G14" s="20">
        <f>F14*1.1*1.12*60</f>
        <v>1618.8480000000002</v>
      </c>
      <c r="H14" s="20">
        <f>G14/0.6</f>
        <v>2698.0800000000004</v>
      </c>
      <c r="I14" s="20">
        <f>H14/0.8</f>
        <v>3372.6000000000004</v>
      </c>
      <c r="J14" s="20">
        <v>5000</v>
      </c>
    </row>
    <row r="15" spans="1:10">
      <c r="A15" s="31" t="s">
        <v>53</v>
      </c>
      <c r="B15" s="47" t="s">
        <v>54</v>
      </c>
      <c r="C15" s="29" t="s">
        <v>67</v>
      </c>
      <c r="D15" s="46" t="s">
        <v>73</v>
      </c>
      <c r="E15" s="26" t="s">
        <v>87</v>
      </c>
      <c r="F15" s="17">
        <v>12.8</v>
      </c>
      <c r="G15" s="20">
        <f>F15*1.1*1.12*60</f>
        <v>946.17600000000027</v>
      </c>
      <c r="H15" s="20">
        <f>G15/0.5</f>
        <v>1892.3520000000005</v>
      </c>
      <c r="I15" s="20">
        <f>H15/0.8</f>
        <v>2365.4400000000005</v>
      </c>
      <c r="J15" s="45">
        <v>3000</v>
      </c>
    </row>
    <row r="16" spans="1:10" ht="14.4">
      <c r="A16" s="33" t="s">
        <v>27</v>
      </c>
      <c r="B16" s="52" t="s">
        <v>28</v>
      </c>
      <c r="C16" s="52" t="s">
        <v>19</v>
      </c>
      <c r="D16" s="51" t="s">
        <v>26</v>
      </c>
      <c r="E16" s="55" t="s">
        <v>23</v>
      </c>
      <c r="F16" s="17">
        <v>42.8</v>
      </c>
      <c r="G16" s="20">
        <f>F16*1.1*1.12*60</f>
        <v>3163.7760000000003</v>
      </c>
      <c r="H16" s="20">
        <f>G16/0.7</f>
        <v>4519.68</v>
      </c>
      <c r="I16" s="20">
        <f>H16/0.8</f>
        <v>5649.6</v>
      </c>
      <c r="J16" s="20">
        <v>6000</v>
      </c>
    </row>
    <row r="17" spans="1:12">
      <c r="A17" s="26" t="s">
        <v>157</v>
      </c>
      <c r="B17" s="48" t="s">
        <v>52</v>
      </c>
      <c r="C17" s="29" t="s">
        <v>18</v>
      </c>
      <c r="D17" s="46" t="s">
        <v>7</v>
      </c>
      <c r="E17" s="26" t="s">
        <v>86</v>
      </c>
      <c r="F17" s="17">
        <v>283.89999999999998</v>
      </c>
      <c r="G17" s="20">
        <f>F17*1.1*1.12*60</f>
        <v>20985.888000000003</v>
      </c>
      <c r="H17" s="20">
        <f>G17/0.75</f>
        <v>27981.184000000005</v>
      </c>
      <c r="I17" s="20">
        <f>H17/0.8</f>
        <v>34976.480000000003</v>
      </c>
      <c r="J17" s="20">
        <v>35000</v>
      </c>
    </row>
    <row r="18" spans="1:12">
      <c r="A18" s="36" t="s">
        <v>146</v>
      </c>
      <c r="B18" s="48" t="s">
        <v>41</v>
      </c>
      <c r="C18" s="29" t="s">
        <v>21</v>
      </c>
      <c r="D18" s="46" t="s">
        <v>7</v>
      </c>
      <c r="E18" s="36" t="s">
        <v>75</v>
      </c>
      <c r="F18" s="17">
        <v>3.6</v>
      </c>
      <c r="G18" s="20">
        <f>F18*1.1*1.12*60</f>
        <v>266.11200000000008</v>
      </c>
      <c r="H18" s="20">
        <f>G18/0.3</f>
        <v>887.0400000000003</v>
      </c>
      <c r="I18" s="20">
        <f>H18/0.8</f>
        <v>1108.8000000000004</v>
      </c>
      <c r="J18" s="20">
        <v>1500</v>
      </c>
    </row>
    <row r="19" spans="1:12">
      <c r="A19" s="26" t="s">
        <v>147</v>
      </c>
      <c r="B19" s="48" t="s">
        <v>42</v>
      </c>
      <c r="C19" s="29" t="s">
        <v>58</v>
      </c>
      <c r="D19" s="46" t="s">
        <v>7</v>
      </c>
      <c r="E19" s="26" t="s">
        <v>76</v>
      </c>
      <c r="F19" s="17">
        <v>3.3</v>
      </c>
      <c r="G19" s="20">
        <f>F19*1.1*1.12*60</f>
        <v>243.93599999999998</v>
      </c>
      <c r="H19" s="20">
        <f>G19/0.3</f>
        <v>813.12</v>
      </c>
      <c r="I19" s="20">
        <f t="shared" ref="I19:I34" si="0">H19/0.8</f>
        <v>1016.4</v>
      </c>
      <c r="J19" s="20">
        <v>1200</v>
      </c>
    </row>
    <row r="20" spans="1:12">
      <c r="A20" s="26" t="s">
        <v>148</v>
      </c>
      <c r="B20" s="48" t="s">
        <v>43</v>
      </c>
      <c r="C20" s="29" t="s">
        <v>59</v>
      </c>
      <c r="D20" s="46" t="s">
        <v>7</v>
      </c>
      <c r="E20" s="26" t="s">
        <v>77</v>
      </c>
      <c r="F20" s="17">
        <v>0.2</v>
      </c>
      <c r="G20" s="20">
        <f t="shared" ref="G20:G55" si="1">F20*1.1*1.12*60</f>
        <v>14.784000000000004</v>
      </c>
      <c r="H20" s="20">
        <f>G20/0.1</f>
        <v>147.84000000000003</v>
      </c>
      <c r="I20" s="20">
        <f t="shared" si="0"/>
        <v>184.80000000000004</v>
      </c>
      <c r="J20" s="20">
        <v>500</v>
      </c>
    </row>
    <row r="21" spans="1:12">
      <c r="A21" s="26" t="s">
        <v>149</v>
      </c>
      <c r="B21" s="49" t="s">
        <v>44</v>
      </c>
      <c r="C21" s="29" t="s">
        <v>60</v>
      </c>
      <c r="D21" s="46" t="s">
        <v>7</v>
      </c>
      <c r="E21" s="26" t="s">
        <v>78</v>
      </c>
      <c r="F21" s="17">
        <v>0.05</v>
      </c>
      <c r="G21" s="20">
        <f t="shared" si="1"/>
        <v>3.6960000000000011</v>
      </c>
      <c r="H21" s="20">
        <f>G21/0.1</f>
        <v>36.960000000000008</v>
      </c>
      <c r="I21" s="20">
        <f t="shared" si="0"/>
        <v>46.20000000000001</v>
      </c>
      <c r="J21" s="20">
        <v>500</v>
      </c>
    </row>
    <row r="22" spans="1:12">
      <c r="A22" s="26" t="s">
        <v>150</v>
      </c>
      <c r="B22" s="48" t="s">
        <v>31</v>
      </c>
      <c r="C22" s="29" t="s">
        <v>61</v>
      </c>
      <c r="D22" s="46" t="s">
        <v>7</v>
      </c>
      <c r="E22" s="26" t="s">
        <v>79</v>
      </c>
      <c r="F22" s="17">
        <v>5.9</v>
      </c>
      <c r="G22" s="20">
        <f t="shared" si="1"/>
        <v>436.1280000000001</v>
      </c>
      <c r="H22" s="20">
        <f>G22/0.4</f>
        <v>1090.3200000000002</v>
      </c>
      <c r="I22" s="20">
        <f t="shared" si="0"/>
        <v>1362.9</v>
      </c>
      <c r="J22" s="20">
        <v>1500</v>
      </c>
    </row>
    <row r="23" spans="1:12">
      <c r="A23" s="26" t="s">
        <v>151</v>
      </c>
      <c r="B23" s="48" t="s">
        <v>45</v>
      </c>
      <c r="C23" s="29" t="s">
        <v>62</v>
      </c>
      <c r="D23" s="46" t="s">
        <v>7</v>
      </c>
      <c r="E23" s="26" t="s">
        <v>80</v>
      </c>
      <c r="F23" s="17">
        <v>14.3</v>
      </c>
      <c r="G23" s="20">
        <f t="shared" si="1"/>
        <v>1057.0560000000003</v>
      </c>
      <c r="H23" s="20">
        <f>G23/0.6</f>
        <v>1761.7600000000004</v>
      </c>
      <c r="I23" s="20">
        <f t="shared" si="0"/>
        <v>2202.2000000000003</v>
      </c>
      <c r="J23" s="20">
        <v>3000</v>
      </c>
    </row>
    <row r="24" spans="1:12">
      <c r="A24" s="46" t="s">
        <v>46</v>
      </c>
      <c r="B24" s="48" t="s">
        <v>47</v>
      </c>
      <c r="C24" s="48" t="s">
        <v>47</v>
      </c>
      <c r="D24" s="46" t="s">
        <v>72</v>
      </c>
      <c r="E24" s="53" t="s">
        <v>81</v>
      </c>
      <c r="F24" s="17">
        <v>8.9</v>
      </c>
      <c r="G24" s="20">
        <f t="shared" si="1"/>
        <v>657.88800000000015</v>
      </c>
      <c r="H24" s="20">
        <f>G24/0.5</f>
        <v>1315.7760000000003</v>
      </c>
      <c r="I24" s="20">
        <f t="shared" si="0"/>
        <v>1644.7200000000003</v>
      </c>
      <c r="J24" s="20">
        <v>2000</v>
      </c>
    </row>
    <row r="25" spans="1:12">
      <c r="A25" s="27" t="s">
        <v>153</v>
      </c>
      <c r="B25" s="34" t="s">
        <v>48</v>
      </c>
      <c r="C25" s="34" t="s">
        <v>63</v>
      </c>
      <c r="D25" s="46" t="s">
        <v>7</v>
      </c>
      <c r="E25" s="27" t="s">
        <v>82</v>
      </c>
      <c r="F25" s="17">
        <v>1.2</v>
      </c>
      <c r="G25" s="20">
        <f t="shared" si="1"/>
        <v>88.704000000000008</v>
      </c>
      <c r="H25" s="20">
        <f>G25/0.2</f>
        <v>443.52000000000004</v>
      </c>
      <c r="I25" s="20">
        <f t="shared" si="0"/>
        <v>554.4</v>
      </c>
      <c r="J25" s="20">
        <v>1000</v>
      </c>
    </row>
    <row r="26" spans="1:12">
      <c r="A26" s="26" t="s">
        <v>155</v>
      </c>
      <c r="B26" s="48" t="s">
        <v>50</v>
      </c>
      <c r="C26" s="29" t="s">
        <v>65</v>
      </c>
      <c r="D26" s="46" t="s">
        <v>7</v>
      </c>
      <c r="E26" s="26" t="s">
        <v>84</v>
      </c>
      <c r="F26" s="17">
        <v>8.6999999999999993</v>
      </c>
      <c r="G26" s="20">
        <f t="shared" si="1"/>
        <v>643.10400000000004</v>
      </c>
      <c r="H26" s="20">
        <f>G26/0.5</f>
        <v>1286.2080000000001</v>
      </c>
      <c r="I26" s="20">
        <f t="shared" si="0"/>
        <v>1607.76</v>
      </c>
      <c r="J26" s="20">
        <v>2000</v>
      </c>
    </row>
    <row r="27" spans="1:12">
      <c r="A27" s="26" t="s">
        <v>156</v>
      </c>
      <c r="B27" s="48" t="s">
        <v>51</v>
      </c>
      <c r="C27" s="29" t="s">
        <v>66</v>
      </c>
      <c r="D27" s="46" t="s">
        <v>7</v>
      </c>
      <c r="E27" s="26" t="s">
        <v>85</v>
      </c>
      <c r="F27" s="17">
        <v>3.2</v>
      </c>
      <c r="G27" s="20">
        <f t="shared" si="1"/>
        <v>236.54400000000007</v>
      </c>
      <c r="H27" s="20">
        <f>G27/0.3</f>
        <v>788.48000000000025</v>
      </c>
      <c r="I27" s="20">
        <f t="shared" si="0"/>
        <v>985.60000000000025</v>
      </c>
      <c r="J27" s="20">
        <v>1000</v>
      </c>
    </row>
    <row r="28" spans="1:12">
      <c r="A28" s="26" t="s">
        <v>158</v>
      </c>
      <c r="B28" s="29" t="s">
        <v>22</v>
      </c>
      <c r="C28" s="29" t="s">
        <v>22</v>
      </c>
      <c r="D28" s="46" t="s">
        <v>7</v>
      </c>
      <c r="E28" s="26" t="s">
        <v>88</v>
      </c>
      <c r="F28" s="17">
        <v>0.8</v>
      </c>
      <c r="G28" s="20">
        <f t="shared" si="1"/>
        <v>59.136000000000017</v>
      </c>
      <c r="H28" s="20">
        <f>G28/0.2</f>
        <v>295.68000000000006</v>
      </c>
      <c r="I28" s="20">
        <f t="shared" si="0"/>
        <v>369.60000000000008</v>
      </c>
      <c r="J28" s="20">
        <v>500</v>
      </c>
    </row>
    <row r="29" spans="1:12">
      <c r="A29" s="26" t="s">
        <v>159</v>
      </c>
      <c r="B29" s="48" t="s">
        <v>55</v>
      </c>
      <c r="C29" s="48" t="s">
        <v>68</v>
      </c>
      <c r="D29" s="46" t="s">
        <v>7</v>
      </c>
      <c r="E29" s="26" t="s">
        <v>89</v>
      </c>
      <c r="F29" s="17">
        <v>0.4</v>
      </c>
      <c r="G29" s="20">
        <f t="shared" si="1"/>
        <v>29.568000000000008</v>
      </c>
      <c r="H29" s="20">
        <f>G29/0.1</f>
        <v>295.68000000000006</v>
      </c>
      <c r="I29" s="20">
        <f t="shared" si="0"/>
        <v>369.60000000000008</v>
      </c>
      <c r="J29" s="20">
        <v>500</v>
      </c>
    </row>
    <row r="30" spans="1:12">
      <c r="A30" s="26" t="s">
        <v>160</v>
      </c>
      <c r="B30" s="29" t="s">
        <v>56</v>
      </c>
      <c r="C30" s="29" t="s">
        <v>56</v>
      </c>
      <c r="D30" s="46" t="s">
        <v>7</v>
      </c>
      <c r="E30" s="26" t="s">
        <v>90</v>
      </c>
      <c r="F30" s="17">
        <v>3.3</v>
      </c>
      <c r="G30" s="20">
        <f t="shared" si="1"/>
        <v>243.93599999999998</v>
      </c>
      <c r="H30" s="20">
        <f>G30/0.3</f>
        <v>813.12</v>
      </c>
      <c r="I30" s="20">
        <f t="shared" si="0"/>
        <v>1016.4</v>
      </c>
      <c r="J30" s="20">
        <v>1200</v>
      </c>
      <c r="L30" s="21"/>
    </row>
    <row r="31" spans="1:12">
      <c r="A31" s="54" t="s">
        <v>161</v>
      </c>
      <c r="B31" s="29" t="s">
        <v>57</v>
      </c>
      <c r="C31" s="29" t="s">
        <v>69</v>
      </c>
      <c r="D31" s="46" t="s">
        <v>7</v>
      </c>
      <c r="E31" s="54" t="s">
        <v>91</v>
      </c>
      <c r="F31" s="17">
        <v>4</v>
      </c>
      <c r="G31" s="20">
        <f t="shared" si="1"/>
        <v>295.68000000000006</v>
      </c>
      <c r="H31" s="20">
        <f>G31/0.3</f>
        <v>985.60000000000025</v>
      </c>
      <c r="I31" s="20">
        <f t="shared" si="0"/>
        <v>1232.0000000000002</v>
      </c>
      <c r="J31" s="20">
        <v>1400</v>
      </c>
    </row>
    <row r="32" spans="1:12">
      <c r="A32" s="26" t="s">
        <v>162</v>
      </c>
      <c r="B32" s="29" t="s">
        <v>70</v>
      </c>
      <c r="C32" s="29" t="s">
        <v>70</v>
      </c>
      <c r="D32" s="46" t="s">
        <v>7</v>
      </c>
      <c r="E32" s="26" t="s">
        <v>92</v>
      </c>
      <c r="F32" s="17">
        <v>0.03</v>
      </c>
      <c r="G32" s="20">
        <f t="shared" si="1"/>
        <v>2.2176000000000005</v>
      </c>
      <c r="H32" s="20">
        <f>G32/0.1</f>
        <v>22.176000000000002</v>
      </c>
      <c r="I32" s="20">
        <f t="shared" si="0"/>
        <v>27.720000000000002</v>
      </c>
      <c r="J32" s="20">
        <v>100</v>
      </c>
    </row>
    <row r="33" spans="1:10">
      <c r="A33" s="32" t="s">
        <v>29</v>
      </c>
      <c r="B33" s="51" t="s">
        <v>36</v>
      </c>
      <c r="C33" s="52" t="s">
        <v>20</v>
      </c>
      <c r="D33" s="51" t="s">
        <v>74</v>
      </c>
      <c r="E33" s="37" t="s">
        <v>24</v>
      </c>
      <c r="F33" s="17">
        <v>7</v>
      </c>
      <c r="G33" s="20">
        <f t="shared" si="1"/>
        <v>517.44000000000017</v>
      </c>
      <c r="H33" s="20">
        <f>G33/0.5</f>
        <v>1034.8800000000003</v>
      </c>
      <c r="I33" s="20">
        <f t="shared" si="0"/>
        <v>1293.6000000000004</v>
      </c>
      <c r="J33" s="45">
        <v>1650</v>
      </c>
    </row>
    <row r="34" spans="1:10" ht="14.4">
      <c r="A34" s="38" t="s">
        <v>145</v>
      </c>
      <c r="B34" s="51" t="s">
        <v>30</v>
      </c>
      <c r="C34" s="35" t="s">
        <v>71</v>
      </c>
      <c r="D34" s="51"/>
      <c r="E34" s="37" t="s">
        <v>25</v>
      </c>
      <c r="F34" s="17">
        <v>1.6</v>
      </c>
      <c r="G34" s="20">
        <f t="shared" si="1"/>
        <v>118.27200000000003</v>
      </c>
      <c r="H34" s="20">
        <f>G34/0.3</f>
        <v>394.24000000000012</v>
      </c>
      <c r="I34" s="20">
        <f t="shared" si="0"/>
        <v>492.80000000000013</v>
      </c>
      <c r="J34" s="45">
        <v>500</v>
      </c>
    </row>
    <row r="35" spans="1:10">
      <c r="A35" s="40" t="s">
        <v>8</v>
      </c>
      <c r="B35" s="24" t="s">
        <v>40</v>
      </c>
      <c r="C35" s="41"/>
      <c r="D35" s="43"/>
      <c r="E35" s="14"/>
      <c r="F35" s="18"/>
      <c r="G35" s="21"/>
      <c r="J35" s="21"/>
    </row>
    <row r="36" spans="1:10">
      <c r="A36" s="26" t="s">
        <v>173</v>
      </c>
      <c r="B36" s="29" t="s">
        <v>103</v>
      </c>
      <c r="C36" s="29" t="s">
        <v>116</v>
      </c>
      <c r="D36" s="46" t="s">
        <v>7</v>
      </c>
      <c r="E36" s="26" t="s">
        <v>137</v>
      </c>
      <c r="F36" s="19">
        <v>135.30000000000001</v>
      </c>
      <c r="G36" s="20">
        <f>F36*1.1*1.12*60</f>
        <v>10001.376000000002</v>
      </c>
      <c r="H36" s="20">
        <f>G36/0.75</f>
        <v>13335.168000000003</v>
      </c>
      <c r="I36" s="20">
        <f>H36/0.8</f>
        <v>16668.960000000003</v>
      </c>
      <c r="J36" s="20">
        <v>20000</v>
      </c>
    </row>
    <row r="37" spans="1:10">
      <c r="A37" s="26" t="s">
        <v>174</v>
      </c>
      <c r="B37" s="29" t="s">
        <v>104</v>
      </c>
      <c r="C37" s="29" t="s">
        <v>117</v>
      </c>
      <c r="D37" s="46" t="s">
        <v>7</v>
      </c>
      <c r="E37" s="26" t="s">
        <v>138</v>
      </c>
      <c r="F37" s="19">
        <v>37.700000000000003</v>
      </c>
      <c r="G37" s="20">
        <f>F37*1.1*1.12*60</f>
        <v>2786.7840000000006</v>
      </c>
      <c r="H37" s="20">
        <f>G37/0.6</f>
        <v>4644.6400000000012</v>
      </c>
      <c r="I37" s="20">
        <f>H37/0.8</f>
        <v>5805.8000000000011</v>
      </c>
      <c r="J37" s="20">
        <v>10000</v>
      </c>
    </row>
    <row r="38" spans="1:10">
      <c r="A38" s="26" t="s">
        <v>175</v>
      </c>
      <c r="B38" s="29" t="s">
        <v>105</v>
      </c>
      <c r="C38" s="29" t="s">
        <v>118</v>
      </c>
      <c r="D38" s="46" t="s">
        <v>7</v>
      </c>
      <c r="E38" s="26" t="s">
        <v>139</v>
      </c>
      <c r="F38" s="19">
        <v>10.6</v>
      </c>
      <c r="G38" s="20">
        <f>F38*1.1*1.12*60</f>
        <v>783.55200000000002</v>
      </c>
      <c r="H38" s="20">
        <f>G38/0.5</f>
        <v>1567.104</v>
      </c>
      <c r="I38" s="20">
        <f>H38/0.8</f>
        <v>1958.8799999999999</v>
      </c>
      <c r="J38" s="20">
        <v>3000</v>
      </c>
    </row>
    <row r="39" spans="1:10">
      <c r="A39" s="26" t="s">
        <v>176</v>
      </c>
      <c r="B39" s="29" t="s">
        <v>106</v>
      </c>
      <c r="C39" s="29" t="s">
        <v>119</v>
      </c>
      <c r="D39" s="46" t="s">
        <v>7</v>
      </c>
      <c r="E39" s="26" t="s">
        <v>140</v>
      </c>
      <c r="F39" s="19">
        <v>20.2</v>
      </c>
      <c r="G39" s="20">
        <f>F39*1.1*1.12*60</f>
        <v>1493.1840000000004</v>
      </c>
      <c r="H39" s="20">
        <f>G39/0.6</f>
        <v>2488.6400000000008</v>
      </c>
      <c r="I39" s="20">
        <f>H39/0.8</f>
        <v>3110.8000000000006</v>
      </c>
      <c r="J39" s="20">
        <v>5000</v>
      </c>
    </row>
    <row r="40" spans="1:10">
      <c r="A40" s="26" t="s">
        <v>164</v>
      </c>
      <c r="B40" s="29" t="s">
        <v>93</v>
      </c>
      <c r="C40" s="29" t="s">
        <v>111</v>
      </c>
      <c r="D40" s="46" t="s">
        <v>7</v>
      </c>
      <c r="E40" s="26" t="s">
        <v>126</v>
      </c>
      <c r="F40" s="19">
        <v>65.599999999999994</v>
      </c>
      <c r="G40" s="20">
        <f t="shared" si="1"/>
        <v>4849.152000000001</v>
      </c>
      <c r="H40" s="20">
        <f>G40/0.7</f>
        <v>6927.3600000000015</v>
      </c>
      <c r="I40" s="20">
        <f t="shared" ref="I40:I55" si="2">H40/0.8</f>
        <v>8659.2000000000007</v>
      </c>
      <c r="J40" s="20">
        <v>10000</v>
      </c>
    </row>
    <row r="41" spans="1:10">
      <c r="A41" s="26" t="s">
        <v>165</v>
      </c>
      <c r="B41" s="29" t="s">
        <v>93</v>
      </c>
      <c r="C41" s="29" t="s">
        <v>111</v>
      </c>
      <c r="D41" s="46" t="s">
        <v>7</v>
      </c>
      <c r="E41" s="26" t="s">
        <v>127</v>
      </c>
      <c r="F41" s="19">
        <v>63</v>
      </c>
      <c r="G41" s="20">
        <f t="shared" si="1"/>
        <v>4656.9600000000009</v>
      </c>
      <c r="H41" s="20">
        <f>G41/0.7</f>
        <v>6652.800000000002</v>
      </c>
      <c r="I41" s="20">
        <f t="shared" si="2"/>
        <v>8316.0000000000018</v>
      </c>
      <c r="J41" s="20">
        <v>10000</v>
      </c>
    </row>
    <row r="42" spans="1:10">
      <c r="A42" s="26" t="s">
        <v>178</v>
      </c>
      <c r="B42" s="29" t="s">
        <v>56</v>
      </c>
      <c r="C42" s="29" t="s">
        <v>56</v>
      </c>
      <c r="D42" s="46" t="s">
        <v>7</v>
      </c>
      <c r="E42" s="26" t="s">
        <v>142</v>
      </c>
      <c r="F42" s="19">
        <v>3.3</v>
      </c>
      <c r="G42" s="20">
        <f>F42*1.1*1.12*60</f>
        <v>243.93599999999998</v>
      </c>
      <c r="H42" s="20">
        <f>G42/0.3</f>
        <v>813.12</v>
      </c>
      <c r="I42" s="20">
        <f>H42/0.8</f>
        <v>1016.4</v>
      </c>
      <c r="J42" s="20">
        <v>1100</v>
      </c>
    </row>
    <row r="43" spans="1:10">
      <c r="A43" s="26" t="s">
        <v>166</v>
      </c>
      <c r="B43" s="29" t="s">
        <v>94</v>
      </c>
      <c r="C43" s="29" t="s">
        <v>112</v>
      </c>
      <c r="D43" s="46" t="s">
        <v>7</v>
      </c>
      <c r="E43" s="26" t="s">
        <v>128</v>
      </c>
      <c r="F43" s="19">
        <v>393.4</v>
      </c>
      <c r="G43" s="20">
        <f>F43*1.1*1.12*60</f>
        <v>29080.128000000001</v>
      </c>
      <c r="H43" s="20">
        <f>G43/0.75</f>
        <v>38773.504000000001</v>
      </c>
      <c r="I43" s="20">
        <f>H43/0.8</f>
        <v>48466.879999999997</v>
      </c>
      <c r="J43" s="20">
        <v>60000</v>
      </c>
    </row>
    <row r="44" spans="1:10">
      <c r="A44" s="26" t="s">
        <v>172</v>
      </c>
      <c r="B44" s="29" t="s">
        <v>9</v>
      </c>
      <c r="C44" s="29" t="s">
        <v>32</v>
      </c>
      <c r="D44" s="46" t="s">
        <v>7</v>
      </c>
      <c r="E44" s="26" t="s">
        <v>136</v>
      </c>
      <c r="F44" s="19">
        <v>331.4</v>
      </c>
      <c r="G44" s="20">
        <f>F44*1.1*1.12*60</f>
        <v>24497.088000000003</v>
      </c>
      <c r="H44" s="20">
        <f>G44/0.75</f>
        <v>32662.784000000003</v>
      </c>
      <c r="I44" s="20">
        <f>H44/0.8</f>
        <v>40828.480000000003</v>
      </c>
      <c r="J44" s="20">
        <v>45000</v>
      </c>
    </row>
    <row r="45" spans="1:10">
      <c r="A45" s="26" t="s">
        <v>163</v>
      </c>
      <c r="B45" s="29" t="s">
        <v>34</v>
      </c>
      <c r="C45" s="29" t="s">
        <v>110</v>
      </c>
      <c r="D45" s="46" t="s">
        <v>7</v>
      </c>
      <c r="E45" s="26" t="s">
        <v>125</v>
      </c>
      <c r="F45" s="19">
        <v>4.7</v>
      </c>
      <c r="G45" s="20">
        <f>F45*1.1*1.12*60</f>
        <v>347.42400000000009</v>
      </c>
      <c r="H45" s="20">
        <f>G45/0.4</f>
        <v>868.56000000000017</v>
      </c>
      <c r="I45" s="20">
        <f>H45/0.8</f>
        <v>1085.7</v>
      </c>
      <c r="J45" s="20">
        <v>1500</v>
      </c>
    </row>
    <row r="46" spans="1:10">
      <c r="A46" s="26" t="s">
        <v>167</v>
      </c>
      <c r="B46" s="34" t="s">
        <v>95</v>
      </c>
      <c r="C46" s="29" t="s">
        <v>95</v>
      </c>
      <c r="D46" s="46" t="s">
        <v>7</v>
      </c>
      <c r="E46" s="26" t="s">
        <v>129</v>
      </c>
      <c r="F46" s="19">
        <v>3.9</v>
      </c>
      <c r="G46" s="20">
        <f t="shared" si="1"/>
        <v>288.28800000000001</v>
      </c>
      <c r="H46" s="20">
        <f>G46/0.3</f>
        <v>960.96</v>
      </c>
      <c r="I46" s="20">
        <f t="shared" si="2"/>
        <v>1201.2</v>
      </c>
      <c r="J46" s="20">
        <v>1500</v>
      </c>
    </row>
    <row r="47" spans="1:10">
      <c r="A47" s="26" t="s">
        <v>168</v>
      </c>
      <c r="B47" s="34" t="s">
        <v>96</v>
      </c>
      <c r="C47" s="29" t="s">
        <v>96</v>
      </c>
      <c r="D47" s="46" t="s">
        <v>7</v>
      </c>
      <c r="E47" s="26" t="s">
        <v>130</v>
      </c>
      <c r="F47" s="19">
        <v>3.1</v>
      </c>
      <c r="G47" s="20">
        <f t="shared" si="1"/>
        <v>229.15200000000004</v>
      </c>
      <c r="H47" s="20">
        <f>G47/0.3</f>
        <v>763.84000000000015</v>
      </c>
      <c r="I47" s="20">
        <f t="shared" si="2"/>
        <v>954.80000000000018</v>
      </c>
      <c r="J47" s="20">
        <v>1000</v>
      </c>
    </row>
    <row r="48" spans="1:10">
      <c r="A48" s="55" t="s">
        <v>97</v>
      </c>
      <c r="B48" s="52" t="s">
        <v>98</v>
      </c>
      <c r="C48" s="42" t="s">
        <v>152</v>
      </c>
      <c r="D48" s="51" t="s">
        <v>123</v>
      </c>
      <c r="E48" s="56" t="s">
        <v>131</v>
      </c>
      <c r="F48" s="19">
        <v>1.6</v>
      </c>
      <c r="G48" s="20">
        <f t="shared" si="1"/>
        <v>118.27200000000003</v>
      </c>
      <c r="H48" s="20">
        <f>G48/0.3</f>
        <v>394.24000000000012</v>
      </c>
      <c r="I48" s="20">
        <f t="shared" si="2"/>
        <v>492.80000000000013</v>
      </c>
      <c r="J48" s="45">
        <v>1100</v>
      </c>
    </row>
    <row r="49" spans="1:10">
      <c r="A49" s="46" t="s">
        <v>99</v>
      </c>
      <c r="B49" s="48" t="s">
        <v>100</v>
      </c>
      <c r="C49" s="48" t="s">
        <v>113</v>
      </c>
      <c r="D49" s="46" t="s">
        <v>124</v>
      </c>
      <c r="E49" s="53" t="s">
        <v>132</v>
      </c>
      <c r="F49" s="19">
        <v>1.5</v>
      </c>
      <c r="G49" s="20">
        <f t="shared" si="1"/>
        <v>110.88000000000002</v>
      </c>
      <c r="H49" s="20">
        <f>G49/0.3</f>
        <v>369.60000000000008</v>
      </c>
      <c r="I49" s="20">
        <f t="shared" si="2"/>
        <v>462.00000000000006</v>
      </c>
      <c r="J49" s="45">
        <v>1100</v>
      </c>
    </row>
    <row r="50" spans="1:10">
      <c r="A50" s="26" t="s">
        <v>169</v>
      </c>
      <c r="B50" s="39" t="s">
        <v>101</v>
      </c>
      <c r="C50" s="29" t="s">
        <v>114</v>
      </c>
      <c r="D50" s="46" t="s">
        <v>7</v>
      </c>
      <c r="E50" s="26" t="s">
        <v>133</v>
      </c>
      <c r="F50" s="19">
        <v>27.3</v>
      </c>
      <c r="G50" s="20">
        <f t="shared" si="1"/>
        <v>2018.0160000000005</v>
      </c>
      <c r="H50" s="20">
        <f>G50/0.6</f>
        <v>3363.360000000001</v>
      </c>
      <c r="I50" s="20">
        <f t="shared" si="2"/>
        <v>4204.2000000000007</v>
      </c>
      <c r="J50" s="20">
        <v>5000</v>
      </c>
    </row>
    <row r="51" spans="1:10">
      <c r="A51" s="26" t="s">
        <v>170</v>
      </c>
      <c r="B51" s="29" t="s">
        <v>33</v>
      </c>
      <c r="C51" s="29" t="s">
        <v>115</v>
      </c>
      <c r="D51" s="46" t="s">
        <v>7</v>
      </c>
      <c r="E51" s="26" t="s">
        <v>134</v>
      </c>
      <c r="F51" s="19">
        <v>0.05</v>
      </c>
      <c r="G51" s="20">
        <f t="shared" si="1"/>
        <v>3.6960000000000011</v>
      </c>
      <c r="H51" s="20">
        <f>G51/0.1</f>
        <v>36.960000000000008</v>
      </c>
      <c r="I51" s="20">
        <f t="shared" si="2"/>
        <v>46.20000000000001</v>
      </c>
      <c r="J51" s="20">
        <v>500</v>
      </c>
    </row>
    <row r="52" spans="1:10">
      <c r="A52" s="26" t="s">
        <v>171</v>
      </c>
      <c r="B52" s="34" t="s">
        <v>102</v>
      </c>
      <c r="C52" s="29" t="s">
        <v>102</v>
      </c>
      <c r="D52" s="46" t="s">
        <v>7</v>
      </c>
      <c r="E52" s="26" t="s">
        <v>135</v>
      </c>
      <c r="F52" s="19">
        <v>0.6</v>
      </c>
      <c r="G52" s="20">
        <f t="shared" si="1"/>
        <v>44.352000000000004</v>
      </c>
      <c r="H52" s="20">
        <f t="shared" ref="H52" si="3">G52/0.1</f>
        <v>443.52000000000004</v>
      </c>
      <c r="I52" s="20">
        <f t="shared" si="2"/>
        <v>554.4</v>
      </c>
      <c r="J52" s="20">
        <v>1000</v>
      </c>
    </row>
    <row r="53" spans="1:10">
      <c r="A53" s="26" t="s">
        <v>177</v>
      </c>
      <c r="B53" s="39" t="s">
        <v>107</v>
      </c>
      <c r="C53" s="29" t="s">
        <v>120</v>
      </c>
      <c r="D53" s="46" t="s">
        <v>7</v>
      </c>
      <c r="E53" s="26" t="s">
        <v>141</v>
      </c>
      <c r="F53" s="19">
        <v>34.799999999999997</v>
      </c>
      <c r="G53" s="20">
        <f t="shared" si="1"/>
        <v>2572.4160000000002</v>
      </c>
      <c r="H53" s="20">
        <f>G53/0.6</f>
        <v>4287.3600000000006</v>
      </c>
      <c r="I53" s="20">
        <f t="shared" si="2"/>
        <v>5359.2000000000007</v>
      </c>
      <c r="J53" s="20">
        <v>6000</v>
      </c>
    </row>
    <row r="54" spans="1:10">
      <c r="A54" s="26" t="s">
        <v>179</v>
      </c>
      <c r="B54" s="29" t="s">
        <v>108</v>
      </c>
      <c r="C54" s="29" t="s">
        <v>121</v>
      </c>
      <c r="D54" s="46" t="s">
        <v>7</v>
      </c>
      <c r="E54" s="26" t="s">
        <v>143</v>
      </c>
      <c r="F54" s="19">
        <v>2.6</v>
      </c>
      <c r="G54" s="20">
        <f t="shared" si="1"/>
        <v>192.19200000000004</v>
      </c>
      <c r="H54" s="20">
        <f>G54/0.3</f>
        <v>640.6400000000001</v>
      </c>
      <c r="I54" s="20">
        <f t="shared" si="2"/>
        <v>800.80000000000007</v>
      </c>
      <c r="J54" s="20">
        <v>1000</v>
      </c>
    </row>
    <row r="55" spans="1:10">
      <c r="A55" s="27" t="s">
        <v>180</v>
      </c>
      <c r="B55" s="34" t="s">
        <v>109</v>
      </c>
      <c r="C55" s="34" t="s">
        <v>122</v>
      </c>
      <c r="D55" s="46" t="s">
        <v>7</v>
      </c>
      <c r="E55" s="27" t="s">
        <v>144</v>
      </c>
      <c r="F55" s="30">
        <v>9.8000000000000007</v>
      </c>
      <c r="G55" s="20">
        <f t="shared" si="1"/>
        <v>724.41600000000017</v>
      </c>
      <c r="H55" s="20">
        <f>G55/0.5</f>
        <v>1448.8320000000003</v>
      </c>
      <c r="I55" s="20">
        <f t="shared" si="2"/>
        <v>1811.0400000000004</v>
      </c>
      <c r="J55" s="20">
        <v>2000</v>
      </c>
    </row>
  </sheetData>
  <mergeCells count="5">
    <mergeCell ref="H11:H12"/>
    <mergeCell ref="F11:F12"/>
    <mergeCell ref="B11:B12"/>
    <mergeCell ref="C11:C12"/>
    <mergeCell ref="E1:G1"/>
  </mergeCells>
  <pageMargins left="0.27559055118110237" right="0.15748031496062992" top="0.31496062992125984" bottom="0.31496062992125984" header="0.19685039370078741" footer="0.19685039370078741"/>
  <pageSetup paperSize="9" scale="8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L62"/>
  <sheetViews>
    <sheetView topLeftCell="A40" workbookViewId="0">
      <selection activeCell="D59" sqref="D59"/>
    </sheetView>
  </sheetViews>
  <sheetFormatPr defaultRowHeight="13.2"/>
  <cols>
    <col min="1" max="1" width="18" style="4" customWidth="1"/>
    <col min="2" max="2" width="37.33203125" style="9" customWidth="1"/>
    <col min="3" max="3" width="44.109375" style="9" hidden="1" customWidth="1"/>
    <col min="4" max="4" width="35.109375" style="4" customWidth="1"/>
    <col min="5" max="5" width="19.5546875" style="4" customWidth="1"/>
    <col min="6" max="6" width="6.6640625" style="16" customWidth="1"/>
    <col min="7" max="7" width="19" style="3" bestFit="1" customWidth="1"/>
    <col min="8" max="8" width="9.5546875" style="21" customWidth="1"/>
    <col min="9" max="9" width="8.88671875" style="21"/>
    <col min="10" max="10" width="9.109375" style="3" bestFit="1" customWidth="1"/>
    <col min="11" max="16384" width="8.88671875" style="3"/>
  </cols>
  <sheetData>
    <row r="1" spans="1:10" ht="15.6">
      <c r="A1" s="1" t="s">
        <v>0</v>
      </c>
      <c r="B1" s="2"/>
      <c r="C1" s="2"/>
      <c r="D1" s="1"/>
      <c r="E1" s="71" t="s">
        <v>182</v>
      </c>
      <c r="F1" s="72"/>
      <c r="G1" s="73"/>
      <c r="H1" s="74" t="s">
        <v>181</v>
      </c>
    </row>
    <row r="2" spans="1:10" ht="15.6">
      <c r="A2" s="5" t="s">
        <v>185</v>
      </c>
      <c r="B2" s="2"/>
      <c r="C2" s="2"/>
      <c r="D2" s="1"/>
      <c r="E2" s="70">
        <v>1</v>
      </c>
      <c r="F2" s="65" t="s">
        <v>14</v>
      </c>
      <c r="G2" s="66">
        <v>50</v>
      </c>
      <c r="H2" s="75">
        <v>0.9</v>
      </c>
    </row>
    <row r="3" spans="1:10" ht="15.6">
      <c r="A3" s="5" t="s">
        <v>37</v>
      </c>
      <c r="B3" s="2"/>
      <c r="C3" s="2"/>
      <c r="D3" s="1"/>
      <c r="E3" s="77">
        <v>51</v>
      </c>
      <c r="F3" s="78" t="s">
        <v>14</v>
      </c>
      <c r="G3" s="79">
        <v>100</v>
      </c>
      <c r="H3" s="80">
        <v>0.8</v>
      </c>
    </row>
    <row r="4" spans="1:10" ht="15.6">
      <c r="A4" s="22" t="s">
        <v>38</v>
      </c>
      <c r="B4" s="2"/>
      <c r="C4" s="2"/>
      <c r="D4" s="1"/>
      <c r="E4" s="70">
        <v>101</v>
      </c>
      <c r="F4" s="65" t="s">
        <v>14</v>
      </c>
      <c r="G4" s="66">
        <v>300</v>
      </c>
      <c r="H4" s="76">
        <v>0.7</v>
      </c>
    </row>
    <row r="5" spans="1:10" ht="15.6">
      <c r="A5" s="1"/>
      <c r="B5" s="2"/>
      <c r="C5" s="2"/>
      <c r="D5" s="1"/>
      <c r="E5" s="77">
        <v>301</v>
      </c>
      <c r="F5" s="78" t="s">
        <v>14</v>
      </c>
      <c r="G5" s="79">
        <v>500</v>
      </c>
      <c r="H5" s="80">
        <v>0.6</v>
      </c>
    </row>
    <row r="6" spans="1:10" ht="15.6">
      <c r="A6" s="3"/>
      <c r="B6" s="6"/>
      <c r="C6" s="6"/>
      <c r="D6" s="5"/>
      <c r="E6" s="70">
        <v>501</v>
      </c>
      <c r="F6" s="65" t="s">
        <v>14</v>
      </c>
      <c r="G6" s="66">
        <v>1000</v>
      </c>
      <c r="H6" s="76">
        <v>0.5</v>
      </c>
    </row>
    <row r="7" spans="1:10" ht="15.6">
      <c r="A7" s="3"/>
      <c r="B7" s="2"/>
      <c r="C7" s="2"/>
      <c r="D7" s="1"/>
      <c r="E7" s="77">
        <v>1001</v>
      </c>
      <c r="F7" s="78" t="s">
        <v>14</v>
      </c>
      <c r="G7" s="79">
        <v>3000</v>
      </c>
      <c r="H7" s="80">
        <v>0.4</v>
      </c>
    </row>
    <row r="8" spans="1:10" ht="15.6">
      <c r="A8" s="7"/>
      <c r="B8" s="7"/>
      <c r="C8" s="7"/>
      <c r="D8" s="1"/>
      <c r="E8" s="70">
        <v>3001</v>
      </c>
      <c r="F8" s="65" t="s">
        <v>14</v>
      </c>
      <c r="G8" s="66">
        <v>5000</v>
      </c>
      <c r="H8" s="76">
        <v>0.3</v>
      </c>
    </row>
    <row r="9" spans="1:10" ht="15.6">
      <c r="A9" s="7"/>
      <c r="B9" s="7"/>
      <c r="C9" s="7"/>
      <c r="D9" s="1"/>
      <c r="E9" s="77">
        <v>5001</v>
      </c>
      <c r="F9" s="78" t="s">
        <v>14</v>
      </c>
      <c r="G9" s="79" t="s">
        <v>15</v>
      </c>
      <c r="H9" s="80">
        <v>0.25</v>
      </c>
    </row>
    <row r="10" spans="1:10" ht="13.8" thickBot="1">
      <c r="A10" s="8"/>
      <c r="E10" s="67"/>
      <c r="F10" s="68"/>
      <c r="G10" s="69"/>
    </row>
    <row r="11" spans="1:10" ht="16.2" thickBot="1">
      <c r="A11" s="10" t="s">
        <v>1</v>
      </c>
      <c r="B11" s="44" t="s">
        <v>16</v>
      </c>
      <c r="C11" s="44" t="s">
        <v>17</v>
      </c>
      <c r="D11" s="81" t="s">
        <v>2</v>
      </c>
      <c r="E11" s="83" t="s">
        <v>3</v>
      </c>
      <c r="F11" s="84" t="s">
        <v>10</v>
      </c>
      <c r="G11" s="64" t="s">
        <v>183</v>
      </c>
      <c r="H11" s="57" t="s">
        <v>12</v>
      </c>
      <c r="I11" s="61" t="s">
        <v>13</v>
      </c>
      <c r="J11" s="59" t="s">
        <v>13</v>
      </c>
    </row>
    <row r="12" spans="1:10" ht="16.2" thickBot="1">
      <c r="A12" s="11" t="s">
        <v>4</v>
      </c>
      <c r="B12" s="44"/>
      <c r="C12" s="44"/>
      <c r="D12" s="82" t="s">
        <v>5</v>
      </c>
      <c r="E12" s="85" t="s">
        <v>4</v>
      </c>
      <c r="F12" s="86"/>
      <c r="G12" s="63" t="s">
        <v>11</v>
      </c>
      <c r="H12" s="58"/>
      <c r="I12" s="62">
        <v>0.2</v>
      </c>
      <c r="J12" s="60" t="s">
        <v>184</v>
      </c>
    </row>
    <row r="13" spans="1:10">
      <c r="A13" s="12" t="s">
        <v>6</v>
      </c>
      <c r="B13" s="24" t="s">
        <v>39</v>
      </c>
      <c r="C13" s="12"/>
      <c r="D13" s="12"/>
      <c r="E13" s="13"/>
      <c r="F13" s="23"/>
    </row>
    <row r="14" spans="1:10">
      <c r="A14" s="26" t="s">
        <v>154</v>
      </c>
      <c r="B14" s="50" t="s">
        <v>49</v>
      </c>
      <c r="C14" s="29" t="s">
        <v>64</v>
      </c>
      <c r="D14" s="46" t="s">
        <v>7</v>
      </c>
      <c r="E14" s="26" t="s">
        <v>83</v>
      </c>
      <c r="F14" s="17">
        <v>21.9</v>
      </c>
      <c r="G14" s="20">
        <f>F14*1.1*1.12*60</f>
        <v>1618.8480000000002</v>
      </c>
      <c r="H14" s="20">
        <f>G14/0.6</f>
        <v>2698.0800000000004</v>
      </c>
      <c r="I14" s="20">
        <f>H14/0.8</f>
        <v>3372.6000000000004</v>
      </c>
      <c r="J14" s="20">
        <v>5000</v>
      </c>
    </row>
    <row r="15" spans="1:10">
      <c r="A15" s="31" t="s">
        <v>53</v>
      </c>
      <c r="B15" s="47" t="s">
        <v>54</v>
      </c>
      <c r="C15" s="29" t="s">
        <v>67</v>
      </c>
      <c r="D15" s="46" t="s">
        <v>73</v>
      </c>
      <c r="E15" s="26" t="s">
        <v>87</v>
      </c>
      <c r="F15" s="17">
        <v>12.8</v>
      </c>
      <c r="G15" s="20">
        <f>F15*1.1*1.12*60</f>
        <v>946.17600000000027</v>
      </c>
      <c r="H15" s="20">
        <f>G15/0.5</f>
        <v>1892.3520000000005</v>
      </c>
      <c r="I15" s="20">
        <f>H15/0.8</f>
        <v>2365.4400000000005</v>
      </c>
      <c r="J15" s="20">
        <v>3000</v>
      </c>
    </row>
    <row r="16" spans="1:10" ht="14.4">
      <c r="A16" s="25" t="s">
        <v>27</v>
      </c>
      <c r="B16" s="48" t="s">
        <v>28</v>
      </c>
      <c r="C16" s="48" t="s">
        <v>19</v>
      </c>
      <c r="D16" s="49" t="s">
        <v>26</v>
      </c>
      <c r="E16" s="46" t="s">
        <v>23</v>
      </c>
      <c r="F16" s="17">
        <v>42.8</v>
      </c>
      <c r="G16" s="20">
        <f>F16*1.1*1.12*60</f>
        <v>3163.7760000000003</v>
      </c>
      <c r="H16" s="20">
        <f>G16/0.7</f>
        <v>4519.68</v>
      </c>
      <c r="I16" s="20">
        <f>H16/0.8</f>
        <v>5649.6</v>
      </c>
      <c r="J16" s="20">
        <v>6000</v>
      </c>
    </row>
    <row r="17" spans="1:12">
      <c r="A17" s="26" t="s">
        <v>157</v>
      </c>
      <c r="B17" s="48" t="s">
        <v>52</v>
      </c>
      <c r="C17" s="29" t="s">
        <v>18</v>
      </c>
      <c r="D17" s="46" t="s">
        <v>7</v>
      </c>
      <c r="E17" s="26" t="s">
        <v>86</v>
      </c>
      <c r="F17" s="17">
        <v>283.89999999999998</v>
      </c>
      <c r="G17" s="20">
        <f>F17*1.1*1.12*60</f>
        <v>20985.888000000003</v>
      </c>
      <c r="H17" s="20">
        <f>G17/0.75</f>
        <v>27981.184000000005</v>
      </c>
      <c r="I17" s="20">
        <f>H17/0.8</f>
        <v>34976.480000000003</v>
      </c>
      <c r="J17" s="20">
        <v>35000</v>
      </c>
    </row>
    <row r="18" spans="1:12">
      <c r="A18" s="36" t="s">
        <v>146</v>
      </c>
      <c r="B18" s="48" t="s">
        <v>41</v>
      </c>
      <c r="C18" s="29" t="s">
        <v>21</v>
      </c>
      <c r="D18" s="46" t="s">
        <v>7</v>
      </c>
      <c r="E18" s="36" t="s">
        <v>75</v>
      </c>
      <c r="F18" s="17">
        <v>3.6</v>
      </c>
      <c r="G18" s="20">
        <f>F18*1.1*1.12*60</f>
        <v>266.11200000000008</v>
      </c>
      <c r="H18" s="20">
        <f>G18/0.3</f>
        <v>887.0400000000003</v>
      </c>
      <c r="I18" s="20">
        <f>H18/0.8</f>
        <v>1108.8000000000004</v>
      </c>
      <c r="J18" s="20">
        <v>1500</v>
      </c>
    </row>
    <row r="19" spans="1:12">
      <c r="A19" s="26" t="s">
        <v>147</v>
      </c>
      <c r="B19" s="48" t="s">
        <v>42</v>
      </c>
      <c r="C19" s="29" t="s">
        <v>58</v>
      </c>
      <c r="D19" s="46" t="s">
        <v>7</v>
      </c>
      <c r="E19" s="26" t="s">
        <v>76</v>
      </c>
      <c r="F19" s="17">
        <v>3.3</v>
      </c>
      <c r="G19" s="20">
        <f>F19*1.1*1.12*60</f>
        <v>243.93599999999998</v>
      </c>
      <c r="H19" s="20">
        <f>G19/0.3</f>
        <v>813.12</v>
      </c>
      <c r="I19" s="20">
        <f t="shared" ref="I19:I34" si="0">H19/0.8</f>
        <v>1016.4</v>
      </c>
      <c r="J19" s="20">
        <v>1200</v>
      </c>
    </row>
    <row r="20" spans="1:12">
      <c r="A20" s="26" t="s">
        <v>148</v>
      </c>
      <c r="B20" s="48" t="s">
        <v>43</v>
      </c>
      <c r="C20" s="29" t="s">
        <v>59</v>
      </c>
      <c r="D20" s="46" t="s">
        <v>7</v>
      </c>
      <c r="E20" s="26" t="s">
        <v>77</v>
      </c>
      <c r="F20" s="17">
        <v>0.2</v>
      </c>
      <c r="G20" s="20">
        <f t="shared" ref="G20:G55" si="1">F20*1.1*1.12*60</f>
        <v>14.784000000000004</v>
      </c>
      <c r="H20" s="20">
        <f>G20/0.1</f>
        <v>147.84000000000003</v>
      </c>
      <c r="I20" s="20">
        <f t="shared" si="0"/>
        <v>184.80000000000004</v>
      </c>
      <c r="J20" s="20">
        <v>500</v>
      </c>
    </row>
    <row r="21" spans="1:12">
      <c r="A21" s="26" t="s">
        <v>149</v>
      </c>
      <c r="B21" s="49" t="s">
        <v>44</v>
      </c>
      <c r="C21" s="29" t="s">
        <v>60</v>
      </c>
      <c r="D21" s="46" t="s">
        <v>7</v>
      </c>
      <c r="E21" s="26" t="s">
        <v>78</v>
      </c>
      <c r="F21" s="17">
        <v>0.05</v>
      </c>
      <c r="G21" s="20">
        <f t="shared" si="1"/>
        <v>3.6960000000000011</v>
      </c>
      <c r="H21" s="20">
        <f>G21/0.1</f>
        <v>36.960000000000008</v>
      </c>
      <c r="I21" s="20">
        <f t="shared" si="0"/>
        <v>46.20000000000001</v>
      </c>
      <c r="J21" s="20">
        <v>500</v>
      </c>
    </row>
    <row r="22" spans="1:12">
      <c r="A22" s="26" t="s">
        <v>150</v>
      </c>
      <c r="B22" s="48" t="s">
        <v>31</v>
      </c>
      <c r="C22" s="29" t="s">
        <v>61</v>
      </c>
      <c r="D22" s="46" t="s">
        <v>7</v>
      </c>
      <c r="E22" s="26" t="s">
        <v>79</v>
      </c>
      <c r="F22" s="17">
        <v>5.9</v>
      </c>
      <c r="G22" s="20">
        <f t="shared" si="1"/>
        <v>436.1280000000001</v>
      </c>
      <c r="H22" s="20">
        <f>G22/0.4</f>
        <v>1090.3200000000002</v>
      </c>
      <c r="I22" s="20">
        <f t="shared" si="0"/>
        <v>1362.9</v>
      </c>
      <c r="J22" s="20">
        <v>1500</v>
      </c>
    </row>
    <row r="23" spans="1:12">
      <c r="A23" s="26" t="s">
        <v>151</v>
      </c>
      <c r="B23" s="48" t="s">
        <v>45</v>
      </c>
      <c r="C23" s="29" t="s">
        <v>62</v>
      </c>
      <c r="D23" s="46" t="s">
        <v>7</v>
      </c>
      <c r="E23" s="26" t="s">
        <v>80</v>
      </c>
      <c r="F23" s="17">
        <v>14.3</v>
      </c>
      <c r="G23" s="20">
        <f t="shared" si="1"/>
        <v>1057.0560000000003</v>
      </c>
      <c r="H23" s="20">
        <f>G23/0.6</f>
        <v>1761.7600000000004</v>
      </c>
      <c r="I23" s="20">
        <f t="shared" si="0"/>
        <v>2202.2000000000003</v>
      </c>
      <c r="J23" s="20">
        <v>3000</v>
      </c>
    </row>
    <row r="24" spans="1:12">
      <c r="A24" s="46" t="s">
        <v>46</v>
      </c>
      <c r="B24" s="48" t="s">
        <v>47</v>
      </c>
      <c r="C24" s="48" t="s">
        <v>47</v>
      </c>
      <c r="D24" s="46" t="s">
        <v>72</v>
      </c>
      <c r="E24" s="53" t="s">
        <v>81</v>
      </c>
      <c r="F24" s="17">
        <v>8.9</v>
      </c>
      <c r="G24" s="20">
        <f t="shared" si="1"/>
        <v>657.88800000000015</v>
      </c>
      <c r="H24" s="20">
        <f>G24/0.5</f>
        <v>1315.7760000000003</v>
      </c>
      <c r="I24" s="20">
        <f t="shared" si="0"/>
        <v>1644.7200000000003</v>
      </c>
      <c r="J24" s="20">
        <v>2000</v>
      </c>
    </row>
    <row r="25" spans="1:12">
      <c r="A25" s="27" t="s">
        <v>153</v>
      </c>
      <c r="B25" s="34" t="s">
        <v>48</v>
      </c>
      <c r="C25" s="34" t="s">
        <v>63</v>
      </c>
      <c r="D25" s="46" t="s">
        <v>7</v>
      </c>
      <c r="E25" s="27" t="s">
        <v>82</v>
      </c>
      <c r="F25" s="17">
        <v>1.2</v>
      </c>
      <c r="G25" s="20">
        <f t="shared" si="1"/>
        <v>88.704000000000008</v>
      </c>
      <c r="H25" s="20">
        <f>G25/0.2</f>
        <v>443.52000000000004</v>
      </c>
      <c r="I25" s="20">
        <f t="shared" si="0"/>
        <v>554.4</v>
      </c>
      <c r="J25" s="20">
        <v>1000</v>
      </c>
    </row>
    <row r="26" spans="1:12">
      <c r="A26" s="26" t="s">
        <v>155</v>
      </c>
      <c r="B26" s="48" t="s">
        <v>50</v>
      </c>
      <c r="C26" s="29" t="s">
        <v>65</v>
      </c>
      <c r="D26" s="46" t="s">
        <v>7</v>
      </c>
      <c r="E26" s="26" t="s">
        <v>84</v>
      </c>
      <c r="F26" s="17">
        <v>8.6999999999999993</v>
      </c>
      <c r="G26" s="20">
        <f t="shared" si="1"/>
        <v>643.10400000000004</v>
      </c>
      <c r="H26" s="20">
        <f>G26/0.5</f>
        <v>1286.2080000000001</v>
      </c>
      <c r="I26" s="20">
        <f t="shared" si="0"/>
        <v>1607.76</v>
      </c>
      <c r="J26" s="20">
        <v>2000</v>
      </c>
    </row>
    <row r="27" spans="1:12">
      <c r="A27" s="26" t="s">
        <v>156</v>
      </c>
      <c r="B27" s="48" t="s">
        <v>51</v>
      </c>
      <c r="C27" s="29" t="s">
        <v>66</v>
      </c>
      <c r="D27" s="46" t="s">
        <v>7</v>
      </c>
      <c r="E27" s="26" t="s">
        <v>85</v>
      </c>
      <c r="F27" s="17">
        <v>3.2</v>
      </c>
      <c r="G27" s="20">
        <f t="shared" si="1"/>
        <v>236.54400000000007</v>
      </c>
      <c r="H27" s="20">
        <f>G27/0.3</f>
        <v>788.48000000000025</v>
      </c>
      <c r="I27" s="20">
        <f t="shared" si="0"/>
        <v>985.60000000000025</v>
      </c>
      <c r="J27" s="20">
        <v>1000</v>
      </c>
    </row>
    <row r="28" spans="1:12">
      <c r="A28" s="26" t="s">
        <v>158</v>
      </c>
      <c r="B28" s="29" t="s">
        <v>22</v>
      </c>
      <c r="C28" s="29" t="s">
        <v>22</v>
      </c>
      <c r="D28" s="46" t="s">
        <v>7</v>
      </c>
      <c r="E28" s="26" t="s">
        <v>88</v>
      </c>
      <c r="F28" s="17">
        <v>0.8</v>
      </c>
      <c r="G28" s="20">
        <f t="shared" si="1"/>
        <v>59.136000000000017</v>
      </c>
      <c r="H28" s="20">
        <f>G28/0.2</f>
        <v>295.68000000000006</v>
      </c>
      <c r="I28" s="20">
        <f t="shared" si="0"/>
        <v>369.60000000000008</v>
      </c>
      <c r="J28" s="20">
        <v>500</v>
      </c>
    </row>
    <row r="29" spans="1:12">
      <c r="A29" s="26" t="s">
        <v>159</v>
      </c>
      <c r="B29" s="48" t="s">
        <v>55</v>
      </c>
      <c r="C29" s="48" t="s">
        <v>68</v>
      </c>
      <c r="D29" s="46" t="s">
        <v>7</v>
      </c>
      <c r="E29" s="26" t="s">
        <v>89</v>
      </c>
      <c r="F29" s="17">
        <v>0.4</v>
      </c>
      <c r="G29" s="20">
        <f t="shared" si="1"/>
        <v>29.568000000000008</v>
      </c>
      <c r="H29" s="20">
        <f>G29/0.1</f>
        <v>295.68000000000006</v>
      </c>
      <c r="I29" s="20">
        <f t="shared" si="0"/>
        <v>369.60000000000008</v>
      </c>
      <c r="J29" s="20">
        <v>500</v>
      </c>
    </row>
    <row r="30" spans="1:12">
      <c r="A30" s="26" t="s">
        <v>160</v>
      </c>
      <c r="B30" s="29" t="s">
        <v>56</v>
      </c>
      <c r="C30" s="29" t="s">
        <v>56</v>
      </c>
      <c r="D30" s="46" t="s">
        <v>7</v>
      </c>
      <c r="E30" s="26" t="s">
        <v>90</v>
      </c>
      <c r="F30" s="17">
        <v>3.3</v>
      </c>
      <c r="G30" s="20">
        <f t="shared" si="1"/>
        <v>243.93599999999998</v>
      </c>
      <c r="H30" s="20">
        <f>G30/0.3</f>
        <v>813.12</v>
      </c>
      <c r="I30" s="20">
        <f t="shared" si="0"/>
        <v>1016.4</v>
      </c>
      <c r="J30" s="20">
        <v>1200</v>
      </c>
      <c r="L30" s="21"/>
    </row>
    <row r="31" spans="1:12">
      <c r="A31" s="54" t="s">
        <v>161</v>
      </c>
      <c r="B31" s="29" t="s">
        <v>57</v>
      </c>
      <c r="C31" s="29" t="s">
        <v>69</v>
      </c>
      <c r="D31" s="46" t="s">
        <v>7</v>
      </c>
      <c r="E31" s="54" t="s">
        <v>91</v>
      </c>
      <c r="F31" s="17">
        <v>4</v>
      </c>
      <c r="G31" s="20">
        <f t="shared" si="1"/>
        <v>295.68000000000006</v>
      </c>
      <c r="H31" s="20">
        <f>G31/0.3</f>
        <v>985.60000000000025</v>
      </c>
      <c r="I31" s="20">
        <f t="shared" si="0"/>
        <v>1232.0000000000002</v>
      </c>
      <c r="J31" s="20">
        <v>1400</v>
      </c>
    </row>
    <row r="32" spans="1:12" ht="26.4">
      <c r="A32" s="26" t="s">
        <v>162</v>
      </c>
      <c r="B32" s="29" t="s">
        <v>70</v>
      </c>
      <c r="C32" s="29" t="s">
        <v>70</v>
      </c>
      <c r="D32" s="46" t="s">
        <v>7</v>
      </c>
      <c r="E32" s="26" t="s">
        <v>92</v>
      </c>
      <c r="F32" s="17">
        <v>0.03</v>
      </c>
      <c r="G32" s="20">
        <f t="shared" si="1"/>
        <v>2.2176000000000005</v>
      </c>
      <c r="H32" s="20">
        <f>G32/0.1</f>
        <v>22.176000000000002</v>
      </c>
      <c r="I32" s="20">
        <f t="shared" si="0"/>
        <v>27.720000000000002</v>
      </c>
      <c r="J32" s="20">
        <v>100</v>
      </c>
    </row>
    <row r="33" spans="1:10">
      <c r="A33" s="15" t="s">
        <v>29</v>
      </c>
      <c r="B33" s="49" t="s">
        <v>36</v>
      </c>
      <c r="C33" s="48" t="s">
        <v>20</v>
      </c>
      <c r="D33" s="49" t="s">
        <v>74</v>
      </c>
      <c r="E33" s="26" t="s">
        <v>24</v>
      </c>
      <c r="F33" s="17">
        <v>7</v>
      </c>
      <c r="G33" s="20">
        <f t="shared" si="1"/>
        <v>517.44000000000017</v>
      </c>
      <c r="H33" s="20">
        <f>G33/0.5</f>
        <v>1034.8800000000003</v>
      </c>
      <c r="I33" s="20">
        <f t="shared" si="0"/>
        <v>1293.6000000000004</v>
      </c>
      <c r="J33" s="20">
        <v>1650</v>
      </c>
    </row>
    <row r="34" spans="1:10" ht="14.4">
      <c r="A34" s="28" t="s">
        <v>145</v>
      </c>
      <c r="B34" s="49" t="s">
        <v>30</v>
      </c>
      <c r="C34" s="39" t="s">
        <v>71</v>
      </c>
      <c r="D34" s="49"/>
      <c r="E34" s="26" t="s">
        <v>25</v>
      </c>
      <c r="F34" s="17">
        <v>1.6</v>
      </c>
      <c r="G34" s="20">
        <f t="shared" si="1"/>
        <v>118.27200000000003</v>
      </c>
      <c r="H34" s="20">
        <f>G34/0.3</f>
        <v>394.24000000000012</v>
      </c>
      <c r="I34" s="20">
        <f t="shared" si="0"/>
        <v>492.80000000000013</v>
      </c>
      <c r="J34" s="20">
        <v>500</v>
      </c>
    </row>
    <row r="35" spans="1:10">
      <c r="A35" s="40" t="s">
        <v>8</v>
      </c>
      <c r="B35" s="24" t="s">
        <v>40</v>
      </c>
      <c r="C35" s="41"/>
      <c r="D35" s="43"/>
      <c r="E35" s="14"/>
      <c r="F35" s="18"/>
      <c r="G35" s="21"/>
      <c r="J35" s="21"/>
    </row>
    <row r="36" spans="1:10">
      <c r="A36" s="26" t="s">
        <v>173</v>
      </c>
      <c r="B36" s="29" t="s">
        <v>103</v>
      </c>
      <c r="C36" s="29" t="s">
        <v>116</v>
      </c>
      <c r="D36" s="46" t="s">
        <v>7</v>
      </c>
      <c r="E36" s="26" t="s">
        <v>137</v>
      </c>
      <c r="F36" s="19">
        <v>135.30000000000001</v>
      </c>
      <c r="G36" s="20">
        <f>F36*1.1*1.12*60</f>
        <v>10001.376000000002</v>
      </c>
      <c r="H36" s="20">
        <f>G36/0.75</f>
        <v>13335.168000000003</v>
      </c>
      <c r="I36" s="20">
        <f>H36/0.8</f>
        <v>16668.960000000003</v>
      </c>
      <c r="J36" s="20">
        <v>20000</v>
      </c>
    </row>
    <row r="37" spans="1:10">
      <c r="A37" s="26" t="s">
        <v>174</v>
      </c>
      <c r="B37" s="29" t="s">
        <v>104</v>
      </c>
      <c r="C37" s="29" t="s">
        <v>117</v>
      </c>
      <c r="D37" s="46" t="s">
        <v>7</v>
      </c>
      <c r="E37" s="26" t="s">
        <v>138</v>
      </c>
      <c r="F37" s="19">
        <v>37.700000000000003</v>
      </c>
      <c r="G37" s="20">
        <f>F37*1.1*1.12*60</f>
        <v>2786.7840000000006</v>
      </c>
      <c r="H37" s="20">
        <f>G37/0.6</f>
        <v>4644.6400000000012</v>
      </c>
      <c r="I37" s="20">
        <f>H37/0.8</f>
        <v>5805.8000000000011</v>
      </c>
      <c r="J37" s="20">
        <v>10000</v>
      </c>
    </row>
    <row r="38" spans="1:10">
      <c r="A38" s="26" t="s">
        <v>175</v>
      </c>
      <c r="B38" s="29" t="s">
        <v>105</v>
      </c>
      <c r="C38" s="29" t="s">
        <v>118</v>
      </c>
      <c r="D38" s="46" t="s">
        <v>7</v>
      </c>
      <c r="E38" s="26" t="s">
        <v>139</v>
      </c>
      <c r="F38" s="19">
        <v>10.6</v>
      </c>
      <c r="G38" s="20">
        <f>F38*1.1*1.12*60</f>
        <v>783.55200000000002</v>
      </c>
      <c r="H38" s="20">
        <f>G38/0.5</f>
        <v>1567.104</v>
      </c>
      <c r="I38" s="20">
        <f>H38/0.8</f>
        <v>1958.8799999999999</v>
      </c>
      <c r="J38" s="20">
        <v>3000</v>
      </c>
    </row>
    <row r="39" spans="1:10">
      <c r="A39" s="26" t="s">
        <v>176</v>
      </c>
      <c r="B39" s="29" t="s">
        <v>106</v>
      </c>
      <c r="C39" s="29" t="s">
        <v>119</v>
      </c>
      <c r="D39" s="46" t="s">
        <v>7</v>
      </c>
      <c r="E39" s="26" t="s">
        <v>140</v>
      </c>
      <c r="F39" s="19">
        <v>20.2</v>
      </c>
      <c r="G39" s="20">
        <f>F39*1.1*1.12*60</f>
        <v>1493.1840000000004</v>
      </c>
      <c r="H39" s="20">
        <f>G39/0.6</f>
        <v>2488.6400000000008</v>
      </c>
      <c r="I39" s="20">
        <f>H39/0.8</f>
        <v>3110.8000000000006</v>
      </c>
      <c r="J39" s="20">
        <v>5000</v>
      </c>
    </row>
    <row r="40" spans="1:10">
      <c r="A40" s="26" t="s">
        <v>164</v>
      </c>
      <c r="B40" s="29" t="s">
        <v>93</v>
      </c>
      <c r="C40" s="29" t="s">
        <v>111</v>
      </c>
      <c r="D40" s="46" t="s">
        <v>7</v>
      </c>
      <c r="E40" s="26" t="s">
        <v>126</v>
      </c>
      <c r="F40" s="19">
        <v>65.599999999999994</v>
      </c>
      <c r="G40" s="20">
        <f t="shared" si="1"/>
        <v>4849.152000000001</v>
      </c>
      <c r="H40" s="20">
        <f>G40/0.7</f>
        <v>6927.3600000000015</v>
      </c>
      <c r="I40" s="20">
        <f t="shared" ref="I40:I55" si="2">H40/0.8</f>
        <v>8659.2000000000007</v>
      </c>
      <c r="J40" s="20">
        <v>10000</v>
      </c>
    </row>
    <row r="41" spans="1:10">
      <c r="A41" s="26" t="s">
        <v>165</v>
      </c>
      <c r="B41" s="29" t="s">
        <v>93</v>
      </c>
      <c r="C41" s="29" t="s">
        <v>111</v>
      </c>
      <c r="D41" s="46" t="s">
        <v>7</v>
      </c>
      <c r="E41" s="26" t="s">
        <v>127</v>
      </c>
      <c r="F41" s="19">
        <v>63</v>
      </c>
      <c r="G41" s="20">
        <f t="shared" si="1"/>
        <v>4656.9600000000009</v>
      </c>
      <c r="H41" s="20">
        <f>G41/0.7</f>
        <v>6652.800000000002</v>
      </c>
      <c r="I41" s="20">
        <f t="shared" si="2"/>
        <v>8316.0000000000018</v>
      </c>
      <c r="J41" s="20">
        <v>10000</v>
      </c>
    </row>
    <row r="42" spans="1:10">
      <c r="A42" s="26" t="s">
        <v>178</v>
      </c>
      <c r="B42" s="29" t="s">
        <v>56</v>
      </c>
      <c r="C42" s="29" t="s">
        <v>56</v>
      </c>
      <c r="D42" s="46" t="s">
        <v>7</v>
      </c>
      <c r="E42" s="26" t="s">
        <v>142</v>
      </c>
      <c r="F42" s="19">
        <v>3.3</v>
      </c>
      <c r="G42" s="20">
        <f>F42*1.1*1.12*60</f>
        <v>243.93599999999998</v>
      </c>
      <c r="H42" s="20">
        <f>G42/0.3</f>
        <v>813.12</v>
      </c>
      <c r="I42" s="20">
        <f>H42/0.8</f>
        <v>1016.4</v>
      </c>
      <c r="J42" s="20">
        <v>1100</v>
      </c>
    </row>
    <row r="43" spans="1:10">
      <c r="A43" s="26" t="s">
        <v>166</v>
      </c>
      <c r="B43" s="29" t="s">
        <v>94</v>
      </c>
      <c r="C43" s="29" t="s">
        <v>112</v>
      </c>
      <c r="D43" s="46" t="s">
        <v>7</v>
      </c>
      <c r="E43" s="26" t="s">
        <v>128</v>
      </c>
      <c r="F43" s="19">
        <v>393.4</v>
      </c>
      <c r="G43" s="20">
        <f>F43*1.1*1.12*60</f>
        <v>29080.128000000001</v>
      </c>
      <c r="H43" s="20">
        <f>G43/0.75</f>
        <v>38773.504000000001</v>
      </c>
      <c r="I43" s="20">
        <f>H43/0.8</f>
        <v>48466.879999999997</v>
      </c>
      <c r="J43" s="20">
        <v>60000</v>
      </c>
    </row>
    <row r="44" spans="1:10">
      <c r="A44" s="26" t="s">
        <v>172</v>
      </c>
      <c r="B44" s="29" t="s">
        <v>9</v>
      </c>
      <c r="C44" s="29" t="s">
        <v>32</v>
      </c>
      <c r="D44" s="46" t="s">
        <v>7</v>
      </c>
      <c r="E44" s="26" t="s">
        <v>136</v>
      </c>
      <c r="F44" s="19">
        <v>331.4</v>
      </c>
      <c r="G44" s="20">
        <f>F44*1.1*1.12*60</f>
        <v>24497.088000000003</v>
      </c>
      <c r="H44" s="20">
        <f>G44/0.75</f>
        <v>32662.784000000003</v>
      </c>
      <c r="I44" s="20">
        <f>H44/0.8</f>
        <v>40828.480000000003</v>
      </c>
      <c r="J44" s="20">
        <v>45000</v>
      </c>
    </row>
    <row r="45" spans="1:10">
      <c r="A45" s="26" t="s">
        <v>163</v>
      </c>
      <c r="B45" s="29" t="s">
        <v>34</v>
      </c>
      <c r="C45" s="29" t="s">
        <v>110</v>
      </c>
      <c r="D45" s="46" t="s">
        <v>7</v>
      </c>
      <c r="E45" s="26" t="s">
        <v>125</v>
      </c>
      <c r="F45" s="19">
        <v>4.7</v>
      </c>
      <c r="G45" s="20">
        <f>F45*1.1*1.12*60</f>
        <v>347.42400000000009</v>
      </c>
      <c r="H45" s="20">
        <f>G45/0.4</f>
        <v>868.56000000000017</v>
      </c>
      <c r="I45" s="20">
        <f>H45/0.8</f>
        <v>1085.7</v>
      </c>
      <c r="J45" s="20">
        <v>1500</v>
      </c>
    </row>
    <row r="46" spans="1:10">
      <c r="A46" s="26" t="s">
        <v>167</v>
      </c>
      <c r="B46" s="34" t="s">
        <v>95</v>
      </c>
      <c r="C46" s="29" t="s">
        <v>95</v>
      </c>
      <c r="D46" s="46" t="s">
        <v>7</v>
      </c>
      <c r="E46" s="26" t="s">
        <v>129</v>
      </c>
      <c r="F46" s="19">
        <v>3.9</v>
      </c>
      <c r="G46" s="20">
        <f t="shared" si="1"/>
        <v>288.28800000000001</v>
      </c>
      <c r="H46" s="20">
        <f>G46/0.3</f>
        <v>960.96</v>
      </c>
      <c r="I46" s="20">
        <f t="shared" si="2"/>
        <v>1201.2</v>
      </c>
      <c r="J46" s="20">
        <v>1500</v>
      </c>
    </row>
    <row r="47" spans="1:10">
      <c r="A47" s="26" t="s">
        <v>168</v>
      </c>
      <c r="B47" s="34" t="s">
        <v>96</v>
      </c>
      <c r="C47" s="29" t="s">
        <v>96</v>
      </c>
      <c r="D47" s="46" t="s">
        <v>7</v>
      </c>
      <c r="E47" s="26" t="s">
        <v>130</v>
      </c>
      <c r="F47" s="19">
        <v>3.1</v>
      </c>
      <c r="G47" s="20">
        <f t="shared" si="1"/>
        <v>229.15200000000004</v>
      </c>
      <c r="H47" s="20">
        <f>G47/0.3</f>
        <v>763.84000000000015</v>
      </c>
      <c r="I47" s="20">
        <f t="shared" si="2"/>
        <v>954.80000000000018</v>
      </c>
      <c r="J47" s="20">
        <v>1000</v>
      </c>
    </row>
    <row r="48" spans="1:10">
      <c r="A48" s="46" t="s">
        <v>97</v>
      </c>
      <c r="B48" s="48" t="s">
        <v>98</v>
      </c>
      <c r="C48" s="87" t="s">
        <v>152</v>
      </c>
      <c r="D48" s="49" t="s">
        <v>123</v>
      </c>
      <c r="E48" s="53" t="s">
        <v>131</v>
      </c>
      <c r="F48" s="19">
        <v>1.6</v>
      </c>
      <c r="G48" s="20">
        <f t="shared" si="1"/>
        <v>118.27200000000003</v>
      </c>
      <c r="H48" s="20">
        <f>G48/0.3</f>
        <v>394.24000000000012</v>
      </c>
      <c r="I48" s="20">
        <f t="shared" si="2"/>
        <v>492.80000000000013</v>
      </c>
      <c r="J48" s="20">
        <v>1100</v>
      </c>
    </row>
    <row r="49" spans="1:10">
      <c r="A49" s="46" t="s">
        <v>99</v>
      </c>
      <c r="B49" s="48" t="s">
        <v>100</v>
      </c>
      <c r="C49" s="48" t="s">
        <v>113</v>
      </c>
      <c r="D49" s="46" t="s">
        <v>124</v>
      </c>
      <c r="E49" s="53" t="s">
        <v>132</v>
      </c>
      <c r="F49" s="19">
        <v>1.5</v>
      </c>
      <c r="G49" s="20">
        <f t="shared" si="1"/>
        <v>110.88000000000002</v>
      </c>
      <c r="H49" s="20">
        <f>G49/0.3</f>
        <v>369.60000000000008</v>
      </c>
      <c r="I49" s="20">
        <f t="shared" si="2"/>
        <v>462.00000000000006</v>
      </c>
      <c r="J49" s="20">
        <v>1100</v>
      </c>
    </row>
    <row r="50" spans="1:10">
      <c r="A50" s="26" t="s">
        <v>169</v>
      </c>
      <c r="B50" s="39" t="s">
        <v>101</v>
      </c>
      <c r="C50" s="29" t="s">
        <v>114</v>
      </c>
      <c r="D50" s="46" t="s">
        <v>7</v>
      </c>
      <c r="E50" s="26" t="s">
        <v>133</v>
      </c>
      <c r="F50" s="19">
        <v>27.3</v>
      </c>
      <c r="G50" s="20">
        <f t="shared" si="1"/>
        <v>2018.0160000000005</v>
      </c>
      <c r="H50" s="20">
        <f>G50/0.6</f>
        <v>3363.360000000001</v>
      </c>
      <c r="I50" s="20">
        <f t="shared" si="2"/>
        <v>4204.2000000000007</v>
      </c>
      <c r="J50" s="20">
        <v>5000</v>
      </c>
    </row>
    <row r="51" spans="1:10">
      <c r="A51" s="26" t="s">
        <v>170</v>
      </c>
      <c r="B51" s="29" t="s">
        <v>33</v>
      </c>
      <c r="C51" s="29" t="s">
        <v>115</v>
      </c>
      <c r="D51" s="46" t="s">
        <v>7</v>
      </c>
      <c r="E51" s="26" t="s">
        <v>134</v>
      </c>
      <c r="F51" s="19">
        <v>0.05</v>
      </c>
      <c r="G51" s="20">
        <f t="shared" si="1"/>
        <v>3.6960000000000011</v>
      </c>
      <c r="H51" s="20">
        <f>G51/0.1</f>
        <v>36.960000000000008</v>
      </c>
      <c r="I51" s="20">
        <f t="shared" si="2"/>
        <v>46.20000000000001</v>
      </c>
      <c r="J51" s="20">
        <v>500</v>
      </c>
    </row>
    <row r="52" spans="1:10">
      <c r="A52" s="26" t="s">
        <v>171</v>
      </c>
      <c r="B52" s="34" t="s">
        <v>102</v>
      </c>
      <c r="C52" s="29" t="s">
        <v>102</v>
      </c>
      <c r="D52" s="46" t="s">
        <v>7</v>
      </c>
      <c r="E52" s="26" t="s">
        <v>135</v>
      </c>
      <c r="F52" s="19">
        <v>0.6</v>
      </c>
      <c r="G52" s="20">
        <f t="shared" si="1"/>
        <v>44.352000000000004</v>
      </c>
      <c r="H52" s="20">
        <f t="shared" ref="H52" si="3">G52/0.1</f>
        <v>443.52000000000004</v>
      </c>
      <c r="I52" s="20">
        <f t="shared" si="2"/>
        <v>554.4</v>
      </c>
      <c r="J52" s="20">
        <v>1000</v>
      </c>
    </row>
    <row r="53" spans="1:10">
      <c r="A53" s="26" t="s">
        <v>177</v>
      </c>
      <c r="B53" s="39" t="s">
        <v>107</v>
      </c>
      <c r="C53" s="29" t="s">
        <v>120</v>
      </c>
      <c r="D53" s="46" t="s">
        <v>7</v>
      </c>
      <c r="E53" s="26" t="s">
        <v>141</v>
      </c>
      <c r="F53" s="19">
        <v>34.799999999999997</v>
      </c>
      <c r="G53" s="20">
        <f t="shared" si="1"/>
        <v>2572.4160000000002</v>
      </c>
      <c r="H53" s="20">
        <f>G53/0.6</f>
        <v>4287.3600000000006</v>
      </c>
      <c r="I53" s="20">
        <f t="shared" si="2"/>
        <v>5359.2000000000007</v>
      </c>
      <c r="J53" s="20">
        <v>6000</v>
      </c>
    </row>
    <row r="54" spans="1:10">
      <c r="A54" s="26" t="s">
        <v>179</v>
      </c>
      <c r="B54" s="29" t="s">
        <v>108</v>
      </c>
      <c r="C54" s="29" t="s">
        <v>121</v>
      </c>
      <c r="D54" s="46" t="s">
        <v>7</v>
      </c>
      <c r="E54" s="26" t="s">
        <v>143</v>
      </c>
      <c r="F54" s="19">
        <v>2.6</v>
      </c>
      <c r="G54" s="20">
        <f t="shared" si="1"/>
        <v>192.19200000000004</v>
      </c>
      <c r="H54" s="20">
        <f>G54/0.3</f>
        <v>640.6400000000001</v>
      </c>
      <c r="I54" s="20">
        <f t="shared" si="2"/>
        <v>800.80000000000007</v>
      </c>
      <c r="J54" s="20">
        <v>1000</v>
      </c>
    </row>
    <row r="55" spans="1:10">
      <c r="A55" s="27" t="s">
        <v>180</v>
      </c>
      <c r="B55" s="34" t="s">
        <v>109</v>
      </c>
      <c r="C55" s="34" t="s">
        <v>122</v>
      </c>
      <c r="D55" s="46" t="s">
        <v>7</v>
      </c>
      <c r="E55" s="27" t="s">
        <v>144</v>
      </c>
      <c r="F55" s="30">
        <v>9.8000000000000007</v>
      </c>
      <c r="G55" s="20">
        <f t="shared" si="1"/>
        <v>724.41600000000017</v>
      </c>
      <c r="H55" s="20">
        <f>G55/0.5</f>
        <v>1448.8320000000003</v>
      </c>
      <c r="I55" s="20">
        <f t="shared" si="2"/>
        <v>1811.0400000000004</v>
      </c>
      <c r="J55" s="20">
        <v>2000</v>
      </c>
    </row>
    <row r="58" spans="1:10">
      <c r="A58" s="9" t="s">
        <v>186</v>
      </c>
      <c r="E58" s="9" t="s">
        <v>189</v>
      </c>
    </row>
    <row r="61" spans="1:10">
      <c r="A61" s="9" t="s">
        <v>187</v>
      </c>
      <c r="E61" s="9" t="s">
        <v>190</v>
      </c>
    </row>
    <row r="62" spans="1:10">
      <c r="A62" s="9" t="s">
        <v>188</v>
      </c>
      <c r="E62" s="9" t="s">
        <v>191</v>
      </c>
    </row>
  </sheetData>
  <mergeCells count="5">
    <mergeCell ref="E1:G1"/>
    <mergeCell ref="B11:B12"/>
    <mergeCell ref="C11:C12"/>
    <mergeCell ref="F11:F12"/>
    <mergeCell ref="H11:H12"/>
  </mergeCells>
  <pageMargins left="0.19685039370078741" right="0.19685039370078741" top="0.31" bottom="0.27559055118110237" header="0.2" footer="0.23622047244094491"/>
  <pageSetup paperSize="9" scale="8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25" workbookViewId="0">
      <selection activeCell="O13" sqref="O13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masterlist</vt:lpstr>
      <vt:lpstr>SRP.for.OMF</vt:lpstr>
      <vt:lpstr>SRP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De Rivera</dc:creator>
  <cp:lastModifiedBy>Alvin De Rivera</cp:lastModifiedBy>
  <cp:lastPrinted>2024-02-07T03:35:29Z</cp:lastPrinted>
  <dcterms:created xsi:type="dcterms:W3CDTF">2023-08-17T04:02:26Z</dcterms:created>
  <dcterms:modified xsi:type="dcterms:W3CDTF">2024-02-07T04:14:04Z</dcterms:modified>
</cp:coreProperties>
</file>