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 activeTab="1"/>
  </bookViews>
  <sheets>
    <sheet name="November26,'24" sheetId="1" r:id="rId1"/>
    <sheet name="Mar28,'25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8" i="2"/>
  <c r="H28"/>
  <c r="I27"/>
  <c r="H27"/>
  <c r="I26"/>
  <c r="H26"/>
  <c r="I25"/>
  <c r="H25"/>
  <c r="I24"/>
  <c r="H24"/>
  <c r="I23"/>
  <c r="H23"/>
  <c r="F19"/>
  <c r="F18"/>
  <c r="F17"/>
  <c r="F16"/>
  <c r="F15"/>
  <c r="F25" s="1"/>
  <c r="F11"/>
  <c r="F10"/>
  <c r="F9"/>
  <c r="F24" s="1"/>
  <c r="F8"/>
  <c r="F26" s="1"/>
  <c r="F7"/>
  <c r="F23" s="1"/>
  <c r="I28" i="1"/>
  <c r="I27"/>
  <c r="I26"/>
  <c r="I25"/>
  <c r="I24"/>
  <c r="I23"/>
  <c r="H28"/>
  <c r="H27"/>
  <c r="H26"/>
  <c r="H25"/>
  <c r="H24"/>
  <c r="H23"/>
  <c r="F28"/>
  <c r="F27"/>
  <c r="F26"/>
  <c r="F25"/>
  <c r="F24"/>
  <c r="F23"/>
  <c r="F19"/>
  <c r="F18"/>
  <c r="F17"/>
  <c r="F16"/>
  <c r="F15"/>
  <c r="F11"/>
  <c r="F10"/>
  <c r="F9"/>
  <c r="F8"/>
  <c r="F7"/>
  <c r="F28" i="2" l="1"/>
  <c r="F27"/>
</calcChain>
</file>

<file path=xl/sharedStrings.xml><?xml version="1.0" encoding="utf-8"?>
<sst xmlns="http://schemas.openxmlformats.org/spreadsheetml/2006/main" count="166" uniqueCount="35">
  <si>
    <t>Rubber Insulation</t>
  </si>
  <si>
    <t>ID</t>
  </si>
  <si>
    <t>Thickness</t>
  </si>
  <si>
    <t>1/4"</t>
  </si>
  <si>
    <t>1/2"</t>
  </si>
  <si>
    <t>3/8"</t>
  </si>
  <si>
    <t>5/8"</t>
  </si>
  <si>
    <t>3/4"</t>
  </si>
  <si>
    <t>Length</t>
  </si>
  <si>
    <t>6'</t>
  </si>
  <si>
    <t>Copper Pipe / Roll</t>
  </si>
  <si>
    <t>0.028"</t>
  </si>
  <si>
    <t>49.2'</t>
  </si>
  <si>
    <t>OD</t>
  </si>
  <si>
    <t>Price</t>
  </si>
  <si>
    <t>Magic-Aire Industries, Inc.</t>
  </si>
  <si>
    <t>November 26, 2024</t>
  </si>
  <si>
    <t>Price / ft.</t>
  </si>
  <si>
    <t>Copper Pipe + Rubber Insulation</t>
  </si>
  <si>
    <t>x</t>
  </si>
  <si>
    <t>=</t>
  </si>
  <si>
    <t>vs.</t>
  </si>
  <si>
    <t>Kolin</t>
  </si>
  <si>
    <t>Per box</t>
  </si>
  <si>
    <t>Wholesale</t>
  </si>
  <si>
    <t>On-Line Store</t>
  </si>
  <si>
    <t>Alfredo Vecino</t>
  </si>
  <si>
    <t>Refrigerant</t>
  </si>
  <si>
    <t>R-22</t>
  </si>
  <si>
    <t>R-410a</t>
  </si>
  <si>
    <t>R-32</t>
  </si>
  <si>
    <t>Type</t>
  </si>
  <si>
    <t>Aug. 2022</t>
  </si>
  <si>
    <t>Jan.2025</t>
  </si>
  <si>
    <t>March 28, 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</si>
</sst>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sqref="A1:XFD1048576"/>
    </sheetView>
  </sheetViews>
  <sheetFormatPr defaultRowHeight="15.6"/>
  <cols>
    <col min="1" max="1" width="8.88671875" style="2"/>
    <col min="2" max="2" width="9.44140625" style="2" customWidth="1"/>
    <col min="3" max="3" width="8.88671875" style="2"/>
    <col min="4" max="4" width="8.88671875" style="3"/>
    <col min="5" max="5" width="0.5546875" style="2" customWidth="1"/>
    <col min="6" max="6" width="8.88671875" style="3"/>
    <col min="7" max="7" width="3.77734375" style="3" customWidth="1"/>
    <col min="8" max="8" width="9.88671875" style="3" customWidth="1"/>
    <col min="9" max="9" width="11.6640625" style="3" customWidth="1"/>
    <col min="10" max="12" width="8.88671875" style="2"/>
    <col min="13" max="16384" width="8.88671875" style="4"/>
  </cols>
  <sheetData>
    <row r="1" spans="1:6">
      <c r="A1" s="1" t="s">
        <v>15</v>
      </c>
    </row>
    <row r="2" spans="1:6">
      <c r="A2" s="1" t="s">
        <v>25</v>
      </c>
    </row>
    <row r="3" spans="1:6">
      <c r="A3" s="5" t="s">
        <v>16</v>
      </c>
    </row>
    <row r="5" spans="1:6">
      <c r="A5" s="1" t="s">
        <v>0</v>
      </c>
    </row>
    <row r="6" spans="1:6">
      <c r="A6" s="8" t="s">
        <v>1</v>
      </c>
      <c r="B6" s="8" t="s">
        <v>2</v>
      </c>
      <c r="C6" s="8" t="s">
        <v>8</v>
      </c>
      <c r="D6" s="9" t="s">
        <v>14</v>
      </c>
      <c r="E6" s="10"/>
      <c r="F6" s="9" t="s">
        <v>17</v>
      </c>
    </row>
    <row r="7" spans="1:6">
      <c r="A7" s="6" t="s">
        <v>3</v>
      </c>
      <c r="B7" s="6" t="s">
        <v>4</v>
      </c>
      <c r="C7" s="6" t="s">
        <v>9</v>
      </c>
      <c r="D7" s="7">
        <v>44</v>
      </c>
      <c r="F7" s="7">
        <f>D7/6</f>
        <v>7.333333333333333</v>
      </c>
    </row>
    <row r="8" spans="1:6">
      <c r="A8" s="6" t="s">
        <v>5</v>
      </c>
      <c r="B8" s="6" t="s">
        <v>4</v>
      </c>
      <c r="C8" s="6" t="s">
        <v>9</v>
      </c>
      <c r="D8" s="7">
        <v>44</v>
      </c>
      <c r="F8" s="7">
        <f t="shared" ref="F8:F11" si="0">D8/6</f>
        <v>7.333333333333333</v>
      </c>
    </row>
    <row r="9" spans="1:6">
      <c r="A9" s="6" t="s">
        <v>4</v>
      </c>
      <c r="B9" s="6" t="s">
        <v>4</v>
      </c>
      <c r="C9" s="6" t="s">
        <v>9</v>
      </c>
      <c r="D9" s="7">
        <v>59.4</v>
      </c>
      <c r="F9" s="7">
        <f t="shared" si="0"/>
        <v>9.9</v>
      </c>
    </row>
    <row r="10" spans="1:6">
      <c r="A10" s="6" t="s">
        <v>6</v>
      </c>
      <c r="B10" s="6" t="s">
        <v>4</v>
      </c>
      <c r="C10" s="6" t="s">
        <v>9</v>
      </c>
      <c r="D10" s="7">
        <v>71.5</v>
      </c>
      <c r="F10" s="7">
        <f t="shared" si="0"/>
        <v>11.916666666666666</v>
      </c>
    </row>
    <row r="11" spans="1:6">
      <c r="A11" s="6" t="s">
        <v>7</v>
      </c>
      <c r="B11" s="6" t="s">
        <v>4</v>
      </c>
      <c r="C11" s="6" t="s">
        <v>9</v>
      </c>
      <c r="D11" s="7">
        <v>74.8</v>
      </c>
      <c r="F11" s="7">
        <f t="shared" si="0"/>
        <v>12.466666666666667</v>
      </c>
    </row>
    <row r="13" spans="1:6">
      <c r="A13" s="1" t="s">
        <v>10</v>
      </c>
    </row>
    <row r="14" spans="1:6">
      <c r="A14" s="8" t="s">
        <v>13</v>
      </c>
      <c r="B14" s="8" t="s">
        <v>2</v>
      </c>
      <c r="C14" s="8" t="s">
        <v>8</v>
      </c>
      <c r="D14" s="9" t="s">
        <v>14</v>
      </c>
      <c r="E14" s="10"/>
      <c r="F14" s="9" t="s">
        <v>17</v>
      </c>
    </row>
    <row r="15" spans="1:6">
      <c r="A15" s="6" t="s">
        <v>3</v>
      </c>
      <c r="B15" s="6" t="s">
        <v>11</v>
      </c>
      <c r="C15" s="6" t="s">
        <v>12</v>
      </c>
      <c r="D15" s="7">
        <v>1570</v>
      </c>
      <c r="F15" s="7">
        <f>D15/49.2</f>
        <v>31.910569105691057</v>
      </c>
    </row>
    <row r="16" spans="1:6">
      <c r="A16" s="6" t="s">
        <v>5</v>
      </c>
      <c r="B16" s="6" t="s">
        <v>11</v>
      </c>
      <c r="C16" s="6" t="s">
        <v>12</v>
      </c>
      <c r="D16" s="7">
        <v>2400</v>
      </c>
      <c r="F16" s="7">
        <f t="shared" ref="F16:F19" si="1">D16/49.2</f>
        <v>48.780487804878049</v>
      </c>
    </row>
    <row r="17" spans="1:9">
      <c r="A17" s="6" t="s">
        <v>4</v>
      </c>
      <c r="B17" s="6" t="s">
        <v>11</v>
      </c>
      <c r="C17" s="6" t="s">
        <v>12</v>
      </c>
      <c r="D17" s="7">
        <v>3245</v>
      </c>
      <c r="F17" s="7">
        <f t="shared" si="1"/>
        <v>65.955284552845526</v>
      </c>
    </row>
    <row r="18" spans="1:9">
      <c r="A18" s="6" t="s">
        <v>6</v>
      </c>
      <c r="B18" s="6" t="s">
        <v>11</v>
      </c>
      <c r="C18" s="6" t="s">
        <v>12</v>
      </c>
      <c r="D18" s="7">
        <v>4125</v>
      </c>
      <c r="F18" s="7">
        <f t="shared" si="1"/>
        <v>83.841463414634148</v>
      </c>
    </row>
    <row r="19" spans="1:9">
      <c r="A19" s="6" t="s">
        <v>7</v>
      </c>
      <c r="B19" s="6" t="s">
        <v>11</v>
      </c>
      <c r="C19" s="6" t="s">
        <v>12</v>
      </c>
      <c r="D19" s="7">
        <v>4970</v>
      </c>
      <c r="F19" s="7">
        <f t="shared" si="1"/>
        <v>101.01626016260163</v>
      </c>
    </row>
    <row r="21" spans="1:9">
      <c r="A21" s="1" t="s">
        <v>18</v>
      </c>
      <c r="F21" s="14" t="s">
        <v>17</v>
      </c>
      <c r="G21" s="15" t="s">
        <v>21</v>
      </c>
      <c r="H21" s="13" t="s">
        <v>22</v>
      </c>
      <c r="I21" s="13"/>
    </row>
    <row r="22" spans="1:9">
      <c r="A22" s="1"/>
      <c r="F22" s="14"/>
      <c r="G22" s="15"/>
      <c r="H22" s="9" t="s">
        <v>23</v>
      </c>
      <c r="I22" s="9" t="s">
        <v>24</v>
      </c>
    </row>
    <row r="23" spans="1:9">
      <c r="A23" s="12" t="s">
        <v>3</v>
      </c>
      <c r="B23" s="6" t="s">
        <v>19</v>
      </c>
      <c r="C23" s="6" t="s">
        <v>5</v>
      </c>
      <c r="D23" s="7" t="s">
        <v>20</v>
      </c>
      <c r="F23" s="9">
        <f>F7+F8+F15+F16</f>
        <v>95.357723577235774</v>
      </c>
      <c r="H23" s="9">
        <f>8600/100</f>
        <v>86</v>
      </c>
      <c r="I23" s="9">
        <f>8000/100</f>
        <v>80</v>
      </c>
    </row>
    <row r="24" spans="1:9">
      <c r="A24" s="12" t="s">
        <v>3</v>
      </c>
      <c r="B24" s="6" t="s">
        <v>19</v>
      </c>
      <c r="C24" s="6" t="s">
        <v>4</v>
      </c>
      <c r="D24" s="7" t="s">
        <v>20</v>
      </c>
      <c r="F24" s="9">
        <f>F7+F9+F15+F17</f>
        <v>115.09918699186991</v>
      </c>
      <c r="H24" s="9">
        <f>10220/100</f>
        <v>102.2</v>
      </c>
      <c r="I24" s="9">
        <f>9500/100</f>
        <v>95</v>
      </c>
    </row>
    <row r="25" spans="1:9">
      <c r="A25" s="12" t="s">
        <v>3</v>
      </c>
      <c r="B25" s="6" t="s">
        <v>19</v>
      </c>
      <c r="C25" s="6" t="s">
        <v>6</v>
      </c>
      <c r="D25" s="7" t="s">
        <v>20</v>
      </c>
      <c r="F25" s="9">
        <f>F7+F10+F15+F18</f>
        <v>135.0020325203252</v>
      </c>
      <c r="H25" s="9">
        <f>8870/65</f>
        <v>136.46153846153845</v>
      </c>
      <c r="I25" s="9">
        <f>8250/65</f>
        <v>126.92307692307692</v>
      </c>
    </row>
    <row r="26" spans="1:9">
      <c r="A26" s="6" t="s">
        <v>5</v>
      </c>
      <c r="B26" s="6" t="s">
        <v>19</v>
      </c>
      <c r="C26" s="6" t="s">
        <v>6</v>
      </c>
      <c r="D26" s="7" t="s">
        <v>20</v>
      </c>
      <c r="F26" s="9">
        <f>F8+F10+F16+F18</f>
        <v>151.8719512195122</v>
      </c>
      <c r="H26" s="9">
        <f>9980/65</f>
        <v>153.53846153846155</v>
      </c>
      <c r="I26" s="9">
        <f>9280/65</f>
        <v>142.76923076923077</v>
      </c>
    </row>
    <row r="27" spans="1:9">
      <c r="A27" s="6" t="s">
        <v>5</v>
      </c>
      <c r="B27" s="6" t="s">
        <v>19</v>
      </c>
      <c r="C27" s="6" t="s">
        <v>7</v>
      </c>
      <c r="D27" s="7" t="s">
        <v>20</v>
      </c>
      <c r="F27" s="9">
        <f>F8+F11+F16+F19</f>
        <v>169.59674796747967</v>
      </c>
      <c r="H27" s="9">
        <f>11530/65</f>
        <v>177.38461538461539</v>
      </c>
      <c r="I27" s="9">
        <f>10735/65</f>
        <v>165.15384615384616</v>
      </c>
    </row>
    <row r="28" spans="1:9">
      <c r="A28" s="6" t="s">
        <v>4</v>
      </c>
      <c r="B28" s="6" t="s">
        <v>19</v>
      </c>
      <c r="C28" s="6" t="s">
        <v>7</v>
      </c>
      <c r="D28" s="7" t="s">
        <v>20</v>
      </c>
      <c r="F28" s="9">
        <f>F9+F11+F17+F19</f>
        <v>189.3382113821138</v>
      </c>
      <c r="H28" s="9">
        <f>12640/65</f>
        <v>194.46153846153845</v>
      </c>
      <c r="I28" s="9">
        <f>11750/65</f>
        <v>180.76923076923077</v>
      </c>
    </row>
    <row r="30" spans="1:9">
      <c r="A30" s="1" t="s">
        <v>26</v>
      </c>
    </row>
    <row r="31" spans="1:9">
      <c r="A31" s="1" t="s">
        <v>27</v>
      </c>
    </row>
    <row r="32" spans="1:9">
      <c r="A32" s="1"/>
    </row>
    <row r="33" spans="1:3">
      <c r="A33" s="8" t="s">
        <v>31</v>
      </c>
      <c r="B33" s="8" t="s">
        <v>32</v>
      </c>
      <c r="C33" s="8" t="s">
        <v>33</v>
      </c>
    </row>
    <row r="34" spans="1:3">
      <c r="A34" s="6" t="s">
        <v>28</v>
      </c>
      <c r="B34" s="7">
        <v>5984</v>
      </c>
      <c r="C34" s="6"/>
    </row>
    <row r="35" spans="1:3">
      <c r="A35" s="6" t="s">
        <v>29</v>
      </c>
      <c r="B35" s="7">
        <v>7345</v>
      </c>
      <c r="C35" s="7">
        <v>7345</v>
      </c>
    </row>
    <row r="36" spans="1:3">
      <c r="A36" s="6" t="s">
        <v>30</v>
      </c>
      <c r="B36" s="7">
        <v>4750</v>
      </c>
      <c r="C36" s="7">
        <v>4750</v>
      </c>
    </row>
  </sheetData>
  <mergeCells count="3">
    <mergeCell ref="H21:I21"/>
    <mergeCell ref="F21:F22"/>
    <mergeCell ref="G21:G22"/>
  </mergeCells>
  <pageMargins left="0.70866141732283472" right="0.70866141732283472" top="0.74803149606299213" bottom="0.35433070866141736" header="0.31496062992125984" footer="0.31496062992125984"/>
  <pageSetup paperSize="9" orientation="portrait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F23" sqref="F23"/>
    </sheetView>
  </sheetViews>
  <sheetFormatPr defaultRowHeight="15.6"/>
  <cols>
    <col min="1" max="1" width="8.88671875" style="2"/>
    <col min="2" max="2" width="9.44140625" style="2" customWidth="1"/>
    <col min="3" max="3" width="8.88671875" style="2"/>
    <col min="4" max="4" width="8.88671875" style="3"/>
    <col min="5" max="5" width="0.5546875" style="2" customWidth="1"/>
    <col min="6" max="6" width="8.88671875" style="3"/>
    <col min="7" max="7" width="3.77734375" style="3" customWidth="1"/>
    <col min="8" max="8" width="9.88671875" style="3" customWidth="1"/>
    <col min="9" max="9" width="11.6640625" style="3" customWidth="1"/>
    <col min="10" max="12" width="8.88671875" style="2"/>
    <col min="13" max="16384" width="8.88671875" style="4"/>
  </cols>
  <sheetData>
    <row r="1" spans="1:6">
      <c r="A1" s="1" t="s">
        <v>15</v>
      </c>
    </row>
    <row r="2" spans="1:6">
      <c r="A2" s="1" t="s">
        <v>25</v>
      </c>
    </row>
    <row r="3" spans="1:6">
      <c r="A3" s="5" t="s">
        <v>34</v>
      </c>
    </row>
    <row r="5" spans="1:6">
      <c r="A5" s="1" t="s">
        <v>0</v>
      </c>
    </row>
    <row r="6" spans="1:6">
      <c r="A6" s="8" t="s">
        <v>1</v>
      </c>
      <c r="B6" s="8" t="s">
        <v>2</v>
      </c>
      <c r="C6" s="8" t="s">
        <v>8</v>
      </c>
      <c r="D6" s="11" t="s">
        <v>14</v>
      </c>
      <c r="E6" s="10"/>
      <c r="F6" s="11" t="s">
        <v>17</v>
      </c>
    </row>
    <row r="7" spans="1:6">
      <c r="A7" s="6" t="s">
        <v>3</v>
      </c>
      <c r="B7" s="6" t="s">
        <v>4</v>
      </c>
      <c r="C7" s="6" t="s">
        <v>9</v>
      </c>
      <c r="D7" s="7">
        <v>44</v>
      </c>
      <c r="F7" s="7">
        <f>D7/6</f>
        <v>7.333333333333333</v>
      </c>
    </row>
    <row r="8" spans="1:6">
      <c r="A8" s="6" t="s">
        <v>5</v>
      </c>
      <c r="B8" s="6" t="s">
        <v>4</v>
      </c>
      <c r="C8" s="6" t="s">
        <v>9</v>
      </c>
      <c r="D8" s="7">
        <v>44</v>
      </c>
      <c r="F8" s="7">
        <f t="shared" ref="F8:F11" si="0">D8/6</f>
        <v>7.333333333333333</v>
      </c>
    </row>
    <row r="9" spans="1:6">
      <c r="A9" s="6" t="s">
        <v>4</v>
      </c>
      <c r="B9" s="6" t="s">
        <v>4</v>
      </c>
      <c r="C9" s="6" t="s">
        <v>9</v>
      </c>
      <c r="D9" s="7">
        <v>59.4</v>
      </c>
      <c r="F9" s="7">
        <f t="shared" si="0"/>
        <v>9.9</v>
      </c>
    </row>
    <row r="10" spans="1:6">
      <c r="A10" s="6" t="s">
        <v>6</v>
      </c>
      <c r="B10" s="6" t="s">
        <v>4</v>
      </c>
      <c r="C10" s="6" t="s">
        <v>9</v>
      </c>
      <c r="D10" s="7">
        <v>71.5</v>
      </c>
      <c r="F10" s="7">
        <f t="shared" si="0"/>
        <v>11.916666666666666</v>
      </c>
    </row>
    <row r="11" spans="1:6">
      <c r="A11" s="6" t="s">
        <v>7</v>
      </c>
      <c r="B11" s="6" t="s">
        <v>4</v>
      </c>
      <c r="C11" s="6" t="s">
        <v>9</v>
      </c>
      <c r="D11" s="7">
        <v>74.8</v>
      </c>
      <c r="F11" s="7">
        <f t="shared" si="0"/>
        <v>12.466666666666667</v>
      </c>
    </row>
    <row r="13" spans="1:6">
      <c r="A13" s="1" t="s">
        <v>10</v>
      </c>
    </row>
    <row r="14" spans="1:6">
      <c r="A14" s="8" t="s">
        <v>13</v>
      </c>
      <c r="B14" s="8" t="s">
        <v>2</v>
      </c>
      <c r="C14" s="8" t="s">
        <v>8</v>
      </c>
      <c r="D14" s="11" t="s">
        <v>14</v>
      </c>
      <c r="E14" s="10"/>
      <c r="F14" s="11" t="s">
        <v>17</v>
      </c>
    </row>
    <row r="15" spans="1:6">
      <c r="A15" s="6" t="s">
        <v>3</v>
      </c>
      <c r="B15" s="6" t="s">
        <v>11</v>
      </c>
      <c r="C15" s="6" t="s">
        <v>12</v>
      </c>
      <c r="D15" s="7">
        <v>1570</v>
      </c>
      <c r="F15" s="7">
        <f>D15/49.2</f>
        <v>31.910569105691057</v>
      </c>
    </row>
    <row r="16" spans="1:6">
      <c r="A16" s="6" t="s">
        <v>5</v>
      </c>
      <c r="B16" s="6" t="s">
        <v>11</v>
      </c>
      <c r="C16" s="6" t="s">
        <v>12</v>
      </c>
      <c r="D16" s="7">
        <v>2400</v>
      </c>
      <c r="F16" s="7">
        <f t="shared" ref="F16:F19" si="1">D16/49.2</f>
        <v>48.780487804878049</v>
      </c>
    </row>
    <row r="17" spans="1:9">
      <c r="A17" s="6" t="s">
        <v>4</v>
      </c>
      <c r="B17" s="6" t="s">
        <v>11</v>
      </c>
      <c r="C17" s="6" t="s">
        <v>12</v>
      </c>
      <c r="D17" s="7">
        <v>3245</v>
      </c>
      <c r="F17" s="7">
        <f t="shared" si="1"/>
        <v>65.955284552845526</v>
      </c>
    </row>
    <row r="18" spans="1:9">
      <c r="A18" s="6" t="s">
        <v>6</v>
      </c>
      <c r="B18" s="6" t="s">
        <v>11</v>
      </c>
      <c r="C18" s="6" t="s">
        <v>12</v>
      </c>
      <c r="D18" s="7">
        <v>4125</v>
      </c>
      <c r="F18" s="7">
        <f t="shared" si="1"/>
        <v>83.841463414634148</v>
      </c>
    </row>
    <row r="19" spans="1:9">
      <c r="A19" s="6" t="s">
        <v>7</v>
      </c>
      <c r="B19" s="6" t="s">
        <v>11</v>
      </c>
      <c r="C19" s="6" t="s">
        <v>12</v>
      </c>
      <c r="D19" s="7">
        <v>4970</v>
      </c>
      <c r="F19" s="7">
        <f t="shared" si="1"/>
        <v>101.01626016260163</v>
      </c>
    </row>
    <row r="21" spans="1:9">
      <c r="A21" s="1" t="s">
        <v>18</v>
      </c>
      <c r="F21" s="14" t="s">
        <v>17</v>
      </c>
      <c r="G21" s="15" t="s">
        <v>21</v>
      </c>
      <c r="H21" s="13" t="s">
        <v>22</v>
      </c>
      <c r="I21" s="13"/>
    </row>
    <row r="22" spans="1:9">
      <c r="A22" s="1"/>
      <c r="F22" s="14"/>
      <c r="G22" s="15"/>
      <c r="H22" s="11" t="s">
        <v>23</v>
      </c>
      <c r="I22" s="11" t="s">
        <v>24</v>
      </c>
    </row>
    <row r="23" spans="1:9">
      <c r="A23" s="12" t="s">
        <v>3</v>
      </c>
      <c r="B23" s="6" t="s">
        <v>19</v>
      </c>
      <c r="C23" s="6" t="s">
        <v>5</v>
      </c>
      <c r="D23" s="7" t="s">
        <v>20</v>
      </c>
      <c r="F23" s="11">
        <f>F7+F8+F15+F16</f>
        <v>95.357723577235774</v>
      </c>
      <c r="H23" s="11">
        <f>8600/100</f>
        <v>86</v>
      </c>
      <c r="I23" s="11">
        <f>8000/100</f>
        <v>80</v>
      </c>
    </row>
    <row r="24" spans="1:9">
      <c r="A24" s="12" t="s">
        <v>3</v>
      </c>
      <c r="B24" s="6" t="s">
        <v>19</v>
      </c>
      <c r="C24" s="6" t="s">
        <v>4</v>
      </c>
      <c r="D24" s="7" t="s">
        <v>20</v>
      </c>
      <c r="F24" s="11">
        <f>F7+F9+F15+F17</f>
        <v>115.09918699186991</v>
      </c>
      <c r="H24" s="11">
        <f>10220/100</f>
        <v>102.2</v>
      </c>
      <c r="I24" s="11">
        <f>9500/100</f>
        <v>95</v>
      </c>
    </row>
    <row r="25" spans="1:9">
      <c r="A25" s="12" t="s">
        <v>3</v>
      </c>
      <c r="B25" s="6" t="s">
        <v>19</v>
      </c>
      <c r="C25" s="6" t="s">
        <v>6</v>
      </c>
      <c r="D25" s="7" t="s">
        <v>20</v>
      </c>
      <c r="F25" s="11">
        <f>F7+F10+F15+F18</f>
        <v>135.0020325203252</v>
      </c>
      <c r="H25" s="11">
        <f>8870/65</f>
        <v>136.46153846153845</v>
      </c>
      <c r="I25" s="11">
        <f>8250/65</f>
        <v>126.92307692307692</v>
      </c>
    </row>
    <row r="26" spans="1:9">
      <c r="A26" s="6" t="s">
        <v>5</v>
      </c>
      <c r="B26" s="6" t="s">
        <v>19</v>
      </c>
      <c r="C26" s="6" t="s">
        <v>6</v>
      </c>
      <c r="D26" s="7" t="s">
        <v>20</v>
      </c>
      <c r="F26" s="11">
        <f>F8+F10+F16+F18</f>
        <v>151.8719512195122</v>
      </c>
      <c r="H26" s="11">
        <f>9980/65</f>
        <v>153.53846153846155</v>
      </c>
      <c r="I26" s="11">
        <f>9280/65</f>
        <v>142.76923076923077</v>
      </c>
    </row>
    <row r="27" spans="1:9">
      <c r="A27" s="6" t="s">
        <v>5</v>
      </c>
      <c r="B27" s="6" t="s">
        <v>19</v>
      </c>
      <c r="C27" s="6" t="s">
        <v>7</v>
      </c>
      <c r="D27" s="7" t="s">
        <v>20</v>
      </c>
      <c r="F27" s="11">
        <f>F8+F11+F16+F19</f>
        <v>169.59674796747967</v>
      </c>
      <c r="H27" s="11">
        <f>11530/65</f>
        <v>177.38461538461539</v>
      </c>
      <c r="I27" s="11">
        <f>10735/65</f>
        <v>165.15384615384616</v>
      </c>
    </row>
    <row r="28" spans="1:9">
      <c r="A28" s="6" t="s">
        <v>4</v>
      </c>
      <c r="B28" s="6" t="s">
        <v>19</v>
      </c>
      <c r="C28" s="6" t="s">
        <v>7</v>
      </c>
      <c r="D28" s="7" t="s">
        <v>20</v>
      </c>
      <c r="F28" s="11">
        <f>F9+F11+F17+F19</f>
        <v>189.3382113821138</v>
      </c>
      <c r="H28" s="11">
        <f>12640/65</f>
        <v>194.46153846153845</v>
      </c>
      <c r="I28" s="11">
        <f>11750/65</f>
        <v>180.76923076923077</v>
      </c>
    </row>
    <row r="30" spans="1:9">
      <c r="A30" s="1" t="s">
        <v>26</v>
      </c>
    </row>
    <row r="31" spans="1:9">
      <c r="A31" s="1" t="s">
        <v>27</v>
      </c>
    </row>
    <row r="32" spans="1:9">
      <c r="A32" s="1"/>
    </row>
    <row r="33" spans="1:3">
      <c r="A33" s="8" t="s">
        <v>31</v>
      </c>
      <c r="B33" s="8" t="s">
        <v>32</v>
      </c>
      <c r="C33" s="8" t="s">
        <v>33</v>
      </c>
    </row>
    <row r="34" spans="1:3">
      <c r="A34" s="6" t="s">
        <v>28</v>
      </c>
      <c r="B34" s="7">
        <v>5984</v>
      </c>
      <c r="C34" s="6"/>
    </row>
    <row r="35" spans="1:3">
      <c r="A35" s="6" t="s">
        <v>29</v>
      </c>
      <c r="B35" s="7">
        <v>7345</v>
      </c>
      <c r="C35" s="7">
        <v>7345</v>
      </c>
    </row>
    <row r="36" spans="1:3">
      <c r="A36" s="6" t="s">
        <v>30</v>
      </c>
      <c r="B36" s="7">
        <v>4750</v>
      </c>
      <c r="C36" s="7">
        <v>4750</v>
      </c>
    </row>
  </sheetData>
  <mergeCells count="3">
    <mergeCell ref="F21:F22"/>
    <mergeCell ref="G21:G22"/>
    <mergeCell ref="H21:I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November26,'24</vt:lpstr>
      <vt:lpstr>Mar28,'25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cp:lastPrinted>2024-11-26T07:45:26Z</cp:lastPrinted>
  <dcterms:created xsi:type="dcterms:W3CDTF">2024-11-26T07:06:08Z</dcterms:created>
  <dcterms:modified xsi:type="dcterms:W3CDTF">2025-03-28T05:46:55Z</dcterms:modified>
</cp:coreProperties>
</file>