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4" yWindow="36" windowWidth="11592" windowHeight="9372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G58" i="3"/>
  <c r="G26"/>
  <c r="F58"/>
  <c r="G46"/>
  <c r="G19"/>
  <c r="G18"/>
  <c r="G37"/>
  <c r="H62"/>
  <c r="G62"/>
  <c r="F62"/>
  <c r="H47"/>
  <c r="G47"/>
  <c r="F47"/>
  <c r="H44"/>
  <c r="G44"/>
  <c r="F44"/>
  <c r="G38"/>
  <c r="H38" s="1"/>
  <c r="F38"/>
  <c r="G61" l="1"/>
  <c r="F61"/>
  <c r="G57"/>
  <c r="F57"/>
  <c r="G34"/>
  <c r="F34"/>
  <c r="G35"/>
  <c r="F35"/>
  <c r="G33"/>
  <c r="F33"/>
  <c r="G56"/>
  <c r="G55"/>
  <c r="F56"/>
  <c r="F55"/>
  <c r="F30"/>
  <c r="G30" s="1"/>
  <c r="G29"/>
  <c r="F29"/>
  <c r="F60"/>
  <c r="G60" s="1"/>
  <c r="F59"/>
  <c r="G59" s="1"/>
  <c r="G53"/>
  <c r="G52"/>
  <c r="F53"/>
  <c r="F52"/>
  <c r="G32"/>
  <c r="G31"/>
  <c r="F32"/>
  <c r="F31"/>
  <c r="G54"/>
  <c r="H54" s="1"/>
  <c r="F54"/>
  <c r="F36"/>
  <c r="G36" s="1"/>
  <c r="H57"/>
  <c r="H61" l="1"/>
  <c r="H58"/>
  <c r="H56"/>
  <c r="H55"/>
  <c r="H60"/>
  <c r="H59"/>
  <c r="H53"/>
  <c r="G28"/>
  <c r="H28" s="1"/>
  <c r="G22"/>
  <c r="H22" s="1"/>
  <c r="H18"/>
  <c r="F64"/>
  <c r="G64" s="1"/>
  <c r="H64" s="1"/>
  <c r="F63"/>
  <c r="G63" s="1"/>
  <c r="H63" s="1"/>
  <c r="F51"/>
  <c r="G51" s="1"/>
  <c r="F50"/>
  <c r="G50" s="1"/>
  <c r="F49"/>
  <c r="G49" s="1"/>
  <c r="H49" s="1"/>
  <c r="F48"/>
  <c r="G48" s="1"/>
  <c r="H48" s="1"/>
  <c r="F46"/>
  <c r="F45"/>
  <c r="G45" s="1"/>
  <c r="F43"/>
  <c r="G43" s="1"/>
  <c r="F42"/>
  <c r="G42" s="1"/>
  <c r="F40"/>
  <c r="G40" s="1"/>
  <c r="H40" s="1"/>
  <c r="F39"/>
  <c r="G39" s="1"/>
  <c r="H39" s="1"/>
  <c r="F37"/>
  <c r="H37" s="1"/>
  <c r="H33"/>
  <c r="H32"/>
  <c r="H31"/>
  <c r="H30"/>
  <c r="F28"/>
  <c r="F27"/>
  <c r="G27" s="1"/>
  <c r="F26"/>
  <c r="F25"/>
  <c r="G25" s="1"/>
  <c r="F24"/>
  <c r="G24" s="1"/>
  <c r="F23"/>
  <c r="G23" s="1"/>
  <c r="F22"/>
  <c r="F21"/>
  <c r="F20"/>
  <c r="G20" s="1"/>
  <c r="H20" s="1"/>
  <c r="F19"/>
  <c r="F18"/>
  <c r="H36"/>
  <c r="H35"/>
  <c r="H34"/>
  <c r="H29"/>
  <c r="G21"/>
  <c r="H21" s="1"/>
  <c r="H19"/>
  <c r="F17"/>
  <c r="G17" s="1"/>
  <c r="H17" s="1"/>
  <c r="H42"/>
  <c r="H50" l="1"/>
  <c r="H46"/>
  <c r="H27"/>
  <c r="H26"/>
  <c r="H25"/>
  <c r="H24"/>
  <c r="H52"/>
  <c r="H51"/>
  <c r="H45"/>
  <c r="H43"/>
  <c r="H23"/>
</calcChain>
</file>

<file path=xl/sharedStrings.xml><?xml version="1.0" encoding="utf-8"?>
<sst xmlns="http://schemas.openxmlformats.org/spreadsheetml/2006/main" count="204" uniqueCount="119">
  <si>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</si>
  <si>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</si>
  <si>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</si>
  <si>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</si>
  <si>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</si>
  <si>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</si>
  <si>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</si>
  <si>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SRP</t>
  </si>
  <si>
    <t>-</t>
  </si>
  <si>
    <t>UP</t>
  </si>
  <si>
    <t>n/a</t>
  </si>
  <si>
    <t>Mark-up to</t>
  </si>
  <si>
    <t>ASC</t>
  </si>
  <si>
    <t>Remote Control</t>
  </si>
  <si>
    <t>ASC Price (Php)</t>
  </si>
  <si>
    <t>Standard Cost (Php)</t>
  </si>
  <si>
    <t>Cost (Php)</t>
  </si>
  <si>
    <t>FOB</t>
  </si>
  <si>
    <t>FOBx1.1x1.12xP60.00</t>
  </si>
  <si>
    <t>PORTABLE AIRCON</t>
  </si>
  <si>
    <t>NOVEMBER 8, 2024</t>
  </si>
  <si>
    <t>1. KPA-100R10N410</t>
  </si>
  <si>
    <t>OL-BKY26A010N</t>
  </si>
  <si>
    <t>OU9010150</t>
  </si>
  <si>
    <t>OU1010090</t>
  </si>
  <si>
    <t>Ambient Temperature Sensor 1215mm</t>
  </si>
  <si>
    <t>OU1010092</t>
  </si>
  <si>
    <t>Tube Sensor 1190mm</t>
  </si>
  <si>
    <t>OU20190706</t>
  </si>
  <si>
    <t>OU1010093</t>
  </si>
  <si>
    <t>Wire Connector L=267mm (receiver board to display board)</t>
  </si>
  <si>
    <t>OU102070500102064</t>
  </si>
  <si>
    <t>OU5010158</t>
  </si>
  <si>
    <t>OU102060500102003</t>
  </si>
  <si>
    <t>OU2010287</t>
  </si>
  <si>
    <t>Power Cord 1.31mm2 (16AWGx3C)</t>
  </si>
  <si>
    <t>OU9010152</t>
  </si>
  <si>
    <t>Carton box</t>
  </si>
  <si>
    <t>OU8010644</t>
  </si>
  <si>
    <t>OU8010647</t>
  </si>
  <si>
    <t>OU6010344</t>
  </si>
  <si>
    <t>Evaporator 2 rows/20 lines, 390x231x25mm</t>
  </si>
  <si>
    <t>OU6010345</t>
  </si>
  <si>
    <t>Condenser 4 rows/64 lines, 230x266x28mm</t>
  </si>
  <si>
    <t>OU5010166</t>
  </si>
  <si>
    <t>Floater Switch 695mm</t>
  </si>
  <si>
    <t>OU5010164</t>
  </si>
  <si>
    <t>Water Motor OL48-20/AC220V/60Hz</t>
  </si>
  <si>
    <t>OU8010649</t>
  </si>
  <si>
    <t>Water Wheel 79x3.5mm</t>
  </si>
  <si>
    <t>OU5010159</t>
  </si>
  <si>
    <t>OU8010650</t>
  </si>
  <si>
    <t>Drain Plug / Rubber Plug</t>
  </si>
  <si>
    <t>KPA-150R15D410</t>
  </si>
  <si>
    <t>Capacitor 5mf / 450V</t>
  </si>
  <si>
    <t>Capacitor 30mf / 450V</t>
  </si>
  <si>
    <t>OU9010151</t>
  </si>
  <si>
    <t>OU102070500121004</t>
  </si>
  <si>
    <t>OU102060500121007</t>
  </si>
  <si>
    <t>OU1010091</t>
  </si>
  <si>
    <t>Ambient Temperature Sensor 325mm</t>
  </si>
  <si>
    <t>OU9010153</t>
  </si>
  <si>
    <t>OU2010288</t>
  </si>
  <si>
    <t>Power Cord 2.08mm2 (14AWGx3C)</t>
  </si>
  <si>
    <t>OU6010346</t>
  </si>
  <si>
    <t>Evaporator 3 rows/36 lines, 290x251x37mm</t>
  </si>
  <si>
    <t>OU6010347</t>
  </si>
  <si>
    <t>Condenser 4 rows/64 lines, 254x310x35mm</t>
  </si>
  <si>
    <t>Tube Sensor 1155mm</t>
  </si>
  <si>
    <t>OU5010160</t>
  </si>
  <si>
    <t>OU8010645</t>
  </si>
  <si>
    <t>Blower Wheel (evap side) 180mmx85mm (43 leaves)</t>
  </si>
  <si>
    <t>OU8010648</t>
  </si>
  <si>
    <t>Blower Wheel (con side) 230mmx95mm (70 leaves)</t>
  </si>
  <si>
    <t>OU5010165</t>
  </si>
  <si>
    <t>Water Motor OL48-20/AC220V/60Hz (A015-210D)</t>
  </si>
  <si>
    <t>OU5010167</t>
  </si>
  <si>
    <t>Floater Switch 1340mm</t>
  </si>
  <si>
    <t>OU5010161</t>
  </si>
  <si>
    <t>Fan Motor (evap side) YDK95-20-6DL (A015-12L-202D)</t>
  </si>
  <si>
    <t>OU5010162</t>
  </si>
  <si>
    <t>Fan Motor (con side) YDK95-50-6DL (A015-12L-203D)</t>
  </si>
  <si>
    <t>OU5010163</t>
  </si>
  <si>
    <t>Capacitor 2mf / 450V</t>
  </si>
  <si>
    <t>Capacitor 25mf / 450V</t>
  </si>
  <si>
    <t>KPA-100R10N410</t>
  </si>
  <si>
    <t>2. KPA-150R15D410</t>
  </si>
  <si>
    <t>OL-BKY35-A015D</t>
  </si>
  <si>
    <t>(Php)</t>
  </si>
  <si>
    <t>Fan Motor YDK65-4L (A015-09L-203D) 220V, 60Hz, 65W,0.7A</t>
  </si>
  <si>
    <t>PCB A011D1-R/ M083A-E147002</t>
  </si>
  <si>
    <t>Remote Receiver Board LC-OL-A6A-REC/20190706/REV.1.0</t>
  </si>
  <si>
    <t>Blower Wheel (evaporator side) 160x130mm (40 leaves) ; Dirty White</t>
  </si>
  <si>
    <t>Blower Wheel (condenser side) 204x80mm (61 leaves) ; Yellowish</t>
  </si>
  <si>
    <t>Drain Pan 291x291x20mm</t>
  </si>
  <si>
    <t>Filter Net (evaporator) 289x221mm</t>
  </si>
  <si>
    <t>Filter Net (condenser) 255x250mm</t>
  </si>
  <si>
    <t>Filter Net (evaporator) 341x238x15mm</t>
  </si>
  <si>
    <t>Filter Net (condenser) 283x304mm</t>
  </si>
  <si>
    <t>Compressor 44A2621 Rechi Precision ; R410a</t>
  </si>
  <si>
    <t>Compressor KSN82N01VZZ GMCC ; R410a</t>
  </si>
  <si>
    <t>PCB A012B-R-P/ 84A3-BDC4 031</t>
  </si>
  <si>
    <t>Control Board A012B-R-D/ 84A3-5E7B 063</t>
  </si>
  <si>
    <t>Display Board A015D-REC-LFD</t>
  </si>
  <si>
    <t>OU102070501504001</t>
  </si>
  <si>
    <t>Drain Pan 416x315x100mm</t>
  </si>
  <si>
    <t>Swing Motor 30BY J46 / 12VDC ; Changzhou</t>
  </si>
  <si>
    <t>Display Board &amp; Control Board  A010M-R-D/84A3-0BEE 132</t>
  </si>
  <si>
    <t>OU8010674</t>
  </si>
  <si>
    <t>OU8010675</t>
  </si>
  <si>
    <t>OU8010676</t>
  </si>
  <si>
    <t>OU8010677</t>
  </si>
  <si>
    <t>OU8010678</t>
  </si>
  <si>
    <t>OU8010679</t>
  </si>
  <si>
    <t>OU1010096</t>
  </si>
  <si>
    <t>KN1020095</t>
  </si>
  <si>
    <t>GR1013300001</t>
  </si>
  <si>
    <t>TK0499022000</t>
  </si>
  <si>
    <t>GR2010041</t>
  </si>
</sst>
</file>

<file path=xl/styles.xml><?xml version="1.0" encoding="utf-8"?>
<styleSheet xmlns="http://schemas.openxmlformats.org/spreadsheetml/2006/main">
  <numFmts count="1">
    <numFmt numFmtId="164" formatCode="[$USD]\ 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3" fillId="2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4" fontId="3" fillId="0" borderId="9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4" fontId="3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" fontId="4" fillId="0" borderId="21" xfId="0" applyNumberFormat="1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79">
    <cellStyle name="Normal" xfId="0" builtinId="0"/>
    <cellStyle name="Normal 10" xfId="65"/>
    <cellStyle name="Normal 11" xfId="66"/>
    <cellStyle name="Normal 12" xfId="52"/>
    <cellStyle name="Normal 13" xfId="67"/>
    <cellStyle name="Normal 14" xfId="53"/>
    <cellStyle name="Normal 15" xfId="68"/>
    <cellStyle name="Normal 16" xfId="54"/>
    <cellStyle name="Normal 17" xfId="69"/>
    <cellStyle name="Normal 18" xfId="55"/>
    <cellStyle name="Normal 19" xfId="70"/>
    <cellStyle name="Normal 2" xfId="60"/>
    <cellStyle name="Normal 20" xfId="71"/>
    <cellStyle name="Normal 21" xfId="56"/>
    <cellStyle name="Normal 22" xfId="72"/>
    <cellStyle name="Normal 23" xfId="73"/>
    <cellStyle name="Normal 24" xfId="74"/>
    <cellStyle name="Normal 25" xfId="75"/>
    <cellStyle name="Normal 26" xfId="57"/>
    <cellStyle name="Normal 27" xfId="76"/>
    <cellStyle name="Normal 28" xfId="58"/>
    <cellStyle name="Normal 29" xfId="77"/>
    <cellStyle name="Normal 3" xfId="61"/>
    <cellStyle name="Normal 30" xfId="78"/>
    <cellStyle name="Normal 31" xfId="59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" xfId="49"/>
    <cellStyle name="Normal 40" xfId="10"/>
    <cellStyle name="Normal 42" xfId="11"/>
    <cellStyle name="Normal 45" xfId="14"/>
    <cellStyle name="Normal 46" xfId="13"/>
    <cellStyle name="Normal 49" xfId="16"/>
    <cellStyle name="Normal 5" xfId="62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" xfId="50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" xfId="63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" xfId="51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Normal 9" xfId="64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33" workbookViewId="0">
      <selection activeCell="C47" sqref="C47"/>
    </sheetView>
  </sheetViews>
  <sheetFormatPr defaultRowHeight="13.2"/>
  <cols>
    <col min="1" max="1" width="21.21875" style="3" customWidth="1"/>
    <col min="2" max="2" width="49.5546875" style="3" customWidth="1"/>
    <col min="3" max="3" width="17.5546875" style="3" customWidth="1"/>
    <col min="4" max="4" width="16.5546875" style="3" customWidth="1"/>
    <col min="5" max="5" width="8.77734375" style="11" customWidth="1"/>
    <col min="6" max="6" width="19" style="2" bestFit="1" customWidth="1"/>
    <col min="7" max="7" width="10.77734375" style="14" customWidth="1"/>
    <col min="8" max="8" width="8.88671875" style="14"/>
    <col min="9" max="9" width="10.44140625" style="2" customWidth="1"/>
    <col min="10" max="16384" width="8.88671875" style="2"/>
  </cols>
  <sheetData>
    <row r="1" spans="1:9" ht="15.6">
      <c r="A1" s="1" t="s">
        <v>0</v>
      </c>
      <c r="D1" s="55" t="s">
        <v>16</v>
      </c>
      <c r="E1" s="55"/>
      <c r="F1" s="55"/>
      <c r="G1" s="28" t="s">
        <v>11</v>
      </c>
    </row>
    <row r="2" spans="1:9" ht="15.6">
      <c r="A2" s="4" t="s">
        <v>19</v>
      </c>
      <c r="D2" s="10"/>
      <c r="E2" s="12"/>
      <c r="F2" s="10"/>
      <c r="G2" s="28" t="s">
        <v>12</v>
      </c>
    </row>
    <row r="3" spans="1:9" ht="15.6">
      <c r="A3" s="15" t="s">
        <v>20</v>
      </c>
      <c r="B3" s="17"/>
      <c r="C3" s="1"/>
      <c r="D3" s="29">
        <v>1</v>
      </c>
      <c r="E3" s="30" t="s">
        <v>8</v>
      </c>
      <c r="F3" s="29">
        <v>50</v>
      </c>
      <c r="G3" s="31">
        <v>0.9</v>
      </c>
    </row>
    <row r="4" spans="1:9" ht="15.6">
      <c r="A4" s="2"/>
      <c r="B4" s="17"/>
      <c r="C4" s="1"/>
      <c r="D4" s="29">
        <v>51</v>
      </c>
      <c r="E4" s="30" t="s">
        <v>8</v>
      </c>
      <c r="F4" s="29">
        <v>100</v>
      </c>
      <c r="G4" s="31">
        <v>0.8</v>
      </c>
    </row>
    <row r="5" spans="1:9" ht="15.6">
      <c r="B5" s="19" t="s">
        <v>15</v>
      </c>
      <c r="C5" s="1"/>
      <c r="D5" s="29">
        <v>101</v>
      </c>
      <c r="E5" s="30" t="s">
        <v>8</v>
      </c>
      <c r="F5" s="29">
        <v>300</v>
      </c>
      <c r="G5" s="31">
        <v>0.7</v>
      </c>
    </row>
    <row r="6" spans="1:9" ht="15.6">
      <c r="A6" s="48" t="s">
        <v>85</v>
      </c>
      <c r="B6" s="20">
        <v>6968.69</v>
      </c>
      <c r="C6" s="1"/>
      <c r="D6" s="29">
        <v>301</v>
      </c>
      <c r="E6" s="30" t="s">
        <v>8</v>
      </c>
      <c r="F6" s="29">
        <v>500</v>
      </c>
      <c r="G6" s="31">
        <v>0.6</v>
      </c>
    </row>
    <row r="7" spans="1:9" ht="15.6">
      <c r="A7" s="49" t="s">
        <v>53</v>
      </c>
      <c r="B7" s="20">
        <v>9658.35</v>
      </c>
      <c r="C7" s="1"/>
      <c r="D7" s="29">
        <v>501</v>
      </c>
      <c r="E7" s="30" t="s">
        <v>8</v>
      </c>
      <c r="F7" s="29">
        <v>1000</v>
      </c>
      <c r="G7" s="31">
        <v>0.5</v>
      </c>
    </row>
    <row r="8" spans="1:9" ht="15.6">
      <c r="A8" s="2"/>
      <c r="B8" s="18"/>
      <c r="C8" s="1"/>
      <c r="D8" s="29">
        <v>1001</v>
      </c>
      <c r="E8" s="30" t="s">
        <v>8</v>
      </c>
      <c r="F8" s="29">
        <v>3000</v>
      </c>
      <c r="G8" s="31">
        <v>0.4</v>
      </c>
    </row>
    <row r="9" spans="1:9" ht="15.6">
      <c r="A9" s="2"/>
      <c r="B9" s="17"/>
      <c r="C9" s="1"/>
      <c r="D9" s="29">
        <v>3001</v>
      </c>
      <c r="E9" s="30" t="s">
        <v>8</v>
      </c>
      <c r="F9" s="29">
        <v>5000</v>
      </c>
      <c r="G9" s="31">
        <v>0.3</v>
      </c>
    </row>
    <row r="10" spans="1:9" ht="15.6">
      <c r="A10" s="5"/>
      <c r="B10" s="19"/>
      <c r="C10" s="1"/>
      <c r="D10" s="29">
        <v>5001</v>
      </c>
      <c r="E10" s="30" t="s">
        <v>8</v>
      </c>
      <c r="F10" s="29" t="s">
        <v>9</v>
      </c>
      <c r="G10" s="31">
        <v>0.25</v>
      </c>
    </row>
    <row r="11" spans="1:9">
      <c r="A11" s="5"/>
      <c r="B11" s="19"/>
    </row>
    <row r="12" spans="1:9" ht="13.8" thickBot="1">
      <c r="A12" s="6"/>
    </row>
    <row r="13" spans="1:9" ht="16.2" thickBot="1">
      <c r="A13" s="22" t="s">
        <v>1</v>
      </c>
      <c r="B13" s="56" t="s">
        <v>2</v>
      </c>
      <c r="C13" s="23" t="s">
        <v>3</v>
      </c>
      <c r="D13" s="24" t="s">
        <v>4</v>
      </c>
      <c r="E13" s="58" t="s">
        <v>17</v>
      </c>
      <c r="F13" s="32" t="s">
        <v>15</v>
      </c>
      <c r="G13" s="60" t="s">
        <v>14</v>
      </c>
      <c r="H13" s="53" t="s">
        <v>7</v>
      </c>
      <c r="I13" s="53" t="s">
        <v>7</v>
      </c>
    </row>
    <row r="14" spans="1:9" ht="16.2" thickBot="1">
      <c r="A14" s="25" t="s">
        <v>5</v>
      </c>
      <c r="B14" s="57"/>
      <c r="C14" s="26" t="s">
        <v>6</v>
      </c>
      <c r="D14" s="27" t="s">
        <v>5</v>
      </c>
      <c r="E14" s="59"/>
      <c r="F14" s="52" t="s">
        <v>18</v>
      </c>
      <c r="G14" s="61"/>
      <c r="H14" s="54">
        <v>0.2</v>
      </c>
      <c r="I14" s="54" t="s">
        <v>88</v>
      </c>
    </row>
    <row r="15" spans="1:9" ht="15.6">
      <c r="A15" s="7"/>
      <c r="B15" s="8"/>
      <c r="C15" s="8"/>
      <c r="D15" s="8"/>
      <c r="E15" s="21"/>
    </row>
    <row r="16" spans="1:9" ht="15.6">
      <c r="A16" s="16" t="s">
        <v>21</v>
      </c>
      <c r="B16" s="36" t="s">
        <v>22</v>
      </c>
      <c r="C16" s="9"/>
      <c r="D16" s="9"/>
      <c r="E16" s="35"/>
      <c r="F16" s="9"/>
      <c r="G16" s="9"/>
      <c r="H16" s="9"/>
      <c r="I16" s="9"/>
    </row>
    <row r="17" spans="1:9">
      <c r="A17" s="10" t="s">
        <v>23</v>
      </c>
      <c r="B17" s="37" t="s">
        <v>13</v>
      </c>
      <c r="C17" s="38" t="s">
        <v>10</v>
      </c>
      <c r="D17" s="44">
        <v>3</v>
      </c>
      <c r="E17" s="12">
        <v>3</v>
      </c>
      <c r="F17" s="13">
        <f>E17*1.1*1.12*60</f>
        <v>221.76000000000005</v>
      </c>
      <c r="G17" s="13">
        <f>F17/0.3</f>
        <v>739.20000000000016</v>
      </c>
      <c r="H17" s="13">
        <f>G17/0.8</f>
        <v>924.00000000000011</v>
      </c>
      <c r="I17" s="13">
        <v>1100</v>
      </c>
    </row>
    <row r="18" spans="1:9">
      <c r="A18" s="10" t="s">
        <v>24</v>
      </c>
      <c r="B18" s="37" t="s">
        <v>25</v>
      </c>
      <c r="C18" s="38" t="s">
        <v>10</v>
      </c>
      <c r="D18" s="45">
        <v>2</v>
      </c>
      <c r="E18" s="12">
        <v>2</v>
      </c>
      <c r="F18" s="13">
        <f t="shared" ref="F18:F40" si="0">E18*1.1*1.12*60</f>
        <v>147.84000000000003</v>
      </c>
      <c r="G18" s="13">
        <f>F18/0.6</f>
        <v>246.40000000000006</v>
      </c>
      <c r="H18" s="13">
        <f t="shared" ref="H18:H64" si="1">G18/0.8</f>
        <v>308.00000000000006</v>
      </c>
      <c r="I18" s="13">
        <v>400</v>
      </c>
    </row>
    <row r="19" spans="1:9">
      <c r="A19" s="10" t="s">
        <v>26</v>
      </c>
      <c r="B19" s="39" t="s">
        <v>27</v>
      </c>
      <c r="C19" s="38" t="s">
        <v>10</v>
      </c>
      <c r="D19" s="44">
        <v>3.5</v>
      </c>
      <c r="E19" s="12">
        <v>3.5</v>
      </c>
      <c r="F19" s="13">
        <f t="shared" si="0"/>
        <v>258.72000000000008</v>
      </c>
      <c r="G19" s="13">
        <f>F19/0.6</f>
        <v>431.20000000000016</v>
      </c>
      <c r="H19" s="13">
        <f t="shared" si="1"/>
        <v>539.00000000000011</v>
      </c>
      <c r="I19" s="13">
        <v>600</v>
      </c>
    </row>
    <row r="20" spans="1:9">
      <c r="A20" s="63" t="s">
        <v>28</v>
      </c>
      <c r="B20" s="40" t="s">
        <v>91</v>
      </c>
      <c r="C20" s="38" t="s">
        <v>10</v>
      </c>
      <c r="D20" s="44">
        <v>3.5</v>
      </c>
      <c r="E20" s="12">
        <v>3.5</v>
      </c>
      <c r="F20" s="13">
        <f t="shared" si="0"/>
        <v>258.72000000000008</v>
      </c>
      <c r="G20" s="13">
        <f>F20/0.3</f>
        <v>862.40000000000032</v>
      </c>
      <c r="H20" s="13">
        <f t="shared" si="1"/>
        <v>1078.0000000000002</v>
      </c>
      <c r="I20" s="13">
        <v>1100</v>
      </c>
    </row>
    <row r="21" spans="1:9">
      <c r="A21" s="10" t="s">
        <v>29</v>
      </c>
      <c r="B21" s="41" t="s">
        <v>30</v>
      </c>
      <c r="C21" s="38" t="s">
        <v>10</v>
      </c>
      <c r="D21" s="38" t="s">
        <v>10</v>
      </c>
      <c r="E21" s="12"/>
      <c r="F21" s="13">
        <f t="shared" si="0"/>
        <v>0</v>
      </c>
      <c r="G21" s="13">
        <f>F21/0.6</f>
        <v>0</v>
      </c>
      <c r="H21" s="13">
        <f t="shared" si="1"/>
        <v>0</v>
      </c>
      <c r="I21" s="13">
        <v>500</v>
      </c>
    </row>
    <row r="22" spans="1:9">
      <c r="A22" s="63" t="s">
        <v>31</v>
      </c>
      <c r="B22" s="51" t="s">
        <v>107</v>
      </c>
      <c r="C22" s="38" t="s">
        <v>10</v>
      </c>
      <c r="D22" s="44">
        <v>11</v>
      </c>
      <c r="E22" s="12">
        <v>11</v>
      </c>
      <c r="F22" s="13">
        <f t="shared" si="0"/>
        <v>813.12000000000023</v>
      </c>
      <c r="G22" s="13">
        <f>F22/0.5</f>
        <v>1626.2400000000005</v>
      </c>
      <c r="H22" s="13">
        <f t="shared" si="1"/>
        <v>2032.8000000000004</v>
      </c>
      <c r="I22" s="13">
        <v>2100</v>
      </c>
    </row>
    <row r="23" spans="1:9">
      <c r="A23" s="63" t="s">
        <v>32</v>
      </c>
      <c r="B23" s="40" t="s">
        <v>89</v>
      </c>
      <c r="C23" s="38" t="s">
        <v>10</v>
      </c>
      <c r="D23" s="44">
        <v>15</v>
      </c>
      <c r="E23" s="12">
        <v>15</v>
      </c>
      <c r="F23" s="13">
        <f t="shared" si="0"/>
        <v>1108.8</v>
      </c>
      <c r="G23" s="13">
        <f>F23/0.6</f>
        <v>1848</v>
      </c>
      <c r="H23" s="13">
        <f t="shared" si="1"/>
        <v>2310</v>
      </c>
      <c r="I23" s="13">
        <v>2500</v>
      </c>
    </row>
    <row r="24" spans="1:9">
      <c r="A24" s="63" t="s">
        <v>33</v>
      </c>
      <c r="B24" s="39" t="s">
        <v>90</v>
      </c>
      <c r="C24" s="38" t="s">
        <v>10</v>
      </c>
      <c r="D24" s="44">
        <v>12</v>
      </c>
      <c r="E24" s="12">
        <v>12</v>
      </c>
      <c r="F24" s="13">
        <f t="shared" si="0"/>
        <v>887.04000000000019</v>
      </c>
      <c r="G24" s="13">
        <f>F24/0.5</f>
        <v>1774.0800000000004</v>
      </c>
      <c r="H24" s="13">
        <f t="shared" si="1"/>
        <v>2217.6000000000004</v>
      </c>
      <c r="I24" s="13">
        <v>2500</v>
      </c>
    </row>
    <row r="25" spans="1:9">
      <c r="A25" s="63" t="s">
        <v>34</v>
      </c>
      <c r="B25" s="42" t="s">
        <v>35</v>
      </c>
      <c r="C25" s="38" t="s">
        <v>10</v>
      </c>
      <c r="D25" s="44">
        <v>4</v>
      </c>
      <c r="E25" s="12">
        <v>4</v>
      </c>
      <c r="F25" s="13">
        <f t="shared" si="0"/>
        <v>295.68000000000006</v>
      </c>
      <c r="G25" s="13">
        <f>F25/0.3</f>
        <v>985.60000000000025</v>
      </c>
      <c r="H25" s="13">
        <f t="shared" si="1"/>
        <v>1232.0000000000002</v>
      </c>
      <c r="I25" s="13">
        <v>1300</v>
      </c>
    </row>
    <row r="26" spans="1:9">
      <c r="A26" s="63" t="s">
        <v>36</v>
      </c>
      <c r="B26" s="42" t="s">
        <v>37</v>
      </c>
      <c r="C26" s="38" t="s">
        <v>10</v>
      </c>
      <c r="D26" s="44">
        <v>5.5</v>
      </c>
      <c r="E26" s="12">
        <v>5.5</v>
      </c>
      <c r="F26" s="13">
        <f t="shared" si="0"/>
        <v>406.56000000000012</v>
      </c>
      <c r="G26" s="13">
        <f>F26/0.6</f>
        <v>677.60000000000025</v>
      </c>
      <c r="H26" s="13">
        <f t="shared" ref="H26:H40" si="2">G26/0.8</f>
        <v>847.00000000000023</v>
      </c>
      <c r="I26" s="13">
        <v>1000</v>
      </c>
    </row>
    <row r="27" spans="1:9">
      <c r="A27" s="63" t="s">
        <v>108</v>
      </c>
      <c r="B27" s="10" t="s">
        <v>95</v>
      </c>
      <c r="C27" s="38" t="s">
        <v>10</v>
      </c>
      <c r="D27" s="46">
        <v>1.5</v>
      </c>
      <c r="E27" s="12">
        <v>1.5</v>
      </c>
      <c r="F27" s="13">
        <f t="shared" si="0"/>
        <v>110.88000000000002</v>
      </c>
      <c r="G27" s="13">
        <f>F27/0.3</f>
        <v>369.60000000000008</v>
      </c>
      <c r="H27" s="13">
        <f t="shared" si="2"/>
        <v>462.00000000000006</v>
      </c>
      <c r="I27" s="13">
        <v>500</v>
      </c>
    </row>
    <row r="28" spans="1:9">
      <c r="A28" s="63" t="s">
        <v>109</v>
      </c>
      <c r="B28" s="10" t="s">
        <v>96</v>
      </c>
      <c r="C28" s="38" t="s">
        <v>10</v>
      </c>
      <c r="D28" s="46">
        <v>1.5</v>
      </c>
      <c r="E28" s="12">
        <v>1.5</v>
      </c>
      <c r="F28" s="13">
        <f t="shared" si="0"/>
        <v>110.88000000000002</v>
      </c>
      <c r="G28" s="13">
        <f>F28/0.3</f>
        <v>369.60000000000008</v>
      </c>
      <c r="H28" s="13">
        <f t="shared" si="2"/>
        <v>462.00000000000006</v>
      </c>
      <c r="I28" s="13">
        <v>500</v>
      </c>
    </row>
    <row r="29" spans="1:9">
      <c r="A29" s="63" t="s">
        <v>38</v>
      </c>
      <c r="B29" s="34" t="s">
        <v>92</v>
      </c>
      <c r="C29" s="38" t="s">
        <v>10</v>
      </c>
      <c r="D29" s="38" t="s">
        <v>10</v>
      </c>
      <c r="E29" s="12"/>
      <c r="F29" s="13">
        <f>B6*0.05</f>
        <v>348.43450000000001</v>
      </c>
      <c r="G29" s="13">
        <f>F29/0.4</f>
        <v>871.08624999999995</v>
      </c>
      <c r="H29" s="13">
        <f t="shared" si="2"/>
        <v>1088.8578124999999</v>
      </c>
      <c r="I29" s="13">
        <v>1100</v>
      </c>
    </row>
    <row r="30" spans="1:9">
      <c r="A30" s="63" t="s">
        <v>39</v>
      </c>
      <c r="B30" s="34" t="s">
        <v>93</v>
      </c>
      <c r="C30" s="38" t="s">
        <v>10</v>
      </c>
      <c r="D30" s="38" t="s">
        <v>10</v>
      </c>
      <c r="E30" s="12"/>
      <c r="F30" s="13">
        <f>B6*0.05</f>
        <v>348.43450000000001</v>
      </c>
      <c r="G30" s="13">
        <f>F30/0.4</f>
        <v>871.08624999999995</v>
      </c>
      <c r="H30" s="13">
        <f t="shared" si="2"/>
        <v>1088.8578124999999</v>
      </c>
      <c r="I30" s="13">
        <v>1100</v>
      </c>
    </row>
    <row r="31" spans="1:9">
      <c r="A31" s="63" t="s">
        <v>40</v>
      </c>
      <c r="B31" s="10" t="s">
        <v>41</v>
      </c>
      <c r="C31" s="38" t="s">
        <v>10</v>
      </c>
      <c r="D31" s="38" t="s">
        <v>10</v>
      </c>
      <c r="E31" s="12"/>
      <c r="F31" s="13">
        <f>B6*0.2</f>
        <v>1393.7380000000001</v>
      </c>
      <c r="G31" s="13">
        <f>F31/0.6</f>
        <v>2322.896666666667</v>
      </c>
      <c r="H31" s="13">
        <f t="shared" si="2"/>
        <v>2903.6208333333334</v>
      </c>
      <c r="I31" s="13">
        <v>3000</v>
      </c>
    </row>
    <row r="32" spans="1:9">
      <c r="A32" s="63" t="s">
        <v>42</v>
      </c>
      <c r="B32" s="10" t="s">
        <v>43</v>
      </c>
      <c r="C32" s="38" t="s">
        <v>10</v>
      </c>
      <c r="D32" s="38" t="s">
        <v>10</v>
      </c>
      <c r="E32" s="12"/>
      <c r="F32" s="13">
        <f>B6*0.2</f>
        <v>1393.7380000000001</v>
      </c>
      <c r="G32" s="13">
        <f>F32/0.6</f>
        <v>2322.896666666667</v>
      </c>
      <c r="H32" s="13">
        <f t="shared" si="2"/>
        <v>2903.6208333333334</v>
      </c>
      <c r="I32" s="13">
        <v>3000</v>
      </c>
    </row>
    <row r="33" spans="1:9">
      <c r="A33" s="64" t="s">
        <v>44</v>
      </c>
      <c r="B33" s="10" t="s">
        <v>45</v>
      </c>
      <c r="C33" s="38" t="s">
        <v>10</v>
      </c>
      <c r="D33" s="38" t="s">
        <v>10</v>
      </c>
      <c r="E33" s="12"/>
      <c r="F33" s="13">
        <f>B6*0.05</f>
        <v>348.43450000000001</v>
      </c>
      <c r="G33" s="13">
        <f>F33/0.4</f>
        <v>871.08624999999995</v>
      </c>
      <c r="H33" s="13">
        <f t="shared" si="2"/>
        <v>1088.8578124999999</v>
      </c>
      <c r="I33" s="13">
        <v>1100</v>
      </c>
    </row>
    <row r="34" spans="1:9">
      <c r="A34" s="64" t="s">
        <v>46</v>
      </c>
      <c r="B34" s="10" t="s">
        <v>47</v>
      </c>
      <c r="C34" s="38" t="s">
        <v>10</v>
      </c>
      <c r="D34" s="38" t="s">
        <v>10</v>
      </c>
      <c r="E34" s="12"/>
      <c r="F34" s="13">
        <f>B6*0.05</f>
        <v>348.43450000000001</v>
      </c>
      <c r="G34" s="13">
        <f>F34/0.4</f>
        <v>871.08624999999995</v>
      </c>
      <c r="H34" s="13">
        <f t="shared" si="2"/>
        <v>1088.8578124999999</v>
      </c>
      <c r="I34" s="13">
        <v>1100</v>
      </c>
    </row>
    <row r="35" spans="1:9">
      <c r="A35" s="64" t="s">
        <v>48</v>
      </c>
      <c r="B35" s="33" t="s">
        <v>49</v>
      </c>
      <c r="C35" s="38" t="s">
        <v>10</v>
      </c>
      <c r="D35" s="38" t="s">
        <v>10</v>
      </c>
      <c r="E35" s="12"/>
      <c r="F35" s="13">
        <f>B6*0.05</f>
        <v>348.43450000000001</v>
      </c>
      <c r="G35" s="13">
        <f>F35/0.4</f>
        <v>871.08624999999995</v>
      </c>
      <c r="H35" s="13">
        <f t="shared" si="2"/>
        <v>1088.8578124999999</v>
      </c>
      <c r="I35" s="13">
        <v>1100</v>
      </c>
    </row>
    <row r="36" spans="1:9">
      <c r="A36" s="64" t="s">
        <v>50</v>
      </c>
      <c r="B36" s="50" t="s">
        <v>100</v>
      </c>
      <c r="C36" s="10" t="s">
        <v>10</v>
      </c>
      <c r="D36" s="43" t="s">
        <v>10</v>
      </c>
      <c r="E36" s="12"/>
      <c r="F36" s="13">
        <f>B6*0.6</f>
        <v>4181.2139999999999</v>
      </c>
      <c r="G36" s="13">
        <f>F36/0.7</f>
        <v>5973.1628571428573</v>
      </c>
      <c r="H36" s="13">
        <f t="shared" si="2"/>
        <v>7466.4535714285712</v>
      </c>
      <c r="I36" s="13">
        <v>8000</v>
      </c>
    </row>
    <row r="37" spans="1:9">
      <c r="A37" s="64" t="s">
        <v>51</v>
      </c>
      <c r="B37" s="42" t="s">
        <v>52</v>
      </c>
      <c r="C37" s="10" t="s">
        <v>53</v>
      </c>
      <c r="D37" s="46">
        <v>1</v>
      </c>
      <c r="E37" s="12">
        <v>1</v>
      </c>
      <c r="F37" s="13">
        <f t="shared" si="0"/>
        <v>73.920000000000016</v>
      </c>
      <c r="G37" s="13">
        <f>F37/0.5</f>
        <v>147.84000000000003</v>
      </c>
      <c r="H37" s="13">
        <f t="shared" si="2"/>
        <v>184.80000000000004</v>
      </c>
      <c r="I37" s="13">
        <v>200</v>
      </c>
    </row>
    <row r="38" spans="1:9">
      <c r="A38" s="63" t="s">
        <v>110</v>
      </c>
      <c r="B38" s="42" t="s">
        <v>94</v>
      </c>
      <c r="C38" s="10" t="s">
        <v>10</v>
      </c>
      <c r="D38" s="43" t="s">
        <v>10</v>
      </c>
      <c r="E38" s="12"/>
      <c r="F38" s="13">
        <f t="shared" si="0"/>
        <v>0</v>
      </c>
      <c r="G38" s="13">
        <f t="shared" ref="G38" si="3">F38/0.2</f>
        <v>0</v>
      </c>
      <c r="H38" s="13">
        <f t="shared" ref="H38" si="4">G38/0.8</f>
        <v>0</v>
      </c>
      <c r="I38" s="13">
        <v>1000</v>
      </c>
    </row>
    <row r="39" spans="1:9">
      <c r="A39" s="62" t="s">
        <v>115</v>
      </c>
      <c r="B39" s="42" t="s">
        <v>54</v>
      </c>
      <c r="C39" s="10" t="s">
        <v>53</v>
      </c>
      <c r="D39" s="10" t="s">
        <v>10</v>
      </c>
      <c r="E39" s="12"/>
      <c r="F39" s="13">
        <f t="shared" si="0"/>
        <v>0</v>
      </c>
      <c r="G39" s="13">
        <f t="shared" ref="G37:G40" si="5">F39/0.2</f>
        <v>0</v>
      </c>
      <c r="H39" s="13">
        <f t="shared" si="2"/>
        <v>0</v>
      </c>
      <c r="I39" s="13">
        <v>300</v>
      </c>
    </row>
    <row r="40" spans="1:9">
      <c r="A40" s="62" t="s">
        <v>116</v>
      </c>
      <c r="B40" s="42" t="s">
        <v>55</v>
      </c>
      <c r="C40" s="10" t="s">
        <v>10</v>
      </c>
      <c r="D40" s="10" t="s">
        <v>10</v>
      </c>
      <c r="E40" s="12"/>
      <c r="F40" s="13">
        <f t="shared" si="0"/>
        <v>0</v>
      </c>
      <c r="G40" s="13">
        <f t="shared" si="5"/>
        <v>0</v>
      </c>
      <c r="H40" s="13">
        <f t="shared" si="2"/>
        <v>0</v>
      </c>
      <c r="I40" s="13">
        <v>385</v>
      </c>
    </row>
    <row r="41" spans="1:9" ht="15.6">
      <c r="A41" s="16" t="s">
        <v>86</v>
      </c>
      <c r="B41" s="36" t="s">
        <v>87</v>
      </c>
      <c r="C41" s="9"/>
      <c r="D41" s="9"/>
      <c r="E41" s="35"/>
      <c r="F41" s="9"/>
      <c r="G41" s="9"/>
      <c r="H41" s="9"/>
      <c r="I41" s="9"/>
    </row>
    <row r="42" spans="1:9">
      <c r="A42" s="10" t="s">
        <v>56</v>
      </c>
      <c r="B42" s="47" t="s">
        <v>13</v>
      </c>
      <c r="C42" s="38" t="s">
        <v>10</v>
      </c>
      <c r="D42" s="46">
        <v>2</v>
      </c>
      <c r="E42" s="12">
        <v>2</v>
      </c>
      <c r="F42" s="13">
        <f t="shared" ref="F42:F64" si="6">E42*1.1*1.12*60</f>
        <v>147.84000000000003</v>
      </c>
      <c r="G42" s="13">
        <f>F42/0.3</f>
        <v>492.80000000000013</v>
      </c>
      <c r="H42" s="13">
        <f>I42*0.8</f>
        <v>880</v>
      </c>
      <c r="I42" s="13">
        <v>1100</v>
      </c>
    </row>
    <row r="43" spans="1:9">
      <c r="A43" s="63" t="s">
        <v>57</v>
      </c>
      <c r="B43" s="39" t="s">
        <v>102</v>
      </c>
      <c r="C43" s="38" t="s">
        <v>10</v>
      </c>
      <c r="D43" s="46">
        <v>15</v>
      </c>
      <c r="E43" s="12">
        <v>15</v>
      </c>
      <c r="F43" s="13">
        <f t="shared" si="6"/>
        <v>1108.8</v>
      </c>
      <c r="G43" s="13">
        <f>F43/0.6</f>
        <v>1848</v>
      </c>
      <c r="H43" s="13">
        <f t="shared" si="1"/>
        <v>2310</v>
      </c>
      <c r="I43" s="13">
        <v>2300</v>
      </c>
    </row>
    <row r="44" spans="1:9">
      <c r="A44" s="65" t="s">
        <v>104</v>
      </c>
      <c r="B44" s="39" t="s">
        <v>103</v>
      </c>
      <c r="C44" s="38" t="s">
        <v>10</v>
      </c>
      <c r="D44" s="46"/>
      <c r="E44" s="12"/>
      <c r="F44" s="13">
        <f t="shared" si="6"/>
        <v>0</v>
      </c>
      <c r="G44" s="13">
        <f t="shared" ref="G44" si="7">F44/0.2</f>
        <v>0</v>
      </c>
      <c r="H44" s="13">
        <f t="shared" si="1"/>
        <v>0</v>
      </c>
      <c r="I44" s="13">
        <v>1000</v>
      </c>
    </row>
    <row r="45" spans="1:9">
      <c r="A45" s="10" t="s">
        <v>58</v>
      </c>
      <c r="B45" s="39" t="s">
        <v>101</v>
      </c>
      <c r="C45" s="38" t="s">
        <v>10</v>
      </c>
      <c r="D45" s="46">
        <v>20</v>
      </c>
      <c r="E45" s="12">
        <v>20</v>
      </c>
      <c r="F45" s="13">
        <f t="shared" si="6"/>
        <v>1478.4</v>
      </c>
      <c r="G45" s="13">
        <f>F45/0.6</f>
        <v>2464.0000000000005</v>
      </c>
      <c r="H45" s="13">
        <f t="shared" si="1"/>
        <v>3080.0000000000005</v>
      </c>
      <c r="I45" s="13">
        <v>3100</v>
      </c>
    </row>
    <row r="46" spans="1:9">
      <c r="A46" s="10" t="s">
        <v>59</v>
      </c>
      <c r="B46" s="37" t="s">
        <v>60</v>
      </c>
      <c r="C46" s="38" t="s">
        <v>10</v>
      </c>
      <c r="D46" s="46">
        <v>3</v>
      </c>
      <c r="E46" s="12">
        <v>3</v>
      </c>
      <c r="F46" s="13">
        <f t="shared" si="6"/>
        <v>221.76000000000005</v>
      </c>
      <c r="G46" s="13">
        <f>F46/0.6</f>
        <v>369.60000000000008</v>
      </c>
      <c r="H46" s="13">
        <f t="shared" si="1"/>
        <v>462.00000000000006</v>
      </c>
      <c r="I46" s="13">
        <v>500</v>
      </c>
    </row>
    <row r="47" spans="1:9">
      <c r="A47" s="10" t="s">
        <v>114</v>
      </c>
      <c r="B47" s="39" t="s">
        <v>68</v>
      </c>
      <c r="C47" s="38" t="s">
        <v>10</v>
      </c>
      <c r="D47" s="38" t="s">
        <v>10</v>
      </c>
      <c r="E47" s="12"/>
      <c r="F47" s="13">
        <f t="shared" ref="F47" si="8">E47*1.1*1.12*60</f>
        <v>0</v>
      </c>
      <c r="G47" s="13">
        <f t="shared" ref="G47" si="9">F47/0.3</f>
        <v>0</v>
      </c>
      <c r="H47" s="13">
        <f t="shared" ref="H47" si="10">G47/0.8</f>
        <v>0</v>
      </c>
      <c r="I47" s="13">
        <v>500</v>
      </c>
    </row>
    <row r="48" spans="1:9">
      <c r="A48" s="63" t="s">
        <v>61</v>
      </c>
      <c r="B48" s="42" t="s">
        <v>37</v>
      </c>
      <c r="C48" s="38" t="s">
        <v>10</v>
      </c>
      <c r="D48" s="38" t="s">
        <v>10</v>
      </c>
      <c r="E48" s="12"/>
      <c r="F48" s="13">
        <f t="shared" si="6"/>
        <v>0</v>
      </c>
      <c r="G48" s="13">
        <f>F48/0.4</f>
        <v>0</v>
      </c>
      <c r="H48" s="13">
        <f t="shared" si="1"/>
        <v>0</v>
      </c>
      <c r="I48" s="13">
        <v>0</v>
      </c>
    </row>
    <row r="49" spans="1:9">
      <c r="A49" s="63" t="s">
        <v>62</v>
      </c>
      <c r="B49" s="42" t="s">
        <v>63</v>
      </c>
      <c r="C49" s="38" t="s">
        <v>10</v>
      </c>
      <c r="D49" s="46">
        <v>4</v>
      </c>
      <c r="E49" s="12">
        <v>4</v>
      </c>
      <c r="F49" s="13">
        <f t="shared" si="6"/>
        <v>295.68000000000006</v>
      </c>
      <c r="G49" s="13">
        <f>F49/0.3</f>
        <v>985.60000000000025</v>
      </c>
      <c r="H49" s="13">
        <f t="shared" si="1"/>
        <v>1232.0000000000002</v>
      </c>
      <c r="I49" s="13">
        <v>1300</v>
      </c>
    </row>
    <row r="50" spans="1:9">
      <c r="A50" s="63" t="s">
        <v>111</v>
      </c>
      <c r="B50" s="10" t="s">
        <v>97</v>
      </c>
      <c r="C50" s="38" t="s">
        <v>10</v>
      </c>
      <c r="D50" s="46">
        <v>1.5</v>
      </c>
      <c r="E50" s="12">
        <v>1.5</v>
      </c>
      <c r="F50" s="13">
        <f t="shared" si="6"/>
        <v>110.88000000000002</v>
      </c>
      <c r="G50" s="13">
        <f t="shared" ref="G50:G64" si="11">F50/0.3</f>
        <v>369.60000000000008</v>
      </c>
      <c r="H50" s="13">
        <f t="shared" si="1"/>
        <v>462.00000000000006</v>
      </c>
      <c r="I50" s="13">
        <v>500</v>
      </c>
    </row>
    <row r="51" spans="1:9">
      <c r="A51" s="63" t="s">
        <v>112</v>
      </c>
      <c r="B51" s="10" t="s">
        <v>98</v>
      </c>
      <c r="C51" s="38" t="s">
        <v>10</v>
      </c>
      <c r="D51" s="46">
        <v>1.5</v>
      </c>
      <c r="E51" s="12">
        <v>1.5</v>
      </c>
      <c r="F51" s="13">
        <f t="shared" si="6"/>
        <v>110.88000000000002</v>
      </c>
      <c r="G51" s="13">
        <f t="shared" si="11"/>
        <v>369.60000000000008</v>
      </c>
      <c r="H51" s="13">
        <f t="shared" si="1"/>
        <v>462.00000000000006</v>
      </c>
      <c r="I51" s="13">
        <v>500</v>
      </c>
    </row>
    <row r="52" spans="1:9">
      <c r="A52" s="63" t="s">
        <v>64</v>
      </c>
      <c r="B52" s="10" t="s">
        <v>65</v>
      </c>
      <c r="C52" s="38" t="s">
        <v>10</v>
      </c>
      <c r="D52" s="38" t="s">
        <v>10</v>
      </c>
      <c r="E52" s="12"/>
      <c r="F52" s="13">
        <f>B7*0.2</f>
        <v>1931.67</v>
      </c>
      <c r="G52" s="13">
        <f>F52/0.6</f>
        <v>3219.4500000000003</v>
      </c>
      <c r="H52" s="13">
        <f t="shared" si="1"/>
        <v>4024.3125</v>
      </c>
      <c r="I52" s="13">
        <v>4100</v>
      </c>
    </row>
    <row r="53" spans="1:9">
      <c r="A53" s="63" t="s">
        <v>66</v>
      </c>
      <c r="B53" s="10" t="s">
        <v>67</v>
      </c>
      <c r="C53" s="38" t="s">
        <v>10</v>
      </c>
      <c r="D53" s="38" t="s">
        <v>10</v>
      </c>
      <c r="E53" s="12"/>
      <c r="F53" s="13">
        <f>B7*0.2</f>
        <v>1931.67</v>
      </c>
      <c r="G53" s="13">
        <f>F53/0.6</f>
        <v>3219.4500000000003</v>
      </c>
      <c r="H53" s="13">
        <f t="shared" si="1"/>
        <v>4024.3125</v>
      </c>
      <c r="I53" s="13">
        <v>4100</v>
      </c>
    </row>
    <row r="54" spans="1:9">
      <c r="A54" s="64" t="s">
        <v>69</v>
      </c>
      <c r="B54" s="42" t="s">
        <v>99</v>
      </c>
      <c r="C54" s="38" t="s">
        <v>10</v>
      </c>
      <c r="D54" s="38" t="s">
        <v>10</v>
      </c>
      <c r="E54" s="12"/>
      <c r="F54" s="13">
        <f>B7*0.6</f>
        <v>5795.01</v>
      </c>
      <c r="G54" s="13">
        <f>F54/0.75</f>
        <v>7726.68</v>
      </c>
      <c r="H54" s="13">
        <f t="shared" si="1"/>
        <v>9658.35</v>
      </c>
      <c r="I54" s="13">
        <v>10000</v>
      </c>
    </row>
    <row r="55" spans="1:9">
      <c r="A55" s="63" t="s">
        <v>70</v>
      </c>
      <c r="B55" s="10" t="s">
        <v>71</v>
      </c>
      <c r="C55" s="38" t="s">
        <v>10</v>
      </c>
      <c r="D55" s="38" t="s">
        <v>10</v>
      </c>
      <c r="E55" s="12"/>
      <c r="F55" s="13">
        <f>B7*0.05</f>
        <v>482.91750000000002</v>
      </c>
      <c r="G55" s="13">
        <f>F55/0.4</f>
        <v>1207.29375</v>
      </c>
      <c r="H55" s="13">
        <f t="shared" si="1"/>
        <v>1509.1171875</v>
      </c>
      <c r="I55" s="13">
        <v>1500</v>
      </c>
    </row>
    <row r="56" spans="1:9">
      <c r="A56" s="63" t="s">
        <v>72</v>
      </c>
      <c r="B56" s="10" t="s">
        <v>73</v>
      </c>
      <c r="C56" s="38" t="s">
        <v>10</v>
      </c>
      <c r="D56" s="38" t="s">
        <v>10</v>
      </c>
      <c r="E56" s="12"/>
      <c r="F56" s="13">
        <f>B7*0.05</f>
        <v>482.91750000000002</v>
      </c>
      <c r="G56" s="13">
        <f>F56/0.4</f>
        <v>1207.29375</v>
      </c>
      <c r="H56" s="13">
        <f t="shared" si="1"/>
        <v>1509.1171875</v>
      </c>
      <c r="I56" s="13">
        <v>1500</v>
      </c>
    </row>
    <row r="57" spans="1:9">
      <c r="A57" s="64" t="s">
        <v>74</v>
      </c>
      <c r="B57" s="10" t="s">
        <v>75</v>
      </c>
      <c r="C57" s="38" t="s">
        <v>10</v>
      </c>
      <c r="D57" s="38" t="s">
        <v>10</v>
      </c>
      <c r="E57" s="12"/>
      <c r="F57" s="13">
        <f>B7*0.05</f>
        <v>482.91750000000002</v>
      </c>
      <c r="G57" s="13">
        <f>F57/0.4</f>
        <v>1207.29375</v>
      </c>
      <c r="H57" s="13">
        <f t="shared" si="1"/>
        <v>1509.1171875</v>
      </c>
      <c r="I57" s="13">
        <v>1500</v>
      </c>
    </row>
    <row r="58" spans="1:9">
      <c r="A58" s="64" t="s">
        <v>76</v>
      </c>
      <c r="B58" s="10" t="s">
        <v>77</v>
      </c>
      <c r="C58" s="38" t="s">
        <v>10</v>
      </c>
      <c r="D58" s="38" t="s">
        <v>10</v>
      </c>
      <c r="E58" s="12"/>
      <c r="F58" s="13">
        <f>B7*0.05</f>
        <v>482.91750000000002</v>
      </c>
      <c r="G58" s="13">
        <f>F58/0.4</f>
        <v>1207.29375</v>
      </c>
      <c r="H58" s="13">
        <f t="shared" si="1"/>
        <v>1509.1171875</v>
      </c>
      <c r="I58" s="13">
        <v>1500</v>
      </c>
    </row>
    <row r="59" spans="1:9">
      <c r="A59" s="64" t="s">
        <v>78</v>
      </c>
      <c r="B59" s="42" t="s">
        <v>79</v>
      </c>
      <c r="C59" s="38" t="s">
        <v>10</v>
      </c>
      <c r="D59" s="38" t="s">
        <v>10</v>
      </c>
      <c r="E59" s="12"/>
      <c r="F59" s="13">
        <f>B7*0.15</f>
        <v>1448.7525000000001</v>
      </c>
      <c r="G59" s="13">
        <f>F59/0.6</f>
        <v>2414.5875000000001</v>
      </c>
      <c r="H59" s="13">
        <f t="shared" si="1"/>
        <v>3018.234375</v>
      </c>
      <c r="I59" s="13">
        <v>3000</v>
      </c>
    </row>
    <row r="60" spans="1:9">
      <c r="A60" s="64" t="s">
        <v>80</v>
      </c>
      <c r="B60" s="42" t="s">
        <v>81</v>
      </c>
      <c r="C60" s="38" t="s">
        <v>10</v>
      </c>
      <c r="D60" s="38" t="s">
        <v>10</v>
      </c>
      <c r="E60" s="12"/>
      <c r="F60" s="13">
        <f>B7*0.15</f>
        <v>1448.7525000000001</v>
      </c>
      <c r="G60" s="13">
        <f>F60/0.6</f>
        <v>2414.5875000000001</v>
      </c>
      <c r="H60" s="13">
        <f t="shared" si="1"/>
        <v>3018.234375</v>
      </c>
      <c r="I60" s="13">
        <v>3000</v>
      </c>
    </row>
    <row r="61" spans="1:9">
      <c r="A61" s="64" t="s">
        <v>82</v>
      </c>
      <c r="B61" s="50" t="s">
        <v>106</v>
      </c>
      <c r="C61" s="38" t="s">
        <v>10</v>
      </c>
      <c r="D61" s="38" t="s">
        <v>10</v>
      </c>
      <c r="E61" s="12"/>
      <c r="F61" s="13">
        <f>B7*0.1</f>
        <v>965.83500000000004</v>
      </c>
      <c r="G61" s="13">
        <f>F61/0.5</f>
        <v>1931.67</v>
      </c>
      <c r="H61" s="13">
        <f t="shared" si="1"/>
        <v>2414.5875000000001</v>
      </c>
      <c r="I61" s="13">
        <v>2500</v>
      </c>
    </row>
    <row r="62" spans="1:9">
      <c r="A62" s="63" t="s">
        <v>113</v>
      </c>
      <c r="B62" s="42" t="s">
        <v>105</v>
      </c>
      <c r="C62" s="38" t="s">
        <v>10</v>
      </c>
      <c r="D62" s="38" t="s">
        <v>10</v>
      </c>
      <c r="E62" s="12"/>
      <c r="F62" s="13">
        <f t="shared" ref="F62" si="12">E62*1.1*1.12*60</f>
        <v>0</v>
      </c>
      <c r="G62" s="13">
        <f t="shared" ref="G62" si="13">F62/0.3</f>
        <v>0</v>
      </c>
      <c r="H62" s="13">
        <f t="shared" ref="H62" si="14">G62/0.8</f>
        <v>0</v>
      </c>
      <c r="I62" s="13">
        <v>1000</v>
      </c>
    </row>
    <row r="63" spans="1:9">
      <c r="A63" s="62" t="s">
        <v>117</v>
      </c>
      <c r="B63" s="42" t="s">
        <v>83</v>
      </c>
      <c r="C63" s="10" t="s">
        <v>10</v>
      </c>
      <c r="D63" s="10" t="s">
        <v>10</v>
      </c>
      <c r="E63" s="12"/>
      <c r="F63" s="13">
        <f t="shared" si="6"/>
        <v>0</v>
      </c>
      <c r="G63" s="13">
        <f t="shared" si="11"/>
        <v>0</v>
      </c>
      <c r="H63" s="13">
        <f t="shared" si="1"/>
        <v>0</v>
      </c>
      <c r="I63" s="13">
        <v>300</v>
      </c>
    </row>
    <row r="64" spans="1:9">
      <c r="A64" s="62" t="s">
        <v>118</v>
      </c>
      <c r="B64" s="42" t="s">
        <v>84</v>
      </c>
      <c r="C64" s="10" t="s">
        <v>10</v>
      </c>
      <c r="D64" s="10" t="s">
        <v>10</v>
      </c>
      <c r="E64" s="12"/>
      <c r="F64" s="13">
        <f t="shared" si="6"/>
        <v>0</v>
      </c>
      <c r="G64" s="13">
        <f t="shared" si="11"/>
        <v>0</v>
      </c>
      <c r="H64" s="13">
        <f t="shared" si="1"/>
        <v>0</v>
      </c>
      <c r="I64" s="13">
        <v>385</v>
      </c>
    </row>
  </sheetData>
  <mergeCells count="4">
    <mergeCell ref="D1:F1"/>
    <mergeCell ref="B13:B14"/>
    <mergeCell ref="E13:E14"/>
    <mergeCell ref="G13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2024-12-27T06:09:59Z</dcterms:modified>
</cp:coreProperties>
</file>