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vin\Desktop\Desktop\COSTING (STANDARD)\2025\"/>
    </mc:Choice>
  </mc:AlternateContent>
  <xr:revisionPtr revIDLastSave="0" documentId="13_ncr:1_{55C98957-81E0-4FC8-9ECA-D0E34EA950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list" sheetId="6" r:id="rId1"/>
    <sheet name="SRP.for.OMF" sheetId="3" r:id="rId2"/>
    <sheet name="SRP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G32" i="6"/>
  <c r="H32" i="6" s="1"/>
  <c r="I32" i="6" s="1"/>
  <c r="G31" i="6"/>
  <c r="H31" i="6" s="1"/>
  <c r="I31" i="6" s="1"/>
  <c r="G30" i="6"/>
  <c r="H30" i="6" s="1"/>
  <c r="I30" i="6" s="1"/>
  <c r="G29" i="6"/>
  <c r="H29" i="6" s="1"/>
  <c r="I29" i="6" s="1"/>
  <c r="G28" i="6"/>
  <c r="H28" i="6" s="1"/>
  <c r="I28" i="6" s="1"/>
  <c r="G27" i="6"/>
  <c r="H27" i="6" s="1"/>
  <c r="I27" i="6" s="1"/>
  <c r="G26" i="6"/>
  <c r="H26" i="6" s="1"/>
  <c r="I26" i="6" s="1"/>
  <c r="G25" i="6"/>
  <c r="H25" i="6" s="1"/>
  <c r="I25" i="6" s="1"/>
  <c r="G24" i="6"/>
  <c r="H24" i="6" s="1"/>
  <c r="I24" i="6" s="1"/>
  <c r="G23" i="6"/>
  <c r="H23" i="6" s="1"/>
  <c r="G22" i="6"/>
  <c r="H22" i="6" s="1"/>
  <c r="G21" i="6"/>
  <c r="H21" i="6" s="1"/>
  <c r="G20" i="6"/>
  <c r="H20" i="6" s="1"/>
  <c r="I20" i="6" s="1"/>
  <c r="G19" i="6"/>
  <c r="H19" i="6" s="1"/>
  <c r="I19" i="6" s="1"/>
  <c r="G18" i="6"/>
  <c r="H18" i="6" s="1"/>
  <c r="I18" i="6" s="1"/>
  <c r="G17" i="6"/>
  <c r="H17" i="6" s="1"/>
  <c r="I17" i="6" s="1"/>
  <c r="G16" i="6"/>
  <c r="H16" i="6" s="1"/>
  <c r="I16" i="6" s="1"/>
  <c r="I21" i="6" l="1"/>
  <c r="I22" i="6"/>
  <c r="I23" i="6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Alvin De Rivera</author>
  </authors>
  <commentList>
    <comment ref="A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FG cost = USD 618</t>
        </r>
      </text>
    </comment>
  </commentList>
</comments>
</file>

<file path=xl/sharedStrings.xml><?xml version="1.0" encoding="utf-8"?>
<sst xmlns="http://schemas.openxmlformats.org/spreadsheetml/2006/main" count="220" uniqueCount="94">
  <si>
    <t>Kolin Part</t>
  </si>
  <si>
    <t>Common</t>
  </si>
  <si>
    <t>Supplier</t>
  </si>
  <si>
    <t>Code</t>
  </si>
  <si>
    <t>Model</t>
  </si>
  <si>
    <t>n/a</t>
  </si>
  <si>
    <t>FOB</t>
  </si>
  <si>
    <t>FOBx1.1x1.12xP60.00</t>
  </si>
  <si>
    <t>SRP</t>
  </si>
  <si>
    <t>-</t>
  </si>
  <si>
    <t>UP</t>
  </si>
  <si>
    <t>KOLIN Description</t>
  </si>
  <si>
    <t>Supplier Description</t>
  </si>
  <si>
    <t>Evaporator Assy</t>
  </si>
  <si>
    <t>Fan Motor LN170A</t>
  </si>
  <si>
    <t>Filter Sub-Assy</t>
  </si>
  <si>
    <t>SERVICE PARTS COMPONENT</t>
  </si>
  <si>
    <t>Electronic Expansion Valve Fitting</t>
  </si>
  <si>
    <t>Sensor Sub-assy</t>
  </si>
  <si>
    <t>Synchronous Motor SM014</t>
  </si>
  <si>
    <t>Air Louver (12pcs)</t>
  </si>
  <si>
    <t>Swing Lever (2pcs)</t>
  </si>
  <si>
    <t>Propeller housing Assy (2pcs)</t>
  </si>
  <si>
    <t>Electronic Expansion Valve UKV-40D306</t>
  </si>
  <si>
    <t>Bidirection Strainer (2pcs)</t>
  </si>
  <si>
    <t>Main Board主板 Z6L35AK(总装拨码)</t>
  </si>
  <si>
    <t>Display Board Z6S35A</t>
  </si>
  <si>
    <t>Brushless DC Motor SWZ250A</t>
  </si>
  <si>
    <t>Cost (Php)</t>
  </si>
  <si>
    <t>Standard Cost (Php)</t>
  </si>
  <si>
    <t>Php</t>
  </si>
  <si>
    <t>Prepared by:</t>
  </si>
  <si>
    <t>Mr. Alvin de Rivera</t>
  </si>
  <si>
    <t>Service Assistant Manager</t>
  </si>
  <si>
    <t>Approved by:</t>
  </si>
  <si>
    <t>Mr. Oliver M. Filoteo</t>
  </si>
  <si>
    <t>Executive Vice President / COO</t>
  </si>
  <si>
    <t>ASP Mark-up</t>
  </si>
  <si>
    <t>ASP Price</t>
  </si>
  <si>
    <t>Motor</t>
  </si>
  <si>
    <t>Display Board</t>
  </si>
  <si>
    <t>Sensor</t>
  </si>
  <si>
    <t>Carton</t>
  </si>
  <si>
    <t>Back Evaporator</t>
  </si>
  <si>
    <t>Back Filter</t>
  </si>
  <si>
    <t>Fan</t>
  </si>
  <si>
    <t>Air Cooler (AC Motor)</t>
  </si>
  <si>
    <t>LL-V6A1</t>
  </si>
  <si>
    <t>LL-V6A8</t>
  </si>
  <si>
    <t>Main Power Board</t>
  </si>
  <si>
    <t>Water Pump</t>
  </si>
  <si>
    <t>Synchronous Motor (left &amp; right)</t>
  </si>
  <si>
    <t>Synchronous Motor (up &amp; down)</t>
  </si>
  <si>
    <t>Water Outlet Stopper</t>
  </si>
  <si>
    <t>Capacitor 5uf / 450V</t>
  </si>
  <si>
    <t>Float Switch</t>
  </si>
  <si>
    <t>Remote Control (Kolin logo)</t>
  </si>
  <si>
    <t>Caster Wheel with Brake</t>
  </si>
  <si>
    <t>Caster Wheel</t>
  </si>
  <si>
    <t>Fan Motor (AC)</t>
  </si>
  <si>
    <t>FOB US$</t>
  </si>
  <si>
    <t>PCB</t>
  </si>
  <si>
    <t>Swing Motor (left &amp; right)</t>
  </si>
  <si>
    <t>Swing Motor (up &amp; down)</t>
  </si>
  <si>
    <t>Drain Plug</t>
  </si>
  <si>
    <t>Remote Control</t>
  </si>
  <si>
    <t>Float Switch/Water Level Sensor</t>
  </si>
  <si>
    <t>Carton Box</t>
  </si>
  <si>
    <t>Filter Net (rear)</t>
  </si>
  <si>
    <t>Back Cooling Pad</t>
  </si>
  <si>
    <t>Blower Wheel</t>
  </si>
  <si>
    <t>NS5010197</t>
  </si>
  <si>
    <t>NS5010198</t>
  </si>
  <si>
    <t>NS3010374</t>
  </si>
  <si>
    <t>NS3010375</t>
  </si>
  <si>
    <t>NS3010376</t>
  </si>
  <si>
    <t>NS5010199</t>
  </si>
  <si>
    <t>NS5010200</t>
  </si>
  <si>
    <t>NS8010738</t>
  </si>
  <si>
    <t>NS9010163</t>
  </si>
  <si>
    <t>NS2010319</t>
  </si>
  <si>
    <t>KN1020095</t>
  </si>
  <si>
    <t>NS8010745</t>
  </si>
  <si>
    <t>NS8010746</t>
  </si>
  <si>
    <t>NS8010747</t>
  </si>
  <si>
    <t>NS8010748</t>
  </si>
  <si>
    <t>NS8010749</t>
  </si>
  <si>
    <t>December 31, 2025</t>
  </si>
  <si>
    <t>KEA-4512V6BRAC</t>
  </si>
  <si>
    <t>KEA-4515V6BRAC</t>
  </si>
  <si>
    <t>KOLIN PHILIPPINES INTERNATIONAL., INC.</t>
  </si>
  <si>
    <t>SERVICE PARTS PRICELIST</t>
  </si>
  <si>
    <t>KEA-4512V6BRAC / KEA-4515V6BRAC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</si>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</sst>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2" borderId="7" xfId="0" applyFill="1" applyBorder="1"/>
    <xf numFmtId="4" fontId="0" fillId="2" borderId="0" xfId="0" applyNumberFormat="1" applyFill="1"/>
    <xf numFmtId="4" fontId="0" fillId="2" borderId="7" xfId="0" applyNumberFormat="1" applyFill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quotePrefix="1" applyFont="1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0" xfId="0"/>
  </cellXfs>
  <cellStyles count="2"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55</xdr:row>
      <xdr:rowOff>0</xdr:rowOff>
    </xdr:to>
    <xdr:pic>
      <xdr:nvPicPr>
        <xdr:cNvPr id="2" name="Picture 1" descr="KLG-IF100-4F3M410.Parts.SRP.Feb.2024_page-000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pane xSplit="2" ySplit="14" topLeftCell="C18" activePane="bottomRight" state="frozen"/>
      <selection pane="topRight" activeCell="C1" sqref="C1"/>
      <selection pane="bottomLeft" activeCell="A13" sqref="A13"/>
      <selection pane="bottomRight" activeCell="A26" sqref="A26"/>
    </sheetView>
  </sheetViews>
  <sheetFormatPr defaultRowHeight="14.4" x14ac:dyDescent="0.3"/>
  <cols>
    <col min="1" max="1" width="18" customWidth="1"/>
    <col min="2" max="2" width="37.33203125" customWidth="1"/>
    <col min="3" max="3" width="44.109375" customWidth="1"/>
    <col min="4" max="4" width="27.109375" customWidth="1"/>
    <col min="5" max="5" width="21" customWidth="1"/>
    <col min="6" max="6" width="6.6640625" style="20" customWidth="1"/>
    <col min="7" max="7" width="19" bestFit="1" customWidth="1"/>
    <col min="8" max="8" width="9.5546875" customWidth="1"/>
    <col min="9" max="10" width="9.109375" bestFit="1" customWidth="1"/>
  </cols>
  <sheetData>
    <row r="1" spans="1:10" x14ac:dyDescent="0.3">
      <c r="A1" s="9" t="s">
        <v>90</v>
      </c>
      <c r="E1" s="35" t="s">
        <v>28</v>
      </c>
      <c r="F1" s="36"/>
      <c r="G1" s="37"/>
      <c r="H1" s="2" t="s">
        <v>37</v>
      </c>
    </row>
    <row r="2" spans="1:10" x14ac:dyDescent="0.3">
      <c r="A2" s="9" t="s">
        <v>16</v>
      </c>
      <c r="E2" s="4">
        <v>1</v>
      </c>
      <c r="F2" s="4" t="s">
        <v>9</v>
      </c>
      <c r="G2" s="4">
        <v>50</v>
      </c>
      <c r="H2" s="3">
        <v>0.9</v>
      </c>
    </row>
    <row r="3" spans="1:10" x14ac:dyDescent="0.3">
      <c r="A3" s="9" t="s">
        <v>46</v>
      </c>
      <c r="E3" s="4">
        <v>51</v>
      </c>
      <c r="F3" s="4" t="s">
        <v>9</v>
      </c>
      <c r="G3" s="4">
        <v>100</v>
      </c>
      <c r="H3" s="3">
        <v>0.8</v>
      </c>
    </row>
    <row r="4" spans="1:10" x14ac:dyDescent="0.3">
      <c r="A4" s="23" t="s">
        <v>87</v>
      </c>
      <c r="E4" s="4">
        <v>101</v>
      </c>
      <c r="F4" s="4" t="s">
        <v>9</v>
      </c>
      <c r="G4" s="4">
        <v>300</v>
      </c>
      <c r="H4" s="3">
        <v>0.7</v>
      </c>
    </row>
    <row r="5" spans="1:10" x14ac:dyDescent="0.3">
      <c r="E5" s="4">
        <v>301</v>
      </c>
      <c r="F5" s="4" t="s">
        <v>9</v>
      </c>
      <c r="G5" s="4">
        <v>500</v>
      </c>
      <c r="H5" s="3">
        <v>0.6</v>
      </c>
    </row>
    <row r="6" spans="1:10" x14ac:dyDescent="0.3">
      <c r="E6" s="4">
        <v>501</v>
      </c>
      <c r="F6" s="4" t="s">
        <v>9</v>
      </c>
      <c r="G6" s="4">
        <v>1000</v>
      </c>
      <c r="H6" s="3">
        <v>0.5</v>
      </c>
    </row>
    <row r="7" spans="1:10" x14ac:dyDescent="0.3">
      <c r="E7" s="4">
        <v>1001</v>
      </c>
      <c r="F7" s="4" t="s">
        <v>9</v>
      </c>
      <c r="G7" s="4">
        <v>3000</v>
      </c>
      <c r="H7" s="3">
        <v>0.4</v>
      </c>
    </row>
    <row r="8" spans="1:10" x14ac:dyDescent="0.3">
      <c r="E8" s="4">
        <v>3001</v>
      </c>
      <c r="F8" s="4" t="s">
        <v>9</v>
      </c>
      <c r="G8" s="4">
        <v>5000</v>
      </c>
      <c r="H8" s="3">
        <v>0.3</v>
      </c>
    </row>
    <row r="9" spans="1:10" x14ac:dyDescent="0.3">
      <c r="E9" s="4">
        <v>5001</v>
      </c>
      <c r="F9" s="4" t="s">
        <v>9</v>
      </c>
      <c r="G9" s="4">
        <v>7000</v>
      </c>
      <c r="H9" s="3">
        <v>0.2</v>
      </c>
    </row>
    <row r="10" spans="1:10" x14ac:dyDescent="0.3">
      <c r="E10" s="4">
        <v>7001</v>
      </c>
      <c r="F10" s="4" t="s">
        <v>9</v>
      </c>
      <c r="G10" s="4" t="s">
        <v>10</v>
      </c>
      <c r="H10" s="3">
        <v>0.15</v>
      </c>
    </row>
    <row r="13" spans="1:10" x14ac:dyDescent="0.3">
      <c r="A13" s="5" t="s">
        <v>0</v>
      </c>
      <c r="B13" s="38" t="s">
        <v>11</v>
      </c>
      <c r="C13" s="38" t="s">
        <v>12</v>
      </c>
      <c r="D13" s="5" t="s">
        <v>1</v>
      </c>
      <c r="E13" s="5" t="s">
        <v>2</v>
      </c>
      <c r="F13" s="40" t="s">
        <v>60</v>
      </c>
      <c r="G13" s="5" t="s">
        <v>29</v>
      </c>
      <c r="H13" s="38" t="s">
        <v>38</v>
      </c>
      <c r="I13" s="6" t="s">
        <v>8</v>
      </c>
      <c r="J13" s="5" t="s">
        <v>8</v>
      </c>
    </row>
    <row r="14" spans="1:10" x14ac:dyDescent="0.3">
      <c r="A14" s="7" t="s">
        <v>3</v>
      </c>
      <c r="B14" s="39"/>
      <c r="C14" s="39"/>
      <c r="D14" s="7" t="s">
        <v>4</v>
      </c>
      <c r="E14" s="7" t="s">
        <v>3</v>
      </c>
      <c r="F14" s="41"/>
      <c r="G14" s="7" t="s">
        <v>7</v>
      </c>
      <c r="H14" s="39"/>
      <c r="I14" s="8">
        <v>0.2</v>
      </c>
      <c r="J14" s="7" t="s">
        <v>30</v>
      </c>
    </row>
    <row r="15" spans="1:10" x14ac:dyDescent="0.3">
      <c r="A15" s="12" t="s">
        <v>88</v>
      </c>
      <c r="B15" s="13" t="s">
        <v>47</v>
      </c>
      <c r="C15" s="14"/>
      <c r="D15" s="14"/>
      <c r="E15" s="14"/>
      <c r="F15" s="28"/>
      <c r="G15" s="14"/>
      <c r="H15" s="14"/>
      <c r="I15" s="14"/>
      <c r="J15" s="15"/>
    </row>
    <row r="16" spans="1:10" x14ac:dyDescent="0.3">
      <c r="A16" s="4" t="s">
        <v>71</v>
      </c>
      <c r="B16" s="31" t="s">
        <v>59</v>
      </c>
      <c r="C16" s="4" t="s">
        <v>39</v>
      </c>
      <c r="D16" s="21" t="s">
        <v>89</v>
      </c>
      <c r="E16" s="19"/>
      <c r="F16" s="22">
        <v>14.9</v>
      </c>
      <c r="G16" s="11">
        <f t="shared" ref="G16:G32" si="0">F16*1.1*1.12*60</f>
        <v>1101.4080000000001</v>
      </c>
      <c r="H16" s="11">
        <f>G16/0.6</f>
        <v>1835.6800000000003</v>
      </c>
      <c r="I16" s="11">
        <f>H16/0.8</f>
        <v>2294.6000000000004</v>
      </c>
      <c r="J16" s="11">
        <v>2500</v>
      </c>
    </row>
    <row r="17" spans="1:10" x14ac:dyDescent="0.3">
      <c r="A17" s="4" t="s">
        <v>73</v>
      </c>
      <c r="B17" s="31" t="s">
        <v>61</v>
      </c>
      <c r="C17" s="4" t="s">
        <v>49</v>
      </c>
      <c r="D17" s="21" t="s">
        <v>89</v>
      </c>
      <c r="E17" s="4"/>
      <c r="F17" s="22">
        <v>3.1</v>
      </c>
      <c r="G17" s="11">
        <f t="shared" si="0"/>
        <v>229.15200000000004</v>
      </c>
      <c r="H17" s="11">
        <f>G17/0.3</f>
        <v>763.84000000000015</v>
      </c>
      <c r="I17" s="11">
        <f t="shared" ref="I17:I32" si="1">H17/0.8</f>
        <v>954.80000000000018</v>
      </c>
      <c r="J17" s="11">
        <v>1000</v>
      </c>
    </row>
    <row r="18" spans="1:10" x14ac:dyDescent="0.3">
      <c r="A18" s="4" t="s">
        <v>74</v>
      </c>
      <c r="B18" s="18" t="s">
        <v>40</v>
      </c>
      <c r="C18" s="4" t="s">
        <v>40</v>
      </c>
      <c r="D18" s="21" t="s">
        <v>89</v>
      </c>
      <c r="E18" s="4"/>
      <c r="F18" s="22">
        <v>3.08</v>
      </c>
      <c r="G18" s="11">
        <f t="shared" si="0"/>
        <v>227.67360000000002</v>
      </c>
      <c r="H18" s="11">
        <f t="shared" ref="H18:H19" si="2">G18/0.3</f>
        <v>758.91200000000015</v>
      </c>
      <c r="I18" s="11">
        <f t="shared" si="1"/>
        <v>948.6400000000001</v>
      </c>
      <c r="J18" s="11">
        <v>1000</v>
      </c>
    </row>
    <row r="19" spans="1:10" x14ac:dyDescent="0.3">
      <c r="A19" s="4" t="s">
        <v>72</v>
      </c>
      <c r="B19" s="31" t="s">
        <v>50</v>
      </c>
      <c r="C19" s="24" t="s">
        <v>50</v>
      </c>
      <c r="D19" s="21" t="s">
        <v>89</v>
      </c>
      <c r="E19" s="4"/>
      <c r="F19" s="22">
        <v>2.98</v>
      </c>
      <c r="G19" s="11">
        <f t="shared" si="0"/>
        <v>220.28160000000003</v>
      </c>
      <c r="H19" s="11">
        <f t="shared" si="2"/>
        <v>734.27200000000016</v>
      </c>
      <c r="I19" s="11">
        <f t="shared" si="1"/>
        <v>917.84000000000015</v>
      </c>
      <c r="J19" s="11">
        <v>1000</v>
      </c>
    </row>
    <row r="20" spans="1:10" x14ac:dyDescent="0.3">
      <c r="A20" s="4" t="s">
        <v>76</v>
      </c>
      <c r="B20" s="32" t="s">
        <v>62</v>
      </c>
      <c r="C20" s="25" t="s">
        <v>51</v>
      </c>
      <c r="D20" s="21" t="s">
        <v>89</v>
      </c>
      <c r="E20" s="4"/>
      <c r="F20" s="22">
        <v>0.98</v>
      </c>
      <c r="G20" s="11">
        <f t="shared" si="0"/>
        <v>72.441600000000008</v>
      </c>
      <c r="H20" s="11">
        <f>G20/0.2</f>
        <v>362.20800000000003</v>
      </c>
      <c r="I20" s="11">
        <f t="shared" si="1"/>
        <v>452.76</v>
      </c>
      <c r="J20" s="11">
        <v>500</v>
      </c>
    </row>
    <row r="21" spans="1:10" x14ac:dyDescent="0.3">
      <c r="A21" s="4" t="s">
        <v>77</v>
      </c>
      <c r="B21" s="32" t="s">
        <v>63</v>
      </c>
      <c r="C21" s="25" t="s">
        <v>52</v>
      </c>
      <c r="D21" s="21" t="s">
        <v>89</v>
      </c>
      <c r="E21" s="4"/>
      <c r="F21" s="22">
        <v>0.98</v>
      </c>
      <c r="G21" s="11">
        <f t="shared" si="0"/>
        <v>72.441600000000008</v>
      </c>
      <c r="H21" s="11">
        <f>G21/0.2</f>
        <v>362.20800000000003</v>
      </c>
      <c r="I21" s="11">
        <f t="shared" si="1"/>
        <v>452.76</v>
      </c>
      <c r="J21" s="11">
        <v>500</v>
      </c>
    </row>
    <row r="22" spans="1:10" x14ac:dyDescent="0.3">
      <c r="A22" s="4" t="s">
        <v>78</v>
      </c>
      <c r="B22" s="31" t="s">
        <v>64</v>
      </c>
      <c r="C22" s="25" t="s">
        <v>53</v>
      </c>
      <c r="D22" s="21" t="s">
        <v>89</v>
      </c>
      <c r="E22" s="4"/>
      <c r="F22" s="22">
        <v>0.1</v>
      </c>
      <c r="G22" s="11">
        <f t="shared" si="0"/>
        <v>7.3920000000000021</v>
      </c>
      <c r="H22" s="11">
        <f>G22/0.1</f>
        <v>73.920000000000016</v>
      </c>
      <c r="I22" s="11">
        <f t="shared" si="1"/>
        <v>92.40000000000002</v>
      </c>
      <c r="J22" s="11">
        <v>100</v>
      </c>
    </row>
    <row r="23" spans="1:10" x14ac:dyDescent="0.3">
      <c r="A23" s="33" t="s">
        <v>81</v>
      </c>
      <c r="B23" s="32" t="s">
        <v>54</v>
      </c>
      <c r="C23" s="25" t="s">
        <v>54</v>
      </c>
      <c r="D23" s="21" t="s">
        <v>89</v>
      </c>
      <c r="E23" s="4"/>
      <c r="F23" s="22">
        <v>0.7</v>
      </c>
      <c r="G23" s="11">
        <f t="shared" si="0"/>
        <v>51.744</v>
      </c>
      <c r="H23" s="11">
        <f>G23/0.2</f>
        <v>258.71999999999997</v>
      </c>
      <c r="I23" s="11">
        <f t="shared" si="1"/>
        <v>323.39999999999992</v>
      </c>
      <c r="J23" s="11">
        <v>400</v>
      </c>
    </row>
    <row r="24" spans="1:10" x14ac:dyDescent="0.3">
      <c r="A24" s="4" t="s">
        <v>75</v>
      </c>
      <c r="B24" s="31" t="s">
        <v>41</v>
      </c>
      <c r="C24" s="26" t="s">
        <v>41</v>
      </c>
      <c r="D24" s="21" t="s">
        <v>89</v>
      </c>
      <c r="E24" s="4"/>
      <c r="F24" s="22">
        <v>0.21</v>
      </c>
      <c r="G24" s="11">
        <f t="shared" si="0"/>
        <v>15.523200000000003</v>
      </c>
      <c r="H24" s="11">
        <f>G24/0.1</f>
        <v>155.23200000000003</v>
      </c>
      <c r="I24" s="11">
        <f t="shared" si="1"/>
        <v>194.04000000000002</v>
      </c>
      <c r="J24" s="11">
        <v>200</v>
      </c>
    </row>
    <row r="25" spans="1:10" x14ac:dyDescent="0.3">
      <c r="A25" s="4" t="s">
        <v>80</v>
      </c>
      <c r="B25" s="34" t="s">
        <v>66</v>
      </c>
      <c r="C25" s="27" t="s">
        <v>55</v>
      </c>
      <c r="D25" s="21" t="s">
        <v>89</v>
      </c>
      <c r="E25" s="4"/>
      <c r="F25" s="22">
        <v>0.85</v>
      </c>
      <c r="G25" s="11">
        <f t="shared" si="0"/>
        <v>62.832000000000008</v>
      </c>
      <c r="H25" s="11">
        <f t="shared" ref="H25:H27" si="3">G25/0.2</f>
        <v>314.16000000000003</v>
      </c>
      <c r="I25" s="11">
        <f t="shared" si="1"/>
        <v>392.7</v>
      </c>
      <c r="J25" s="11">
        <v>400</v>
      </c>
    </row>
    <row r="26" spans="1:10" x14ac:dyDescent="0.3">
      <c r="A26" s="4" t="s">
        <v>79</v>
      </c>
      <c r="B26" s="30" t="s">
        <v>65</v>
      </c>
      <c r="C26" s="27" t="s">
        <v>56</v>
      </c>
      <c r="D26" s="21" t="s">
        <v>89</v>
      </c>
      <c r="E26" s="4"/>
      <c r="F26" s="22">
        <v>0.83</v>
      </c>
      <c r="G26" s="11">
        <f t="shared" si="0"/>
        <v>61.353600000000007</v>
      </c>
      <c r="H26" s="11">
        <f t="shared" si="3"/>
        <v>306.76800000000003</v>
      </c>
      <c r="I26" s="11">
        <f t="shared" si="1"/>
        <v>383.46000000000004</v>
      </c>
      <c r="J26" s="11">
        <v>800</v>
      </c>
    </row>
    <row r="27" spans="1:10" x14ac:dyDescent="0.3">
      <c r="A27" s="4" t="s">
        <v>82</v>
      </c>
      <c r="B27" s="30" t="s">
        <v>57</v>
      </c>
      <c r="C27" s="27" t="s">
        <v>57</v>
      </c>
      <c r="D27" s="21" t="s">
        <v>89</v>
      </c>
      <c r="E27" s="4"/>
      <c r="F27" s="22">
        <v>0.86</v>
      </c>
      <c r="G27" s="11">
        <f t="shared" si="0"/>
        <v>63.571200000000012</v>
      </c>
      <c r="H27" s="11">
        <f t="shared" si="3"/>
        <v>317.85600000000005</v>
      </c>
      <c r="I27" s="11">
        <f t="shared" si="1"/>
        <v>397.32000000000005</v>
      </c>
      <c r="J27" s="11">
        <v>400</v>
      </c>
    </row>
    <row r="28" spans="1:10" x14ac:dyDescent="0.3">
      <c r="A28" s="4" t="s">
        <v>83</v>
      </c>
      <c r="B28" s="30" t="s">
        <v>58</v>
      </c>
      <c r="C28" s="27" t="s">
        <v>58</v>
      </c>
      <c r="D28" s="21" t="s">
        <v>89</v>
      </c>
      <c r="E28" s="4"/>
      <c r="F28" s="22">
        <v>0.75</v>
      </c>
      <c r="G28" s="11">
        <f t="shared" si="0"/>
        <v>55.440000000000012</v>
      </c>
      <c r="H28" s="11">
        <f>G28/0.2</f>
        <v>277.20000000000005</v>
      </c>
      <c r="I28" s="11">
        <f t="shared" si="1"/>
        <v>346.50000000000006</v>
      </c>
      <c r="J28" s="11">
        <v>400</v>
      </c>
    </row>
    <row r="29" spans="1:10" x14ac:dyDescent="0.3">
      <c r="A29" s="4" t="s">
        <v>84</v>
      </c>
      <c r="B29" s="30" t="s">
        <v>69</v>
      </c>
      <c r="C29" s="27" t="s">
        <v>43</v>
      </c>
      <c r="D29" s="21" t="s">
        <v>89</v>
      </c>
      <c r="E29" s="4"/>
      <c r="F29" s="4">
        <v>3.19</v>
      </c>
      <c r="G29" s="11">
        <f t="shared" si="0"/>
        <v>235.80480000000003</v>
      </c>
      <c r="H29" s="11">
        <f>G29/0.3</f>
        <v>786.01600000000008</v>
      </c>
      <c r="I29" s="11">
        <f t="shared" si="1"/>
        <v>982.5200000000001</v>
      </c>
      <c r="J29" s="11">
        <v>1000</v>
      </c>
    </row>
    <row r="30" spans="1:10" x14ac:dyDescent="0.3">
      <c r="A30" s="4" t="s">
        <v>85</v>
      </c>
      <c r="B30" s="30" t="s">
        <v>68</v>
      </c>
      <c r="C30" s="27" t="s">
        <v>44</v>
      </c>
      <c r="D30" s="21" t="s">
        <v>89</v>
      </c>
      <c r="E30" s="4"/>
      <c r="F30" s="4">
        <v>1.55</v>
      </c>
      <c r="G30" s="11">
        <f t="shared" si="0"/>
        <v>114.57600000000002</v>
      </c>
      <c r="H30" s="11">
        <f t="shared" ref="H30:H31" si="4">G30/0.3</f>
        <v>381.92000000000007</v>
      </c>
      <c r="I30" s="11">
        <f t="shared" si="1"/>
        <v>477.40000000000009</v>
      </c>
      <c r="J30" s="11">
        <v>500</v>
      </c>
    </row>
    <row r="31" spans="1:10" x14ac:dyDescent="0.3">
      <c r="A31" s="4" t="s">
        <v>86</v>
      </c>
      <c r="B31" s="30" t="s">
        <v>70</v>
      </c>
      <c r="C31" s="27" t="s">
        <v>45</v>
      </c>
      <c r="D31" s="21" t="s">
        <v>89</v>
      </c>
      <c r="E31" s="4"/>
      <c r="F31" s="4">
        <v>1.62</v>
      </c>
      <c r="G31" s="11">
        <f t="shared" si="0"/>
        <v>119.75040000000003</v>
      </c>
      <c r="H31" s="11">
        <f t="shared" si="4"/>
        <v>399.16800000000012</v>
      </c>
      <c r="I31" s="11">
        <f t="shared" si="1"/>
        <v>498.96000000000015</v>
      </c>
      <c r="J31" s="11">
        <v>500</v>
      </c>
    </row>
    <row r="32" spans="1:10" x14ac:dyDescent="0.3">
      <c r="A32" s="4"/>
      <c r="B32" s="10" t="s">
        <v>67</v>
      </c>
      <c r="C32" s="27" t="s">
        <v>42</v>
      </c>
      <c r="D32" s="21" t="s">
        <v>5</v>
      </c>
      <c r="E32" s="4"/>
      <c r="F32" s="22">
        <v>3.2</v>
      </c>
      <c r="G32" s="11">
        <f t="shared" si="0"/>
        <v>236.54400000000007</v>
      </c>
      <c r="H32" s="11">
        <f>G32/0.3</f>
        <v>788.48000000000025</v>
      </c>
      <c r="I32" s="11">
        <f t="shared" si="1"/>
        <v>985.60000000000025</v>
      </c>
      <c r="J32" s="11">
        <v>1000</v>
      </c>
    </row>
    <row r="33" spans="1:10" x14ac:dyDescent="0.3">
      <c r="A33" s="12" t="s">
        <v>89</v>
      </c>
      <c r="B33" s="13" t="s">
        <v>48</v>
      </c>
      <c r="C33" s="14"/>
      <c r="D33" s="14"/>
      <c r="E33" s="14"/>
      <c r="F33" s="29"/>
      <c r="G33" s="16"/>
      <c r="H33" s="16"/>
      <c r="I33" s="16"/>
      <c r="J33" s="17"/>
    </row>
  </sheetData>
  <mergeCells count="5">
    <mergeCell ref="E1:G1"/>
    <mergeCell ref="B13:B14"/>
    <mergeCell ref="C13:C14"/>
    <mergeCell ref="F13:F14"/>
    <mergeCell ref="H13:H14"/>
  </mergeCells>
  <pageMargins left="0.27559055118110237" right="0.15748031496062992" top="0.31496062992125984" bottom="0.31496062992125984" header="0.19685039370078741" footer="0.19685039370078741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37"/>
  <sheetViews>
    <sheetView workbookViewId="0">
      <selection activeCell="D7" sqref="D7"/>
    </sheetView>
  </sheetViews>
  <sheetFormatPr defaultRowHeight="14.4" x14ac:dyDescent="0.3"/>
  <cols>
    <col min="1" max="1" width="18" customWidth="1"/>
    <col min="2" max="2" width="37.33203125" customWidth="1"/>
    <col min="3" max="3" width="44.109375" hidden="1" customWidth="1"/>
    <col min="4" max="4" width="35.109375" customWidth="1"/>
    <col min="5" max="5" width="19.5546875" customWidth="1"/>
    <col min="6" max="6" width="6.6640625" customWidth="1"/>
    <col min="7" max="7" width="19.109375" bestFit="1" customWidth="1"/>
    <col min="8" max="8" width="9.5546875" customWidth="1"/>
    <col min="9" max="9" width="9" bestFit="1" customWidth="1"/>
    <col min="10" max="10" width="9.21875" bestFit="1" customWidth="1"/>
  </cols>
  <sheetData>
    <row r="1" spans="1:10" x14ac:dyDescent="0.3">
      <c r="A1" s="9" t="s">
        <v>90</v>
      </c>
      <c r="E1" s="42" t="s">
        <v>28</v>
      </c>
      <c r="F1" s="42"/>
      <c r="G1" s="42"/>
      <c r="H1" s="2" t="s">
        <v>37</v>
      </c>
    </row>
    <row r="2" spans="1:10" x14ac:dyDescent="0.3">
      <c r="A2" s="9" t="s">
        <v>91</v>
      </c>
      <c r="E2" s="4">
        <v>1</v>
      </c>
      <c r="F2" s="4" t="s">
        <v>9</v>
      </c>
      <c r="G2" s="4">
        <v>50</v>
      </c>
      <c r="H2" s="3">
        <v>0.9</v>
      </c>
    </row>
    <row r="3" spans="1:10" x14ac:dyDescent="0.3">
      <c r="A3" s="9" t="s">
        <v>92</v>
      </c>
      <c r="E3" s="4">
        <v>51</v>
      </c>
      <c r="F3" s="4" t="s">
        <v>9</v>
      </c>
      <c r="G3" s="4">
        <v>100</v>
      </c>
      <c r="H3" s="3">
        <v>0.8</v>
      </c>
    </row>
    <row r="4" spans="1:10" x14ac:dyDescent="0.3">
      <c r="A4" s="23" t="s">
        <v>93</v>
      </c>
      <c r="E4" s="4">
        <v>101</v>
      </c>
      <c r="F4" s="4" t="s">
        <v>9</v>
      </c>
      <c r="G4" s="4">
        <v>300</v>
      </c>
      <c r="H4" s="3">
        <v>0.7</v>
      </c>
    </row>
    <row r="5" spans="1:10" x14ac:dyDescent="0.3">
      <c r="E5" s="4">
        <v>301</v>
      </c>
      <c r="F5" s="4" t="s">
        <v>9</v>
      </c>
      <c r="G5" s="4">
        <v>500</v>
      </c>
      <c r="H5" s="3">
        <v>0.6</v>
      </c>
    </row>
    <row r="6" spans="1:10" x14ac:dyDescent="0.3">
      <c r="E6" s="4">
        <v>501</v>
      </c>
      <c r="F6" s="4" t="s">
        <v>9</v>
      </c>
      <c r="G6" s="4">
        <v>1000</v>
      </c>
      <c r="H6" s="3">
        <v>0.5</v>
      </c>
    </row>
    <row r="7" spans="1:10" x14ac:dyDescent="0.3">
      <c r="E7" s="4">
        <v>1001</v>
      </c>
      <c r="F7" s="4" t="s">
        <v>9</v>
      </c>
      <c r="G7" s="4">
        <v>3000</v>
      </c>
      <c r="H7" s="3">
        <v>0.4</v>
      </c>
    </row>
    <row r="8" spans="1:10" x14ac:dyDescent="0.3">
      <c r="E8" s="4">
        <v>3001</v>
      </c>
      <c r="F8" s="4" t="s">
        <v>9</v>
      </c>
      <c r="G8" s="4">
        <v>5000</v>
      </c>
      <c r="H8" s="3">
        <v>0.3</v>
      </c>
    </row>
    <row r="9" spans="1:10" x14ac:dyDescent="0.3">
      <c r="E9" s="4">
        <v>5001</v>
      </c>
      <c r="F9" s="4" t="s">
        <v>9</v>
      </c>
      <c r="G9" s="4">
        <v>7000</v>
      </c>
      <c r="H9" s="3">
        <v>0.2</v>
      </c>
    </row>
    <row r="10" spans="1:10" x14ac:dyDescent="0.3">
      <c r="E10" s="4">
        <v>7001</v>
      </c>
      <c r="F10" s="4" t="s">
        <v>9</v>
      </c>
      <c r="G10" s="4" t="s">
        <v>10</v>
      </c>
      <c r="H10" s="3">
        <v>0.15</v>
      </c>
    </row>
    <row r="12" spans="1:10" x14ac:dyDescent="0.3">
      <c r="A12" s="5" t="s">
        <v>0</v>
      </c>
      <c r="B12" s="38" t="s">
        <v>11</v>
      </c>
      <c r="C12" s="43" t="s">
        <v>12</v>
      </c>
      <c r="D12" s="5" t="s">
        <v>1</v>
      </c>
      <c r="E12" s="5" t="s">
        <v>2</v>
      </c>
      <c r="F12" s="38" t="s">
        <v>6</v>
      </c>
      <c r="G12" s="5" t="s">
        <v>29</v>
      </c>
      <c r="H12" s="38" t="s">
        <v>38</v>
      </c>
      <c r="I12" s="6" t="s">
        <v>8</v>
      </c>
      <c r="J12" s="5" t="s">
        <v>8</v>
      </c>
    </row>
    <row r="13" spans="1:10" x14ac:dyDescent="0.3">
      <c r="A13" s="7" t="s">
        <v>3</v>
      </c>
      <c r="B13" s="39"/>
      <c r="C13" s="44"/>
      <c r="D13" s="7" t="s">
        <v>4</v>
      </c>
      <c r="E13" s="7" t="s">
        <v>3</v>
      </c>
      <c r="F13" s="39"/>
      <c r="G13" s="7" t="s">
        <v>7</v>
      </c>
      <c r="H13" s="39"/>
      <c r="I13" s="8">
        <v>0.2</v>
      </c>
      <c r="J13" s="7" t="s">
        <v>30</v>
      </c>
    </row>
    <row r="14" spans="1:10" x14ac:dyDescent="0.3">
      <c r="A14" s="12" t="s">
        <v>88</v>
      </c>
      <c r="B14" s="13" t="s">
        <v>47</v>
      </c>
      <c r="C14" s="14"/>
      <c r="D14" s="14"/>
      <c r="E14" s="14"/>
      <c r="F14" s="14"/>
      <c r="G14" s="14"/>
      <c r="H14" s="14"/>
      <c r="I14" s="14"/>
      <c r="J14" s="15"/>
    </row>
    <row r="15" spans="1:10" x14ac:dyDescent="0.3">
      <c r="A15" s="4" t="s">
        <v>71</v>
      </c>
      <c r="B15" s="31" t="s">
        <v>59</v>
      </c>
      <c r="C15" s="10" t="s">
        <v>25</v>
      </c>
      <c r="D15" s="21" t="s">
        <v>89</v>
      </c>
      <c r="E15" s="4" t="s">
        <v>5</v>
      </c>
      <c r="F15" s="22">
        <v>14.9</v>
      </c>
      <c r="G15" s="11">
        <f t="shared" ref="G15:G27" si="0">F15*1.1*1.12*60</f>
        <v>1101.4080000000001</v>
      </c>
      <c r="H15" s="11">
        <f>G15/0.6</f>
        <v>1835.6800000000003</v>
      </c>
      <c r="I15" s="11">
        <f>H15/0.8</f>
        <v>2294.6000000000004</v>
      </c>
      <c r="J15" s="11">
        <v>2500</v>
      </c>
    </row>
    <row r="16" spans="1:10" x14ac:dyDescent="0.3">
      <c r="A16" s="4" t="s">
        <v>73</v>
      </c>
      <c r="B16" s="31" t="s">
        <v>61</v>
      </c>
      <c r="C16" s="10" t="s">
        <v>26</v>
      </c>
      <c r="D16" s="21" t="s">
        <v>89</v>
      </c>
      <c r="E16" s="4" t="s">
        <v>5</v>
      </c>
      <c r="F16" s="22">
        <v>3.1</v>
      </c>
      <c r="G16" s="11">
        <f t="shared" si="0"/>
        <v>229.15200000000004</v>
      </c>
      <c r="H16" s="11">
        <f>G16/0.3</f>
        <v>763.84000000000015</v>
      </c>
      <c r="I16" s="11">
        <f t="shared" ref="I16:I30" si="1">H16/0.8</f>
        <v>954.80000000000018</v>
      </c>
      <c r="J16" s="11">
        <v>1000</v>
      </c>
    </row>
    <row r="17" spans="1:10" x14ac:dyDescent="0.3">
      <c r="A17" s="4" t="s">
        <v>74</v>
      </c>
      <c r="B17" s="18" t="s">
        <v>40</v>
      </c>
      <c r="C17" s="10" t="s">
        <v>14</v>
      </c>
      <c r="D17" s="21" t="s">
        <v>89</v>
      </c>
      <c r="E17" s="4" t="s">
        <v>5</v>
      </c>
      <c r="F17" s="22">
        <v>3.08</v>
      </c>
      <c r="G17" s="11">
        <f t="shared" si="0"/>
        <v>227.67360000000002</v>
      </c>
      <c r="H17" s="11">
        <f t="shared" ref="H17:H18" si="2">G17/0.3</f>
        <v>758.91200000000015</v>
      </c>
      <c r="I17" s="11">
        <f t="shared" si="1"/>
        <v>948.6400000000001</v>
      </c>
      <c r="J17" s="11">
        <v>1000</v>
      </c>
    </row>
    <row r="18" spans="1:10" x14ac:dyDescent="0.3">
      <c r="A18" s="4" t="s">
        <v>72</v>
      </c>
      <c r="B18" s="31" t="s">
        <v>50</v>
      </c>
      <c r="C18" s="10" t="s">
        <v>13</v>
      </c>
      <c r="D18" s="21" t="s">
        <v>89</v>
      </c>
      <c r="E18" s="4" t="s">
        <v>5</v>
      </c>
      <c r="F18" s="22">
        <v>2.98</v>
      </c>
      <c r="G18" s="11">
        <f t="shared" si="0"/>
        <v>220.28160000000003</v>
      </c>
      <c r="H18" s="11">
        <f t="shared" si="2"/>
        <v>734.27200000000016</v>
      </c>
      <c r="I18" s="11">
        <f t="shared" si="1"/>
        <v>917.84000000000015</v>
      </c>
      <c r="J18" s="11">
        <v>1000</v>
      </c>
    </row>
    <row r="19" spans="1:10" x14ac:dyDescent="0.3">
      <c r="A19" s="4" t="s">
        <v>76</v>
      </c>
      <c r="B19" s="32" t="s">
        <v>62</v>
      </c>
      <c r="C19" s="10" t="s">
        <v>15</v>
      </c>
      <c r="D19" s="21" t="s">
        <v>89</v>
      </c>
      <c r="E19" s="4" t="s">
        <v>5</v>
      </c>
      <c r="F19" s="22">
        <v>0.98</v>
      </c>
      <c r="G19" s="11">
        <f t="shared" si="0"/>
        <v>72.441600000000008</v>
      </c>
      <c r="H19" s="11">
        <f>G19/0.2</f>
        <v>362.20800000000003</v>
      </c>
      <c r="I19" s="11">
        <f t="shared" si="1"/>
        <v>452.76</v>
      </c>
      <c r="J19" s="11">
        <v>500</v>
      </c>
    </row>
    <row r="20" spans="1:10" x14ac:dyDescent="0.3">
      <c r="A20" s="4" t="s">
        <v>77</v>
      </c>
      <c r="B20" s="32" t="s">
        <v>63</v>
      </c>
      <c r="C20" s="10" t="s">
        <v>19</v>
      </c>
      <c r="D20" s="21" t="s">
        <v>89</v>
      </c>
      <c r="E20" s="4" t="s">
        <v>5</v>
      </c>
      <c r="F20" s="22">
        <v>0.98</v>
      </c>
      <c r="G20" s="11">
        <f t="shared" si="0"/>
        <v>72.441600000000008</v>
      </c>
      <c r="H20" s="11">
        <f>G20/0.2</f>
        <v>362.20800000000003</v>
      </c>
      <c r="I20" s="11">
        <f t="shared" si="1"/>
        <v>452.76</v>
      </c>
      <c r="J20" s="11">
        <v>500</v>
      </c>
    </row>
    <row r="21" spans="1:10" x14ac:dyDescent="0.3">
      <c r="A21" s="4" t="s">
        <v>78</v>
      </c>
      <c r="B21" s="31" t="s">
        <v>64</v>
      </c>
      <c r="C21" s="10" t="s">
        <v>20</v>
      </c>
      <c r="D21" s="21" t="s">
        <v>89</v>
      </c>
      <c r="E21" s="4" t="s">
        <v>5</v>
      </c>
      <c r="F21" s="22">
        <v>0.1</v>
      </c>
      <c r="G21" s="11">
        <f t="shared" si="0"/>
        <v>7.3920000000000021</v>
      </c>
      <c r="H21" s="11">
        <f>G21/0.1</f>
        <v>73.920000000000016</v>
      </c>
      <c r="I21" s="11">
        <f t="shared" si="1"/>
        <v>92.40000000000002</v>
      </c>
      <c r="J21" s="11">
        <v>100</v>
      </c>
    </row>
    <row r="22" spans="1:10" x14ac:dyDescent="0.3">
      <c r="A22" s="33" t="s">
        <v>81</v>
      </c>
      <c r="B22" s="32" t="s">
        <v>54</v>
      </c>
      <c r="C22" s="10" t="s">
        <v>21</v>
      </c>
      <c r="D22" s="21" t="s">
        <v>89</v>
      </c>
      <c r="E22" s="4" t="s">
        <v>5</v>
      </c>
      <c r="F22" s="22">
        <v>0.7</v>
      </c>
      <c r="G22" s="11">
        <f t="shared" si="0"/>
        <v>51.744</v>
      </c>
      <c r="H22" s="11">
        <f>G22/0.2</f>
        <v>258.71999999999997</v>
      </c>
      <c r="I22" s="11">
        <f t="shared" si="1"/>
        <v>323.39999999999992</v>
      </c>
      <c r="J22" s="11">
        <v>400</v>
      </c>
    </row>
    <row r="23" spans="1:10" x14ac:dyDescent="0.3">
      <c r="A23" s="4" t="s">
        <v>75</v>
      </c>
      <c r="B23" s="31" t="s">
        <v>41</v>
      </c>
      <c r="C23" s="10" t="s">
        <v>22</v>
      </c>
      <c r="D23" s="21" t="s">
        <v>89</v>
      </c>
      <c r="E23" s="4" t="s">
        <v>5</v>
      </c>
      <c r="F23" s="22">
        <v>0.21</v>
      </c>
      <c r="G23" s="11">
        <f t="shared" si="0"/>
        <v>15.523200000000003</v>
      </c>
      <c r="H23" s="11">
        <f>G23/0.1</f>
        <v>155.23200000000003</v>
      </c>
      <c r="I23" s="11">
        <f t="shared" si="1"/>
        <v>194.04000000000002</v>
      </c>
      <c r="J23" s="11">
        <v>200</v>
      </c>
    </row>
    <row r="24" spans="1:10" x14ac:dyDescent="0.3">
      <c r="A24" s="4" t="s">
        <v>80</v>
      </c>
      <c r="B24" s="34" t="s">
        <v>66</v>
      </c>
      <c r="C24" s="10" t="s">
        <v>23</v>
      </c>
      <c r="D24" s="21" t="s">
        <v>89</v>
      </c>
      <c r="E24" s="4" t="s">
        <v>5</v>
      </c>
      <c r="F24" s="22">
        <v>0.85</v>
      </c>
      <c r="G24" s="11">
        <f t="shared" si="0"/>
        <v>62.832000000000008</v>
      </c>
      <c r="H24" s="11">
        <f t="shared" ref="H24:H26" si="3">G24/0.2</f>
        <v>314.16000000000003</v>
      </c>
      <c r="I24" s="11">
        <f t="shared" si="1"/>
        <v>392.7</v>
      </c>
      <c r="J24" s="11">
        <v>400</v>
      </c>
    </row>
    <row r="25" spans="1:10" x14ac:dyDescent="0.3">
      <c r="A25" s="4" t="s">
        <v>79</v>
      </c>
      <c r="B25" s="30" t="s">
        <v>65</v>
      </c>
      <c r="C25" s="10"/>
      <c r="D25" s="21" t="s">
        <v>89</v>
      </c>
      <c r="E25" s="4" t="s">
        <v>5</v>
      </c>
      <c r="F25" s="22">
        <v>0.83</v>
      </c>
      <c r="G25" s="11">
        <f t="shared" si="0"/>
        <v>61.353600000000007</v>
      </c>
      <c r="H25" s="11">
        <f t="shared" si="3"/>
        <v>306.76800000000003</v>
      </c>
      <c r="I25" s="11">
        <f t="shared" si="1"/>
        <v>383.46000000000004</v>
      </c>
      <c r="J25" s="11">
        <v>500</v>
      </c>
    </row>
    <row r="26" spans="1:10" x14ac:dyDescent="0.3">
      <c r="A26" s="4" t="s">
        <v>82</v>
      </c>
      <c r="B26" s="30" t="s">
        <v>57</v>
      </c>
      <c r="C26" s="10" t="s">
        <v>17</v>
      </c>
      <c r="D26" s="21" t="s">
        <v>89</v>
      </c>
      <c r="E26" s="4" t="s">
        <v>5</v>
      </c>
      <c r="F26" s="22">
        <v>0.86</v>
      </c>
      <c r="G26" s="11">
        <f t="shared" si="0"/>
        <v>63.571200000000012</v>
      </c>
      <c r="H26" s="11">
        <f t="shared" si="3"/>
        <v>317.85600000000005</v>
      </c>
      <c r="I26" s="11">
        <f t="shared" si="1"/>
        <v>397.32000000000005</v>
      </c>
      <c r="J26" s="11">
        <v>400</v>
      </c>
    </row>
    <row r="27" spans="1:10" x14ac:dyDescent="0.3">
      <c r="A27" s="4" t="s">
        <v>83</v>
      </c>
      <c r="B27" s="30" t="s">
        <v>58</v>
      </c>
      <c r="C27" s="10" t="s">
        <v>24</v>
      </c>
      <c r="D27" s="21" t="s">
        <v>89</v>
      </c>
      <c r="E27" s="4" t="s">
        <v>5</v>
      </c>
      <c r="F27" s="22">
        <v>0.75</v>
      </c>
      <c r="G27" s="11">
        <f t="shared" si="0"/>
        <v>55.440000000000012</v>
      </c>
      <c r="H27" s="11">
        <f>G27/0.2</f>
        <v>277.20000000000005</v>
      </c>
      <c r="I27" s="11">
        <f t="shared" si="1"/>
        <v>346.50000000000006</v>
      </c>
      <c r="J27" s="11">
        <v>400</v>
      </c>
    </row>
    <row r="28" spans="1:10" x14ac:dyDescent="0.3">
      <c r="A28" s="4" t="s">
        <v>84</v>
      </c>
      <c r="B28" s="30" t="s">
        <v>69</v>
      </c>
      <c r="C28" s="10" t="s">
        <v>27</v>
      </c>
      <c r="D28" s="21" t="s">
        <v>89</v>
      </c>
      <c r="E28" s="4" t="s">
        <v>5</v>
      </c>
      <c r="F28" s="4">
        <v>3.19</v>
      </c>
      <c r="G28" s="11">
        <f t="shared" ref="G28:G30" si="4">F28*1.1*1.12*60</f>
        <v>235.80480000000003</v>
      </c>
      <c r="H28" s="11">
        <f>G28/0.3</f>
        <v>786.01600000000008</v>
      </c>
      <c r="I28" s="11">
        <f t="shared" si="1"/>
        <v>982.5200000000001</v>
      </c>
      <c r="J28" s="11">
        <v>1000</v>
      </c>
    </row>
    <row r="29" spans="1:10" x14ac:dyDescent="0.3">
      <c r="A29" s="4" t="s">
        <v>85</v>
      </c>
      <c r="B29" s="30" t="s">
        <v>68</v>
      </c>
      <c r="C29" s="10" t="s">
        <v>27</v>
      </c>
      <c r="D29" s="21" t="s">
        <v>89</v>
      </c>
      <c r="E29" s="4" t="s">
        <v>5</v>
      </c>
      <c r="F29" s="4">
        <v>1.55</v>
      </c>
      <c r="G29" s="11">
        <f t="shared" si="4"/>
        <v>114.57600000000002</v>
      </c>
      <c r="H29" s="11">
        <f t="shared" ref="H29:H30" si="5">G29/0.3</f>
        <v>381.92000000000007</v>
      </c>
      <c r="I29" s="11">
        <f t="shared" si="1"/>
        <v>477.40000000000009</v>
      </c>
      <c r="J29" s="11">
        <v>500</v>
      </c>
    </row>
    <row r="30" spans="1:10" x14ac:dyDescent="0.3">
      <c r="A30" s="4" t="s">
        <v>86</v>
      </c>
      <c r="B30" s="30" t="s">
        <v>70</v>
      </c>
      <c r="C30" s="10" t="s">
        <v>18</v>
      </c>
      <c r="D30" s="21" t="s">
        <v>89</v>
      </c>
      <c r="E30" s="4" t="s">
        <v>5</v>
      </c>
      <c r="F30" s="4">
        <v>1.62</v>
      </c>
      <c r="G30" s="11">
        <f t="shared" si="4"/>
        <v>119.75040000000003</v>
      </c>
      <c r="H30" s="11">
        <f t="shared" si="5"/>
        <v>399.16800000000012</v>
      </c>
      <c r="I30" s="11">
        <f t="shared" si="1"/>
        <v>498.96000000000015</v>
      </c>
      <c r="J30" s="11">
        <v>500</v>
      </c>
    </row>
    <row r="31" spans="1:10" x14ac:dyDescent="0.3">
      <c r="F31" s="1"/>
      <c r="G31" s="1"/>
      <c r="H31" s="1"/>
      <c r="I31" s="1"/>
      <c r="J31" s="1"/>
    </row>
    <row r="33" spans="1:5" x14ac:dyDescent="0.3">
      <c r="A33" t="s">
        <v>31</v>
      </c>
      <c r="E33" t="s">
        <v>34</v>
      </c>
    </row>
    <row r="36" spans="1:5" x14ac:dyDescent="0.3">
      <c r="A36" t="s">
        <v>32</v>
      </c>
      <c r="E36" t="s">
        <v>35</v>
      </c>
    </row>
    <row r="37" spans="1:5" x14ac:dyDescent="0.3">
      <c r="A37" t="s">
        <v>33</v>
      </c>
      <c r="E37" t="s">
        <v>36</v>
      </c>
    </row>
  </sheetData>
  <mergeCells count="5">
    <mergeCell ref="E1:G1"/>
    <mergeCell ref="B12:B13"/>
    <mergeCell ref="C12:C13"/>
    <mergeCell ref="F12:F13"/>
    <mergeCell ref="H12:H13"/>
  </mergeCells>
  <pageMargins left="0.19685039370078741" right="0.19685039370078741" top="0.31" bottom="0.27559055118110237" header="0.2" footer="0.23622047244094491"/>
  <pageSetup paperSize="9" scale="8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O13" sqref="O13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masterlist</vt:lpstr>
      <vt:lpstr>SRP.for.OMF</vt:lpstr>
      <vt:lpstr>SRP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cp:lastPrinted>2024-02-07T03:35:29Z</cp:lastPrinted>
  <dcterms:created xsi:type="dcterms:W3CDTF">2023-08-17T04:02:26Z</dcterms:created>
  <dcterms:modified xsi:type="dcterms:W3CDTF">2026-01-02T06:12:00Z</dcterms:modified>
</cp:coreProperties>
</file>