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672" yWindow="48" windowWidth="10356" windowHeight="9516"/>
  </bookViews>
  <sheets>
    <sheet name="masterlist" sheetId="1" r:id="rId1"/>
    <sheet name="SRP.for.OMF" sheetId="3" r:id="rId2"/>
    <sheet name="SRP" sheetId="4" r:id="rId3"/>
  </sheets>
  <calcPr calcId="124519"/>
  <fileRecoveryPr repairLoad="1"/>
</workbook>
</file>

<file path=xl/calcChain.xml><?xml version="1.0" encoding="utf-8"?>
<calcChain xmlns="http://schemas.openxmlformats.org/spreadsheetml/2006/main">
  <c r="I35" i="3"/>
  <c r="H35"/>
  <c r="G35"/>
  <c r="I34"/>
  <c r="H34"/>
  <c r="G34"/>
  <c r="I33"/>
  <c r="H33"/>
  <c r="G33"/>
  <c r="G32"/>
  <c r="H32" s="1"/>
  <c r="I32" s="1"/>
  <c r="I31"/>
  <c r="H31"/>
  <c r="G31"/>
  <c r="I30"/>
  <c r="H30"/>
  <c r="G30"/>
  <c r="I29"/>
  <c r="H29"/>
  <c r="G29"/>
  <c r="H28"/>
  <c r="I28" s="1"/>
  <c r="G28"/>
  <c r="G26"/>
  <c r="H26" s="1"/>
  <c r="I26" s="1"/>
  <c r="I25"/>
  <c r="H25"/>
  <c r="G25"/>
  <c r="I24"/>
  <c r="H24"/>
  <c r="G24"/>
  <c r="H23"/>
  <c r="I23" s="1"/>
  <c r="G23"/>
  <c r="I22"/>
  <c r="H22"/>
  <c r="G22"/>
  <c r="I21"/>
  <c r="H21"/>
  <c r="G21"/>
  <c r="I20"/>
  <c r="H20"/>
  <c r="G20"/>
  <c r="G19"/>
  <c r="H19" s="1"/>
  <c r="I19" s="1"/>
  <c r="I18"/>
  <c r="H18"/>
  <c r="G18"/>
  <c r="H16"/>
  <c r="I16" s="1"/>
  <c r="G16"/>
  <c r="I15"/>
  <c r="H15"/>
  <c r="G15"/>
  <c r="I34" i="1"/>
  <c r="H34"/>
  <c r="H30"/>
  <c r="I30" s="1"/>
  <c r="H29"/>
  <c r="I29" s="1"/>
  <c r="G34"/>
  <c r="G31"/>
  <c r="H31" s="1"/>
  <c r="G30"/>
  <c r="G29"/>
  <c r="I26"/>
  <c r="H26"/>
  <c r="I25"/>
  <c r="H25"/>
  <c r="G26"/>
  <c r="G25"/>
  <c r="G24"/>
  <c r="H24" s="1"/>
  <c r="I24" s="1"/>
  <c r="G23"/>
  <c r="H23" s="1"/>
  <c r="I23" s="1"/>
  <c r="G22"/>
  <c r="H22" s="1"/>
  <c r="I22" s="1"/>
  <c r="I21"/>
  <c r="H21"/>
  <c r="G21"/>
  <c r="G20"/>
  <c r="H20" s="1"/>
  <c r="I20" s="1"/>
  <c r="G19"/>
  <c r="H19" s="1"/>
  <c r="I19" s="1"/>
  <c r="G36"/>
  <c r="H36" s="1"/>
  <c r="I36" s="1"/>
  <c r="G35"/>
  <c r="H35" s="1"/>
  <c r="I35" s="1"/>
  <c r="G32"/>
  <c r="H32" s="1"/>
  <c r="I32" s="1"/>
  <c r="G33"/>
  <c r="H33" s="1"/>
  <c r="G27"/>
  <c r="H27" s="1"/>
  <c r="G17"/>
  <c r="H17" s="1"/>
  <c r="G16"/>
  <c r="H16" s="1"/>
  <c r="I31" l="1"/>
  <c r="I17"/>
  <c r="I33"/>
  <c r="I27"/>
  <c r="I16"/>
</calcChain>
</file>

<file path=xl/comments1.xml><?xml version="1.0" encoding="utf-8"?>
<comments xmlns="http://schemas.openxmlformats.org/spreadsheetml/2006/main">
  <authors>
    <author>Alvin De Rivera</author>
    <author/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FG cost = USD 875</t>
        </r>
      </text>
    </comment>
    <comment ref="E19" authorId="1">
      <text>
        <r>
          <rPr>
            <sz val="10"/>
            <rFont val="Arial"/>
            <family val="2"/>
          </rPr>
          <t>Uc=110.7
KT-2408122SE, uc=97.80</t>
        </r>
      </text>
    </comment>
    <comment ref="E20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Uc=0.70</t>
        </r>
      </text>
    </comment>
    <comment ref="E21" authorId="1">
      <text>
        <r>
          <rPr>
            <sz val="10"/>
            <rFont val="Arial"/>
            <family val="2"/>
          </rPr>
          <t>Uc=1.80</t>
        </r>
      </text>
    </comment>
    <comment ref="E22" authorId="1">
      <text>
        <r>
          <rPr>
            <sz val="10"/>
            <rFont val="Arial"/>
            <family val="2"/>
          </rPr>
          <t>Uc=0.19</t>
        </r>
      </text>
    </comment>
    <comment ref="E23" authorId="1">
      <text>
        <r>
          <rPr>
            <sz val="10"/>
            <rFont val="Arial"/>
            <family val="2"/>
          </rPr>
          <t>Uc=.06</t>
        </r>
      </text>
    </comment>
    <comment ref="E24" authorId="1">
      <text>
        <r>
          <rPr>
            <sz val="10"/>
            <rFont val="Arial"/>
            <family val="2"/>
          </rPr>
          <t>Uc=1.70
Part code SF40-3D1M, 1521400803</t>
        </r>
      </text>
    </comment>
    <comment ref="E25" authorId="1">
      <text>
        <r>
          <rPr>
            <sz val="10"/>
            <rFont val="Arial"/>
            <family val="2"/>
          </rPr>
          <t>Uc=1.10</t>
        </r>
      </text>
    </comment>
    <comment ref="E26" authorId="1">
      <text>
        <r>
          <rPr>
            <sz val="10"/>
            <rFont val="Arial"/>
            <family val="2"/>
          </rPr>
          <t>Uc=3.50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KLG-SF40-WBR &amp; IF100, uc=7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uc=US$3.10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uc=1.50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uc=US$142.50</t>
        </r>
      </text>
    </comment>
    <comment ref="E33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Uc=1.60
09/13/2022, uc=1.50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uc=US$1.40</t>
        </r>
      </text>
    </comment>
  </commentList>
</comments>
</file>

<file path=xl/comments2.xml><?xml version="1.0" encoding="utf-8"?>
<comments xmlns="http://schemas.openxmlformats.org/spreadsheetml/2006/main">
  <authors>
    <author>Alvin De Rivera</author>
    <author/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FG cost = USD 875</t>
        </r>
      </text>
    </comment>
    <comment ref="E18" authorId="1">
      <text>
        <r>
          <rPr>
            <sz val="10"/>
            <rFont val="Arial"/>
            <family val="2"/>
          </rPr>
          <t>Uc=110.7
KT-2408122SE, uc=97.80</t>
        </r>
      </text>
    </comment>
    <comment ref="E19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Uc=0.70</t>
        </r>
      </text>
    </comment>
    <comment ref="E20" authorId="1">
      <text>
        <r>
          <rPr>
            <sz val="10"/>
            <rFont val="Arial"/>
            <family val="2"/>
          </rPr>
          <t>Uc=1.80</t>
        </r>
      </text>
    </comment>
    <comment ref="E21" authorId="1">
      <text>
        <r>
          <rPr>
            <sz val="10"/>
            <rFont val="Arial"/>
            <family val="2"/>
          </rPr>
          <t>Uc=0.19</t>
        </r>
      </text>
    </comment>
    <comment ref="E22" authorId="1">
      <text>
        <r>
          <rPr>
            <sz val="10"/>
            <rFont val="Arial"/>
            <family val="2"/>
          </rPr>
          <t>Uc=.06</t>
        </r>
      </text>
    </comment>
    <comment ref="E23" authorId="1">
      <text>
        <r>
          <rPr>
            <sz val="10"/>
            <rFont val="Arial"/>
            <family val="2"/>
          </rPr>
          <t>Uc=1.70
Part code SF40-3D1M, 1521400803</t>
        </r>
      </text>
    </comment>
    <comment ref="E24" authorId="1">
      <text>
        <r>
          <rPr>
            <sz val="10"/>
            <rFont val="Arial"/>
            <family val="2"/>
          </rPr>
          <t>Uc=1.10</t>
        </r>
      </text>
    </comment>
    <comment ref="E25" authorId="1">
      <text>
        <r>
          <rPr>
            <sz val="10"/>
            <rFont val="Arial"/>
            <family val="2"/>
          </rPr>
          <t>Uc=3.50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KLG-SF40-WBR &amp; IF100, uc=7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uc=US$3.10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uc=1.50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uc=US$142.50</t>
        </r>
      </text>
    </comment>
    <comment ref="E32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Uc=1.60
09/13/2022, uc=1.50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uc=US$1.40</t>
        </r>
      </text>
    </comment>
  </commentList>
</comments>
</file>

<file path=xl/sharedStrings.xml><?xml version="1.0" encoding="utf-8"?>
<sst xmlns="http://schemas.openxmlformats.org/spreadsheetml/2006/main" count="276" uniqueCount="134">
  <si>
    <t>KOLIN PHILIPPINES INT'L., INC.</t>
  </si>
  <si>
    <t>Kolin Part</t>
  </si>
  <si>
    <t>Common</t>
  </si>
  <si>
    <t>Supplier</t>
  </si>
  <si>
    <t>Code</t>
  </si>
  <si>
    <t>Model</t>
  </si>
  <si>
    <t>Indoor</t>
  </si>
  <si>
    <t>n/a</t>
  </si>
  <si>
    <t>Outdoor</t>
  </si>
  <si>
    <t>FOB</t>
  </si>
  <si>
    <t>FOBx1.1x1.12xP60.00</t>
  </si>
  <si>
    <t>SRP</t>
  </si>
  <si>
    <t>-</t>
  </si>
  <si>
    <t>UP</t>
  </si>
  <si>
    <t>KOLIN Description</t>
  </si>
  <si>
    <t>Supplier Description</t>
  </si>
  <si>
    <t>Evaporator Assy</t>
  </si>
  <si>
    <t>Fan Motor LN170A</t>
  </si>
  <si>
    <t>Centrifugal Fan</t>
  </si>
  <si>
    <t>Filter Sub-Assy</t>
  </si>
  <si>
    <t>10314401</t>
  </si>
  <si>
    <t>MD2011405401</t>
  </si>
  <si>
    <t>Condenser Assy</t>
  </si>
  <si>
    <t>SERVICE PARTS COMPONENT</t>
  </si>
  <si>
    <t>Blower Wheel 379x180.5</t>
  </si>
  <si>
    <t>Electronic Expansion Valve Fitting</t>
  </si>
  <si>
    <t>Sensor Sub-assy</t>
  </si>
  <si>
    <t>Synchronous Motor SM014</t>
  </si>
  <si>
    <t>Air Louver (12pcs)</t>
  </si>
  <si>
    <t>Swing Lever (2pcs)</t>
  </si>
  <si>
    <t>Propeller housing Assy (2pcs)</t>
  </si>
  <si>
    <t>Electronic Expansion Valve UKV-40D306</t>
  </si>
  <si>
    <t>Bidirection Strainer (2pcs)</t>
  </si>
  <si>
    <t>Main Board主板 Z6L35AK(总装拨码)</t>
  </si>
  <si>
    <t>Display Board Z6S35A</t>
  </si>
  <si>
    <t>GR46020007</t>
  </si>
  <si>
    <t>Brushless DC Motor SWZ250A</t>
  </si>
  <si>
    <t>Compressor and Fittings LNB65FAJMC</t>
  </si>
  <si>
    <t>Main Board ZQ3230B</t>
  </si>
  <si>
    <t>Main Board 主板 WZ6L35M(总装拨码)</t>
  </si>
  <si>
    <t>Main Board 主板 WZ6L35M(CPU)</t>
  </si>
  <si>
    <t>Filter Board 滤波板 WZ814N</t>
  </si>
  <si>
    <t>KLG-IF70-2C1M/VRK-60WINV/IF70-5G1M32</t>
  </si>
  <si>
    <t>46020007</t>
  </si>
  <si>
    <r>
      <t xml:space="preserve">Pressure Protect Switch </t>
    </r>
    <r>
      <rPr>
        <sz val="10"/>
        <rFont val="Arial"/>
        <family val="2"/>
      </rPr>
      <t xml:space="preserve">压力开关 </t>
    </r>
    <r>
      <rPr>
        <sz val="10"/>
        <color theme="1"/>
        <rFont val="Arial"/>
        <family val="2"/>
      </rPr>
      <t>0.05/0.15MPa</t>
    </r>
  </si>
  <si>
    <t>Cost (Php)</t>
  </si>
  <si>
    <t>Standard Cost (Php)</t>
  </si>
  <si>
    <t>Php</t>
  </si>
  <si>
    <t>Prepared by:</t>
  </si>
  <si>
    <t>Mr. Alvin de Rivera</t>
  </si>
  <si>
    <t>Service Assistant Manager</t>
  </si>
  <si>
    <t>Approved by:</t>
  </si>
  <si>
    <t>Mr. Oliver M. Filoteo</t>
  </si>
  <si>
    <t>Executive Vice President / COO</t>
  </si>
  <si>
    <t>KL-IF60-G6H1M32</t>
  </si>
  <si>
    <t>MAY 6, 2025</t>
  </si>
  <si>
    <t>ASP Mark-up</t>
  </si>
  <si>
    <t>GVC60BCXK-D6DNA1A</t>
  </si>
  <si>
    <t>GR300002061446</t>
  </si>
  <si>
    <t>PCB (IDU) M303F1AW</t>
  </si>
  <si>
    <t>Main Board M303F1AW</t>
  </si>
  <si>
    <t>KLG-IF70-5G1M32</t>
  </si>
  <si>
    <t>300002061446</t>
  </si>
  <si>
    <t>300001061019</t>
  </si>
  <si>
    <t>GR300001061019</t>
  </si>
  <si>
    <t>Display Board D850F23GZJ</t>
  </si>
  <si>
    <t>300027063669</t>
  </si>
  <si>
    <t>Main Board W9481B</t>
  </si>
  <si>
    <t>GR300027063669</t>
  </si>
  <si>
    <t>PCB (ODU) W9481B</t>
  </si>
  <si>
    <t>15010406011801</t>
  </si>
  <si>
    <t>Brushless DC Motor B-SWZ130E</t>
  </si>
  <si>
    <t>GR15010406011801</t>
  </si>
  <si>
    <t>011001060804_K79941</t>
  </si>
  <si>
    <t>GR011001060804_K79941</t>
  </si>
  <si>
    <t>150104060057</t>
  </si>
  <si>
    <t>GR150104060057</t>
  </si>
  <si>
    <r>
      <t xml:space="preserve">Brushless DC Motor </t>
    </r>
    <r>
      <rPr>
        <sz val="10"/>
        <color indexed="8"/>
        <rFont val="Microsoft YaHei"/>
        <family val="2"/>
      </rPr>
      <t xml:space="preserve">无刷直流电机 </t>
    </r>
    <r>
      <rPr>
        <sz val="10"/>
        <color indexed="8"/>
        <rFont val="Arial"/>
        <family val="2"/>
        <charset val="1"/>
      </rPr>
      <t>LN280F-ZL(</t>
    </r>
    <r>
      <rPr>
        <sz val="10"/>
        <color indexed="8"/>
        <rFont val="Microsoft YaHei"/>
        <family val="2"/>
      </rPr>
      <t>有下挂</t>
    </r>
    <r>
      <rPr>
        <sz val="10"/>
        <color indexed="8"/>
        <rFont val="Arial"/>
        <family val="2"/>
        <charset val="1"/>
      </rPr>
      <t>)</t>
    </r>
  </si>
  <si>
    <t>Fan Motor DC (IDU) LN280F-ZL DC310V/220W650r/min</t>
  </si>
  <si>
    <t>KLG-IF40-5G1M32/IF70-5G1M32</t>
  </si>
  <si>
    <t>GR07210028</t>
  </si>
  <si>
    <t>KLG-IF70-5G1M32/KLG-SF40-WBR6H1M32</t>
  </si>
  <si>
    <t>07210028</t>
  </si>
  <si>
    <t>Filter Sub-Assy 550x627mm (black)</t>
  </si>
  <si>
    <t>GR390001376</t>
  </si>
  <si>
    <t>390001376</t>
  </si>
  <si>
    <t>Temperature Sensor 15KS/20KT(550/1300mm)</t>
  </si>
  <si>
    <t>KLG-IF40/IF70-2C1M/IF40-3D1M/IF70-5G1M32</t>
  </si>
  <si>
    <t>GR43138000047</t>
  </si>
  <si>
    <r>
      <t xml:space="preserve">Reactor </t>
    </r>
    <r>
      <rPr>
        <sz val="10"/>
        <color indexed="8"/>
        <rFont val="Microsoft YaHei"/>
        <family val="2"/>
      </rPr>
      <t xml:space="preserve">电抗器 </t>
    </r>
    <r>
      <rPr>
        <sz val="10"/>
        <color indexed="8"/>
        <rFont val="Arial"/>
        <family val="2"/>
        <charset val="1"/>
      </rPr>
      <t>L8mH/5A</t>
    </r>
  </si>
  <si>
    <t>43138000047</t>
  </si>
  <si>
    <t>GR44020391</t>
  </si>
  <si>
    <t>Relay OJE-SS-112HMF</t>
  </si>
  <si>
    <r>
      <t xml:space="preserve">Relay </t>
    </r>
    <r>
      <rPr>
        <sz val="10"/>
        <color indexed="8"/>
        <rFont val="Microsoft YaHei"/>
        <family val="2"/>
      </rPr>
      <t xml:space="preserve">继电器 </t>
    </r>
    <r>
      <rPr>
        <sz val="10"/>
        <color indexed="8"/>
        <rFont val="Arial"/>
        <family val="2"/>
        <charset val="1"/>
      </rPr>
      <t>OJE-SS-112HMF</t>
    </r>
  </si>
  <si>
    <t>44020391</t>
  </si>
  <si>
    <t>GR1521400803</t>
  </si>
  <si>
    <t>Swing Motor MP35AB (Horizontal)</t>
  </si>
  <si>
    <t>Stepping Motor</t>
  </si>
  <si>
    <t>15212115</t>
  </si>
  <si>
    <t>KLG-SF40-5G1M/SF40-3D1M / SF70-4D3M / IF40/70/IF40/70-5G1M32</t>
  </si>
  <si>
    <t>GR1521210104</t>
  </si>
  <si>
    <t>Swing Motor MP24TA (vertical)</t>
  </si>
  <si>
    <t>1521210104</t>
  </si>
  <si>
    <t>KLG-SF40-5G1M/IF40/70-5G1M32</t>
  </si>
  <si>
    <t>GR305001060145_K79941</t>
  </si>
  <si>
    <t>Remote Control YAP1F11</t>
  </si>
  <si>
    <r>
      <t xml:space="preserve">Remote Controller </t>
    </r>
    <r>
      <rPr>
        <sz val="10"/>
        <color indexed="8"/>
        <rFont val="Microsoft YaHei"/>
        <family val="2"/>
      </rPr>
      <t xml:space="preserve">遥控器 </t>
    </r>
    <r>
      <rPr>
        <sz val="10"/>
        <color indexed="8"/>
        <rFont val="Arial"/>
        <family val="2"/>
        <charset val="1"/>
      </rPr>
      <t>YAP1F11(</t>
    </r>
    <r>
      <rPr>
        <sz val="10"/>
        <color indexed="8"/>
        <rFont val="Microsoft YaHei"/>
        <family val="2"/>
      </rPr>
      <t>降功率</t>
    </r>
    <r>
      <rPr>
        <sz val="10"/>
        <color indexed="8"/>
        <rFont val="Arial"/>
        <family val="2"/>
        <charset val="1"/>
      </rPr>
      <t>)</t>
    </r>
  </si>
  <si>
    <t>305001060145_K79941</t>
  </si>
  <si>
    <t>KLG-IF40-5G1M32/KLG-SF40-WBR6H1M32</t>
  </si>
  <si>
    <t>Compressor and Fittings QXFS-D388zX050A</t>
  </si>
  <si>
    <t>009001060898</t>
  </si>
  <si>
    <t>011002062523_K79941</t>
  </si>
  <si>
    <t>Pressure Protech Switch YK4.6/3.8MPa</t>
  </si>
  <si>
    <t>4602000603</t>
  </si>
  <si>
    <t>1043410000501</t>
  </si>
  <si>
    <t>Axial Flow Fan (Black C)</t>
  </si>
  <si>
    <t>Temperature Sensor</t>
  </si>
  <si>
    <t>390002060140</t>
  </si>
  <si>
    <t>Compressor QXFS-D388zX050A, GREE 260-350V / 900-7200rpm / R32 / R410a / LRA440 Zhuhai landa Comp</t>
  </si>
  <si>
    <t>Fan Motor (DC) B-SWZ130E, DC310V / 130W / 820r/min / 10P / IP44 Zhongshan Broad</t>
  </si>
  <si>
    <t>Pressure switch 0.05/0.15Mpa (low)</t>
  </si>
  <si>
    <t>Pressure Switch YK4.6/3.8MPa (high side)</t>
  </si>
  <si>
    <t>Condenser 3 rows of 108 lines, 806pcs Gold Aluminum Fins, 980 x 792 x 19mm</t>
  </si>
  <si>
    <t>Propeller fan, 3 blades, 550mm x 205mm</t>
  </si>
  <si>
    <t>Temperature Sensor Assembly (IDU) 15K/20K (550/1300mm)</t>
  </si>
  <si>
    <t>Temperature Sensor Assembly (ODU) 15K/20K/50K</t>
  </si>
  <si>
    <t>Evaporator 3 rows of 114 lines, 472 x 836 x 60mm, 403pcs Gold Aluminum fins</t>
  </si>
  <si>
    <t>Transformer L8mH/5A</t>
  </si>
  <si>
    <t>GR1043410000501</t>
  </si>
  <si>
    <t>GR390002060140</t>
  </si>
  <si>
    <t>GR009001060898</t>
  </si>
  <si>
    <t>GR011002062523_K79941</t>
  </si>
  <si>
    <t>GR4602000603</t>
  </si>
  <si>
    <t>ASP Price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</si>
</sst>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  <font>
      <sz val="10"/>
      <color theme="1"/>
      <name val="Arial"/>
      <family val="2"/>
    </font>
    <font>
      <sz val="10"/>
      <color indexed="8"/>
      <name val="Arial"/>
      <family val="2"/>
      <charset val="1"/>
    </font>
    <font>
      <sz val="10"/>
      <color indexed="8"/>
      <name val="Microsoft YaHe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2" borderId="0" xfId="0" applyNumberFormat="1" applyFill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/>
    <xf numFmtId="4" fontId="0" fillId="2" borderId="0" xfId="0" applyNumberForma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4" fontId="0" fillId="0" borderId="1" xfId="0" applyNumberFormat="1" applyBorder="1"/>
    <xf numFmtId="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55</xdr:row>
      <xdr:rowOff>0</xdr:rowOff>
    </xdr:to>
    <xdr:pic>
      <xdr:nvPicPr>
        <xdr:cNvPr id="2" name="Picture 1" descr="KLG-IF100-4F3M410.Parts.SRP.Feb.2024_page-000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36"/>
  <sheetViews>
    <sheetView tabSelected="1" workbookViewId="0">
      <pane xSplit="2" ySplit="14" topLeftCell="C15" activePane="bottomRight" state="frozen"/>
      <selection pane="topRight" activeCell="C1" sqref="C1"/>
      <selection pane="bottomLeft" activeCell="A13" sqref="A13"/>
      <selection pane="bottomRight" activeCell="A18" sqref="A18"/>
    </sheetView>
  </sheetViews>
  <sheetFormatPr defaultRowHeight="14.4"/>
  <cols>
    <col min="1" max="1" width="18" customWidth="1"/>
    <col min="2" max="2" width="37.33203125" customWidth="1"/>
    <col min="3" max="3" width="44.109375" customWidth="1"/>
    <col min="4" max="4" width="27.109375" customWidth="1"/>
    <col min="5" max="5" width="21" customWidth="1"/>
    <col min="6" max="6" width="6.6640625" customWidth="1"/>
    <col min="7" max="7" width="19" bestFit="1" customWidth="1"/>
    <col min="8" max="8" width="9.5546875" customWidth="1"/>
    <col min="9" max="10" width="9.109375" bestFit="1" customWidth="1"/>
  </cols>
  <sheetData>
    <row r="1" spans="1:10">
      <c r="A1" s="3" t="s">
        <v>0</v>
      </c>
      <c r="E1" s="17" t="s">
        <v>45</v>
      </c>
      <c r="F1" s="17"/>
      <c r="G1" s="17"/>
      <c r="H1" s="16" t="s">
        <v>56</v>
      </c>
    </row>
    <row r="2" spans="1:10">
      <c r="A2" s="3" t="s">
        <v>23</v>
      </c>
      <c r="E2" s="19">
        <v>1</v>
      </c>
      <c r="F2" s="19" t="s">
        <v>12</v>
      </c>
      <c r="G2" s="19">
        <v>50</v>
      </c>
      <c r="H2" s="18">
        <v>0.9</v>
      </c>
    </row>
    <row r="3" spans="1:10">
      <c r="A3" s="3" t="s">
        <v>54</v>
      </c>
      <c r="E3" s="19">
        <v>51</v>
      </c>
      <c r="F3" s="19" t="s">
        <v>12</v>
      </c>
      <c r="G3" s="19">
        <v>100</v>
      </c>
      <c r="H3" s="18">
        <v>0.8</v>
      </c>
    </row>
    <row r="4" spans="1:10">
      <c r="A4" s="3" t="s">
        <v>55</v>
      </c>
      <c r="E4" s="19">
        <v>101</v>
      </c>
      <c r="F4" s="19" t="s">
        <v>12</v>
      </c>
      <c r="G4" s="19">
        <v>300</v>
      </c>
      <c r="H4" s="18">
        <v>0.7</v>
      </c>
    </row>
    <row r="5" spans="1:10">
      <c r="E5" s="19">
        <v>301</v>
      </c>
      <c r="F5" s="19" t="s">
        <v>12</v>
      </c>
      <c r="G5" s="19">
        <v>500</v>
      </c>
      <c r="H5" s="18">
        <v>0.6</v>
      </c>
    </row>
    <row r="6" spans="1:10">
      <c r="E6" s="19">
        <v>501</v>
      </c>
      <c r="F6" s="19" t="s">
        <v>12</v>
      </c>
      <c r="G6" s="19">
        <v>1000</v>
      </c>
      <c r="H6" s="18">
        <v>0.5</v>
      </c>
    </row>
    <row r="7" spans="1:10">
      <c r="E7" s="19">
        <v>1001</v>
      </c>
      <c r="F7" s="19" t="s">
        <v>12</v>
      </c>
      <c r="G7" s="19">
        <v>3000</v>
      </c>
      <c r="H7" s="18">
        <v>0.4</v>
      </c>
    </row>
    <row r="8" spans="1:10">
      <c r="E8" s="19">
        <v>3001</v>
      </c>
      <c r="F8" s="19" t="s">
        <v>12</v>
      </c>
      <c r="G8" s="19">
        <v>5000</v>
      </c>
      <c r="H8" s="18">
        <v>0.3</v>
      </c>
    </row>
    <row r="9" spans="1:10">
      <c r="E9" s="19">
        <v>5001</v>
      </c>
      <c r="F9" s="19" t="s">
        <v>12</v>
      </c>
      <c r="G9" s="19">
        <v>7000</v>
      </c>
      <c r="H9" s="18">
        <v>0.2</v>
      </c>
    </row>
    <row r="10" spans="1:10">
      <c r="E10" s="19">
        <v>7001</v>
      </c>
      <c r="F10" s="19" t="s">
        <v>12</v>
      </c>
      <c r="G10" s="19" t="s">
        <v>13</v>
      </c>
      <c r="H10" s="18">
        <v>0.15</v>
      </c>
    </row>
    <row r="12" spans="1:10" ht="15" thickBot="1"/>
    <row r="13" spans="1:10" ht="15" thickBot="1">
      <c r="A13" s="15" t="s">
        <v>1</v>
      </c>
      <c r="B13" s="14" t="s">
        <v>14</v>
      </c>
      <c r="C13" s="13" t="s">
        <v>15</v>
      </c>
      <c r="D13" s="15" t="s">
        <v>2</v>
      </c>
      <c r="E13" s="15" t="s">
        <v>3</v>
      </c>
      <c r="F13" s="14" t="s">
        <v>9</v>
      </c>
      <c r="G13" s="15" t="s">
        <v>46</v>
      </c>
      <c r="H13" s="14" t="s">
        <v>133</v>
      </c>
      <c r="I13" s="12" t="s">
        <v>11</v>
      </c>
      <c r="J13" s="15" t="s">
        <v>11</v>
      </c>
    </row>
    <row r="14" spans="1:10">
      <c r="A14" s="11" t="s">
        <v>4</v>
      </c>
      <c r="B14" s="10"/>
      <c r="C14" s="9"/>
      <c r="D14" s="11" t="s">
        <v>5</v>
      </c>
      <c r="E14" s="11" t="s">
        <v>4</v>
      </c>
      <c r="F14" s="10"/>
      <c r="G14" s="11" t="s">
        <v>10</v>
      </c>
      <c r="H14" s="10"/>
      <c r="I14" s="8">
        <v>0.2</v>
      </c>
      <c r="J14" s="11" t="s">
        <v>47</v>
      </c>
    </row>
    <row r="15" spans="1:10">
      <c r="A15" s="6" t="s">
        <v>6</v>
      </c>
      <c r="B15" s="6" t="s">
        <v>57</v>
      </c>
      <c r="C15" s="5"/>
      <c r="D15" s="5"/>
      <c r="E15" s="5"/>
      <c r="F15" s="5"/>
      <c r="G15" s="5"/>
      <c r="H15" s="5"/>
      <c r="I15" s="5"/>
      <c r="J15" s="5"/>
    </row>
    <row r="16" spans="1:10">
      <c r="A16" s="20" t="s">
        <v>58</v>
      </c>
      <c r="B16" s="20" t="s">
        <v>59</v>
      </c>
      <c r="C16" s="20" t="s">
        <v>60</v>
      </c>
      <c r="D16" s="19" t="s">
        <v>61</v>
      </c>
      <c r="E16" s="19" t="s">
        <v>62</v>
      </c>
      <c r="F16" s="2">
        <v>13.6</v>
      </c>
      <c r="G16" s="7">
        <f t="shared" ref="G16:G26" si="0">F16*1.1*1.12*60</f>
        <v>1005.3120000000001</v>
      </c>
      <c r="H16" s="7">
        <f>G16/0.6</f>
        <v>1675.5200000000002</v>
      </c>
      <c r="I16" s="7">
        <f>H16/0.8</f>
        <v>2094.4</v>
      </c>
      <c r="J16" s="7">
        <v>3000</v>
      </c>
    </row>
    <row r="17" spans="1:10">
      <c r="A17" s="20" t="s">
        <v>64</v>
      </c>
      <c r="B17" s="20" t="s">
        <v>65</v>
      </c>
      <c r="C17" s="20" t="s">
        <v>65</v>
      </c>
      <c r="D17" s="19" t="s">
        <v>7</v>
      </c>
      <c r="E17" s="19" t="s">
        <v>63</v>
      </c>
      <c r="F17" s="2">
        <v>4.4000000000000004</v>
      </c>
      <c r="G17" s="7">
        <f t="shared" si="0"/>
        <v>325.2480000000001</v>
      </c>
      <c r="H17" s="7">
        <f>G17/0.4</f>
        <v>813.12000000000023</v>
      </c>
      <c r="I17" s="7">
        <f>H17/0.8</f>
        <v>1016.4000000000002</v>
      </c>
      <c r="J17" s="7">
        <v>1500</v>
      </c>
    </row>
    <row r="18" spans="1:10">
      <c r="A18" s="20" t="s">
        <v>74</v>
      </c>
      <c r="B18" s="20" t="s">
        <v>126</v>
      </c>
      <c r="C18" s="20" t="s">
        <v>16</v>
      </c>
      <c r="D18" s="19" t="s">
        <v>7</v>
      </c>
      <c r="E18" s="19" t="s">
        <v>73</v>
      </c>
      <c r="F18" s="2"/>
      <c r="G18" s="7"/>
      <c r="H18" s="7"/>
      <c r="I18" s="7"/>
      <c r="J18" s="7">
        <v>15000</v>
      </c>
    </row>
    <row r="19" spans="1:10" ht="15">
      <c r="A19" s="20" t="s">
        <v>76</v>
      </c>
      <c r="B19" s="20" t="s">
        <v>78</v>
      </c>
      <c r="C19" s="20" t="s">
        <v>77</v>
      </c>
      <c r="D19" s="19" t="s">
        <v>61</v>
      </c>
      <c r="E19" s="19" t="s">
        <v>75</v>
      </c>
      <c r="F19" s="2">
        <v>97.8</v>
      </c>
      <c r="G19" s="7">
        <f t="shared" si="0"/>
        <v>7229.3760000000011</v>
      </c>
      <c r="H19" s="7">
        <f>G19/0.85</f>
        <v>8505.1482352941184</v>
      </c>
      <c r="I19" s="7">
        <f t="shared" ref="I19:I26" si="1">H19/0.8</f>
        <v>10631.435294117648</v>
      </c>
      <c r="J19" s="7">
        <v>12200</v>
      </c>
    </row>
    <row r="20" spans="1:10">
      <c r="A20" s="20" t="s">
        <v>84</v>
      </c>
      <c r="B20" s="20" t="s">
        <v>124</v>
      </c>
      <c r="C20" s="20" t="s">
        <v>86</v>
      </c>
      <c r="D20" s="20" t="s">
        <v>87</v>
      </c>
      <c r="E20" s="19" t="s">
        <v>85</v>
      </c>
      <c r="F20" s="2">
        <v>0.7</v>
      </c>
      <c r="G20" s="7">
        <f t="shared" si="0"/>
        <v>51.744</v>
      </c>
      <c r="H20" s="7">
        <f>G20/0.2</f>
        <v>258.71999999999997</v>
      </c>
      <c r="I20" s="7">
        <f t="shared" si="1"/>
        <v>323.39999999999992</v>
      </c>
      <c r="J20" s="7">
        <v>550</v>
      </c>
    </row>
    <row r="21" spans="1:10" ht="15">
      <c r="A21" s="20" t="s">
        <v>88</v>
      </c>
      <c r="B21" s="20" t="s">
        <v>127</v>
      </c>
      <c r="C21" s="20" t="s">
        <v>89</v>
      </c>
      <c r="D21" s="19" t="s">
        <v>61</v>
      </c>
      <c r="E21" s="19" t="s">
        <v>90</v>
      </c>
      <c r="F21" s="2">
        <v>1.8</v>
      </c>
      <c r="G21" s="7">
        <f t="shared" si="0"/>
        <v>133.05600000000004</v>
      </c>
      <c r="H21" s="7">
        <f>G21/0.3</f>
        <v>443.52000000000015</v>
      </c>
      <c r="I21" s="7">
        <f t="shared" si="1"/>
        <v>554.4000000000002</v>
      </c>
      <c r="J21" s="7">
        <v>550</v>
      </c>
    </row>
    <row r="22" spans="1:10" ht="15">
      <c r="A22" s="20" t="s">
        <v>91</v>
      </c>
      <c r="B22" s="20" t="s">
        <v>92</v>
      </c>
      <c r="C22" s="20" t="s">
        <v>93</v>
      </c>
      <c r="D22" s="19" t="s">
        <v>61</v>
      </c>
      <c r="E22" s="19" t="s">
        <v>94</v>
      </c>
      <c r="F22" s="2">
        <v>0.19</v>
      </c>
      <c r="G22" s="7">
        <f t="shared" si="0"/>
        <v>14.044800000000002</v>
      </c>
      <c r="H22" s="7">
        <f>G22/0.1</f>
        <v>140.44800000000001</v>
      </c>
      <c r="I22" s="7">
        <f t="shared" si="1"/>
        <v>175.56</v>
      </c>
      <c r="J22" s="7">
        <v>200</v>
      </c>
    </row>
    <row r="23" spans="1:10">
      <c r="A23" s="20" t="s">
        <v>80</v>
      </c>
      <c r="B23" s="20" t="s">
        <v>83</v>
      </c>
      <c r="C23" s="20" t="s">
        <v>19</v>
      </c>
      <c r="D23" s="20" t="s">
        <v>81</v>
      </c>
      <c r="E23" s="19" t="s">
        <v>82</v>
      </c>
      <c r="F23" s="2">
        <v>0.06</v>
      </c>
      <c r="G23" s="7">
        <f t="shared" si="0"/>
        <v>4.4352000000000009</v>
      </c>
      <c r="H23" s="7">
        <f>G23/0.1</f>
        <v>44.352000000000004</v>
      </c>
      <c r="I23" s="7">
        <f t="shared" si="1"/>
        <v>55.440000000000005</v>
      </c>
      <c r="J23" s="7">
        <v>350</v>
      </c>
    </row>
    <row r="24" spans="1:10">
      <c r="A24" s="20" t="s">
        <v>95</v>
      </c>
      <c r="B24" s="20" t="s">
        <v>96</v>
      </c>
      <c r="C24" s="20" t="s">
        <v>97</v>
      </c>
      <c r="D24" s="20" t="s">
        <v>99</v>
      </c>
      <c r="E24" s="19" t="s">
        <v>98</v>
      </c>
      <c r="F24" s="2">
        <v>1.7</v>
      </c>
      <c r="G24" s="7">
        <f t="shared" si="0"/>
        <v>125.66400000000002</v>
      </c>
      <c r="H24" s="7">
        <f>G24/0.3</f>
        <v>418.88000000000005</v>
      </c>
      <c r="I24" s="7">
        <f t="shared" si="1"/>
        <v>523.6</v>
      </c>
      <c r="J24" s="7">
        <v>600</v>
      </c>
    </row>
    <row r="25" spans="1:10">
      <c r="A25" s="20" t="s">
        <v>100</v>
      </c>
      <c r="B25" s="20" t="s">
        <v>101</v>
      </c>
      <c r="C25" s="20" t="s">
        <v>97</v>
      </c>
      <c r="D25" s="20" t="s">
        <v>103</v>
      </c>
      <c r="E25" s="19" t="s">
        <v>102</v>
      </c>
      <c r="F25" s="2">
        <v>1.1000000000000001</v>
      </c>
      <c r="G25" s="7">
        <f t="shared" si="0"/>
        <v>81.312000000000026</v>
      </c>
      <c r="H25" s="7">
        <f>G25/0.2</f>
        <v>406.56000000000012</v>
      </c>
      <c r="I25" s="7">
        <f t="shared" si="1"/>
        <v>508.2000000000001</v>
      </c>
      <c r="J25" s="7">
        <v>500</v>
      </c>
    </row>
    <row r="26" spans="1:10" ht="15">
      <c r="A26" s="20" t="s">
        <v>104</v>
      </c>
      <c r="B26" s="20" t="s">
        <v>105</v>
      </c>
      <c r="C26" s="20" t="s">
        <v>106</v>
      </c>
      <c r="D26" s="20" t="s">
        <v>108</v>
      </c>
      <c r="E26" s="19" t="s">
        <v>107</v>
      </c>
      <c r="F26" s="2">
        <v>3.5</v>
      </c>
      <c r="G26" s="7">
        <f t="shared" si="0"/>
        <v>258.72000000000008</v>
      </c>
      <c r="H26" s="7">
        <f>G26/0.3</f>
        <v>862.40000000000032</v>
      </c>
      <c r="I26" s="7">
        <f t="shared" si="1"/>
        <v>1078.0000000000002</v>
      </c>
      <c r="J26" s="7">
        <v>1400</v>
      </c>
    </row>
    <row r="27" spans="1:10">
      <c r="A27" s="20" t="s">
        <v>21</v>
      </c>
      <c r="B27" s="20" t="s">
        <v>24</v>
      </c>
      <c r="C27" s="20" t="s">
        <v>18</v>
      </c>
      <c r="D27" s="20" t="s">
        <v>79</v>
      </c>
      <c r="E27" s="19" t="s">
        <v>20</v>
      </c>
      <c r="F27" s="2">
        <v>7</v>
      </c>
      <c r="G27" s="7">
        <f t="shared" ref="G27:G36" si="2">F27*1.1*1.12*60</f>
        <v>517.44000000000017</v>
      </c>
      <c r="H27" s="7">
        <f>G27/0.5</f>
        <v>1034.8800000000003</v>
      </c>
      <c r="I27" s="7">
        <f t="shared" ref="I27" si="3">H27/0.8</f>
        <v>1293.6000000000004</v>
      </c>
      <c r="J27" s="7">
        <v>1650</v>
      </c>
    </row>
    <row r="28" spans="1:10">
      <c r="A28" s="6" t="s">
        <v>8</v>
      </c>
      <c r="B28" s="6" t="s">
        <v>57</v>
      </c>
      <c r="C28" s="5"/>
      <c r="D28" s="5"/>
      <c r="E28" s="5"/>
      <c r="F28" s="1"/>
      <c r="G28" s="4"/>
      <c r="H28" s="4"/>
      <c r="I28" s="4"/>
      <c r="J28" s="4"/>
    </row>
    <row r="29" spans="1:10">
      <c r="A29" s="20" t="s">
        <v>128</v>
      </c>
      <c r="B29" s="20" t="s">
        <v>123</v>
      </c>
      <c r="C29" s="20" t="s">
        <v>115</v>
      </c>
      <c r="D29" s="19" t="s">
        <v>7</v>
      </c>
      <c r="E29" s="19" t="s">
        <v>114</v>
      </c>
      <c r="F29" s="2">
        <v>3.1</v>
      </c>
      <c r="G29" s="7">
        <f t="shared" ref="G29:G31" si="4">F29*1.1*1.12*60</f>
        <v>229.15200000000004</v>
      </c>
      <c r="H29" s="7">
        <f>G29/0.3</f>
        <v>763.84000000000015</v>
      </c>
      <c r="I29" s="7">
        <f>H29/0.8</f>
        <v>954.80000000000018</v>
      </c>
      <c r="J29" s="7">
        <v>1000</v>
      </c>
    </row>
    <row r="30" spans="1:10">
      <c r="A30" s="20" t="s">
        <v>129</v>
      </c>
      <c r="B30" s="20" t="s">
        <v>125</v>
      </c>
      <c r="C30" s="20" t="s">
        <v>116</v>
      </c>
      <c r="D30" s="19" t="s">
        <v>7</v>
      </c>
      <c r="E30" s="19" t="s">
        <v>117</v>
      </c>
      <c r="F30" s="2">
        <v>1.5</v>
      </c>
      <c r="G30" s="7">
        <f t="shared" si="4"/>
        <v>110.88000000000002</v>
      </c>
      <c r="H30" s="7">
        <f>G30/0.3</f>
        <v>369.60000000000008</v>
      </c>
      <c r="I30" s="7">
        <f>H30/0.8</f>
        <v>462.00000000000006</v>
      </c>
      <c r="J30" s="7">
        <v>550</v>
      </c>
    </row>
    <row r="31" spans="1:10">
      <c r="A31" s="20" t="s">
        <v>130</v>
      </c>
      <c r="B31" s="20" t="s">
        <v>118</v>
      </c>
      <c r="C31" s="20" t="s">
        <v>109</v>
      </c>
      <c r="D31" s="19" t="s">
        <v>7</v>
      </c>
      <c r="E31" s="19" t="s">
        <v>110</v>
      </c>
      <c r="F31" s="2">
        <v>142.5</v>
      </c>
      <c r="G31" s="7">
        <f t="shared" si="4"/>
        <v>10533.600000000002</v>
      </c>
      <c r="H31" s="7">
        <f>G31/0.85</f>
        <v>12392.470588235297</v>
      </c>
      <c r="I31" s="7">
        <f>H31/0.8</f>
        <v>15490.588235294121</v>
      </c>
      <c r="J31" s="7">
        <v>16000</v>
      </c>
    </row>
    <row r="32" spans="1:10">
      <c r="A32" s="20" t="s">
        <v>131</v>
      </c>
      <c r="B32" s="20" t="s">
        <v>122</v>
      </c>
      <c r="C32" s="20" t="s">
        <v>22</v>
      </c>
      <c r="D32" s="19" t="s">
        <v>7</v>
      </c>
      <c r="E32" s="19" t="s">
        <v>111</v>
      </c>
      <c r="F32" s="2"/>
      <c r="G32" s="7">
        <f>F32*1.1*1.12*60</f>
        <v>0</v>
      </c>
      <c r="H32" s="7">
        <f>G32/0.75</f>
        <v>0</v>
      </c>
      <c r="I32" s="7">
        <f>H32/0.8</f>
        <v>0</v>
      </c>
      <c r="J32" s="7">
        <v>15000</v>
      </c>
    </row>
    <row r="33" spans="1:10">
      <c r="A33" s="20" t="s">
        <v>35</v>
      </c>
      <c r="B33" s="20" t="s">
        <v>120</v>
      </c>
      <c r="C33" s="20" t="s">
        <v>44</v>
      </c>
      <c r="D33" s="20" t="s">
        <v>42</v>
      </c>
      <c r="E33" s="19" t="s">
        <v>43</v>
      </c>
      <c r="F33" s="2">
        <v>1.6</v>
      </c>
      <c r="G33" s="7">
        <f t="shared" si="2"/>
        <v>118.27200000000003</v>
      </c>
      <c r="H33" s="7">
        <f>G33/0.3</f>
        <v>394.24000000000012</v>
      </c>
      <c r="I33" s="7">
        <f t="shared" ref="I33:I34" si="5">H33/0.8</f>
        <v>492.80000000000013</v>
      </c>
      <c r="J33" s="7">
        <v>1100</v>
      </c>
    </row>
    <row r="34" spans="1:10">
      <c r="A34" s="20" t="s">
        <v>132</v>
      </c>
      <c r="B34" s="20" t="s">
        <v>121</v>
      </c>
      <c r="C34" s="20" t="s">
        <v>112</v>
      </c>
      <c r="D34" s="19" t="s">
        <v>7</v>
      </c>
      <c r="E34" s="19" t="s">
        <v>113</v>
      </c>
      <c r="F34" s="2">
        <v>1.4</v>
      </c>
      <c r="G34" s="7">
        <f t="shared" si="2"/>
        <v>103.488</v>
      </c>
      <c r="H34" s="7">
        <f>G34/0.3</f>
        <v>344.96000000000004</v>
      </c>
      <c r="I34" s="7">
        <f t="shared" si="5"/>
        <v>431.20000000000005</v>
      </c>
      <c r="J34" s="7">
        <v>1100</v>
      </c>
    </row>
    <row r="35" spans="1:10">
      <c r="A35" s="20" t="s">
        <v>68</v>
      </c>
      <c r="B35" s="20" t="s">
        <v>69</v>
      </c>
      <c r="C35" s="20" t="s">
        <v>67</v>
      </c>
      <c r="D35" s="19" t="s">
        <v>7</v>
      </c>
      <c r="E35" s="19" t="s">
        <v>66</v>
      </c>
      <c r="F35" s="2">
        <v>89.5</v>
      </c>
      <c r="G35" s="7">
        <f t="shared" si="2"/>
        <v>6615.84</v>
      </c>
      <c r="H35" s="7">
        <f>G35/0.8</f>
        <v>8269.7999999999993</v>
      </c>
      <c r="I35" s="7">
        <f>H35/0.8</f>
        <v>10337.249999999998</v>
      </c>
      <c r="J35" s="7">
        <v>10500</v>
      </c>
    </row>
    <row r="36" spans="1:10">
      <c r="A36" s="20" t="s">
        <v>72</v>
      </c>
      <c r="B36" s="20" t="s">
        <v>119</v>
      </c>
      <c r="C36" s="20" t="s">
        <v>71</v>
      </c>
      <c r="D36" s="19" t="s">
        <v>7</v>
      </c>
      <c r="E36" s="19" t="s">
        <v>70</v>
      </c>
      <c r="F36" s="2">
        <v>22.4</v>
      </c>
      <c r="G36" s="7">
        <f t="shared" si="2"/>
        <v>1655.808</v>
      </c>
      <c r="H36" s="7">
        <f>G36/0.6</f>
        <v>2759.6800000000003</v>
      </c>
      <c r="I36" s="7">
        <f>H36/0.8</f>
        <v>3449.6000000000004</v>
      </c>
      <c r="J36" s="7">
        <v>3500</v>
      </c>
    </row>
  </sheetData>
  <mergeCells count="5">
    <mergeCell ref="H13:H14"/>
    <mergeCell ref="F13:F14"/>
    <mergeCell ref="B13:B14"/>
    <mergeCell ref="C13:C14"/>
    <mergeCell ref="E1:G1"/>
  </mergeCells>
  <pageMargins left="0.27559055118110237" right="0.15748031496062992" top="0.31496062992125984" bottom="0.31496062992125984" header="0.19685039370078741" footer="0.19685039370078741"/>
  <pageSetup paperSize="9" scale="8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J42"/>
  <sheetViews>
    <sheetView workbookViewId="0">
      <selection activeCell="A21" sqref="A21:A22"/>
    </sheetView>
  </sheetViews>
  <sheetFormatPr defaultRowHeight="14.4"/>
  <cols>
    <col min="1" max="1" width="18" customWidth="1"/>
    <col min="2" max="2" width="37.33203125" customWidth="1"/>
    <col min="3" max="3" width="44.109375" hidden="1" customWidth="1"/>
    <col min="4" max="4" width="35.109375" customWidth="1"/>
    <col min="5" max="5" width="19.5546875" customWidth="1"/>
    <col min="6" max="6" width="6.6640625" customWidth="1"/>
    <col min="7" max="7" width="19" bestFit="1" customWidth="1"/>
    <col min="8" max="8" width="9.5546875" customWidth="1"/>
    <col min="10" max="10" width="9.109375" bestFit="1" customWidth="1"/>
  </cols>
  <sheetData>
    <row r="1" spans="1:10">
      <c r="A1" s="3" t="s">
        <v>0</v>
      </c>
      <c r="E1" s="17" t="s">
        <v>45</v>
      </c>
      <c r="F1" s="17"/>
      <c r="G1" s="17"/>
      <c r="H1" s="16" t="s">
        <v>56</v>
      </c>
    </row>
    <row r="2" spans="1:10">
      <c r="A2" s="3" t="s">
        <v>23</v>
      </c>
      <c r="E2" s="19">
        <v>1</v>
      </c>
      <c r="F2" s="19" t="s">
        <v>12</v>
      </c>
      <c r="G2" s="19">
        <v>50</v>
      </c>
      <c r="H2" s="18">
        <v>0.9</v>
      </c>
    </row>
    <row r="3" spans="1:10">
      <c r="A3" s="3" t="s">
        <v>54</v>
      </c>
      <c r="E3" s="19">
        <v>51</v>
      </c>
      <c r="F3" s="19" t="s">
        <v>12</v>
      </c>
      <c r="G3" s="19">
        <v>100</v>
      </c>
      <c r="H3" s="18">
        <v>0.8</v>
      </c>
    </row>
    <row r="4" spans="1:10">
      <c r="A4" s="3" t="s">
        <v>55</v>
      </c>
      <c r="E4" s="19">
        <v>101</v>
      </c>
      <c r="F4" s="19" t="s">
        <v>12</v>
      </c>
      <c r="G4" s="19">
        <v>300</v>
      </c>
      <c r="H4" s="18">
        <v>0.7</v>
      </c>
    </row>
    <row r="5" spans="1:10">
      <c r="E5" s="19">
        <v>301</v>
      </c>
      <c r="F5" s="19" t="s">
        <v>12</v>
      </c>
      <c r="G5" s="19">
        <v>500</v>
      </c>
      <c r="H5" s="18">
        <v>0.6</v>
      </c>
    </row>
    <row r="6" spans="1:10">
      <c r="E6" s="19">
        <v>501</v>
      </c>
      <c r="F6" s="19" t="s">
        <v>12</v>
      </c>
      <c r="G6" s="19">
        <v>1000</v>
      </c>
      <c r="H6" s="18">
        <v>0.5</v>
      </c>
    </row>
    <row r="7" spans="1:10">
      <c r="E7" s="19">
        <v>1001</v>
      </c>
      <c r="F7" s="19" t="s">
        <v>12</v>
      </c>
      <c r="G7" s="19">
        <v>3000</v>
      </c>
      <c r="H7" s="18">
        <v>0.4</v>
      </c>
    </row>
    <row r="8" spans="1:10">
      <c r="E8" s="19">
        <v>3001</v>
      </c>
      <c r="F8" s="19" t="s">
        <v>12</v>
      </c>
      <c r="G8" s="19">
        <v>5000</v>
      </c>
      <c r="H8" s="18">
        <v>0.3</v>
      </c>
    </row>
    <row r="9" spans="1:10">
      <c r="E9" s="19">
        <v>5001</v>
      </c>
      <c r="F9" s="19" t="s">
        <v>12</v>
      </c>
      <c r="G9" s="19">
        <v>7000</v>
      </c>
      <c r="H9" s="18">
        <v>0.2</v>
      </c>
    </row>
    <row r="10" spans="1:10">
      <c r="E10" s="19">
        <v>7001</v>
      </c>
      <c r="F10" s="19" t="s">
        <v>12</v>
      </c>
      <c r="G10" s="19" t="s">
        <v>13</v>
      </c>
      <c r="H10" s="18">
        <v>0.15</v>
      </c>
    </row>
    <row r="12" spans="1:10">
      <c r="A12" s="15" t="s">
        <v>1</v>
      </c>
      <c r="B12" s="14" t="s">
        <v>14</v>
      </c>
      <c r="C12" s="21" t="s">
        <v>15</v>
      </c>
      <c r="D12" s="15" t="s">
        <v>2</v>
      </c>
      <c r="E12" s="15" t="s">
        <v>3</v>
      </c>
      <c r="F12" s="14" t="s">
        <v>9</v>
      </c>
      <c r="G12" s="15" t="s">
        <v>46</v>
      </c>
      <c r="H12" s="14" t="s">
        <v>133</v>
      </c>
      <c r="I12" s="12" t="s">
        <v>11</v>
      </c>
      <c r="J12" s="15" t="s">
        <v>11</v>
      </c>
    </row>
    <row r="13" spans="1:10">
      <c r="A13" s="11" t="s">
        <v>4</v>
      </c>
      <c r="B13" s="10"/>
      <c r="C13" s="21"/>
      <c r="D13" s="11" t="s">
        <v>5</v>
      </c>
      <c r="E13" s="11" t="s">
        <v>4</v>
      </c>
      <c r="F13" s="10"/>
      <c r="G13" s="11" t="s">
        <v>10</v>
      </c>
      <c r="H13" s="10"/>
      <c r="I13" s="8">
        <v>0.2</v>
      </c>
      <c r="J13" s="11" t="s">
        <v>47</v>
      </c>
    </row>
    <row r="14" spans="1:10">
      <c r="A14" s="6" t="s">
        <v>6</v>
      </c>
      <c r="B14" s="6" t="s">
        <v>57</v>
      </c>
      <c r="D14" s="5"/>
      <c r="E14" s="5"/>
      <c r="F14" s="5"/>
      <c r="G14" s="5"/>
      <c r="H14" s="5"/>
      <c r="I14" s="5"/>
      <c r="J14" s="5"/>
    </row>
    <row r="15" spans="1:10">
      <c r="A15" s="20" t="s">
        <v>58</v>
      </c>
      <c r="B15" s="20" t="s">
        <v>59</v>
      </c>
      <c r="C15" t="s">
        <v>33</v>
      </c>
      <c r="D15" s="19" t="s">
        <v>61</v>
      </c>
      <c r="E15" s="19" t="s">
        <v>62</v>
      </c>
      <c r="F15" s="2">
        <v>13.6</v>
      </c>
      <c r="G15" s="7">
        <f t="shared" ref="G15:G26" si="0">F15*1.1*1.12*60</f>
        <v>1005.3120000000001</v>
      </c>
      <c r="H15" s="7">
        <f>G15/0.6</f>
        <v>1675.5200000000002</v>
      </c>
      <c r="I15" s="7">
        <f>H15/0.8</f>
        <v>2094.4</v>
      </c>
      <c r="J15" s="7">
        <v>3000</v>
      </c>
    </row>
    <row r="16" spans="1:10">
      <c r="A16" s="20" t="s">
        <v>64</v>
      </c>
      <c r="B16" s="20" t="s">
        <v>65</v>
      </c>
      <c r="C16" t="s">
        <v>34</v>
      </c>
      <c r="D16" s="19" t="s">
        <v>7</v>
      </c>
      <c r="E16" s="19" t="s">
        <v>63</v>
      </c>
      <c r="F16" s="2">
        <v>4.4000000000000004</v>
      </c>
      <c r="G16" s="7">
        <f t="shared" si="0"/>
        <v>325.2480000000001</v>
      </c>
      <c r="H16" s="7">
        <f>G16/0.4</f>
        <v>813.12000000000023</v>
      </c>
      <c r="I16" s="7">
        <f>H16/0.8</f>
        <v>1016.4000000000002</v>
      </c>
      <c r="J16" s="7">
        <v>1500</v>
      </c>
    </row>
    <row r="17" spans="1:10">
      <c r="A17" s="20" t="s">
        <v>74</v>
      </c>
      <c r="B17" s="20" t="s">
        <v>126</v>
      </c>
      <c r="C17" t="s">
        <v>17</v>
      </c>
      <c r="D17" s="19" t="s">
        <v>7</v>
      </c>
      <c r="E17" s="19" t="s">
        <v>73</v>
      </c>
      <c r="F17" s="2"/>
      <c r="G17" s="7"/>
      <c r="H17" s="7"/>
      <c r="I17" s="7"/>
      <c r="J17" s="7">
        <v>15000</v>
      </c>
    </row>
    <row r="18" spans="1:10">
      <c r="A18" s="20" t="s">
        <v>76</v>
      </c>
      <c r="B18" s="20" t="s">
        <v>78</v>
      </c>
      <c r="C18" t="s">
        <v>16</v>
      </c>
      <c r="D18" s="19" t="s">
        <v>61</v>
      </c>
      <c r="E18" s="19" t="s">
        <v>75</v>
      </c>
      <c r="F18" s="2">
        <v>97.8</v>
      </c>
      <c r="G18" s="7">
        <f t="shared" si="0"/>
        <v>7229.3760000000011</v>
      </c>
      <c r="H18" s="7">
        <f>G18/0.85</f>
        <v>8505.1482352941184</v>
      </c>
      <c r="I18" s="7">
        <f t="shared" ref="I18:I26" si="1">H18/0.8</f>
        <v>10631.435294117648</v>
      </c>
      <c r="J18" s="7">
        <v>12200</v>
      </c>
    </row>
    <row r="19" spans="1:10">
      <c r="A19" s="20" t="s">
        <v>84</v>
      </c>
      <c r="B19" s="20" t="s">
        <v>124</v>
      </c>
      <c r="C19" t="s">
        <v>19</v>
      </c>
      <c r="D19" s="20" t="s">
        <v>87</v>
      </c>
      <c r="E19" s="19" t="s">
        <v>85</v>
      </c>
      <c r="F19" s="2">
        <v>0.7</v>
      </c>
      <c r="G19" s="7">
        <f t="shared" si="0"/>
        <v>51.744</v>
      </c>
      <c r="H19" s="7">
        <f>G19/0.2</f>
        <v>258.71999999999997</v>
      </c>
      <c r="I19" s="7">
        <f t="shared" si="1"/>
        <v>323.39999999999992</v>
      </c>
      <c r="J19" s="7">
        <v>550</v>
      </c>
    </row>
    <row r="20" spans="1:10">
      <c r="A20" s="20" t="s">
        <v>88</v>
      </c>
      <c r="B20" s="20" t="s">
        <v>127</v>
      </c>
      <c r="C20" t="s">
        <v>27</v>
      </c>
      <c r="D20" s="19" t="s">
        <v>61</v>
      </c>
      <c r="E20" s="19" t="s">
        <v>90</v>
      </c>
      <c r="F20" s="2">
        <v>1.8</v>
      </c>
      <c r="G20" s="7">
        <f t="shared" si="0"/>
        <v>133.05600000000004</v>
      </c>
      <c r="H20" s="7">
        <f>G20/0.3</f>
        <v>443.52000000000015</v>
      </c>
      <c r="I20" s="7">
        <f t="shared" si="1"/>
        <v>554.4000000000002</v>
      </c>
      <c r="J20" s="7">
        <v>550</v>
      </c>
    </row>
    <row r="21" spans="1:10">
      <c r="A21" s="20" t="s">
        <v>91</v>
      </c>
      <c r="B21" s="20" t="s">
        <v>92</v>
      </c>
      <c r="C21" t="s">
        <v>28</v>
      </c>
      <c r="D21" s="19" t="s">
        <v>61</v>
      </c>
      <c r="E21" s="19" t="s">
        <v>94</v>
      </c>
      <c r="F21" s="2">
        <v>0.19</v>
      </c>
      <c r="G21" s="7">
        <f t="shared" si="0"/>
        <v>14.044800000000002</v>
      </c>
      <c r="H21" s="7">
        <f>G21/0.1</f>
        <v>140.44800000000001</v>
      </c>
      <c r="I21" s="7">
        <f t="shared" si="1"/>
        <v>175.56</v>
      </c>
      <c r="J21" s="7">
        <v>200</v>
      </c>
    </row>
    <row r="22" spans="1:10">
      <c r="A22" s="20" t="s">
        <v>80</v>
      </c>
      <c r="B22" s="20" t="s">
        <v>83</v>
      </c>
      <c r="C22" t="s">
        <v>29</v>
      </c>
      <c r="D22" s="20" t="s">
        <v>81</v>
      </c>
      <c r="E22" s="19" t="s">
        <v>82</v>
      </c>
      <c r="F22" s="2">
        <v>0.06</v>
      </c>
      <c r="G22" s="7">
        <f t="shared" si="0"/>
        <v>4.4352000000000009</v>
      </c>
      <c r="H22" s="7">
        <f>G22/0.1</f>
        <v>44.352000000000004</v>
      </c>
      <c r="I22" s="7">
        <f t="shared" si="1"/>
        <v>55.440000000000005</v>
      </c>
      <c r="J22" s="7">
        <v>350</v>
      </c>
    </row>
    <row r="23" spans="1:10">
      <c r="A23" s="20" t="s">
        <v>95</v>
      </c>
      <c r="B23" s="20" t="s">
        <v>96</v>
      </c>
      <c r="C23" t="s">
        <v>30</v>
      </c>
      <c r="D23" s="20" t="s">
        <v>99</v>
      </c>
      <c r="E23" s="19" t="s">
        <v>98</v>
      </c>
      <c r="F23" s="2">
        <v>1.7</v>
      </c>
      <c r="G23" s="7">
        <f t="shared" si="0"/>
        <v>125.66400000000002</v>
      </c>
      <c r="H23" s="7">
        <f>G23/0.3</f>
        <v>418.88000000000005</v>
      </c>
      <c r="I23" s="7">
        <f t="shared" si="1"/>
        <v>523.6</v>
      </c>
      <c r="J23" s="7">
        <v>600</v>
      </c>
    </row>
    <row r="24" spans="1:10">
      <c r="A24" s="20" t="s">
        <v>100</v>
      </c>
      <c r="B24" s="20" t="s">
        <v>101</v>
      </c>
      <c r="C24" t="s">
        <v>31</v>
      </c>
      <c r="D24" s="20" t="s">
        <v>103</v>
      </c>
      <c r="E24" s="19" t="s">
        <v>102</v>
      </c>
      <c r="F24" s="2">
        <v>1.1000000000000001</v>
      </c>
      <c r="G24" s="7">
        <f t="shared" si="0"/>
        <v>81.312000000000026</v>
      </c>
      <c r="H24" s="7">
        <f>G24/0.2</f>
        <v>406.56000000000012</v>
      </c>
      <c r="I24" s="7">
        <f t="shared" si="1"/>
        <v>508.2000000000001</v>
      </c>
      <c r="J24" s="7">
        <v>500</v>
      </c>
    </row>
    <row r="25" spans="1:10">
      <c r="A25" s="20" t="s">
        <v>104</v>
      </c>
      <c r="B25" s="20" t="s">
        <v>105</v>
      </c>
      <c r="C25" t="s">
        <v>25</v>
      </c>
      <c r="D25" s="20" t="s">
        <v>108</v>
      </c>
      <c r="E25" s="19" t="s">
        <v>107</v>
      </c>
      <c r="F25" s="2">
        <v>3.5</v>
      </c>
      <c r="G25" s="7">
        <f t="shared" si="0"/>
        <v>258.72000000000008</v>
      </c>
      <c r="H25" s="7">
        <f>G25/0.3</f>
        <v>862.40000000000032</v>
      </c>
      <c r="I25" s="7">
        <f t="shared" si="1"/>
        <v>1078.0000000000002</v>
      </c>
      <c r="J25" s="7">
        <v>1400</v>
      </c>
    </row>
    <row r="26" spans="1:10">
      <c r="A26" s="20" t="s">
        <v>21</v>
      </c>
      <c r="B26" s="20" t="s">
        <v>24</v>
      </c>
      <c r="C26" t="s">
        <v>32</v>
      </c>
      <c r="D26" s="20" t="s">
        <v>79</v>
      </c>
      <c r="E26" s="19" t="s">
        <v>20</v>
      </c>
      <c r="F26" s="2">
        <v>7</v>
      </c>
      <c r="G26" s="7">
        <f t="shared" si="0"/>
        <v>517.44000000000017</v>
      </c>
      <c r="H26" s="7">
        <f>G26/0.5</f>
        <v>1034.8800000000003</v>
      </c>
      <c r="I26" s="7">
        <f t="shared" si="1"/>
        <v>1293.6000000000004</v>
      </c>
      <c r="J26" s="7">
        <v>1650</v>
      </c>
    </row>
    <row r="27" spans="1:10">
      <c r="A27" s="6" t="s">
        <v>8</v>
      </c>
      <c r="B27" s="6" t="s">
        <v>57</v>
      </c>
      <c r="D27" s="5"/>
      <c r="E27" s="5"/>
      <c r="F27" s="5"/>
      <c r="G27" s="5"/>
      <c r="H27" s="5"/>
      <c r="I27" s="5"/>
      <c r="J27" s="5"/>
    </row>
    <row r="28" spans="1:10">
      <c r="A28" s="20" t="s">
        <v>128</v>
      </c>
      <c r="B28" s="20" t="s">
        <v>123</v>
      </c>
      <c r="C28" t="s">
        <v>38</v>
      </c>
      <c r="D28" s="19" t="s">
        <v>7</v>
      </c>
      <c r="E28" s="19" t="s">
        <v>114</v>
      </c>
      <c r="F28" s="2">
        <v>3.1</v>
      </c>
      <c r="G28" s="7">
        <f t="shared" ref="G28:G30" si="2">F28*1.1*1.12*60</f>
        <v>229.15200000000004</v>
      </c>
      <c r="H28" s="7">
        <f>G28/0.3</f>
        <v>763.84000000000015</v>
      </c>
      <c r="I28" s="7">
        <f>H28/0.8</f>
        <v>954.80000000000018</v>
      </c>
      <c r="J28" s="7">
        <v>1000</v>
      </c>
    </row>
    <row r="29" spans="1:10">
      <c r="A29" s="20" t="s">
        <v>129</v>
      </c>
      <c r="B29" s="20" t="s">
        <v>125</v>
      </c>
      <c r="C29" t="s">
        <v>39</v>
      </c>
      <c r="D29" s="19" t="s">
        <v>7</v>
      </c>
      <c r="E29" s="19" t="s">
        <v>117</v>
      </c>
      <c r="F29" s="2">
        <v>1.5</v>
      </c>
      <c r="G29" s="7">
        <f t="shared" si="2"/>
        <v>110.88000000000002</v>
      </c>
      <c r="H29" s="7">
        <f>G29/0.3</f>
        <v>369.60000000000008</v>
      </c>
      <c r="I29" s="7">
        <f>H29/0.8</f>
        <v>462.00000000000006</v>
      </c>
      <c r="J29" s="7">
        <v>550</v>
      </c>
    </row>
    <row r="30" spans="1:10">
      <c r="A30" s="20" t="s">
        <v>130</v>
      </c>
      <c r="B30" s="20" t="s">
        <v>118</v>
      </c>
      <c r="C30" t="s">
        <v>40</v>
      </c>
      <c r="D30" s="19" t="s">
        <v>7</v>
      </c>
      <c r="E30" s="19" t="s">
        <v>110</v>
      </c>
      <c r="F30" s="2">
        <v>142.5</v>
      </c>
      <c r="G30" s="7">
        <f t="shared" si="2"/>
        <v>10533.600000000002</v>
      </c>
      <c r="H30" s="7">
        <f>G30/0.85</f>
        <v>12392.470588235297</v>
      </c>
      <c r="I30" s="7">
        <f>H30/0.8</f>
        <v>15490.588235294121</v>
      </c>
      <c r="J30" s="7">
        <v>16000</v>
      </c>
    </row>
    <row r="31" spans="1:10">
      <c r="A31" s="20" t="s">
        <v>131</v>
      </c>
      <c r="B31" s="20" t="s">
        <v>122</v>
      </c>
      <c r="C31" t="s">
        <v>41</v>
      </c>
      <c r="D31" s="19" t="s">
        <v>7</v>
      </c>
      <c r="E31" s="19" t="s">
        <v>111</v>
      </c>
      <c r="F31" s="2"/>
      <c r="G31" s="7">
        <f>F31*1.1*1.12*60</f>
        <v>0</v>
      </c>
      <c r="H31" s="7">
        <f>G31/0.75</f>
        <v>0</v>
      </c>
      <c r="I31" s="7">
        <f>H31/0.8</f>
        <v>0</v>
      </c>
      <c r="J31" s="7">
        <v>15000</v>
      </c>
    </row>
    <row r="32" spans="1:10">
      <c r="A32" s="20" t="s">
        <v>35</v>
      </c>
      <c r="B32" s="20" t="s">
        <v>120</v>
      </c>
      <c r="C32" t="s">
        <v>36</v>
      </c>
      <c r="D32" s="20" t="s">
        <v>42</v>
      </c>
      <c r="E32" s="19" t="s">
        <v>43</v>
      </c>
      <c r="F32" s="2">
        <v>1.6</v>
      </c>
      <c r="G32" s="7">
        <f t="shared" ref="G32:G35" si="3">F32*1.1*1.12*60</f>
        <v>118.27200000000003</v>
      </c>
      <c r="H32" s="7">
        <f>G32/0.3</f>
        <v>394.24000000000012</v>
      </c>
      <c r="I32" s="7">
        <f t="shared" ref="I32:I33" si="4">H32/0.8</f>
        <v>492.80000000000013</v>
      </c>
      <c r="J32" s="7">
        <v>1100</v>
      </c>
    </row>
    <row r="33" spans="1:10">
      <c r="A33" s="20" t="s">
        <v>132</v>
      </c>
      <c r="B33" s="20" t="s">
        <v>121</v>
      </c>
      <c r="C33" t="s">
        <v>36</v>
      </c>
      <c r="D33" s="19" t="s">
        <v>7</v>
      </c>
      <c r="E33" s="19" t="s">
        <v>113</v>
      </c>
      <c r="F33" s="2">
        <v>1.4</v>
      </c>
      <c r="G33" s="7">
        <f t="shared" si="3"/>
        <v>103.488</v>
      </c>
      <c r="H33" s="7">
        <f>G33/0.3</f>
        <v>344.96000000000004</v>
      </c>
      <c r="I33" s="7">
        <f t="shared" si="4"/>
        <v>431.20000000000005</v>
      </c>
      <c r="J33" s="7">
        <v>1100</v>
      </c>
    </row>
    <row r="34" spans="1:10">
      <c r="A34" s="20" t="s">
        <v>68</v>
      </c>
      <c r="B34" s="20" t="s">
        <v>69</v>
      </c>
      <c r="C34" t="s">
        <v>26</v>
      </c>
      <c r="D34" s="19" t="s">
        <v>7</v>
      </c>
      <c r="E34" s="19" t="s">
        <v>66</v>
      </c>
      <c r="F34" s="2">
        <v>89.5</v>
      </c>
      <c r="G34" s="7">
        <f t="shared" si="3"/>
        <v>6615.84</v>
      </c>
      <c r="H34" s="7">
        <f>G34/0.8</f>
        <v>8269.7999999999993</v>
      </c>
      <c r="I34" s="7">
        <f>H34/0.8</f>
        <v>10337.249999999998</v>
      </c>
      <c r="J34" s="7">
        <v>10500</v>
      </c>
    </row>
    <row r="35" spans="1:10">
      <c r="A35" s="20" t="s">
        <v>72</v>
      </c>
      <c r="B35" s="20" t="s">
        <v>119</v>
      </c>
      <c r="C35" t="s">
        <v>37</v>
      </c>
      <c r="D35" s="19" t="s">
        <v>7</v>
      </c>
      <c r="E35" s="19" t="s">
        <v>70</v>
      </c>
      <c r="F35" s="2">
        <v>22.4</v>
      </c>
      <c r="G35" s="7">
        <f t="shared" si="3"/>
        <v>1655.808</v>
      </c>
      <c r="H35" s="7">
        <f>G35/0.6</f>
        <v>2759.6800000000003</v>
      </c>
      <c r="I35" s="7">
        <f>H35/0.8</f>
        <v>3449.6000000000004</v>
      </c>
      <c r="J35" s="7">
        <v>3500</v>
      </c>
    </row>
    <row r="38" spans="1:10">
      <c r="A38" t="s">
        <v>48</v>
      </c>
      <c r="E38" t="s">
        <v>51</v>
      </c>
    </row>
    <row r="41" spans="1:10">
      <c r="A41" t="s">
        <v>49</v>
      </c>
      <c r="E41" t="s">
        <v>52</v>
      </c>
    </row>
    <row r="42" spans="1:10">
      <c r="A42" t="s">
        <v>50</v>
      </c>
      <c r="E42" t="s">
        <v>53</v>
      </c>
    </row>
  </sheetData>
  <mergeCells count="5">
    <mergeCell ref="E1:G1"/>
    <mergeCell ref="B12:B13"/>
    <mergeCell ref="C12:C13"/>
    <mergeCell ref="F12:F13"/>
    <mergeCell ref="H12:H13"/>
  </mergeCells>
  <pageMargins left="0.19685039370078741" right="0.19685039370078741" top="0.31" bottom="0.27559055118110237" header="0.2" footer="0.23622047244094491"/>
  <pageSetup paperSize="9" scale="8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3" sqref="O13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masterlist</vt:lpstr>
      <vt:lpstr>SRP.for.OMF</vt:lpstr>
      <vt:lpstr>SRP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cp:lastPrinted>2024-02-07T03:35:29Z</cp:lastPrinted>
  <dcterms:created xsi:type="dcterms:W3CDTF">2023-08-17T04:02:26Z</dcterms:created>
  <dcterms:modified xsi:type="dcterms:W3CDTF">2025-07-01T23:42:49Z</dcterms:modified>
</cp:coreProperties>
</file>