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2" yWindow="0" windowWidth="10332" windowHeight="8820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BS!$A$3:$G$47</definedName>
    <definedName name="_xlnm.Print_Area" localSheetId="5">'BS SCHED'!$A$1:$K$188</definedName>
    <definedName name="_xlnm.Print_Area" localSheetId="7">'C.O.S '!$A$1:$AB$135</definedName>
    <definedName name="_xlnm.Print_Area" localSheetId="2">IS!$A$1:$BD$53</definedName>
    <definedName name="_xlnm.Print_Area" localSheetId="6">'Lapsing '!$A$1:$V$74</definedName>
    <definedName name="_xlnm.Print_Area" localSheetId="1">TB!$A$2:$BV$116</definedName>
    <definedName name="_xlnm.Print_Area" localSheetId="0">'TB (2)'!$A$1:$C$79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B40" i="9"/>
  <c r="B6"/>
  <c r="B79" l="1"/>
  <c r="D12" i="1"/>
  <c r="D43"/>
  <c r="AX12" i="3"/>
  <c r="AY12"/>
  <c r="AZ12"/>
  <c r="BA12"/>
  <c r="BB12"/>
  <c r="AX16"/>
  <c r="AY16"/>
  <c r="AZ16"/>
  <c r="BA16"/>
  <c r="BB16"/>
  <c r="AX49"/>
  <c r="AX50" s="1"/>
  <c r="AX53" s="1"/>
  <c r="AY49"/>
  <c r="AZ49"/>
  <c r="AZ50" s="1"/>
  <c r="AZ53" s="1"/>
  <c r="BA49"/>
  <c r="BB49"/>
  <c r="BB50" s="1"/>
  <c r="BB53" s="1"/>
  <c r="AY50"/>
  <c r="AY53" s="1"/>
  <c r="BA50"/>
  <c r="BA53" s="1"/>
  <c r="BP87" i="5"/>
  <c r="D11" i="1"/>
  <c r="D22"/>
  <c r="D14"/>
  <c r="AV8" i="5"/>
  <c r="BD51" i="3" l="1"/>
  <c r="D27" i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F9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D14"/>
  <c r="F14" s="1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 s="1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 s="1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AT51" s="1"/>
  <c r="BU55" i="5"/>
  <c r="AV14" i="3"/>
  <c r="M55" i="5"/>
  <c r="H14" i="3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9" i="9"/>
  <c r="G50" i="3"/>
  <c r="G53" s="1"/>
  <c r="I53"/>
  <c r="K50"/>
  <c r="K53" s="1"/>
  <c r="M53"/>
  <c r="E11" i="4"/>
  <c r="O11"/>
  <c r="Q11"/>
  <c r="S11"/>
  <c r="U11"/>
  <c r="W11"/>
  <c r="Y11"/>
  <c r="AT62" i="3"/>
  <c r="AV62" s="1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BC50"/>
  <c r="BC53" s="1"/>
  <c r="C53"/>
  <c r="Q53"/>
  <c r="S53"/>
  <c r="U53"/>
  <c r="H58"/>
  <c r="L58"/>
  <c r="P58"/>
  <c r="T58"/>
  <c r="AW94" i="5"/>
  <c r="E17" i="1"/>
  <c r="G37"/>
  <c r="G40" s="1"/>
  <c r="G47" s="1"/>
  <c r="E39"/>
  <c r="G45"/>
  <c r="B81"/>
  <c r="D79" i="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H79"/>
  <c r="BI79"/>
  <c r="BJ79"/>
  <c r="BK79"/>
  <c r="BL79"/>
  <c r="BM79"/>
  <c r="BN79"/>
  <c r="BO79"/>
  <c r="BP79"/>
  <c r="BQ79"/>
  <c r="BR79"/>
  <c r="BS79"/>
  <c r="BT79"/>
  <c r="BU79"/>
  <c r="BV79"/>
  <c r="BW79"/>
  <c r="BX79"/>
  <c r="BY79"/>
  <c r="BZ79"/>
  <c r="CA79"/>
  <c r="CB79"/>
  <c r="CC79"/>
  <c r="CD79"/>
  <c r="CE79"/>
  <c r="CF79"/>
  <c r="CG79"/>
  <c r="CH79"/>
  <c r="CI79"/>
  <c r="CJ79"/>
  <c r="CK79"/>
  <c r="CL79"/>
  <c r="CM79"/>
  <c r="CN79"/>
  <c r="CO79"/>
  <c r="CP79"/>
  <c r="CQ79"/>
  <c r="CR79"/>
  <c r="CS79"/>
  <c r="CT79"/>
  <c r="CU79"/>
  <c r="CV79"/>
  <c r="CW79"/>
  <c r="CX79"/>
  <c r="CY79"/>
  <c r="CZ79"/>
  <c r="DA79"/>
  <c r="DB79"/>
  <c r="DC79"/>
  <c r="DD79"/>
  <c r="DE79"/>
  <c r="DF79"/>
  <c r="DG79"/>
  <c r="DH79"/>
  <c r="DI79"/>
  <c r="DJ79"/>
  <c r="DK79"/>
  <c r="DL79"/>
  <c r="DM79"/>
  <c r="DN79"/>
  <c r="DO79"/>
  <c r="DP79"/>
  <c r="DQ79"/>
  <c r="DR79"/>
  <c r="DS79"/>
  <c r="DT79"/>
  <c r="DU79"/>
  <c r="DV79"/>
  <c r="DW79"/>
  <c r="DX79"/>
  <c r="DY79"/>
  <c r="DZ79"/>
  <c r="EA79"/>
  <c r="EB79"/>
  <c r="EC79"/>
  <c r="ED79"/>
  <c r="EE79"/>
  <c r="EF79"/>
  <c r="EG79"/>
  <c r="EH79"/>
  <c r="EI79"/>
  <c r="EJ79"/>
  <c r="EK79"/>
  <c r="EL79"/>
  <c r="EM79"/>
  <c r="EN79"/>
  <c r="EO79"/>
  <c r="EP79"/>
  <c r="EQ79"/>
  <c r="ER79"/>
  <c r="ES79"/>
  <c r="ET79"/>
  <c r="EU79"/>
  <c r="EV79"/>
  <c r="EW79"/>
  <c r="EX79"/>
  <c r="EY79"/>
  <c r="EZ79"/>
  <c r="FA79"/>
  <c r="FB79"/>
  <c r="FC79"/>
  <c r="FD79"/>
  <c r="FE79"/>
  <c r="FF79"/>
  <c r="FG79"/>
  <c r="FH79"/>
  <c r="FI79"/>
  <c r="FJ79"/>
  <c r="FK79"/>
  <c r="FL79"/>
  <c r="FM79"/>
  <c r="FN79"/>
  <c r="FO79"/>
  <c r="FP79"/>
  <c r="FQ79"/>
  <c r="FR79"/>
  <c r="FS79"/>
  <c r="FT79"/>
  <c r="FU79"/>
  <c r="FV79"/>
  <c r="FW79"/>
  <c r="FX79"/>
  <c r="FY79"/>
  <c r="FZ79"/>
  <c r="GA79"/>
  <c r="GB79"/>
  <c r="GC79"/>
  <c r="GD79"/>
  <c r="GE79"/>
  <c r="GF79"/>
  <c r="GG79"/>
  <c r="GH79"/>
  <c r="GI79"/>
  <c r="GJ79"/>
  <c r="GK79"/>
  <c r="GL79"/>
  <c r="GM79"/>
  <c r="GN79"/>
  <c r="GO79"/>
  <c r="GP79"/>
  <c r="GQ79"/>
  <c r="GR79"/>
  <c r="GS79"/>
  <c r="GT79"/>
  <c r="GU79"/>
  <c r="GV79"/>
  <c r="GW79"/>
  <c r="GX79"/>
  <c r="GY79"/>
  <c r="GZ79"/>
  <c r="HA79"/>
  <c r="HB79"/>
  <c r="HC79"/>
  <c r="HD79"/>
  <c r="HE79"/>
  <c r="HF79"/>
  <c r="HG79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C80" i="9" l="1"/>
  <c r="BO93" i="5"/>
  <c r="N35" i="3"/>
  <c r="R35" s="1"/>
  <c r="AD38"/>
  <c r="AH38" s="1"/>
  <c r="AL38" s="1"/>
  <c r="AP38" s="1"/>
  <c r="AT38" s="1"/>
  <c r="BD38" s="1"/>
  <c r="AD36"/>
  <c r="AH36" s="1"/>
  <c r="H16"/>
  <c r="N45"/>
  <c r="AL48"/>
  <c r="AP48" s="1"/>
  <c r="AT48" s="1"/>
  <c r="BD48" s="1"/>
  <c r="S93" i="5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D22" s="1"/>
  <c r="AH22" s="1"/>
  <c r="AL22" s="1"/>
  <c r="AP22" s="1"/>
  <c r="AT22" s="1"/>
  <c r="BD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R11" s="1"/>
  <c r="V11" s="1"/>
  <c r="Z11" s="1"/>
  <c r="AD11" s="1"/>
  <c r="AH11" s="1"/>
  <c r="AL11" s="1"/>
  <c r="AP11" s="1"/>
  <c r="AT11" s="1"/>
  <c r="BD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V51" s="1"/>
  <c r="Z51" s="1"/>
  <c r="AD51" s="1"/>
  <c r="AH51" s="1"/>
  <c r="AL51" s="1"/>
  <c r="AP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AD46" s="1"/>
  <c r="AH46" s="1"/>
  <c r="AL46" s="1"/>
  <c r="AP46" s="1"/>
  <c r="AT46" s="1"/>
  <c r="BD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R47" s="1"/>
  <c r="V47" s="1"/>
  <c r="Z47" s="1"/>
  <c r="AD47" s="1"/>
  <c r="AH47" s="1"/>
  <c r="AL47" s="1"/>
  <c r="AP47" s="1"/>
  <c r="AT47" s="1"/>
  <c r="BD47" s="1"/>
  <c r="N27"/>
  <c r="R27" s="1"/>
  <c r="V27" s="1"/>
  <c r="Z27" s="1"/>
  <c r="AD27" s="1"/>
  <c r="AH27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J21"/>
  <c r="N21" s="1"/>
  <c r="R21" s="1"/>
  <c r="V21" s="1"/>
  <c r="Z21" s="1"/>
  <c r="AD21" s="1"/>
  <c r="AH21" s="1"/>
  <c r="AL21" s="1"/>
  <c r="AP21" s="1"/>
  <c r="AT21" s="1"/>
  <c r="BD21" s="1"/>
  <c r="J14"/>
  <c r="N14" s="1"/>
  <c r="R14" s="1"/>
  <c r="V14" s="1"/>
  <c r="Z14" s="1"/>
  <c r="AD14" s="1"/>
  <c r="AH14" s="1"/>
  <c r="AL14" s="1"/>
  <c r="AP14" s="1"/>
  <c r="AT14" s="1"/>
  <c r="W39" i="4"/>
  <c r="W40" s="1"/>
  <c r="AL36" i="3"/>
  <c r="AP36" s="1"/>
  <c r="AT36" s="1"/>
  <c r="BD36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L32" i="3"/>
  <c r="L49" s="1"/>
  <c r="T80" i="5"/>
  <c r="Z80" s="1"/>
  <c r="AF80" s="1"/>
  <c r="AL80" s="1"/>
  <c r="AR80" s="1"/>
  <c r="AX80" s="1"/>
  <c r="BD80" s="1"/>
  <c r="BJ80" s="1"/>
  <c r="BP80" s="1"/>
  <c r="BV80" s="1"/>
  <c r="AV49" i="3"/>
  <c r="AV50" s="1"/>
  <c r="AV53" s="1"/>
  <c r="AV63" s="1"/>
  <c r="V35"/>
  <c r="Z35" s="1"/>
  <c r="AD35" s="1"/>
  <c r="AH35" s="1"/>
  <c r="AL35" s="1"/>
  <c r="AP35" s="1"/>
  <c r="AT35" s="1"/>
  <c r="BD35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N26" i="3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AD29"/>
  <c r="AH29" s="1"/>
  <c r="AL29" s="1"/>
  <c r="AP29" s="1"/>
  <c r="AT29" s="1"/>
  <c r="BD29" s="1"/>
  <c r="BD28"/>
  <c r="T49"/>
  <c r="AA134" i="12"/>
  <c r="N134"/>
  <c r="J134"/>
  <c r="J32" i="3"/>
  <c r="G93" i="5"/>
  <c r="BV8" l="1"/>
  <c r="D18" i="1"/>
  <c r="L50" i="3"/>
  <c r="L53" s="1"/>
  <c r="L60" s="1"/>
  <c r="T50"/>
  <c r="T53" s="1"/>
  <c r="T63" s="1"/>
  <c r="Z15" i="5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X6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54" i="3"/>
  <c r="AF54"/>
  <c r="AF60"/>
  <c r="AF56"/>
  <c r="AF63"/>
  <c r="H54"/>
  <c r="H56"/>
  <c r="H60"/>
  <c r="H63"/>
  <c r="AN54"/>
  <c r="AN63"/>
  <c r="AN56"/>
  <c r="AN60"/>
  <c r="E25" i="1"/>
  <c r="D29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E12" i="1" l="1"/>
  <c r="E18" s="1"/>
  <c r="E29" s="1"/>
  <c r="X54" i="3"/>
  <c r="T60"/>
  <c r="L56"/>
  <c r="X56"/>
  <c r="L63"/>
  <c r="X60"/>
  <c r="D56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BV49" i="5"/>
  <c r="T93"/>
  <c r="D30" i="1"/>
  <c r="E30" l="1"/>
  <c r="J63" i="3"/>
  <c r="N50"/>
  <c r="N53" s="1"/>
  <c r="R12"/>
  <c r="R17" s="1"/>
  <c r="V9"/>
  <c r="R16"/>
  <c r="R49"/>
  <c r="V19"/>
  <c r="AX6" i="5"/>
  <c r="AF68"/>
  <c r="Z94"/>
  <c r="Z93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D44" i="1" s="1"/>
  <c r="AL58" i="3"/>
  <c r="AL60" s="1"/>
  <c r="AP58" s="1"/>
  <c r="AV58" s="1"/>
  <c r="AT50"/>
  <c r="AT53" s="1"/>
  <c r="AT63" l="1"/>
  <c r="AP60"/>
  <c r="AV60" s="1"/>
  <c r="E44" i="1" l="1"/>
  <c r="E45" s="1"/>
  <c r="E47" s="1"/>
  <c r="E49" s="1"/>
  <c r="D45"/>
  <c r="D47" s="1"/>
  <c r="D49" l="1"/>
  <c r="D48"/>
  <c r="G29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<sst xmlns="http://schemas.openxmlformats.org/spreadsheetml/2006/main" count="1083" uniqueCount="579">
  <si>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</si>
  <si>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</si>
  <si>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</si>
  <si>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</si>
  <si>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</si>
  <si>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</si>
  <si>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</si>
  <si>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</si>
  <si>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</si>
  <si>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</si>
  <si>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</si>
  <si>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</si>
  <si>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</si>
  <si>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</si>
  <si>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</si>
  <si>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</si>
  <si>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</si>
  <si>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</si>
  <si>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</si>
  <si>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</si>
  <si>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</si>
  <si>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</si>
  <si>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</si>
  <si>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</si>
  <si>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</si>
  <si>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</si>
  <si>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</si>
  <si>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</si>
  <si>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</si>
  <si>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</si>
  <si>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</si>
  <si>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</si>
  <si>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</si>
  <si>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</si>
  <si>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</si>
  <si>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</si>
  <si>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</si>
  <si>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</si>
  <si>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</si>
  <si>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</si>
  <si>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</si>
  <si>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</si>
  <si>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</si>
  <si>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</si>
  <si>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</si>
  <si>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</si>
  <si>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</si>
  <si>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</si>
  <si>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</si>
  <si>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</si>
  <si>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</si>
  <si>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</si>
  <si>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</si>
  <si>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</si>
  <si>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</si>
  <si>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</si>
  <si>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</si>
  <si>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</si>
  <si>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</si>
  <si>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</si>
  <si>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</si>
  <si>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</si>
  <si>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</si>
  <si>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</si>
  <si>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</si>
  <si>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</si>
  <si>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</si>
  <si>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</si>
  <si>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</si>
  <si>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</si>
  <si>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</si>
  <si>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</si>
  <si>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</si>
  <si>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</si>
  <si>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</si>
  <si>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</si>
  <si>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</si>
  <si>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</si>
  <si>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</si>
  <si>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</si>
  <si>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</si>
  <si>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</si>
  <si>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</si>
  <si>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</si>
  <si>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</si>
  <si>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</si>
  <si>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</si>
  <si>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</si>
  <si>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</si>
  <si>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</si>
  <si>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</si>
  <si>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</si>
  <si>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</si>
  <si>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</si>
  <si>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</si>
  <si>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</si>
  <si>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</si>
  <si>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</si>
  <si>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</si>
  <si>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</si>
  <si>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</si>
  <si>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</si>
  <si>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</si>
  <si>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</si>
  <si>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</si>
  <si>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</si>
  <si>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</si>
  <si>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</si>
  <si>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</si>
  <si>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</si>
  <si>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</si>
  <si>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</si>
  <si>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</si>
  <si>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</si>
  <si>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</si>
  <si>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</si>
  <si>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</si>
  <si>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</si>
  <si>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</si>
  <si>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</si>
  <si>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</si>
  <si>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</si>
  <si>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</si>
  <si>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</si>
  <si>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</si>
  <si>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</si>
  <si>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</si>
  <si>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</si>
  <si>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</si>
  <si>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</si>
  <si>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</si>
  <si>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</si>
  <si>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</si>
  <si>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</si>
  <si>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</si>
  <si>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</si>
  <si>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</si>
  <si>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</si>
  <si>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</si>
  <si>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</si>
  <si>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</si>
  <si>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</si>
  <si>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</si>
  <si>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</si>
  <si>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</si>
  <si>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</si>
  <si>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</si>
  <si>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</si>
  <si>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</si>
  <si>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</si>
  <si>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</si>
  <si>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</si>
  <si>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</si>
  <si>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</si>
  <si>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</si>
  <si>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</si>
  <si>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</si>
  <si>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</si>
  <si>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</si>
  <si>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</si>
  <si>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</si>
  <si>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</si>
  <si>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</si>
  <si>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</si>
  <si>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</si>
  <si>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</si>
  <si>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</si>
  <si>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</si>
  <si>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</si>
  <si>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</si>
  <si>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</si>
  <si>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</si>
  <si>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</si>
  <si>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</si>
  <si>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</si>
  <si>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</si>
  <si>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</si>
  <si>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</si>
  <si>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</si>
  <si>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</si>
  <si>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</si>
  <si>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</si>
  <si>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</si>
  <si>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</si>
  <si>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</si>
  <si>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</si>
  <si>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</si>
  <si>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</si>
  <si>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</si>
  <si>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</si>
  <si>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</si>
  <si>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</si>
  <si>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</si>
  <si>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</si>
  <si>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</si>
  <si>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</si>
  <si>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</si>
  <si>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</si>
  <si>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</si>
  <si>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</si>
  <si>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</si>
  <si>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</si>
  <si>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</si>
  <si>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</si>
  <si>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</si>
  <si>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</si>
  <si>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</si>
  <si>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</si>
  <si>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</si>
  <si>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</si>
  <si>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</si>
  <si>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</si>
  <si>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</si>
  <si>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</si>
  <si>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</si>
  <si>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</si>
  <si>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</si>
  <si>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</si>
  <si>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</si>
  <si>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</si>
  <si>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</si>
  <si>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</si>
  <si>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</si>
  <si>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</si>
  <si>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</si>
  <si>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</si>
  <si>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</si>
  <si>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</si>
  <si>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</si>
  <si>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</si>
  <si>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</si>
  <si>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</si>
  <si>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</si>
  <si>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</si>
  <si>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</si>
  <si>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</si>
  <si>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</si>
  <si>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</si>
  <si>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</si>
  <si>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</si>
  <si>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</si>
  <si>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</si>
  <si>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</si>
  <si>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</si>
  <si>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</si>
  <si>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</si>
  <si>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</si>
  <si>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</si>
  <si>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</si>
  <si>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</si>
  <si>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</si>
  <si>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</si>
  <si>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</si>
  <si>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</si>
  <si>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</si>
  <si>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</si>
  <si>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</si>
  <si>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</si>
  <si>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</si>
  <si>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</si>
  <si>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</si>
  <si>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</si>
  <si>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</si>
  <si>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</si>
  <si>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</si>
  <si>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</si>
  <si>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</si>
  <si>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</si>
  <si>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</si>
  <si>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</si>
  <si>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</si>
  <si>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</si>
  <si>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</si>
  <si>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</si>
  <si>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</si>
  <si>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</si>
  <si>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</si>
  <si>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</si>
  <si>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</si>
  <si>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</si>
  <si>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</si>
  <si>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</si>
  <si>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</si>
  <si>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</si>
  <si>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</si>
  <si>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</si>
  <si>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</si>
  <si>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</si>
  <si>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</si>
  <si>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</si>
  <si>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</si>
  <si>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</si>
  <si>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</si>
  <si>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</si>
  <si>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</si>
  <si>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</si>
  <si>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</si>
  <si>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</si>
  <si>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</si>
  <si>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</si>
  <si>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</si>
  <si>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</si>
  <si>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</si>
  <si>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</si>
  <si>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</si>
  <si>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</si>
  <si>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</si>
  <si>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</si>
  <si>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</si>
  <si>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</si>
  <si>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</si>
  <si>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</si>
  <si>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</si>
  <si>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</si>
  <si>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</si>
  <si>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</si>
  <si>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</si>
  <si>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</si>
  <si>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</si>
  <si>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</si>
  <si>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</si>
  <si>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</si>
  <si>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</si>
  <si>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</si>
  <si>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</si>
  <si>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</si>
  <si>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</si>
  <si>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</si>
  <si>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</si>
  <si>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</si>
  <si>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</si>
  <si>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</si>
  <si>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</si>
  <si>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</si>
  <si>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</si>
  <si>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</si>
  <si>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</si>
  <si>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</si>
  <si>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</si>
  <si>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</si>
  <si>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</si>
  <si>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</si>
  <si>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</si>
  <si>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</si>
  <si>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</si>
  <si>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</si>
  <si>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</si>
  <si>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</si>
  <si>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</si>
  <si>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</si>
  <si>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</si>
  <si>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</si>
  <si>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</si>
  <si>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</si>
  <si>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</si>
  <si>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</si>
  <si>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</si>
  <si>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</si>
  <si>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</si>
  <si>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</si>
  <si>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</si>
  <si>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</si>
  <si>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</si>
  <si>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</si>
  <si>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</si>
  <si>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</si>
  <si>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</si>
  <si>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</si>
  <si>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</si>
  <si>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</si>
  <si>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</si>
  <si>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</si>
  <si>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</si>
  <si>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</si>
  <si>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</si>
  <si>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</si>
  <si>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</si>
  <si>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</si>
  <si>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</si>
  <si>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</si>
  <si>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</si>
  <si>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</si>
  <si>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</si>
  <si>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</si>
  <si>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</si>
  <si>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</si>
  <si>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</si>
  <si>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</si>
  <si>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</si>
  <si>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</si>
  <si>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</si>
  <si>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</si>
  <si>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</si>
  <si>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</si>
  <si>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</si>
  <si>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</si>
  <si>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</si>
  <si>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</si>
  <si>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</si>
  <si>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</si>
  <si>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</si>
  <si>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</si>
  <si>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</si>
  <si>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</si>
  <si>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</si>
  <si>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</si>
  <si>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</si>
  <si>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</si>
  <si>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</si>
  <si>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</si>
  <si>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</si>
  <si>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</si>
  <si>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</si>
  <si>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</si>
  <si>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</si>
  <si>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</si>
  <si>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</si>
  <si>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</si>
  <si>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</si>
  <si>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</si>
  <si>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</si>
  <si>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</si>
  <si>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</si>
  <si>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</si>
  <si>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</si>
  <si>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</si>
  <si>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</si>
  <si>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</si>
  <si>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</si>
  <si>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</si>
  <si>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</si>
  <si>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</si>
  <si>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</si>
  <si>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</si>
  <si>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</si>
  <si>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</si>
  <si>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</si>
  <si>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</si>
  <si>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</si>
  <si>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</si>
  <si>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</si>
  <si>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</si>
  <si>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</si>
  <si>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</si>
  <si>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</si>
  <si>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</si>
  <si>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</si>
  <si>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</si>
  <si>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</si>
  <si>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</si>
  <si>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</si>
  <si>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</si>
  <si>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</si>
  <si>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</si>
  <si>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</si>
  <si>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</si>
  <si>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</si>
  <si>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</si>
  <si>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</si>
  <si>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</si>
  <si>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</si>
  <si>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</si>
  <si>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</si>
  <si>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</si>
  <si>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</si>
  <si>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</si>
  <si>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</si>
  <si>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</si>
  <si>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</si>
  <si>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</si>
  <si>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</si>
  <si>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</si>
  <si>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</si>
  <si>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</si>
  <si>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</si>
  <si>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</si>
  <si>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</si>
  <si>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</si>
  <si>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</si>
  <si>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</si>
  <si>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</si>
  <si>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</si>
  <si>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</si>
  <si>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</si>
  <si>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</si>
  <si>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</si>
  <si>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</si>
  <si>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</si>
  <si>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</si>
  <si>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11/30/2016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</si>
  <si>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</si>
  <si>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</si>
  <si>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</si>
  <si>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</si>
  <si>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</si>
  <si>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</si>
  <si>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</si>
  <si>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</si>
  <si>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</si>
  <si>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</si>
  <si>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</si>
  <si>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</si>
  <si>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</si>
  <si>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</si>
  <si>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</si>
  <si>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</si>
  <si>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</si>
  <si>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</si>
  <si>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</si>
  <si>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</si>
  <si>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</si>
  <si>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</si>
  <si>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</si>
  <si>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</si>
  <si>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</si>
  <si>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</si>
  <si>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</si>
  <si>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</si>
  <si>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</si>
  <si>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</si>
  <si>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</si>
  <si>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</si>
  <si>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</si>
  <si>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</si>
  <si>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</si>
  <si>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</si>
  <si>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</si>
  <si>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</si>
  <si>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</si>
  <si>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</si>
  <si>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</si>
  <si>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</si>
  <si>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</si>
  <si>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</si>
  <si>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</si>
  <si>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</si>
  <si>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</si>
  <si>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</si>
  <si>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</si>
  <si>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</si>
  <si>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</si>
  <si>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</si>
  <si>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</si>
  <si>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</si>
  <si>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</si>
  <si>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</si>
  <si>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</si>
  <si>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</si>
  <si>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</si>
  <si>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</si>
  <si>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</si>
  <si>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</si>
  <si>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</si>
  <si>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</si>
  <si>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</si>
  <si>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</si>
  <si>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</si>
  <si>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</si>
  <si>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</si>
  <si>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</si>
  <si>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</si>
  <si>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</si>
  <si>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</si>
  <si>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</si>
  <si>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</si>
  <si>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</si>
  <si>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6/30/19</t>
  </si>
  <si>
    <t>As of 7/31/19</t>
  </si>
  <si>
    <t>As of 9/30/19</t>
  </si>
  <si>
    <t>As of 8/31/19</t>
  </si>
  <si>
    <t>As of 10/31/19</t>
  </si>
  <si>
    <t>AS OF 10/31/2019</t>
  </si>
  <si>
    <t>As of December 31, 2019</t>
  </si>
  <si>
    <t>As of 12/31/19</t>
  </si>
  <si>
    <t>For the  (12) Month ended December 31, 2019</t>
  </si>
  <si>
    <t>AS OF 12/31/2019</t>
  </si>
  <si>
    <t>As of 11/30/19</t>
  </si>
  <si>
    <t>For the year 2024</t>
  </si>
  <si>
    <t>Other payable (Professinal Fee) 2018-2023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</si>
</sst>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9"/>
  <sheetViews>
    <sheetView tabSelected="1"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B59" sqref="B59"/>
    </sheetView>
  </sheetViews>
  <sheetFormatPr defaultColWidth="0" defaultRowHeight="13.8" zeroHeight="1"/>
  <cols>
    <col min="1" max="1" width="41" style="11" customWidth="1"/>
    <col min="2" max="2" width="25.6640625" style="11" customWidth="1"/>
    <col min="3" max="3" width="25.5546875" style="12" customWidth="1"/>
    <col min="4" max="16384" width="9.10937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577</v>
      </c>
    </row>
    <row r="4" spans="1:3" s="13" customFormat="1">
      <c r="B4" s="407" t="s">
        <v>292</v>
      </c>
      <c r="C4" s="408" t="s">
        <v>293</v>
      </c>
    </row>
    <row r="5" spans="1:3">
      <c r="A5" s="11" t="s">
        <v>91</v>
      </c>
      <c r="B5" s="419"/>
    </row>
    <row r="6" spans="1:3">
      <c r="A6" s="11" t="s">
        <v>165</v>
      </c>
      <c r="B6" s="419">
        <f>1103659+1076.05+714.12+500</f>
        <v>1105949.1700000002</v>
      </c>
    </row>
    <row r="7" spans="1:3">
      <c r="A7" s="11" t="s">
        <v>166</v>
      </c>
      <c r="B7" s="419"/>
    </row>
    <row r="8" spans="1:3">
      <c r="A8" s="1" t="s">
        <v>350</v>
      </c>
      <c r="B8" s="419"/>
    </row>
    <row r="9" spans="1:3">
      <c r="A9" s="11" t="s">
        <v>8</v>
      </c>
      <c r="B9" s="419"/>
    </row>
    <row r="10" spans="1:3" hidden="1">
      <c r="A10" s="11" t="s">
        <v>92</v>
      </c>
      <c r="B10" s="419"/>
    </row>
    <row r="11" spans="1:3" hidden="1">
      <c r="A11" s="11" t="s">
        <v>93</v>
      </c>
      <c r="B11" s="419"/>
    </row>
    <row r="12" spans="1:3" hidden="1">
      <c r="A12" s="11" t="s">
        <v>94</v>
      </c>
      <c r="B12" s="419"/>
    </row>
    <row r="13" spans="1:3" hidden="1">
      <c r="A13" s="11" t="s">
        <v>289</v>
      </c>
      <c r="B13" s="419"/>
    </row>
    <row r="14" spans="1:3" hidden="1">
      <c r="A14" s="11" t="s">
        <v>95</v>
      </c>
      <c r="B14" s="419"/>
    </row>
    <row r="15" spans="1:3" ht="13.5" hidden="1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</row>
    <row r="21" spans="1:3">
      <c r="A21" s="11" t="s">
        <v>341</v>
      </c>
      <c r="C21" s="11"/>
    </row>
    <row r="22" spans="1:3" hidden="1">
      <c r="A22" s="11" t="s">
        <v>102</v>
      </c>
    </row>
    <row r="23" spans="1:3" hidden="1">
      <c r="A23" s="11" t="s">
        <v>103</v>
      </c>
      <c r="B23" s="12"/>
      <c r="C23" s="419"/>
    </row>
    <row r="24" spans="1:3" hidden="1">
      <c r="A24" s="11" t="s">
        <v>104</v>
      </c>
      <c r="B24" s="419"/>
      <c r="C24" s="409"/>
    </row>
    <row r="25" spans="1:3" hidden="1">
      <c r="A25" s="11" t="s">
        <v>105</v>
      </c>
      <c r="B25" s="12"/>
    </row>
    <row r="26" spans="1:3" hidden="1">
      <c r="A26" s="11" t="s">
        <v>106</v>
      </c>
      <c r="B26" s="12"/>
    </row>
    <row r="27" spans="1:3" hidden="1">
      <c r="A27" s="11" t="s">
        <v>107</v>
      </c>
      <c r="B27" s="12"/>
    </row>
    <row r="28" spans="1:3" hidden="1">
      <c r="A28" s="11" t="s">
        <v>108</v>
      </c>
      <c r="B28" s="419"/>
      <c r="C28" s="409"/>
    </row>
    <row r="29" spans="1:3" hidden="1">
      <c r="A29" s="11" t="s">
        <v>109</v>
      </c>
      <c r="B29" s="419"/>
      <c r="C29" s="409"/>
    </row>
    <row r="30" spans="1:3" hidden="1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329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578</v>
      </c>
      <c r="B38" s="419"/>
      <c r="C38" s="409">
        <v>96000</v>
      </c>
    </row>
    <row r="39" spans="1:3">
      <c r="A39" s="11" t="s">
        <v>117</v>
      </c>
      <c r="C39" s="11">
        <v>9300000</v>
      </c>
    </row>
    <row r="40" spans="1:3" s="15" customFormat="1">
      <c r="A40" s="15" t="s">
        <v>24</v>
      </c>
      <c r="B40" s="15">
        <f>8197417.05-1437.98-735.17-600</f>
        <v>8194643.8999999994</v>
      </c>
    </row>
    <row r="41" spans="1:3">
      <c r="A41" s="11" t="s">
        <v>118</v>
      </c>
      <c r="C41" s="11"/>
    </row>
    <row r="42" spans="1:3">
      <c r="A42" s="11" t="s">
        <v>338</v>
      </c>
      <c r="B42" s="12"/>
    </row>
    <row r="43" spans="1:3">
      <c r="A43" s="11" t="s">
        <v>232</v>
      </c>
      <c r="B43" s="12"/>
    </row>
    <row r="44" spans="1:3" hidden="1">
      <c r="A44" s="11" t="s">
        <v>119</v>
      </c>
      <c r="B44" s="419"/>
      <c r="C44" s="409"/>
    </row>
    <row r="45" spans="1:3" hidden="1">
      <c r="A45" s="11" t="s">
        <v>120</v>
      </c>
      <c r="B45" s="419"/>
    </row>
    <row r="46" spans="1:3">
      <c r="A46" s="11" t="s">
        <v>121</v>
      </c>
      <c r="B46" s="419"/>
      <c r="C46" s="419"/>
    </row>
    <row r="47" spans="1:3">
      <c r="A47" s="11" t="s">
        <v>122</v>
      </c>
      <c r="C47" s="419"/>
    </row>
    <row r="48" spans="1:3">
      <c r="A48" s="11" t="s">
        <v>123</v>
      </c>
      <c r="C48" s="12">
        <v>593.07000000000005</v>
      </c>
    </row>
    <row r="49" spans="1:2">
      <c r="A49" s="11" t="s">
        <v>124</v>
      </c>
      <c r="B49" s="12"/>
    </row>
    <row r="50" spans="1:2">
      <c r="A50" s="11" t="s">
        <v>125</v>
      </c>
      <c r="B50" s="12"/>
    </row>
    <row r="51" spans="1:2" hidden="1">
      <c r="A51" s="11" t="s">
        <v>126</v>
      </c>
      <c r="B51" s="419"/>
    </row>
    <row r="52" spans="1:2" hidden="1">
      <c r="A52" s="11" t="s">
        <v>127</v>
      </c>
      <c r="B52" s="419"/>
    </row>
    <row r="53" spans="1:2" hidden="1">
      <c r="A53" s="11" t="s">
        <v>288</v>
      </c>
      <c r="B53" s="419"/>
    </row>
    <row r="54" spans="1:2" hidden="1">
      <c r="A54" s="11" t="s">
        <v>234</v>
      </c>
      <c r="B54" s="419"/>
    </row>
    <row r="55" spans="1:2" hidden="1">
      <c r="A55" s="11" t="s">
        <v>128</v>
      </c>
      <c r="B55" s="12"/>
    </row>
    <row r="56" spans="1:2" hidden="1">
      <c r="A56" s="11" t="s">
        <v>129</v>
      </c>
      <c r="B56" s="12"/>
    </row>
    <row r="57" spans="1:2" hidden="1">
      <c r="A57" s="11" t="s">
        <v>130</v>
      </c>
      <c r="B57" s="12"/>
    </row>
    <row r="58" spans="1:2" hidden="1">
      <c r="A58" s="11" t="s">
        <v>132</v>
      </c>
      <c r="B58" s="12"/>
    </row>
    <row r="59" spans="1:2">
      <c r="A59" s="11" t="s">
        <v>131</v>
      </c>
      <c r="B59" s="12"/>
    </row>
    <row r="60" spans="1:2">
      <c r="A60" s="11" t="s">
        <v>133</v>
      </c>
      <c r="B60" s="12">
        <v>0</v>
      </c>
    </row>
    <row r="61" spans="1:2">
      <c r="A61" s="11" t="s">
        <v>134</v>
      </c>
      <c r="B61" s="12"/>
    </row>
    <row r="62" spans="1:2">
      <c r="A62" s="11" t="s">
        <v>132</v>
      </c>
      <c r="B62" s="12">
        <v>96000</v>
      </c>
    </row>
    <row r="63" spans="1:2">
      <c r="A63" s="11" t="s">
        <v>135</v>
      </c>
      <c r="B63" s="12"/>
    </row>
    <row r="64" spans="1:2" hidden="1">
      <c r="A64" s="11" t="s">
        <v>136</v>
      </c>
      <c r="B64" s="12"/>
    </row>
    <row r="65" spans="1:215" hidden="1">
      <c r="A65" s="11" t="s">
        <v>137</v>
      </c>
      <c r="B65" s="419"/>
    </row>
    <row r="66" spans="1:215" hidden="1">
      <c r="A66" s="11" t="s">
        <v>354</v>
      </c>
      <c r="B66" s="419"/>
    </row>
    <row r="67" spans="1:215" hidden="1">
      <c r="A67" s="11" t="s">
        <v>138</v>
      </c>
      <c r="B67" s="419"/>
    </row>
    <row r="68" spans="1:215" hidden="1">
      <c r="A68" s="11" t="s">
        <v>139</v>
      </c>
      <c r="B68" s="419"/>
    </row>
    <row r="69" spans="1:215" hidden="1">
      <c r="A69" s="11" t="s">
        <v>140</v>
      </c>
      <c r="B69" s="419"/>
    </row>
    <row r="70" spans="1:215" hidden="1">
      <c r="A70" s="11" t="s">
        <v>141</v>
      </c>
      <c r="B70" s="419"/>
    </row>
    <row r="71" spans="1:215" hidden="1">
      <c r="A71" s="11" t="s">
        <v>142</v>
      </c>
      <c r="B71" s="419"/>
    </row>
    <row r="72" spans="1:215" hidden="1">
      <c r="A72" s="11" t="s">
        <v>143</v>
      </c>
      <c r="B72" s="419"/>
    </row>
    <row r="73" spans="1:215" hidden="1">
      <c r="A73" s="11" t="s">
        <v>144</v>
      </c>
      <c r="B73" s="419"/>
    </row>
    <row r="74" spans="1:215">
      <c r="A74" s="1" t="s">
        <v>331</v>
      </c>
    </row>
    <row r="75" spans="1:215">
      <c r="A75" s="11" t="s">
        <v>145</v>
      </c>
      <c r="B75" s="11">
        <v>0</v>
      </c>
    </row>
    <row r="76" spans="1:215">
      <c r="A76" s="11" t="s">
        <v>146</v>
      </c>
      <c r="B76" s="419"/>
    </row>
    <row r="77" spans="1:215">
      <c r="A77" s="11" t="s">
        <v>147</v>
      </c>
    </row>
    <row r="78" spans="1:215" hidden="1">
      <c r="A78" s="11" t="s">
        <v>291</v>
      </c>
      <c r="C78" s="410"/>
    </row>
    <row r="79" spans="1:215" s="17" customFormat="1" ht="14.4" thickBot="1">
      <c r="A79" s="411" t="s">
        <v>148</v>
      </c>
      <c r="B79" s="16">
        <f>SUM(B5:B77)</f>
        <v>9396593.0700000003</v>
      </c>
      <c r="C79" s="16">
        <f>SUM(C5:C78)</f>
        <v>9396593.0700000003</v>
      </c>
      <c r="D79" s="16">
        <f t="shared" ref="D79:BM79" si="0">SUM(D5:D78)</f>
        <v>0</v>
      </c>
      <c r="E79" s="16">
        <f t="shared" si="0"/>
        <v>0</v>
      </c>
      <c r="F79" s="16">
        <f t="shared" si="0"/>
        <v>0</v>
      </c>
      <c r="G79" s="16">
        <f t="shared" si="0"/>
        <v>0</v>
      </c>
      <c r="H79" s="16">
        <f t="shared" si="0"/>
        <v>0</v>
      </c>
      <c r="I79" s="16">
        <f t="shared" si="0"/>
        <v>0</v>
      </c>
      <c r="J79" s="16">
        <f t="shared" si="0"/>
        <v>0</v>
      </c>
      <c r="K79" s="16">
        <f t="shared" si="0"/>
        <v>0</v>
      </c>
      <c r="L79" s="16">
        <f t="shared" si="0"/>
        <v>0</v>
      </c>
      <c r="M79" s="16">
        <f t="shared" si="0"/>
        <v>0</v>
      </c>
      <c r="N79" s="16">
        <f t="shared" si="0"/>
        <v>0</v>
      </c>
      <c r="O79" s="16">
        <f t="shared" si="0"/>
        <v>0</v>
      </c>
      <c r="P79" s="16">
        <f t="shared" si="0"/>
        <v>0</v>
      </c>
      <c r="Q79" s="16">
        <f t="shared" si="0"/>
        <v>0</v>
      </c>
      <c r="R79" s="16">
        <f t="shared" si="0"/>
        <v>0</v>
      </c>
      <c r="S79" s="16">
        <f t="shared" si="0"/>
        <v>0</v>
      </c>
      <c r="T79" s="16">
        <f t="shared" si="0"/>
        <v>0</v>
      </c>
      <c r="U79" s="16">
        <f t="shared" si="0"/>
        <v>0</v>
      </c>
      <c r="V79" s="16">
        <f t="shared" si="0"/>
        <v>0</v>
      </c>
      <c r="W79" s="16">
        <f t="shared" si="0"/>
        <v>0</v>
      </c>
      <c r="X79" s="16">
        <f t="shared" si="0"/>
        <v>0</v>
      </c>
      <c r="Y79" s="16">
        <f t="shared" si="0"/>
        <v>0</v>
      </c>
      <c r="Z79" s="16">
        <f t="shared" si="0"/>
        <v>0</v>
      </c>
      <c r="AA79" s="16">
        <f t="shared" si="0"/>
        <v>0</v>
      </c>
      <c r="AB79" s="16">
        <f t="shared" si="0"/>
        <v>0</v>
      </c>
      <c r="AC79" s="16">
        <f t="shared" si="0"/>
        <v>0</v>
      </c>
      <c r="AD79" s="16">
        <f t="shared" si="0"/>
        <v>0</v>
      </c>
      <c r="AE79" s="16">
        <f t="shared" si="0"/>
        <v>0</v>
      </c>
      <c r="AF79" s="16">
        <f t="shared" si="0"/>
        <v>0</v>
      </c>
      <c r="AG79" s="16">
        <f t="shared" si="0"/>
        <v>0</v>
      </c>
      <c r="AH79" s="16">
        <f t="shared" si="0"/>
        <v>0</v>
      </c>
      <c r="AI79" s="16">
        <f t="shared" si="0"/>
        <v>0</v>
      </c>
      <c r="AJ79" s="16">
        <f t="shared" si="0"/>
        <v>0</v>
      </c>
      <c r="AK79" s="16">
        <f t="shared" si="0"/>
        <v>0</v>
      </c>
      <c r="AL79" s="16">
        <f t="shared" si="0"/>
        <v>0</v>
      </c>
      <c r="AM79" s="16">
        <f t="shared" si="0"/>
        <v>0</v>
      </c>
      <c r="AN79" s="16">
        <f t="shared" si="0"/>
        <v>0</v>
      </c>
      <c r="AO79" s="16">
        <f t="shared" si="0"/>
        <v>0</v>
      </c>
      <c r="AP79" s="16">
        <f t="shared" si="0"/>
        <v>0</v>
      </c>
      <c r="AQ79" s="16">
        <f t="shared" si="0"/>
        <v>0</v>
      </c>
      <c r="AR79" s="16">
        <f t="shared" si="0"/>
        <v>0</v>
      </c>
      <c r="AS79" s="16">
        <f t="shared" si="0"/>
        <v>0</v>
      </c>
      <c r="AT79" s="16">
        <f t="shared" si="0"/>
        <v>0</v>
      </c>
      <c r="AU79" s="16">
        <f t="shared" si="0"/>
        <v>0</v>
      </c>
      <c r="AV79" s="16">
        <f t="shared" si="0"/>
        <v>0</v>
      </c>
      <c r="AW79" s="16">
        <f t="shared" si="0"/>
        <v>0</v>
      </c>
      <c r="AX79" s="16">
        <f t="shared" si="0"/>
        <v>0</v>
      </c>
      <c r="AY79" s="16">
        <f t="shared" si="0"/>
        <v>0</v>
      </c>
      <c r="AZ79" s="16">
        <f t="shared" si="0"/>
        <v>0</v>
      </c>
      <c r="BA79" s="16">
        <f t="shared" si="0"/>
        <v>0</v>
      </c>
      <c r="BB79" s="16">
        <f t="shared" si="0"/>
        <v>0</v>
      </c>
      <c r="BC79" s="16">
        <f t="shared" si="0"/>
        <v>0</v>
      </c>
      <c r="BD79" s="16">
        <f t="shared" si="0"/>
        <v>0</v>
      </c>
      <c r="BE79" s="16">
        <f t="shared" si="0"/>
        <v>0</v>
      </c>
      <c r="BF79" s="16">
        <f t="shared" si="0"/>
        <v>0</v>
      </c>
      <c r="BG79" s="16">
        <f t="shared" si="0"/>
        <v>0</v>
      </c>
      <c r="BH79" s="16">
        <f t="shared" si="0"/>
        <v>0</v>
      </c>
      <c r="BI79" s="16">
        <f t="shared" si="0"/>
        <v>0</v>
      </c>
      <c r="BJ79" s="16">
        <f t="shared" si="0"/>
        <v>0</v>
      </c>
      <c r="BK79" s="16">
        <f t="shared" si="0"/>
        <v>0</v>
      </c>
      <c r="BL79" s="16">
        <f t="shared" si="0"/>
        <v>0</v>
      </c>
      <c r="BM79" s="16">
        <f t="shared" si="0"/>
        <v>0</v>
      </c>
      <c r="BN79" s="16">
        <f t="shared" ref="BN79:DY79" si="1">SUM(BN5:BN78)</f>
        <v>0</v>
      </c>
      <c r="BO79" s="16">
        <f t="shared" si="1"/>
        <v>0</v>
      </c>
      <c r="BP79" s="16">
        <f t="shared" si="1"/>
        <v>0</v>
      </c>
      <c r="BQ79" s="16">
        <f t="shared" si="1"/>
        <v>0</v>
      </c>
      <c r="BR79" s="16">
        <f t="shared" si="1"/>
        <v>0</v>
      </c>
      <c r="BS79" s="16">
        <f t="shared" si="1"/>
        <v>0</v>
      </c>
      <c r="BT79" s="16">
        <f t="shared" si="1"/>
        <v>0</v>
      </c>
      <c r="BU79" s="16">
        <f t="shared" si="1"/>
        <v>0</v>
      </c>
      <c r="BV79" s="16">
        <f t="shared" si="1"/>
        <v>0</v>
      </c>
      <c r="BW79" s="16">
        <f t="shared" si="1"/>
        <v>0</v>
      </c>
      <c r="BX79" s="16">
        <f t="shared" si="1"/>
        <v>0</v>
      </c>
      <c r="BY79" s="16">
        <f t="shared" si="1"/>
        <v>0</v>
      </c>
      <c r="BZ79" s="16">
        <f t="shared" si="1"/>
        <v>0</v>
      </c>
      <c r="CA79" s="16">
        <f t="shared" si="1"/>
        <v>0</v>
      </c>
      <c r="CB79" s="16">
        <f t="shared" si="1"/>
        <v>0</v>
      </c>
      <c r="CC79" s="16">
        <f t="shared" si="1"/>
        <v>0</v>
      </c>
      <c r="CD79" s="16">
        <f t="shared" si="1"/>
        <v>0</v>
      </c>
      <c r="CE79" s="16">
        <f t="shared" si="1"/>
        <v>0</v>
      </c>
      <c r="CF79" s="16">
        <f t="shared" si="1"/>
        <v>0</v>
      </c>
      <c r="CG79" s="16">
        <f t="shared" si="1"/>
        <v>0</v>
      </c>
      <c r="CH79" s="16">
        <f t="shared" si="1"/>
        <v>0</v>
      </c>
      <c r="CI79" s="16">
        <f t="shared" si="1"/>
        <v>0</v>
      </c>
      <c r="CJ79" s="16">
        <f t="shared" si="1"/>
        <v>0</v>
      </c>
      <c r="CK79" s="16">
        <f t="shared" si="1"/>
        <v>0</v>
      </c>
      <c r="CL79" s="16">
        <f t="shared" si="1"/>
        <v>0</v>
      </c>
      <c r="CM79" s="16">
        <f t="shared" si="1"/>
        <v>0</v>
      </c>
      <c r="CN79" s="16">
        <f t="shared" si="1"/>
        <v>0</v>
      </c>
      <c r="CO79" s="16">
        <f t="shared" si="1"/>
        <v>0</v>
      </c>
      <c r="CP79" s="16">
        <f t="shared" si="1"/>
        <v>0</v>
      </c>
      <c r="CQ79" s="16">
        <f t="shared" si="1"/>
        <v>0</v>
      </c>
      <c r="CR79" s="16">
        <f t="shared" si="1"/>
        <v>0</v>
      </c>
      <c r="CS79" s="16">
        <f t="shared" si="1"/>
        <v>0</v>
      </c>
      <c r="CT79" s="16">
        <f t="shared" si="1"/>
        <v>0</v>
      </c>
      <c r="CU79" s="16">
        <f t="shared" si="1"/>
        <v>0</v>
      </c>
      <c r="CV79" s="16">
        <f t="shared" si="1"/>
        <v>0</v>
      </c>
      <c r="CW79" s="16">
        <f t="shared" si="1"/>
        <v>0</v>
      </c>
      <c r="CX79" s="16">
        <f t="shared" si="1"/>
        <v>0</v>
      </c>
      <c r="CY79" s="16">
        <f t="shared" si="1"/>
        <v>0</v>
      </c>
      <c r="CZ79" s="16">
        <f t="shared" si="1"/>
        <v>0</v>
      </c>
      <c r="DA79" s="16">
        <f t="shared" si="1"/>
        <v>0</v>
      </c>
      <c r="DB79" s="16">
        <f t="shared" si="1"/>
        <v>0</v>
      </c>
      <c r="DC79" s="16">
        <f t="shared" si="1"/>
        <v>0</v>
      </c>
      <c r="DD79" s="16">
        <f t="shared" si="1"/>
        <v>0</v>
      </c>
      <c r="DE79" s="16">
        <f t="shared" si="1"/>
        <v>0</v>
      </c>
      <c r="DF79" s="16">
        <f t="shared" si="1"/>
        <v>0</v>
      </c>
      <c r="DG79" s="16">
        <f t="shared" si="1"/>
        <v>0</v>
      </c>
      <c r="DH79" s="16">
        <f t="shared" si="1"/>
        <v>0</v>
      </c>
      <c r="DI79" s="16">
        <f t="shared" si="1"/>
        <v>0</v>
      </c>
      <c r="DJ79" s="16">
        <f t="shared" si="1"/>
        <v>0</v>
      </c>
      <c r="DK79" s="16">
        <f t="shared" si="1"/>
        <v>0</v>
      </c>
      <c r="DL79" s="16">
        <f t="shared" si="1"/>
        <v>0</v>
      </c>
      <c r="DM79" s="16">
        <f t="shared" si="1"/>
        <v>0</v>
      </c>
      <c r="DN79" s="16">
        <f t="shared" si="1"/>
        <v>0</v>
      </c>
      <c r="DO79" s="16">
        <f t="shared" si="1"/>
        <v>0</v>
      </c>
      <c r="DP79" s="16">
        <f t="shared" si="1"/>
        <v>0</v>
      </c>
      <c r="DQ79" s="16">
        <f t="shared" si="1"/>
        <v>0</v>
      </c>
      <c r="DR79" s="16">
        <f t="shared" si="1"/>
        <v>0</v>
      </c>
      <c r="DS79" s="16">
        <f t="shared" si="1"/>
        <v>0</v>
      </c>
      <c r="DT79" s="16">
        <f t="shared" si="1"/>
        <v>0</v>
      </c>
      <c r="DU79" s="16">
        <f t="shared" si="1"/>
        <v>0</v>
      </c>
      <c r="DV79" s="16">
        <f t="shared" si="1"/>
        <v>0</v>
      </c>
      <c r="DW79" s="16">
        <f t="shared" si="1"/>
        <v>0</v>
      </c>
      <c r="DX79" s="16">
        <f t="shared" si="1"/>
        <v>0</v>
      </c>
      <c r="DY79" s="16">
        <f t="shared" si="1"/>
        <v>0</v>
      </c>
      <c r="DZ79" s="16">
        <f t="shared" ref="DZ79:GK79" si="2">SUM(DZ5:DZ78)</f>
        <v>0</v>
      </c>
      <c r="EA79" s="16">
        <f t="shared" si="2"/>
        <v>0</v>
      </c>
      <c r="EB79" s="16">
        <f t="shared" si="2"/>
        <v>0</v>
      </c>
      <c r="EC79" s="16">
        <f t="shared" si="2"/>
        <v>0</v>
      </c>
      <c r="ED79" s="16">
        <f t="shared" si="2"/>
        <v>0</v>
      </c>
      <c r="EE79" s="16">
        <f t="shared" si="2"/>
        <v>0</v>
      </c>
      <c r="EF79" s="16">
        <f t="shared" si="2"/>
        <v>0</v>
      </c>
      <c r="EG79" s="16">
        <f t="shared" si="2"/>
        <v>0</v>
      </c>
      <c r="EH79" s="16">
        <f t="shared" si="2"/>
        <v>0</v>
      </c>
      <c r="EI79" s="16">
        <f t="shared" si="2"/>
        <v>0</v>
      </c>
      <c r="EJ79" s="16">
        <f t="shared" si="2"/>
        <v>0</v>
      </c>
      <c r="EK79" s="16">
        <f t="shared" si="2"/>
        <v>0</v>
      </c>
      <c r="EL79" s="16">
        <f t="shared" si="2"/>
        <v>0</v>
      </c>
      <c r="EM79" s="16">
        <f t="shared" si="2"/>
        <v>0</v>
      </c>
      <c r="EN79" s="16">
        <f t="shared" si="2"/>
        <v>0</v>
      </c>
      <c r="EO79" s="16">
        <f t="shared" si="2"/>
        <v>0</v>
      </c>
      <c r="EP79" s="16">
        <f t="shared" si="2"/>
        <v>0</v>
      </c>
      <c r="EQ79" s="16">
        <f t="shared" si="2"/>
        <v>0</v>
      </c>
      <c r="ER79" s="16">
        <f t="shared" si="2"/>
        <v>0</v>
      </c>
      <c r="ES79" s="16">
        <f t="shared" si="2"/>
        <v>0</v>
      </c>
      <c r="ET79" s="16">
        <f t="shared" si="2"/>
        <v>0</v>
      </c>
      <c r="EU79" s="16">
        <f t="shared" si="2"/>
        <v>0</v>
      </c>
      <c r="EV79" s="16">
        <f t="shared" si="2"/>
        <v>0</v>
      </c>
      <c r="EW79" s="16">
        <f t="shared" si="2"/>
        <v>0</v>
      </c>
      <c r="EX79" s="16">
        <f t="shared" si="2"/>
        <v>0</v>
      </c>
      <c r="EY79" s="16">
        <f t="shared" si="2"/>
        <v>0</v>
      </c>
      <c r="EZ79" s="16">
        <f t="shared" si="2"/>
        <v>0</v>
      </c>
      <c r="FA79" s="16">
        <f t="shared" si="2"/>
        <v>0</v>
      </c>
      <c r="FB79" s="16">
        <f t="shared" si="2"/>
        <v>0</v>
      </c>
      <c r="FC79" s="16">
        <f t="shared" si="2"/>
        <v>0</v>
      </c>
      <c r="FD79" s="16">
        <f t="shared" si="2"/>
        <v>0</v>
      </c>
      <c r="FE79" s="16">
        <f t="shared" si="2"/>
        <v>0</v>
      </c>
      <c r="FF79" s="16">
        <f t="shared" si="2"/>
        <v>0</v>
      </c>
      <c r="FG79" s="16">
        <f t="shared" si="2"/>
        <v>0</v>
      </c>
      <c r="FH79" s="16">
        <f t="shared" si="2"/>
        <v>0</v>
      </c>
      <c r="FI79" s="16">
        <f t="shared" si="2"/>
        <v>0</v>
      </c>
      <c r="FJ79" s="16">
        <f t="shared" si="2"/>
        <v>0</v>
      </c>
      <c r="FK79" s="16">
        <f t="shared" si="2"/>
        <v>0</v>
      </c>
      <c r="FL79" s="16">
        <f t="shared" si="2"/>
        <v>0</v>
      </c>
      <c r="FM79" s="16">
        <f t="shared" si="2"/>
        <v>0</v>
      </c>
      <c r="FN79" s="16">
        <f t="shared" si="2"/>
        <v>0</v>
      </c>
      <c r="FO79" s="16">
        <f t="shared" si="2"/>
        <v>0</v>
      </c>
      <c r="FP79" s="16">
        <f t="shared" si="2"/>
        <v>0</v>
      </c>
      <c r="FQ79" s="16">
        <f t="shared" si="2"/>
        <v>0</v>
      </c>
      <c r="FR79" s="16">
        <f t="shared" si="2"/>
        <v>0</v>
      </c>
      <c r="FS79" s="16">
        <f t="shared" si="2"/>
        <v>0</v>
      </c>
      <c r="FT79" s="16">
        <f t="shared" si="2"/>
        <v>0</v>
      </c>
      <c r="FU79" s="16">
        <f t="shared" si="2"/>
        <v>0</v>
      </c>
      <c r="FV79" s="16">
        <f t="shared" si="2"/>
        <v>0</v>
      </c>
      <c r="FW79" s="16">
        <f t="shared" si="2"/>
        <v>0</v>
      </c>
      <c r="FX79" s="16">
        <f t="shared" si="2"/>
        <v>0</v>
      </c>
      <c r="FY79" s="16">
        <f t="shared" si="2"/>
        <v>0</v>
      </c>
      <c r="FZ79" s="16">
        <f t="shared" si="2"/>
        <v>0</v>
      </c>
      <c r="GA79" s="16">
        <f t="shared" si="2"/>
        <v>0</v>
      </c>
      <c r="GB79" s="16">
        <f t="shared" si="2"/>
        <v>0</v>
      </c>
      <c r="GC79" s="16">
        <f t="shared" si="2"/>
        <v>0</v>
      </c>
      <c r="GD79" s="16">
        <f t="shared" si="2"/>
        <v>0</v>
      </c>
      <c r="GE79" s="16">
        <f t="shared" si="2"/>
        <v>0</v>
      </c>
      <c r="GF79" s="16">
        <f t="shared" si="2"/>
        <v>0</v>
      </c>
      <c r="GG79" s="16">
        <f t="shared" si="2"/>
        <v>0</v>
      </c>
      <c r="GH79" s="16">
        <f t="shared" si="2"/>
        <v>0</v>
      </c>
      <c r="GI79" s="16">
        <f t="shared" si="2"/>
        <v>0</v>
      </c>
      <c r="GJ79" s="16">
        <f t="shared" si="2"/>
        <v>0</v>
      </c>
      <c r="GK79" s="16">
        <f t="shared" si="2"/>
        <v>0</v>
      </c>
      <c r="GL79" s="16">
        <f t="shared" ref="GL79:HF79" si="3">SUM(GL5:GL78)</f>
        <v>0</v>
      </c>
      <c r="GM79" s="16">
        <f t="shared" si="3"/>
        <v>0</v>
      </c>
      <c r="GN79" s="16">
        <f t="shared" si="3"/>
        <v>0</v>
      </c>
      <c r="GO79" s="16">
        <f t="shared" si="3"/>
        <v>0</v>
      </c>
      <c r="GP79" s="16">
        <f t="shared" si="3"/>
        <v>0</v>
      </c>
      <c r="GQ79" s="16">
        <f t="shared" si="3"/>
        <v>0</v>
      </c>
      <c r="GR79" s="16">
        <f t="shared" si="3"/>
        <v>0</v>
      </c>
      <c r="GS79" s="16">
        <f t="shared" si="3"/>
        <v>0</v>
      </c>
      <c r="GT79" s="16">
        <f t="shared" si="3"/>
        <v>0</v>
      </c>
      <c r="GU79" s="16">
        <f t="shared" si="3"/>
        <v>0</v>
      </c>
      <c r="GV79" s="16">
        <f t="shared" si="3"/>
        <v>0</v>
      </c>
      <c r="GW79" s="16">
        <f t="shared" si="3"/>
        <v>0</v>
      </c>
      <c r="GX79" s="16">
        <f t="shared" si="3"/>
        <v>0</v>
      </c>
      <c r="GY79" s="16">
        <f t="shared" si="3"/>
        <v>0</v>
      </c>
      <c r="GZ79" s="16">
        <f t="shared" si="3"/>
        <v>0</v>
      </c>
      <c r="HA79" s="16">
        <f t="shared" si="3"/>
        <v>0</v>
      </c>
      <c r="HB79" s="16">
        <f t="shared" si="3"/>
        <v>0</v>
      </c>
      <c r="HC79" s="16">
        <f t="shared" si="3"/>
        <v>0</v>
      </c>
      <c r="HD79" s="16">
        <f t="shared" si="3"/>
        <v>0</v>
      </c>
      <c r="HE79" s="16">
        <f t="shared" si="3"/>
        <v>0</v>
      </c>
      <c r="HF79" s="16">
        <f t="shared" si="3"/>
        <v>0</v>
      </c>
      <c r="HG79" s="16">
        <f>SUM(HG5:IV78)</f>
        <v>0</v>
      </c>
    </row>
    <row r="80" spans="1:215" ht="14.4" thickTop="1">
      <c r="C80" s="12">
        <f>B79-C79</f>
        <v>0</v>
      </c>
    </row>
    <row r="81" spans="1:1"/>
    <row r="82" spans="1:1" hidden="1">
      <c r="A82" s="11" t="s">
        <v>149</v>
      </c>
    </row>
    <row r="83" spans="1:1" hidden="1"/>
    <row r="84" spans="1:1" hidden="1"/>
    <row r="85" spans="1:1" hidden="1">
      <c r="A85" s="18" t="s">
        <v>151</v>
      </c>
    </row>
    <row r="86" spans="1:1" hidden="1">
      <c r="A86" s="11" t="s">
        <v>153</v>
      </c>
    </row>
    <row r="87" spans="1:1" hidden="1"/>
    <row r="88" spans="1:1" hidden="1"/>
    <row r="89" spans="1:1" hidden="1">
      <c r="A89" s="11" t="s">
        <v>155</v>
      </c>
    </row>
    <row r="90" spans="1:1" hidden="1"/>
    <row r="91" spans="1:1" hidden="1"/>
    <row r="92" spans="1:1" hidden="1">
      <c r="A92" s="18" t="s">
        <v>156</v>
      </c>
    </row>
    <row r="93" spans="1:1" hidden="1">
      <c r="A93" s="11" t="s">
        <v>157</v>
      </c>
    </row>
    <row r="94" spans="1:1" hidden="1"/>
    <row r="95" spans="1:1" hidden="1"/>
    <row r="96" spans="1:1" hidden="1">
      <c r="A96" s="11" t="s">
        <v>150</v>
      </c>
    </row>
    <row r="97" spans="1:1" hidden="1"/>
    <row r="98" spans="1:1" hidden="1"/>
    <row r="99" spans="1:1" hidden="1">
      <c r="A99" s="18" t="s">
        <v>152</v>
      </c>
    </row>
    <row r="100" spans="1:1" hidden="1">
      <c r="A100" s="11" t="s">
        <v>154</v>
      </c>
    </row>
    <row r="101" spans="1:1"/>
    <row r="102" spans="1:1"/>
    <row r="103" spans="1:1"/>
    <row r="104" spans="1:1"/>
    <row r="105" spans="1:1"/>
    <row r="106" spans="1:1"/>
    <row r="107" spans="1:1"/>
    <row r="108" spans="1:1"/>
    <row r="109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48" activePane="bottomRight" state="frozen"/>
      <selection activeCell="A17" sqref="A17"/>
      <selection pane="topRight" activeCell="A17" sqref="A17"/>
      <selection pane="bottomLeft" activeCell="A17" sqref="A17"/>
      <selection pane="bottomRight" activeCell="BT8" sqref="BT8"/>
    </sheetView>
  </sheetViews>
  <sheetFormatPr defaultColWidth="9.109375" defaultRowHeight="12" zeroHeight="1"/>
  <cols>
    <col min="1" max="1" width="29" style="2" customWidth="1"/>
    <col min="2" max="2" width="12.5546875" style="5" customWidth="1"/>
    <col min="3" max="7" width="11.88671875" style="2" hidden="1" customWidth="1"/>
    <col min="8" max="8" width="12.5546875" style="2" hidden="1" customWidth="1"/>
    <col min="9" max="13" width="11.88671875" style="2" hidden="1" customWidth="1"/>
    <col min="14" max="14" width="12.5546875" style="2" hidden="1" customWidth="1"/>
    <col min="15" max="18" width="11.5546875" style="2" hidden="1" customWidth="1"/>
    <col min="19" max="19" width="12.109375" style="2" hidden="1" customWidth="1"/>
    <col min="20" max="20" width="12.88671875" style="2" hidden="1" customWidth="1"/>
    <col min="21" max="24" width="11.33203125" style="2" hidden="1" customWidth="1"/>
    <col min="25" max="25" width="12.109375" style="2" hidden="1" customWidth="1"/>
    <col min="26" max="26" width="12.5546875" style="2" hidden="1" customWidth="1"/>
    <col min="27" max="27" width="11.109375" style="2" hidden="1" customWidth="1"/>
    <col min="28" max="28" width="12" style="2" hidden="1" customWidth="1"/>
    <col min="29" max="29" width="11.33203125" style="2" hidden="1" customWidth="1"/>
    <col min="30" max="30" width="11.6640625" style="2" hidden="1" customWidth="1"/>
    <col min="31" max="31" width="12.109375" style="2" hidden="1" customWidth="1"/>
    <col min="32" max="32" width="12.5546875" style="2" hidden="1" customWidth="1"/>
    <col min="33" max="33" width="11.33203125" style="2" hidden="1" customWidth="1"/>
    <col min="34" max="34" width="13" style="2" hidden="1" customWidth="1"/>
    <col min="35" max="35" width="11.33203125" style="2" hidden="1" customWidth="1"/>
    <col min="36" max="36" width="11.6640625" style="2" hidden="1" customWidth="1"/>
    <col min="37" max="37" width="12.109375" style="2" hidden="1" customWidth="1"/>
    <col min="38" max="38" width="12.5546875" style="2" hidden="1" customWidth="1"/>
    <col min="39" max="39" width="11.5546875" style="2" hidden="1" customWidth="1"/>
    <col min="40" max="40" width="10.5546875" style="2" hidden="1" customWidth="1"/>
    <col min="41" max="41" width="10.6640625" style="2" hidden="1" customWidth="1"/>
    <col min="42" max="42" width="11.44140625" style="2" hidden="1" customWidth="1"/>
    <col min="43" max="43" width="11.6640625" style="2" hidden="1" customWidth="1"/>
    <col min="44" max="44" width="12.5546875" style="2" hidden="1" customWidth="1"/>
    <col min="45" max="47" width="11.33203125" style="2" hidden="1" customWidth="1"/>
    <col min="48" max="48" width="11.6640625" style="2" hidden="1" customWidth="1"/>
    <col min="49" max="49" width="12.109375" style="2" hidden="1" customWidth="1"/>
    <col min="50" max="50" width="12.5546875" style="2" hidden="1" customWidth="1"/>
    <col min="51" max="51" width="11.88671875" style="2" hidden="1" customWidth="1"/>
    <col min="52" max="53" width="11.33203125" style="2" hidden="1" customWidth="1"/>
    <col min="54" max="54" width="11.6640625" style="2" hidden="1" customWidth="1"/>
    <col min="55" max="55" width="12.109375" style="2" hidden="1" customWidth="1"/>
    <col min="56" max="56" width="12.5546875" style="2" hidden="1" customWidth="1"/>
    <col min="57" max="57" width="12.109375" style="2" hidden="1" customWidth="1"/>
    <col min="58" max="58" width="12.5546875" style="2" hidden="1" customWidth="1"/>
    <col min="59" max="59" width="11.33203125" style="2" hidden="1" customWidth="1"/>
    <col min="60" max="60" width="11.6640625" style="2" hidden="1" customWidth="1"/>
    <col min="61" max="61" width="12.109375" style="2" hidden="1" customWidth="1"/>
    <col min="62" max="62" width="12.5546875" style="2" hidden="1" customWidth="1"/>
    <col min="63" max="63" width="11.33203125" style="2" hidden="1" customWidth="1"/>
    <col min="64" max="64" width="12.5546875" style="2" hidden="1" customWidth="1"/>
    <col min="65" max="65" width="11.33203125" style="2" hidden="1" customWidth="1"/>
    <col min="66" max="66" width="11.6640625" style="2" hidden="1" customWidth="1"/>
    <col min="67" max="67" width="12.109375" style="2" hidden="1" customWidth="1"/>
    <col min="68" max="68" width="12.5546875" style="2" customWidth="1"/>
    <col min="69" max="70" width="12.109375" style="2" customWidth="1"/>
    <col min="71" max="71" width="11.33203125" style="2" customWidth="1"/>
    <col min="72" max="72" width="11.6640625" style="2" customWidth="1"/>
    <col min="73" max="73" width="12.109375" style="2" customWidth="1"/>
    <col min="74" max="74" width="12.5546875" style="2" customWidth="1"/>
    <col min="75" max="75" width="12.5546875" style="5" customWidth="1"/>
    <col min="76" max="76" width="13.44140625" style="2" customWidth="1"/>
    <col min="77" max="77" width="11.88671875" style="2" customWidth="1"/>
    <col min="78" max="78" width="10.33203125" style="2" customWidth="1"/>
    <col min="79" max="81" width="9.109375" style="2"/>
    <col min="82" max="82" width="10.44140625" style="2" customWidth="1"/>
    <col min="83" max="84" width="9.109375" style="2"/>
    <col min="85" max="85" width="10.5546875" style="2" customWidth="1"/>
    <col min="86" max="90" width="9.109375" style="2"/>
    <col min="91" max="91" width="9.88671875" style="2" customWidth="1"/>
    <col min="92" max="134" width="9.109375" style="2"/>
    <col min="135" max="135" width="9.5546875" style="2" customWidth="1"/>
    <col min="136" max="16384" width="9.10937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555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303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299</v>
      </c>
      <c r="H5" s="4" t="s">
        <v>556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300</v>
      </c>
      <c r="N5" s="4" t="s">
        <v>559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301</v>
      </c>
      <c r="T5" s="4" t="s">
        <v>563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302</v>
      </c>
      <c r="Z5" s="4" t="s">
        <v>564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484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485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486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487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488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571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489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575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V7" s="2">
        <v>-155.18</v>
      </c>
      <c r="AW7" s="2">
        <f>SUM(AS7:AV7)</f>
        <v>-155.18</v>
      </c>
      <c r="AX7" s="2">
        <f>AR7+AW7</f>
        <v>2.1428571147339426E-3</v>
      </c>
      <c r="BC7" s="2">
        <f t="shared" si="2"/>
        <v>0</v>
      </c>
      <c r="BD7" s="2">
        <f t="shared" si="3"/>
        <v>2.1428571147339426E-3</v>
      </c>
      <c r="BG7" s="443"/>
      <c r="BI7" s="2">
        <f t="shared" si="4"/>
        <v>0</v>
      </c>
      <c r="BJ7" s="2">
        <f>BD7+BI7</f>
        <v>2.1428571147339426E-3</v>
      </c>
      <c r="BO7" s="2">
        <f>SUM(BK7:BN7)</f>
        <v>0</v>
      </c>
      <c r="BP7" s="2">
        <f t="shared" si="5"/>
        <v>2.1428571147339426E-3</v>
      </c>
      <c r="BU7" s="2">
        <f>SUM(BQ7:BT7)</f>
        <v>0</v>
      </c>
      <c r="BV7" s="2">
        <f t="shared" si="7"/>
        <v>2.1428571147339426E-3</v>
      </c>
    </row>
    <row r="8" spans="1:75">
      <c r="A8" s="2" t="s">
        <v>165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V8" s="2">
        <f>155.18+87693.41+5061.61</f>
        <v>92910.2</v>
      </c>
      <c r="AW8" s="2">
        <f t="shared" si="1"/>
        <v>92910.2</v>
      </c>
      <c r="AX8" s="2">
        <f t="shared" ref="AX8:AX48" si="19">AR8+AW8</f>
        <v>1100233.08</v>
      </c>
      <c r="BC8" s="2">
        <f t="shared" si="2"/>
        <v>0</v>
      </c>
      <c r="BD8" s="2">
        <f t="shared" si="3"/>
        <v>1100233.08</v>
      </c>
      <c r="BI8" s="2">
        <f t="shared" si="4"/>
        <v>0</v>
      </c>
      <c r="BJ8" s="2">
        <f t="shared" ref="BJ8:BJ74" si="20">BD8+BI8</f>
        <v>1100233.08</v>
      </c>
      <c r="BN8" s="2">
        <v>0</v>
      </c>
      <c r="BO8" s="2">
        <f t="shared" ref="BO8:BO74" si="21">SUM(BK8:BN8)</f>
        <v>0</v>
      </c>
      <c r="BP8" s="2">
        <f t="shared" si="5"/>
        <v>1100233.08</v>
      </c>
      <c r="BT8" s="2">
        <v>1510.2</v>
      </c>
      <c r="BU8" s="2">
        <f t="shared" si="6"/>
        <v>1510.2</v>
      </c>
      <c r="BV8" s="2">
        <f t="shared" si="7"/>
        <v>1101743.28</v>
      </c>
    </row>
    <row r="9" spans="1:75">
      <c r="A9" s="2" t="s">
        <v>166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350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V10" s="2">
        <v>-87693.41</v>
      </c>
      <c r="AW10" s="2">
        <f t="shared" si="1"/>
        <v>-87693.41</v>
      </c>
      <c r="AX10" s="2">
        <f t="shared" si="19"/>
        <v>0</v>
      </c>
      <c r="BC10" s="2">
        <f t="shared" si="2"/>
        <v>0</v>
      </c>
      <c r="BD10" s="2">
        <f t="shared" si="3"/>
        <v>0</v>
      </c>
      <c r="BI10" s="2">
        <f t="shared" si="4"/>
        <v>0</v>
      </c>
      <c r="BJ10" s="2">
        <f t="shared" si="20"/>
        <v>0</v>
      </c>
      <c r="BO10" s="2">
        <f t="shared" si="21"/>
        <v>0</v>
      </c>
      <c r="BP10" s="2">
        <f t="shared" si="5"/>
        <v>0</v>
      </c>
      <c r="BU10" s="2">
        <f t="shared" si="6"/>
        <v>0</v>
      </c>
      <c r="BV10" s="2">
        <f t="shared" si="7"/>
        <v>0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369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V15" s="2">
        <v>-5061.6099999999997</v>
      </c>
      <c r="AW15" s="2">
        <f t="shared" si="1"/>
        <v>-5061.6099999999997</v>
      </c>
      <c r="AX15" s="2">
        <f t="shared" si="19"/>
        <v>0</v>
      </c>
      <c r="BC15" s="2">
        <f t="shared" si="2"/>
        <v>0</v>
      </c>
      <c r="BD15" s="2">
        <f t="shared" si="3"/>
        <v>0</v>
      </c>
      <c r="BI15" s="2">
        <f t="shared" si="4"/>
        <v>0</v>
      </c>
      <c r="BJ15" s="2">
        <f t="shared" si="20"/>
        <v>0</v>
      </c>
      <c r="BO15" s="2">
        <f t="shared" si="21"/>
        <v>0</v>
      </c>
      <c r="BP15" s="2">
        <f t="shared" si="5"/>
        <v>0</v>
      </c>
      <c r="BU15" s="2">
        <f t="shared" si="6"/>
        <v>0</v>
      </c>
      <c r="BV15" s="2">
        <f t="shared" si="7"/>
        <v>0</v>
      </c>
    </row>
    <row r="16" spans="1:75">
      <c r="A16" s="2" t="s">
        <v>289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413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297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304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510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415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368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367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329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3.8">
      <c r="A41" s="537" t="s">
        <v>554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0</v>
      </c>
      <c r="BO41" s="2">
        <v>0</v>
      </c>
      <c r="BP41" s="2">
        <f t="shared" si="5"/>
        <v>-8.3333333259361098E-4</v>
      </c>
      <c r="BV41" s="2">
        <f t="shared" si="29"/>
        <v>-8.3333333259361098E-4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N45" s="5"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353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117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7">
        <f t="shared" si="18"/>
        <v>7800467.1899999995</v>
      </c>
      <c r="AW48" s="7">
        <f t="shared" si="25"/>
        <v>0</v>
      </c>
      <c r="AX48" s="7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7">
        <f t="shared" si="20"/>
        <v>7800467.1899999995</v>
      </c>
      <c r="BO48" s="7">
        <f t="shared" si="21"/>
        <v>0</v>
      </c>
      <c r="BP48" s="7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3.8">
      <c r="A49" s="2" t="s">
        <v>118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338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232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119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120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121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122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482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123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N57" s="2">
        <v>0</v>
      </c>
      <c r="BO57" s="2">
        <f t="shared" si="21"/>
        <v>0</v>
      </c>
      <c r="BP57" s="2">
        <f t="shared" si="5"/>
        <v>0</v>
      </c>
      <c r="BT57" s="2">
        <v>-1510.2</v>
      </c>
      <c r="BU57" s="2">
        <f t="shared" ref="BU57:BU63" si="34">SUM(BQ57:BT57)</f>
        <v>-1510.2</v>
      </c>
      <c r="BV57" s="2">
        <f t="shared" si="29"/>
        <v>-1510.2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124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125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126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127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288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234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393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128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129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130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132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131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133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134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135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136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137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354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138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139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140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141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142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143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144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336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331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553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0</v>
      </c>
      <c r="BO87" s="2">
        <f t="shared" si="48"/>
        <v>0</v>
      </c>
      <c r="BP87" s="2">
        <f t="shared" si="43"/>
        <v>0</v>
      </c>
      <c r="BU87" s="2">
        <f>SUM(BQ87:BT87)</f>
        <v>0</v>
      </c>
      <c r="BV87" s="2">
        <v>0</v>
      </c>
    </row>
    <row r="88" spans="1:251">
      <c r="A88" s="2" t="s">
        <v>145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146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147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291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442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6" thickBot="1">
      <c r="A93" s="526" t="s">
        <v>148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9.0949470177292824E-13</v>
      </c>
      <c r="AX93" s="8">
        <f t="shared" si="61"/>
        <v>9.5238024368882179E-4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9.5238024368882179E-4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9.5238024368882179E-4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0</v>
      </c>
      <c r="BO93" s="8">
        <f t="shared" ref="BO93:BV93" si="62">SUM(BO6:BO92)</f>
        <v>0</v>
      </c>
      <c r="BP93" s="8">
        <f t="shared" si="62"/>
        <v>9.5238024368882179E-4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9.5238041831180453E-4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6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399299.73</v>
      </c>
      <c r="BO94" s="2">
        <f>SUM(BO49:BO92)</f>
        <v>0</v>
      </c>
      <c r="BP94" s="2">
        <f>SUM(BP49:BP92)</f>
        <v>399299.73</v>
      </c>
      <c r="BU94" s="2">
        <f>SUM(BU49:BU92)</f>
        <v>-1510.2</v>
      </c>
      <c r="BV94" s="2">
        <f>SUM(BV49:BV92)</f>
        <v>397789.52999999997</v>
      </c>
      <c r="BW94" s="2"/>
    </row>
    <row r="95" spans="1:251"/>
    <row r="96" spans="1:251" hidden="1">
      <c r="A96" s="2" t="s">
        <v>149</v>
      </c>
    </row>
    <row r="97" spans="1:71" hidden="1"/>
    <row r="98" spans="1:71" hidden="1"/>
    <row r="99" spans="1:71" hidden="1">
      <c r="A99" s="527" t="s">
        <v>151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153</v>
      </c>
    </row>
    <row r="101" spans="1:71" hidden="1"/>
    <row r="102" spans="1:71" hidden="1"/>
    <row r="103" spans="1:71" hidden="1">
      <c r="A103" s="2" t="s">
        <v>155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156</v>
      </c>
    </row>
    <row r="107" spans="1:71" hidden="1">
      <c r="A107" s="2" t="s">
        <v>157</v>
      </c>
    </row>
    <row r="108" spans="1:71" hidden="1"/>
    <row r="109" spans="1:71" hidden="1"/>
    <row r="110" spans="1:71" hidden="1">
      <c r="A110" s="2" t="s">
        <v>150</v>
      </c>
    </row>
    <row r="111" spans="1:71" hidden="1"/>
    <row r="112" spans="1:71" hidden="1"/>
    <row r="113" spans="1:1" hidden="1">
      <c r="A113" s="527" t="s">
        <v>152</v>
      </c>
    </row>
    <row r="114" spans="1:1" hidden="1">
      <c r="A114" s="2" t="s">
        <v>154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33" activePane="bottomRight" state="frozen"/>
      <selection activeCell="AB26" sqref="AB26"/>
      <selection pane="topRight" activeCell="AB26" sqref="AB26"/>
      <selection pane="bottomLeft" activeCell="AB26" sqref="AB26"/>
      <selection pane="bottomRight" activeCell="AV9" sqref="AV9"/>
    </sheetView>
  </sheetViews>
  <sheetFormatPr defaultColWidth="9.88671875" defaultRowHeight="14.4"/>
  <cols>
    <col min="1" max="1" width="30.33203125" style="119" customWidth="1"/>
    <col min="2" max="2" width="7.6640625" style="123" customWidth="1"/>
    <col min="3" max="3" width="1.44140625" style="124" hidden="1" customWidth="1"/>
    <col min="4" max="4" width="12.88671875" style="124" hidden="1" customWidth="1"/>
    <col min="5" max="5" width="1.554687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8671875" style="124" hidden="1" customWidth="1"/>
    <col min="20" max="20" width="12.33203125" style="124" hidden="1" customWidth="1"/>
    <col min="21" max="21" width="9.88671875" style="124" hidden="1" customWidth="1"/>
    <col min="22" max="22" width="12" style="124" hidden="1" customWidth="1"/>
    <col min="23" max="25" width="9.88671875" style="124" hidden="1" customWidth="1"/>
    <col min="26" max="26" width="11.33203125" style="124" hidden="1" customWidth="1"/>
    <col min="27" max="29" width="9.88671875" style="124" hidden="1" customWidth="1"/>
    <col min="30" max="30" width="12.109375" style="124" hidden="1" customWidth="1"/>
    <col min="31" max="31" width="9.88671875" style="124" hidden="1" customWidth="1"/>
    <col min="32" max="32" width="9.88671875" style="125" hidden="1" customWidth="1"/>
    <col min="33" max="33" width="9.88671875" style="124" hidden="1" customWidth="1"/>
    <col min="34" max="34" width="11.44140625" style="124" hidden="1" customWidth="1"/>
    <col min="35" max="36" width="9.88671875" style="125" hidden="1" customWidth="1"/>
    <col min="37" max="37" width="9.88671875" style="124" hidden="1" customWidth="1"/>
    <col min="38" max="38" width="12.33203125" style="124" hidden="1" customWidth="1"/>
    <col min="39" max="39" width="9.88671875" style="124" hidden="1" customWidth="1"/>
    <col min="40" max="40" width="9.88671875" style="125" hidden="1" customWidth="1"/>
    <col min="41" max="41" width="9.88671875" style="124" hidden="1" customWidth="1"/>
    <col min="42" max="42" width="13.109375" style="124" hidden="1" customWidth="1"/>
    <col min="43" max="45" width="9.88671875" style="125" hidden="1" customWidth="1"/>
    <col min="46" max="46" width="11.109375" style="126" customWidth="1"/>
    <col min="47" max="47" width="6.88671875" style="127" customWidth="1"/>
    <col min="48" max="48" width="11.109375" style="126" customWidth="1"/>
    <col min="49" max="55" width="9.88671875" style="127" hidden="1" customWidth="1"/>
    <col min="56" max="56" width="14.6640625" style="127" customWidth="1"/>
    <col min="57" max="16384" width="9.88671875" style="127"/>
  </cols>
  <sheetData>
    <row r="1" spans="1:256" s="119" customFormat="1" ht="19.5" customHeight="1">
      <c r="A1" s="541" t="s">
        <v>85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</row>
    <row r="3" spans="1:256" s="120" customFormat="1">
      <c r="A3" s="543" t="s">
        <v>574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  <c r="AX3" s="543"/>
      <c r="AY3" s="543"/>
      <c r="AZ3" s="543"/>
      <c r="BA3" s="543"/>
      <c r="BB3" s="543"/>
      <c r="BC3" s="543"/>
      <c r="BD3" s="543"/>
    </row>
    <row r="4" spans="1:256" s="120" customFormat="1" ht="4.5" customHeight="1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</row>
    <row r="5" spans="1:256" s="121" customFormat="1" ht="15" customHeight="1">
      <c r="A5" s="256"/>
      <c r="B5" s="256"/>
      <c r="C5" s="257"/>
      <c r="D5" s="257"/>
      <c r="E5" s="256"/>
      <c r="F5" s="545" t="s">
        <v>557</v>
      </c>
      <c r="G5" s="257"/>
      <c r="H5" s="257"/>
      <c r="I5" s="256"/>
      <c r="J5" s="545" t="s">
        <v>558</v>
      </c>
      <c r="K5" s="257"/>
      <c r="L5" s="257"/>
      <c r="M5" s="256"/>
      <c r="N5" s="545" t="s">
        <v>560</v>
      </c>
      <c r="O5" s="257"/>
      <c r="P5" s="257"/>
      <c r="Q5" s="256"/>
      <c r="R5" s="539" t="s">
        <v>562</v>
      </c>
      <c r="S5" s="257"/>
      <c r="T5" s="257"/>
      <c r="U5" s="257"/>
      <c r="V5" s="539" t="s">
        <v>565</v>
      </c>
      <c r="W5" s="257"/>
      <c r="X5" s="257"/>
      <c r="Y5" s="257"/>
      <c r="Z5" s="539" t="s">
        <v>566</v>
      </c>
      <c r="AA5" s="257"/>
      <c r="AB5" s="257"/>
      <c r="AC5" s="257"/>
      <c r="AD5" s="539" t="s">
        <v>567</v>
      </c>
      <c r="AE5" s="188"/>
      <c r="AF5" s="189"/>
      <c r="AG5" s="188"/>
      <c r="AH5" s="539" t="s">
        <v>569</v>
      </c>
      <c r="AI5" s="424"/>
      <c r="AJ5" s="424"/>
      <c r="AK5" s="257"/>
      <c r="AL5" s="539" t="s">
        <v>568</v>
      </c>
      <c r="AM5" s="257"/>
      <c r="AN5" s="424"/>
      <c r="AO5" s="257"/>
      <c r="AP5" s="539" t="s">
        <v>570</v>
      </c>
      <c r="AQ5" s="424"/>
      <c r="AR5" s="424"/>
      <c r="AS5" s="424"/>
      <c r="AT5" s="539" t="s">
        <v>576</v>
      </c>
      <c r="AV5" s="539" t="s">
        <v>50</v>
      </c>
      <c r="BD5" s="539" t="s">
        <v>573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299</v>
      </c>
      <c r="E6" s="258"/>
      <c r="F6" s="546"/>
      <c r="G6" s="260"/>
      <c r="H6" s="260" t="s">
        <v>300</v>
      </c>
      <c r="I6" s="258"/>
      <c r="J6" s="546"/>
      <c r="K6" s="260"/>
      <c r="L6" s="260" t="s">
        <v>301</v>
      </c>
      <c r="M6" s="258"/>
      <c r="N6" s="546"/>
      <c r="O6" s="260"/>
      <c r="P6" s="260" t="s">
        <v>302</v>
      </c>
      <c r="Q6" s="258"/>
      <c r="R6" s="540"/>
      <c r="S6" s="260"/>
      <c r="T6" s="260" t="s">
        <v>182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121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122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483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126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129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131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136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142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393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234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144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138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143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128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141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132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140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552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133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288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331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145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135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130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134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147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336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354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127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139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146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137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442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348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123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1510.2</v>
      </c>
      <c r="AW51" s="459"/>
      <c r="BD51" s="124">
        <f>AV51+AT51</f>
        <v>1510.2</v>
      </c>
    </row>
    <row r="52" spans="1:56" s="128" customFormat="1" ht="20.25" hidden="1" customHeight="1">
      <c r="A52" s="267" t="s">
        <v>291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1510.2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-397789.52999999997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1510.2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A1:BD1"/>
    <mergeCell ref="A2:BD2"/>
    <mergeCell ref="A3:BD3"/>
    <mergeCell ref="BD5:BD6"/>
    <mergeCell ref="A4:AT4"/>
    <mergeCell ref="AL5:AL6"/>
    <mergeCell ref="AP5:AP6"/>
    <mergeCell ref="Z5:Z6"/>
    <mergeCell ref="N5:N6"/>
    <mergeCell ref="J5:J6"/>
    <mergeCell ref="V5:V6"/>
    <mergeCell ref="F5:F6"/>
    <mergeCell ref="AV5:AV6"/>
    <mergeCell ref="AT5:AT6"/>
    <mergeCell ref="R5:R6"/>
    <mergeCell ref="AD5:AD6"/>
    <mergeCell ref="AH5:AH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09375" style="113" customWidth="1"/>
    <col min="2" max="2" width="8.88671875" style="113" customWidth="1"/>
    <col min="3" max="3" width="11.33203125" style="113" customWidth="1"/>
    <col min="4" max="4" width="6.44140625" style="114" customWidth="1"/>
    <col min="5" max="5" width="10" style="136" customWidth="1"/>
    <col min="6" max="6" width="1.88671875" style="114" hidden="1" customWidth="1"/>
    <col min="7" max="7" width="11.44140625" style="113" hidden="1" customWidth="1"/>
    <col min="8" max="8" width="1.88671875" style="114" hidden="1" customWidth="1"/>
    <col min="9" max="9" width="10.88671875" style="113" hidden="1" customWidth="1"/>
    <col min="10" max="10" width="1.88671875" style="114" hidden="1" customWidth="1"/>
    <col min="11" max="11" width="10" style="113" hidden="1" customWidth="1"/>
    <col min="12" max="12" width="1.88671875" style="114" hidden="1" customWidth="1"/>
    <col min="13" max="13" width="10" style="136" hidden="1" customWidth="1"/>
    <col min="14" max="14" width="1.88671875" style="114" hidden="1" customWidth="1"/>
    <col min="15" max="15" width="10" style="114" hidden="1" customWidth="1"/>
    <col min="16" max="16" width="1.88671875" style="115" hidden="1" customWidth="1"/>
    <col min="17" max="17" width="10" style="113" hidden="1" customWidth="1"/>
    <col min="18" max="18" width="1.88671875" style="115" hidden="1" customWidth="1"/>
    <col min="19" max="19" width="10" style="113" hidden="1" customWidth="1"/>
    <col min="20" max="20" width="1.88671875" style="116" hidden="1" customWidth="1"/>
    <col min="21" max="21" width="11.6640625" style="113" hidden="1" customWidth="1"/>
    <col min="22" max="22" width="1.88671875" style="116" hidden="1" customWidth="1"/>
    <col min="23" max="23" width="12" style="113" hidden="1" customWidth="1"/>
    <col min="24" max="24" width="1.88671875" style="116" hidden="1" customWidth="1"/>
    <col min="25" max="25" width="10" style="113" hidden="1" customWidth="1"/>
    <col min="26" max="26" width="1.88671875" style="116" hidden="1" customWidth="1"/>
    <col min="27" max="27" width="10" style="113" hidden="1" customWidth="1"/>
    <col min="28" max="28" width="7.6640625" style="115" customWidth="1"/>
    <col min="29" max="29" width="20.5546875" style="117" customWidth="1"/>
    <col min="30" max="30" width="4.44140625" style="113" hidden="1" customWidth="1"/>
    <col min="31" max="31" width="11.6640625" style="113" hidden="1" customWidth="1"/>
    <col min="32" max="32" width="4.33203125" style="113" hidden="1" customWidth="1"/>
    <col min="33" max="33" width="4.6640625" style="113" hidden="1" customWidth="1"/>
    <col min="34" max="34" width="11.109375" style="113" hidden="1" customWidth="1"/>
    <col min="35" max="35" width="4.33203125" style="113" hidden="1" customWidth="1"/>
    <col min="36" max="36" width="4.44140625" style="113" hidden="1" customWidth="1"/>
    <col min="37" max="37" width="11.109375" style="113" hidden="1" customWidth="1"/>
    <col min="38" max="38" width="4.6640625" style="113" hidden="1" customWidth="1"/>
    <col min="39" max="39" width="4.5546875" style="113" hidden="1" customWidth="1"/>
    <col min="40" max="40" width="13.5546875" style="113" hidden="1" customWidth="1"/>
    <col min="41" max="41" width="4.6640625" style="113" hidden="1" customWidth="1"/>
    <col min="42" max="42" width="4.33203125" style="113" hidden="1" customWidth="1"/>
    <col min="43" max="43" width="13.5546875" style="113" hidden="1" customWidth="1"/>
    <col min="44" max="44" width="20" style="113" hidden="1" customWidth="1"/>
    <col min="45" max="45" width="13.6640625" style="113" hidden="1" customWidth="1"/>
    <col min="46" max="46" width="12.88671875" style="113" hidden="1" customWidth="1"/>
    <col min="47" max="47" width="0" style="113" hidden="1" customWidth="1"/>
    <col min="48" max="48" width="13.109375" style="113" hidden="1" customWidth="1"/>
    <col min="49" max="49" width="0" style="113" hidden="1" customWidth="1"/>
    <col min="50" max="51" width="12.88671875" style="113" hidden="1" customWidth="1"/>
    <col min="52" max="57" width="0" style="113" hidden="1"/>
    <col min="58" max="59" width="12.88671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492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305</v>
      </c>
      <c r="F9" s="233"/>
      <c r="G9" s="241" t="s">
        <v>306</v>
      </c>
      <c r="H9" s="233"/>
      <c r="I9" s="241" t="s">
        <v>307</v>
      </c>
      <c r="J9" s="233"/>
      <c r="K9" s="241" t="s">
        <v>308</v>
      </c>
      <c r="L9" s="233"/>
      <c r="M9" s="234" t="s">
        <v>44</v>
      </c>
      <c r="N9" s="233"/>
      <c r="O9" s="233" t="s">
        <v>309</v>
      </c>
      <c r="P9" s="235"/>
      <c r="Q9" s="241" t="s">
        <v>310</v>
      </c>
      <c r="R9" s="236"/>
      <c r="S9" s="241" t="s">
        <v>311</v>
      </c>
      <c r="T9" s="236"/>
      <c r="U9" s="241" t="s">
        <v>312</v>
      </c>
      <c r="V9" s="236"/>
      <c r="W9" s="241" t="s">
        <v>313</v>
      </c>
      <c r="X9" s="236"/>
      <c r="Y9" s="241" t="s">
        <v>314</v>
      </c>
      <c r="Z9" s="236"/>
      <c r="AA9" s="241" t="s">
        <v>315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339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233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230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6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305</v>
      </c>
      <c r="F23" s="233"/>
      <c r="G23" s="241" t="s">
        <v>306</v>
      </c>
      <c r="H23" s="233"/>
      <c r="I23" s="241" t="s">
        <v>307</v>
      </c>
      <c r="J23" s="233"/>
      <c r="K23" s="241" t="s">
        <v>308</v>
      </c>
      <c r="L23" s="233"/>
      <c r="M23" s="234" t="s">
        <v>44</v>
      </c>
      <c r="N23" s="233"/>
      <c r="O23" s="233" t="s">
        <v>309</v>
      </c>
      <c r="P23" s="235"/>
      <c r="Q23" s="241" t="s">
        <v>310</v>
      </c>
      <c r="R23" s="236"/>
      <c r="S23" s="241" t="s">
        <v>311</v>
      </c>
      <c r="T23" s="236"/>
      <c r="U23" s="241" t="s">
        <v>312</v>
      </c>
      <c r="V23" s="236"/>
      <c r="W23" s="241" t="s">
        <v>313</v>
      </c>
      <c r="X23" s="236"/>
      <c r="Y23" s="241" t="s">
        <v>314</v>
      </c>
      <c r="Z23" s="236"/>
      <c r="AA23" s="241" t="s">
        <v>315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163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6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164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290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6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425</v>
      </c>
    </row>
    <row r="46" spans="1:56">
      <c r="A46" s="113" t="s">
        <v>174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opLeftCell="A3" zoomScaleNormal="75" zoomScaleSheetLayoutView="100" workbookViewId="0">
      <selection activeCell="A3" sqref="A3:G47"/>
    </sheetView>
  </sheetViews>
  <sheetFormatPr defaultColWidth="0" defaultRowHeight="13.2" zeroHeight="1"/>
  <cols>
    <col min="1" max="1" width="55.6640625" style="19" customWidth="1"/>
    <col min="2" max="2" width="9.6640625" style="20" customWidth="1"/>
    <col min="3" max="3" width="1.6640625" style="23" customWidth="1"/>
    <col min="4" max="4" width="15.44140625" style="36" customWidth="1"/>
    <col min="5" max="5" width="18.44140625" style="22" hidden="1" customWidth="1"/>
    <col min="6" max="6" width="1.6640625" style="23" hidden="1" customWidth="1"/>
    <col min="7" max="7" width="15.88671875" style="38" hidden="1" customWidth="1"/>
    <col min="8" max="8" width="0" style="22" hidden="1" customWidth="1"/>
    <col min="9" max="9" width="12.88671875" style="22" hidden="1" customWidth="1"/>
    <col min="10" max="10" width="12.10937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399999999999999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8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8">
      <c r="A5" s="550" t="s">
        <v>572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3.8">
      <c r="A8" s="342" t="s">
        <v>2</v>
      </c>
      <c r="B8" s="342" t="s">
        <v>3</v>
      </c>
      <c r="C8" s="343"/>
      <c r="D8" s="344" t="s">
        <v>561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158</v>
      </c>
      <c r="B11" s="351"/>
      <c r="C11" s="346" t="s">
        <v>7</v>
      </c>
      <c r="D11" s="352">
        <f>TB!BD7</f>
        <v>2.1428571147339426E-3</v>
      </c>
      <c r="E11" s="153"/>
      <c r="F11" s="155"/>
      <c r="G11" s="155"/>
    </row>
    <row r="12" spans="1:7" s="25" customFormat="1" ht="13.8">
      <c r="A12" s="350" t="s">
        <v>161</v>
      </c>
      <c r="B12" s="351">
        <v>1</v>
      </c>
      <c r="D12" s="352">
        <f>TB!BV8</f>
        <v>1101743.28</v>
      </c>
      <c r="E12" s="156" t="e">
        <f>+D12-#REF!</f>
        <v>#REF!</v>
      </c>
      <c r="F12" s="151" t="s">
        <v>7</v>
      </c>
      <c r="G12" s="157"/>
    </row>
    <row r="13" spans="1:7" s="25" customFormat="1" ht="13.8">
      <c r="A13" s="350" t="s">
        <v>162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3.8">
      <c r="A14" s="350" t="s">
        <v>421</v>
      </c>
      <c r="B14" s="351">
        <v>3</v>
      </c>
      <c r="D14" s="352">
        <f>TB!AX10</f>
        <v>0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369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3.8">
      <c r="A18" s="364" t="s">
        <v>11</v>
      </c>
      <c r="B18" s="365"/>
      <c r="C18" s="365"/>
      <c r="D18" s="366">
        <f>SUM(D11:D17)</f>
        <v>1101743.2821428571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3.8">
      <c r="A19" s="362"/>
      <c r="B19" s="355"/>
      <c r="C19" s="355"/>
      <c r="D19" s="363"/>
      <c r="E19" s="159"/>
      <c r="F19" s="158"/>
      <c r="G19" s="159"/>
    </row>
    <row r="20" spans="1:10" s="25" customFormat="1" ht="13.8">
      <c r="A20" s="362" t="s">
        <v>342</v>
      </c>
      <c r="B20" s="355"/>
      <c r="C20" s="355"/>
      <c r="D20" s="363"/>
      <c r="E20" s="159"/>
      <c r="F20" s="158"/>
      <c r="G20" s="159"/>
    </row>
    <row r="21" spans="1:10" s="27" customFormat="1" ht="13.8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3.8">
      <c r="A22" s="353" t="s">
        <v>343</v>
      </c>
      <c r="B22" s="355"/>
      <c r="C22" s="355"/>
      <c r="D22" s="35">
        <f>TB!AX15+TB!AX16</f>
        <v>0</v>
      </c>
      <c r="E22" s="159"/>
      <c r="F22" s="158"/>
      <c r="G22" s="159"/>
    </row>
    <row r="23" spans="1:10" s="28" customFormat="1" ht="13.8">
      <c r="A23" s="364" t="s">
        <v>344</v>
      </c>
      <c r="B23" s="365"/>
      <c r="C23" s="365"/>
      <c r="D23" s="366">
        <f>SUM(D21:D22)</f>
        <v>-3.1263880373444408E-13</v>
      </c>
      <c r="E23" s="162"/>
      <c r="F23" s="164"/>
      <c r="G23" s="162"/>
    </row>
    <row r="24" spans="1:10" s="25" customFormat="1" ht="21.75" customHeight="1">
      <c r="A24" s="362" t="s">
        <v>335</v>
      </c>
      <c r="B24" s="355"/>
      <c r="C24" s="355"/>
      <c r="D24" s="363"/>
      <c r="E24" s="153"/>
      <c r="F24" s="158"/>
      <c r="G24" s="159"/>
    </row>
    <row r="25" spans="1:10" s="27" customFormat="1" ht="13.8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3.8">
      <c r="A26" s="362" t="s">
        <v>334</v>
      </c>
      <c r="B26" s="354"/>
      <c r="C26" s="355"/>
      <c r="D26" s="356"/>
      <c r="E26" s="163"/>
      <c r="F26" s="158"/>
      <c r="G26" s="159"/>
    </row>
    <row r="27" spans="1:10" s="25" customFormat="1" ht="13.8">
      <c r="A27" s="353" t="s">
        <v>294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3.8">
      <c r="A28" s="353" t="s">
        <v>295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3.8">
      <c r="A29" s="364" t="s">
        <v>296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1101743.2821428571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3.8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3.8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3.8">
      <c r="A36" s="353" t="s">
        <v>355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3.8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3.8">
      <c r="A40" s="360" t="s">
        <v>159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3.8">
      <c r="A43" s="25" t="s">
        <v>168</v>
      </c>
      <c r="B43" s="375"/>
      <c r="C43" s="374"/>
      <c r="D43" s="348">
        <f>-TB!BV47</f>
        <v>9300000</v>
      </c>
      <c r="E43" s="153"/>
      <c r="F43" s="170"/>
      <c r="G43" s="157"/>
    </row>
    <row r="44" spans="1:12" s="25" customFormat="1" ht="13.8">
      <c r="A44" s="357" t="s">
        <v>24</v>
      </c>
      <c r="B44" s="358"/>
      <c r="C44" s="376"/>
      <c r="D44" s="361">
        <f>-TB!H48+IS!BD53</f>
        <v>-8198256.7199999997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3.8">
      <c r="A45" s="360" t="s">
        <v>25</v>
      </c>
      <c r="B45" s="359"/>
      <c r="C45" s="376"/>
      <c r="D45" s="361">
        <f>SUM(D43:D44)</f>
        <v>1101743.2800000003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1101743.2811904764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9.523807093501091E-4</v>
      </c>
      <c r="E48" s="168"/>
      <c r="F48" s="167"/>
      <c r="G48" s="169"/>
    </row>
    <row r="49" spans="1:7" ht="14.4" hidden="1">
      <c r="A49" s="380"/>
      <c r="B49" s="381"/>
      <c r="C49" s="382"/>
      <c r="D49" s="383">
        <f>D47-D30</f>
        <v>-9.523807093501091E-4</v>
      </c>
      <c r="E49" s="176" t="e">
        <f>+E30-E47</f>
        <v>#REF!</v>
      </c>
      <c r="F49" s="175"/>
      <c r="G49" s="176" t="e">
        <f ca="1">+G30-G47</f>
        <v>#REF!</v>
      </c>
    </row>
    <row r="50" spans="1:7" ht="13.8" hidden="1">
      <c r="A50" s="384"/>
      <c r="B50" s="385"/>
      <c r="C50" s="382"/>
      <c r="D50" s="386"/>
      <c r="E50" s="144"/>
      <c r="F50" s="175"/>
      <c r="G50" s="176"/>
    </row>
    <row r="51" spans="1:7" ht="13.8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3.8" hidden="1">
      <c r="A52" s="387"/>
      <c r="B52" s="388"/>
      <c r="C52" s="385"/>
      <c r="D52" s="389"/>
      <c r="E52" s="144"/>
      <c r="F52" s="177"/>
      <c r="G52" s="179"/>
    </row>
    <row r="53" spans="1:7" ht="13.8" hidden="1">
      <c r="A53" s="384"/>
      <c r="B53" s="385"/>
      <c r="C53" s="385"/>
      <c r="D53" s="310"/>
      <c r="E53" s="144"/>
      <c r="F53" s="177"/>
      <c r="G53" s="144"/>
    </row>
    <row r="54" spans="1:7" ht="15.6" hidden="1">
      <c r="A54" s="387"/>
      <c r="B54" s="388"/>
      <c r="C54" s="388"/>
      <c r="D54" s="390"/>
      <c r="E54" s="144"/>
      <c r="F54" s="178"/>
      <c r="G54" s="180"/>
    </row>
    <row r="55" spans="1:7" ht="13.8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3.8" hidden="1">
      <c r="A56" s="384"/>
      <c r="B56" s="385">
        <v>0</v>
      </c>
      <c r="C56" s="382"/>
      <c r="D56" s="386"/>
      <c r="E56" s="144"/>
      <c r="F56" s="175"/>
      <c r="G56" s="176"/>
    </row>
    <row r="57" spans="1:7" ht="13.8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3.2" zeroHeight="1"/>
  <cols>
    <col min="1" max="1" width="1.33203125" style="75" customWidth="1"/>
    <col min="2" max="2" width="14.109375" style="75" customWidth="1"/>
    <col min="3" max="3" width="33.5546875" style="75" customWidth="1"/>
    <col min="4" max="4" width="17.44140625" style="76" customWidth="1"/>
    <col min="5" max="5" width="9.88671875" style="77" customWidth="1"/>
    <col min="6" max="6" width="3.109375" style="75" customWidth="1"/>
    <col min="7" max="7" width="12.88671875" style="78" customWidth="1"/>
    <col min="8" max="8" width="4.5546875" style="75" customWidth="1"/>
    <col min="9" max="9" width="5.109375" style="79" customWidth="1"/>
    <col min="10" max="10" width="16" style="75" customWidth="1"/>
    <col min="11" max="11" width="10.5546875" style="80" customWidth="1"/>
    <col min="12" max="12" width="14" style="75" hidden="1" customWidth="1"/>
    <col min="13" max="13" width="4.44140625" style="75" hidden="1" customWidth="1"/>
    <col min="14" max="14" width="11.6640625" style="75" hidden="1" customWidth="1"/>
    <col min="15" max="15" width="4.33203125" style="75" hidden="1" customWidth="1"/>
    <col min="16" max="16" width="4.6640625" style="75" hidden="1" customWidth="1"/>
    <col min="17" max="17" width="11.109375" style="75" hidden="1" customWidth="1"/>
    <col min="18" max="18" width="4.33203125" style="75" hidden="1" customWidth="1"/>
    <col min="19" max="19" width="4.44140625" style="75" hidden="1" customWidth="1"/>
    <col min="20" max="20" width="11.109375" style="75" hidden="1" customWidth="1"/>
    <col min="21" max="21" width="4.6640625" style="75" hidden="1" customWidth="1"/>
    <col min="22" max="22" width="4.5546875" style="75" hidden="1" customWidth="1"/>
    <col min="23" max="23" width="13.5546875" style="75" hidden="1" customWidth="1"/>
    <col min="24" max="24" width="4.6640625" style="75" hidden="1" customWidth="1"/>
    <col min="25" max="25" width="4.33203125" style="75" hidden="1" customWidth="1"/>
    <col min="26" max="26" width="13.5546875" style="75" hidden="1" customWidth="1"/>
    <col min="27" max="27" width="15.6640625" style="75" hidden="1" customWidth="1"/>
    <col min="28" max="28" width="12.88671875" style="75" hidden="1" customWidth="1"/>
    <col min="29" max="29" width="0" style="75" hidden="1" customWidth="1"/>
    <col min="30" max="30" width="9.44140625" style="75" hidden="1" customWidth="1"/>
    <col min="31" max="31" width="10.44140625" style="75" hidden="1" customWidth="1"/>
    <col min="32" max="32" width="0" style="75" hidden="1" customWidth="1"/>
    <col min="33" max="34" width="12.88671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491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8" thickBot="1">
      <c r="A16" s="85" t="s">
        <v>340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8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8" thickBot="1">
      <c r="A19" s="85" t="s">
        <v>160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8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8" thickBot="1">
      <c r="A23" s="85" t="s">
        <v>351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8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394</v>
      </c>
      <c r="K31" s="324" t="s">
        <v>395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396</v>
      </c>
      <c r="C32" s="324" t="s">
        <v>175</v>
      </c>
      <c r="D32" s="76"/>
      <c r="E32" s="325" t="s">
        <v>397</v>
      </c>
      <c r="F32" s="80"/>
      <c r="G32" s="326" t="s">
        <v>398</v>
      </c>
      <c r="H32" s="83"/>
      <c r="I32" s="84"/>
      <c r="J32" s="84" t="s">
        <v>399</v>
      </c>
      <c r="K32" s="324" t="s">
        <v>400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403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401</v>
      </c>
      <c r="K37" s="477">
        <f ca="1">TODAY()-DATE(2014,9,8)</f>
        <v>3826</v>
      </c>
    </row>
    <row r="38" spans="1:42">
      <c r="A38" s="80"/>
      <c r="B38" s="80"/>
      <c r="C38" s="423"/>
      <c r="D38" s="75"/>
      <c r="E38" s="78" t="s">
        <v>402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404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401</v>
      </c>
      <c r="K39" s="477">
        <f ca="1">TODAY()-DATE(2014,10,31)</f>
        <v>3773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405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401</v>
      </c>
      <c r="K40" s="477">
        <f ca="1">TODAY()-DATE(2014,11,5)</f>
        <v>3768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406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3763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408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407</v>
      </c>
      <c r="K42" s="477">
        <f ca="1">TODAY()-B42</f>
        <v>3727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406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3703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405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3651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426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3585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427</v>
      </c>
      <c r="E46" s="502">
        <v>5980</v>
      </c>
      <c r="G46" s="439">
        <v>80</v>
      </c>
      <c r="H46" s="325"/>
      <c r="I46" s="81"/>
      <c r="J46" s="462"/>
      <c r="K46" s="477">
        <f ca="1">TODAY()-B46</f>
        <v>3577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438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406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427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446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468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455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455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456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457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458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433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459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460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461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452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453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454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463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427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467</v>
      </c>
      <c r="E66" s="82" t="s">
        <v>468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469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470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471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472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473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474</v>
      </c>
      <c r="E72" s="82" t="s">
        <v>468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475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476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477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478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479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480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481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517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518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519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520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521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522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527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523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524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521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468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523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525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526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528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529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530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420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8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8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8" thickBot="1">
      <c r="A105" s="485" t="s">
        <v>409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8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490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298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512</v>
      </c>
      <c r="D118" s="320">
        <v>1353164.96</v>
      </c>
      <c r="E118" s="81" t="s">
        <v>513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410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514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547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548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549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419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516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4.4">
      <c r="A135" s="80"/>
      <c r="B135" s="84" t="s">
        <v>436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4.4">
      <c r="A136" s="80"/>
      <c r="B136" s="80"/>
      <c r="C136" s="80" t="s">
        <v>515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4.4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4.4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4.4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167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8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8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352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289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171</v>
      </c>
      <c r="D150" s="313" t="s">
        <v>169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172</v>
      </c>
      <c r="D151" s="313" t="s">
        <v>170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8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8" thickTop="1">
      <c r="J155" s="94">
        <f>J154-BS!D23</f>
        <v>5061.6100000000006</v>
      </c>
      <c r="K155" s="87"/>
    </row>
    <row r="156" spans="1:11">
      <c r="A156" s="88" t="s">
        <v>411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511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509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173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412</v>
      </c>
      <c r="F171" s="337"/>
      <c r="I171" s="83"/>
      <c r="J171" s="488">
        <f>-TB!H35</f>
        <v>0</v>
      </c>
      <c r="K171" s="418"/>
    </row>
    <row r="172" spans="2:11" hidden="1">
      <c r="C172" s="336" t="s">
        <v>368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367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329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355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8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8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425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174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ColWidth="9.109375" defaultRowHeight="12.75" customHeight="1"/>
  <cols>
    <col min="1" max="1" width="5.6640625" style="43" customWidth="1"/>
    <col min="2" max="2" width="7.88671875" style="40" customWidth="1"/>
    <col min="3" max="3" width="18.33203125" style="41" customWidth="1"/>
    <col min="4" max="4" width="0.5546875" style="41" customWidth="1"/>
    <col min="5" max="7" width="11" style="41" hidden="1" customWidth="1"/>
    <col min="8" max="8" width="10.6640625" style="41" customWidth="1"/>
    <col min="9" max="9" width="10.33203125" style="41" customWidth="1"/>
    <col min="10" max="10" width="8.6640625" style="41" hidden="1" customWidth="1"/>
    <col min="11" max="11" width="8.88671875" style="41" hidden="1" customWidth="1"/>
    <col min="12" max="12" width="9" style="41" hidden="1" customWidth="1"/>
    <col min="13" max="13" width="8.88671875" style="41" hidden="1" customWidth="1"/>
    <col min="14" max="14" width="8.5546875" style="41" hidden="1" customWidth="1"/>
    <col min="15" max="15" width="9" style="41" hidden="1" customWidth="1"/>
    <col min="16" max="20" width="10.33203125" style="41" hidden="1" customWidth="1"/>
    <col min="21" max="21" width="10.88671875" style="41" customWidth="1"/>
    <col min="22" max="22" width="11.5546875" style="41" customWidth="1"/>
    <col min="23" max="23" width="14" style="41" customWidth="1"/>
    <col min="24" max="16384" width="9.109375" style="41"/>
  </cols>
  <sheetData>
    <row r="1" spans="1:28" ht="12.75" customHeight="1">
      <c r="A1" s="39" t="s">
        <v>176</v>
      </c>
    </row>
    <row r="2" spans="1:28" ht="12.75" customHeight="1">
      <c r="A2" s="39" t="s">
        <v>493</v>
      </c>
    </row>
    <row r="3" spans="1:28" ht="12.75" customHeight="1">
      <c r="B3" s="43"/>
    </row>
    <row r="4" spans="1:28" s="44" customFormat="1" ht="12.75" customHeight="1">
      <c r="A4" s="39"/>
      <c r="B4" s="223" t="s">
        <v>177</v>
      </c>
      <c r="C4" s="44" t="s">
        <v>178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316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179</v>
      </c>
      <c r="B5" s="223"/>
      <c r="E5" s="45" t="s">
        <v>180</v>
      </c>
      <c r="F5" s="45"/>
      <c r="G5" s="45" t="s">
        <v>435</v>
      </c>
      <c r="H5" s="45" t="s">
        <v>181</v>
      </c>
      <c r="I5" s="45" t="s">
        <v>305</v>
      </c>
      <c r="J5" s="45" t="s">
        <v>306</v>
      </c>
      <c r="K5" s="45" t="s">
        <v>307</v>
      </c>
      <c r="L5" s="45" t="s">
        <v>308</v>
      </c>
      <c r="M5" s="45" t="s">
        <v>44</v>
      </c>
      <c r="N5" s="45" t="s">
        <v>309</v>
      </c>
      <c r="O5" s="45" t="s">
        <v>310</v>
      </c>
      <c r="P5" s="45" t="s">
        <v>311</v>
      </c>
      <c r="Q5" s="45" t="s">
        <v>312</v>
      </c>
      <c r="R5" s="45" t="s">
        <v>313</v>
      </c>
      <c r="S5" s="45" t="s">
        <v>314</v>
      </c>
      <c r="T5" s="45" t="s">
        <v>315</v>
      </c>
      <c r="U5" s="45">
        <v>2016</v>
      </c>
      <c r="V5" s="45" t="s">
        <v>181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183</v>
      </c>
      <c r="C7" s="224" t="s">
        <v>184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185</v>
      </c>
      <c r="C8" s="224" t="s">
        <v>186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187</v>
      </c>
      <c r="C9" s="224" t="s">
        <v>188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189</v>
      </c>
      <c r="C10" s="224" t="s">
        <v>190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191</v>
      </c>
      <c r="C11" s="224" t="s">
        <v>192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193</v>
      </c>
      <c r="C12" s="224" t="s">
        <v>194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195</v>
      </c>
      <c r="C13" s="224" t="s">
        <v>196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197</v>
      </c>
      <c r="C14" s="224" t="s">
        <v>186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198</v>
      </c>
      <c r="C15" s="224" t="s">
        <v>199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200</v>
      </c>
      <c r="C16" s="224" t="s">
        <v>201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202</v>
      </c>
      <c r="C17" s="224" t="s">
        <v>199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327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203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204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205</v>
      </c>
      <c r="C22" s="41" t="s">
        <v>346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206</v>
      </c>
      <c r="C23" s="41" t="s">
        <v>207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208</v>
      </c>
      <c r="C24" s="41" t="s">
        <v>209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210</v>
      </c>
      <c r="C25" s="41" t="s">
        <v>211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235</v>
      </c>
      <c r="C26" s="41" t="s">
        <v>236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287</v>
      </c>
      <c r="C27" s="41" t="s">
        <v>285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287</v>
      </c>
      <c r="C28" s="41" t="s">
        <v>286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332</v>
      </c>
      <c r="C29" s="41" t="s">
        <v>333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347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349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356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386</v>
      </c>
      <c r="C33" s="41" t="s">
        <v>387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388</v>
      </c>
      <c r="C34" s="41" t="s">
        <v>389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390</v>
      </c>
      <c r="C35" s="41" t="s">
        <v>391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392</v>
      </c>
      <c r="C36" s="41" t="s">
        <v>391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440</v>
      </c>
      <c r="C37" s="41" t="s">
        <v>441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464</v>
      </c>
      <c r="C38" s="41" t="s">
        <v>441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204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345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218</v>
      </c>
      <c r="C45" s="228" t="s">
        <v>219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220</v>
      </c>
      <c r="C46" s="228" t="s">
        <v>221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222</v>
      </c>
      <c r="C47" s="228" t="s">
        <v>223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224</v>
      </c>
      <c r="C48" s="228" t="s">
        <v>225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226</v>
      </c>
      <c r="C49" s="41" t="s">
        <v>227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231</v>
      </c>
      <c r="C51" s="41" t="s">
        <v>227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227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227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228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229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212</v>
      </c>
      <c r="C63" s="41" t="s">
        <v>213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214</v>
      </c>
      <c r="C64" s="41" t="s">
        <v>215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216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217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216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216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216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216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ColWidth="9.109375" defaultRowHeight="14.4"/>
  <cols>
    <col min="1" max="1" width="21.5546875" style="52" customWidth="1"/>
    <col min="2" max="2" width="16.5546875" style="53" customWidth="1"/>
    <col min="3" max="3" width="12.554687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332031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33203125" style="55" customWidth="1"/>
    <col min="28" max="28" width="18.88671875" style="56" customWidth="1"/>
    <col min="29" max="33" width="9.109375" style="56"/>
    <col min="34" max="35" width="9.109375" style="463"/>
    <col min="36" max="16384" width="9.109375" style="56"/>
  </cols>
  <sheetData>
    <row r="1" spans="1:33">
      <c r="A1" s="52" t="s">
        <v>237</v>
      </c>
    </row>
    <row r="2" spans="1:33">
      <c r="A2" s="52" t="s">
        <v>52</v>
      </c>
    </row>
    <row r="3" spans="1:33">
      <c r="A3" s="52" t="s">
        <v>494</v>
      </c>
    </row>
    <row r="4" spans="1:33" s="57" customFormat="1" ht="13.8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238</v>
      </c>
      <c r="B5" s="207" t="s">
        <v>239</v>
      </c>
      <c r="C5" s="551" t="s">
        <v>495</v>
      </c>
      <c r="D5" s="552"/>
      <c r="E5" s="551" t="s">
        <v>496</v>
      </c>
      <c r="F5" s="552"/>
      <c r="G5" s="551" t="s">
        <v>497</v>
      </c>
      <c r="H5" s="552"/>
      <c r="I5" s="551" t="s">
        <v>498</v>
      </c>
      <c r="J5" s="552"/>
      <c r="K5" s="551" t="s">
        <v>499</v>
      </c>
      <c r="L5" s="552"/>
      <c r="M5" s="551" t="s">
        <v>500</v>
      </c>
      <c r="N5" s="552"/>
      <c r="O5" s="551" t="s">
        <v>501</v>
      </c>
      <c r="P5" s="552"/>
      <c r="Q5" s="551" t="s">
        <v>502</v>
      </c>
      <c r="R5" s="552"/>
      <c r="S5" s="551" t="s">
        <v>503</v>
      </c>
      <c r="T5" s="552"/>
      <c r="U5" s="551" t="s">
        <v>504</v>
      </c>
      <c r="V5" s="552"/>
      <c r="W5" s="551" t="s">
        <v>505</v>
      </c>
      <c r="X5" s="552"/>
      <c r="Y5" s="551" t="s">
        <v>506</v>
      </c>
      <c r="Z5" s="552"/>
      <c r="AA5" s="208" t="s">
        <v>330</v>
      </c>
      <c r="AB5" s="209" t="s">
        <v>283</v>
      </c>
    </row>
    <row r="6" spans="1:33" s="57" customFormat="1" ht="13.8">
      <c r="A6" s="210"/>
      <c r="B6" s="211"/>
      <c r="C6" s="212" t="s">
        <v>281</v>
      </c>
      <c r="D6" s="211" t="s">
        <v>282</v>
      </c>
      <c r="E6" s="212" t="s">
        <v>281</v>
      </c>
      <c r="F6" s="211" t="s">
        <v>282</v>
      </c>
      <c r="G6" s="212" t="s">
        <v>281</v>
      </c>
      <c r="H6" s="211" t="s">
        <v>282</v>
      </c>
      <c r="I6" s="212" t="s">
        <v>281</v>
      </c>
      <c r="J6" s="211" t="s">
        <v>282</v>
      </c>
      <c r="K6" s="212" t="s">
        <v>281</v>
      </c>
      <c r="L6" s="211" t="s">
        <v>282</v>
      </c>
      <c r="M6" s="212" t="s">
        <v>281</v>
      </c>
      <c r="N6" s="211" t="s">
        <v>282</v>
      </c>
      <c r="O6" s="212" t="s">
        <v>281</v>
      </c>
      <c r="P6" s="211" t="s">
        <v>282</v>
      </c>
      <c r="Q6" s="212" t="s">
        <v>281</v>
      </c>
      <c r="R6" s="211" t="s">
        <v>282</v>
      </c>
      <c r="S6" s="212" t="s">
        <v>281</v>
      </c>
      <c r="T6" s="211" t="s">
        <v>282</v>
      </c>
      <c r="U6" s="212" t="s">
        <v>281</v>
      </c>
      <c r="V6" s="211" t="s">
        <v>282</v>
      </c>
      <c r="W6" s="212" t="s">
        <v>281</v>
      </c>
      <c r="X6" s="211" t="s">
        <v>282</v>
      </c>
      <c r="Y6" s="212" t="s">
        <v>281</v>
      </c>
      <c r="Z6" s="211" t="s">
        <v>282</v>
      </c>
      <c r="AA6" s="213"/>
      <c r="AB6" s="214" t="s">
        <v>284</v>
      </c>
    </row>
    <row r="7" spans="1:33">
      <c r="A7" s="215" t="s">
        <v>244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422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241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370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431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371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372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246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271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273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256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268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248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250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272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255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337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274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317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267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258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318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254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361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362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363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385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319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373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374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375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428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429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376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377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381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432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378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379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380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424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257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275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266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265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264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358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359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360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320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321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252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430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364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322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448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270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278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251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240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242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276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277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280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263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259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383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416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418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260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262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261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279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382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323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245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439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269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243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324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325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326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357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249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247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328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417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384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365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366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414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253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423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437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443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444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445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447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449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450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451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462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465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466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507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508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533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534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531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532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535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544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545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536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537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538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539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546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540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541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542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543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550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551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434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Y5:Z5"/>
    <mergeCell ref="U5:V5"/>
    <mergeCell ref="W5:X5"/>
    <mergeCell ref="K5:L5"/>
    <mergeCell ref="M5:N5"/>
    <mergeCell ref="O5:P5"/>
    <mergeCell ref="Q5:R5"/>
    <mergeCell ref="C5:D5"/>
    <mergeCell ref="E5:F5"/>
    <mergeCell ref="G5:H5"/>
    <mergeCell ref="I5:J5"/>
    <mergeCell ref="S5:T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'TB (2)'!Print_Area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2025-02-28T03:28:19Z</cp:lastPrinted>
  <dcterms:created xsi:type="dcterms:W3CDTF">2013-03-06T10:30:12Z</dcterms:created>
  <dcterms:modified xsi:type="dcterms:W3CDTF">2025-02-28T03:46:19Z</dcterms:modified>
</cp:coreProperties>
</file>