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255" windowHeight="7215" firstSheet="6" activeTab="11"/>
  </bookViews>
  <sheets>
    <sheet name="Nov30" sheetId="2" r:id="rId1"/>
    <sheet name="Nov 30 - 2 (2)" sheetId="12" r:id="rId2"/>
    <sheet name="FOR P.O. Nov 30" sheetId="6" r:id="rId3"/>
    <sheet name="Nov29" sheetId="4" r:id="rId4"/>
    <sheet name="Nov29 - 2" sheetId="11" r:id="rId5"/>
    <sheet name="FOR P.O. Nov29 " sheetId="7" r:id="rId6"/>
    <sheet name="Nov28" sheetId="1" r:id="rId7"/>
    <sheet name="Nov 28 - 2 (2)" sheetId="10" r:id="rId8"/>
    <sheet name="FOR P.O. Nov 28 " sheetId="5" r:id="rId9"/>
    <sheet name="NOV27" sheetId="9" r:id="rId10"/>
    <sheet name="FOR P.O. NOV27" sheetId="3" r:id="rId11"/>
    <sheet name="SUMMARY OF TOTAL SALES" sheetId="13" r:id="rId12"/>
  </sheets>
  <definedNames>
    <definedName name="_xlnm._FilterDatabase" localSheetId="8" hidden="1">'FOR P.O. Nov 28 '!$B$8:$F$9</definedName>
    <definedName name="_xlnm._FilterDatabase" localSheetId="2" hidden="1">'FOR P.O. Nov 30'!$B$8:$G$9</definedName>
    <definedName name="_xlnm._FilterDatabase" localSheetId="10" hidden="1">'FOR P.O. NOV27'!$B$8:$N$9</definedName>
    <definedName name="_xlnm._FilterDatabase" localSheetId="5" hidden="1">'FOR P.O. Nov29 '!$B$8:$F$20</definedName>
    <definedName name="_xlnm._FilterDatabase" localSheetId="7" hidden="1">'Nov 28 - 2 (2)'!$B$5:$U$7</definedName>
    <definedName name="_xlnm._FilterDatabase" localSheetId="1" hidden="1">'Nov 30 - 2 (2)'!$B$5:$P$7</definedName>
    <definedName name="_xlnm._FilterDatabase" localSheetId="9" hidden="1">'NOV27'!$B$5:$N$7</definedName>
    <definedName name="_xlnm._FilterDatabase" localSheetId="6" hidden="1">'Nov28'!$B$5:$T$7</definedName>
    <definedName name="_xlnm._FilterDatabase" localSheetId="3" hidden="1">'Nov29'!$A$5:$S$7</definedName>
    <definedName name="_xlnm._FilterDatabase" localSheetId="4" hidden="1">'Nov29 - 2'!$B$5:$O$110</definedName>
    <definedName name="_xlnm._FilterDatabase" localSheetId="0" hidden="1">'Nov30'!$A$5:$T$162</definedName>
    <definedName name="_xlnm.Print_Area" localSheetId="6">'Nov28'!$A$1:$T$141</definedName>
    <definedName name="_xlnm.Print_Area" localSheetId="3">'Nov29'!$A$1:$T$120</definedName>
    <definedName name="_xlnm.Print_Area" localSheetId="0">'Nov30'!$A$1:$U$175</definedName>
    <definedName name="_xlnm.Print_Titles" localSheetId="8">'FOR P.O. Nov 28 '!$1:$9</definedName>
    <definedName name="_xlnm.Print_Titles" localSheetId="2">'FOR P.O. Nov 30'!$1:$9</definedName>
    <definedName name="_xlnm.Print_Titles" localSheetId="5">'FOR P.O. Nov29 '!$1:$8</definedName>
    <definedName name="_xlnm.Print_Titles" localSheetId="7">'Nov 28 - 2 (2)'!$1:$7</definedName>
    <definedName name="_xlnm.Print_Titles" localSheetId="1">'Nov 30 - 2 (2)'!$1:$7</definedName>
    <definedName name="_xlnm.Print_Titles" localSheetId="6">'Nov28'!$1:$7</definedName>
    <definedName name="_xlnm.Print_Titles" localSheetId="3">'Nov29'!$1:$7</definedName>
    <definedName name="_xlnm.Print_Titles" localSheetId="4">'Nov29 - 2'!$1:$7</definedName>
    <definedName name="_xlnm.Print_Titles" localSheetId="0">'Nov30'!$1:$7</definedName>
  </definedNames>
  <calcPr calcId="125725"/>
</workbook>
</file>

<file path=xl/calcChain.xml><?xml version="1.0" encoding="utf-8"?>
<calcChain xmlns="http://schemas.openxmlformats.org/spreadsheetml/2006/main">
  <c r="C17" i="13"/>
  <c r="H16"/>
  <c r="F70" i="5"/>
  <c r="F68"/>
  <c r="F58"/>
  <c r="F37" i="6"/>
  <c r="F69"/>
  <c r="F26"/>
  <c r="F16"/>
  <c r="F40"/>
  <c r="F19"/>
  <c r="F27"/>
  <c r="F32"/>
  <c r="F50"/>
  <c r="F20"/>
  <c r="F21"/>
  <c r="F29"/>
  <c r="F35"/>
  <c r="F14"/>
  <c r="F13"/>
  <c r="L172" i="12"/>
  <c r="K176" s="1"/>
  <c r="K171"/>
  <c r="N171" s="1"/>
  <c r="M170"/>
  <c r="K170"/>
  <c r="N170" s="1"/>
  <c r="K169"/>
  <c r="N169" s="1"/>
  <c r="M168"/>
  <c r="K168"/>
  <c r="N168" s="1"/>
  <c r="K167"/>
  <c r="N167" s="1"/>
  <c r="M166"/>
  <c r="K166"/>
  <c r="N166" s="1"/>
  <c r="K165"/>
  <c r="N165" s="1"/>
  <c r="M164"/>
  <c r="K164"/>
  <c r="N164" s="1"/>
  <c r="K163"/>
  <c r="N163" s="1"/>
  <c r="M162"/>
  <c r="K162"/>
  <c r="N162" s="1"/>
  <c r="K161"/>
  <c r="N161" s="1"/>
  <c r="M160"/>
  <c r="K160"/>
  <c r="N160" s="1"/>
  <c r="K159"/>
  <c r="N159" s="1"/>
  <c r="M158"/>
  <c r="K158"/>
  <c r="N158" s="1"/>
  <c r="K157"/>
  <c r="N157" s="1"/>
  <c r="M156"/>
  <c r="K156"/>
  <c r="M155"/>
  <c r="K155"/>
  <c r="N156" s="1"/>
  <c r="K154"/>
  <c r="N154" s="1"/>
  <c r="M153"/>
  <c r="K153"/>
  <c r="N153" s="1"/>
  <c r="K152"/>
  <c r="M152" s="1"/>
  <c r="K151"/>
  <c r="N152" s="1"/>
  <c r="M150"/>
  <c r="K150"/>
  <c r="M149"/>
  <c r="K149"/>
  <c r="N150" s="1"/>
  <c r="K148"/>
  <c r="O148" s="1"/>
  <c r="M147"/>
  <c r="K147"/>
  <c r="M146"/>
  <c r="K146"/>
  <c r="N147" s="1"/>
  <c r="K145"/>
  <c r="N145" s="1"/>
  <c r="M144"/>
  <c r="K144"/>
  <c r="M143"/>
  <c r="K143"/>
  <c r="N144" s="1"/>
  <c r="K142"/>
  <c r="N142" s="1"/>
  <c r="M141"/>
  <c r="K141"/>
  <c r="N141" s="1"/>
  <c r="K140"/>
  <c r="N140" s="1"/>
  <c r="M139"/>
  <c r="K139"/>
  <c r="N139" s="1"/>
  <c r="K138"/>
  <c r="M138" s="1"/>
  <c r="K137"/>
  <c r="N138" s="1"/>
  <c r="M136"/>
  <c r="K136"/>
  <c r="N136" s="1"/>
  <c r="K135"/>
  <c r="M135" s="1"/>
  <c r="K134"/>
  <c r="M134" s="1"/>
  <c r="K133"/>
  <c r="M133" s="1"/>
  <c r="K132"/>
  <c r="N135" s="1"/>
  <c r="M131"/>
  <c r="K131"/>
  <c r="N131" s="1"/>
  <c r="K130"/>
  <c r="N130" s="1"/>
  <c r="M129"/>
  <c r="K129"/>
  <c r="N129" s="1"/>
  <c r="K128"/>
  <c r="N128" s="1"/>
  <c r="M127"/>
  <c r="K127"/>
  <c r="N127" s="1"/>
  <c r="K126"/>
  <c r="N126" s="1"/>
  <c r="M125"/>
  <c r="K125"/>
  <c r="M124"/>
  <c r="K124"/>
  <c r="N125" s="1"/>
  <c r="K123"/>
  <c r="M123" s="1"/>
  <c r="K122"/>
  <c r="N123" s="1"/>
  <c r="M121"/>
  <c r="K121"/>
  <c r="N121" s="1"/>
  <c r="K120"/>
  <c r="N120" s="1"/>
  <c r="M119"/>
  <c r="K119"/>
  <c r="N119" s="1"/>
  <c r="K118"/>
  <c r="N118" s="1"/>
  <c r="M117"/>
  <c r="K117"/>
  <c r="N117" s="1"/>
  <c r="K116"/>
  <c r="N116" s="1"/>
  <c r="M115"/>
  <c r="K115"/>
  <c r="N115" s="1"/>
  <c r="K114"/>
  <c r="N114" s="1"/>
  <c r="M113"/>
  <c r="K112"/>
  <c r="N112" s="1"/>
  <c r="M111"/>
  <c r="K111"/>
  <c r="N111" s="1"/>
  <c r="K110"/>
  <c r="M110" s="1"/>
  <c r="K109"/>
  <c r="N110" s="1"/>
  <c r="M108"/>
  <c r="K108"/>
  <c r="N108" s="1"/>
  <c r="M107"/>
  <c r="M106"/>
  <c r="K106"/>
  <c r="M105"/>
  <c r="K104"/>
  <c r="N106" s="1"/>
  <c r="M103"/>
  <c r="K103"/>
  <c r="M102"/>
  <c r="K102"/>
  <c r="N103" s="1"/>
  <c r="K101"/>
  <c r="M101" s="1"/>
  <c r="K100"/>
  <c r="M100" s="1"/>
  <c r="K99"/>
  <c r="M99" s="1"/>
  <c r="K98"/>
  <c r="N101" s="1"/>
  <c r="M97"/>
  <c r="K97"/>
  <c r="M96"/>
  <c r="K96"/>
  <c r="N97" s="1"/>
  <c r="M95"/>
  <c r="M94"/>
  <c r="K94"/>
  <c r="N94" s="1"/>
  <c r="M93"/>
  <c r="K93"/>
  <c r="O92"/>
  <c r="M92"/>
  <c r="M91"/>
  <c r="K91"/>
  <c r="K90"/>
  <c r="N90" s="1"/>
  <c r="M89"/>
  <c r="K89"/>
  <c r="N89" s="1"/>
  <c r="K88"/>
  <c r="N88" s="1"/>
  <c r="M87"/>
  <c r="K87"/>
  <c r="N87" s="1"/>
  <c r="K86"/>
  <c r="N86" s="1"/>
  <c r="M85"/>
  <c r="K84"/>
  <c r="M84" s="1"/>
  <c r="K83"/>
  <c r="N84" s="1"/>
  <c r="M82"/>
  <c r="K82"/>
  <c r="M81"/>
  <c r="K80"/>
  <c r="M80" s="1"/>
  <c r="K79"/>
  <c r="M79" s="1"/>
  <c r="M78"/>
  <c r="M77"/>
  <c r="K77"/>
  <c r="N82" s="1"/>
  <c r="K76"/>
  <c r="N76" s="1"/>
  <c r="M75"/>
  <c r="K75"/>
  <c r="N75" s="1"/>
  <c r="K74"/>
  <c r="N74" s="1"/>
  <c r="M73"/>
  <c r="M72"/>
  <c r="M71"/>
  <c r="M70"/>
  <c r="M69"/>
  <c r="K69"/>
  <c r="M68"/>
  <c r="M67"/>
  <c r="M66"/>
  <c r="M65"/>
  <c r="M64"/>
  <c r="K64"/>
  <c r="N69" s="1"/>
  <c r="K63"/>
  <c r="N63" s="1"/>
  <c r="M62"/>
  <c r="K62"/>
  <c r="M61"/>
  <c r="K61"/>
  <c r="N62" s="1"/>
  <c r="K60"/>
  <c r="M60" s="1"/>
  <c r="K59"/>
  <c r="N60" s="1"/>
  <c r="M58"/>
  <c r="K58"/>
  <c r="M57"/>
  <c r="K57"/>
  <c r="N58" s="1"/>
  <c r="K56"/>
  <c r="M56" s="1"/>
  <c r="K55"/>
  <c r="N56" s="1"/>
  <c r="M54"/>
  <c r="K54"/>
  <c r="M53"/>
  <c r="K53"/>
  <c r="N54" s="1"/>
  <c r="K52"/>
  <c r="N52" s="1"/>
  <c r="K51"/>
  <c r="M51" s="1"/>
  <c r="K50"/>
  <c r="M50" s="1"/>
  <c r="K49"/>
  <c r="M49" s="1"/>
  <c r="K48"/>
  <c r="N48" s="1"/>
  <c r="M47"/>
  <c r="K46"/>
  <c r="M46" s="1"/>
  <c r="K45"/>
  <c r="N46" s="1"/>
  <c r="K44"/>
  <c r="M44" s="1"/>
  <c r="K43"/>
  <c r="M43" s="1"/>
  <c r="K42"/>
  <c r="M42" s="1"/>
  <c r="M41"/>
  <c r="K40"/>
  <c r="M40" s="1"/>
  <c r="K39"/>
  <c r="N42" s="1"/>
  <c r="K38"/>
  <c r="M38" s="1"/>
  <c r="K37"/>
  <c r="N38" s="1"/>
  <c r="M36"/>
  <c r="K35"/>
  <c r="N35" s="1"/>
  <c r="M34"/>
  <c r="K33"/>
  <c r="M33" s="1"/>
  <c r="K32"/>
  <c r="N33" s="1"/>
  <c r="M31"/>
  <c r="K31"/>
  <c r="N31" s="1"/>
  <c r="M30"/>
  <c r="M29"/>
  <c r="K29"/>
  <c r="N29" s="1"/>
  <c r="K28"/>
  <c r="M28" s="1"/>
  <c r="K27"/>
  <c r="N28" s="1"/>
  <c r="M26"/>
  <c r="K25"/>
  <c r="M25" s="1"/>
  <c r="K24"/>
  <c r="N25" s="1"/>
  <c r="K23"/>
  <c r="M23" s="1"/>
  <c r="K22"/>
  <c r="N22" s="1"/>
  <c r="M21"/>
  <c r="M20"/>
  <c r="M19"/>
  <c r="M18"/>
  <c r="K17"/>
  <c r="M17" s="1"/>
  <c r="M16"/>
  <c r="K15"/>
  <c r="M15" s="1"/>
  <c r="K14"/>
  <c r="N17" s="1"/>
  <c r="K13"/>
  <c r="M13" s="1"/>
  <c r="K12"/>
  <c r="N12" s="1"/>
  <c r="O11"/>
  <c r="O172" s="1"/>
  <c r="K183" s="1"/>
  <c r="M11"/>
  <c r="K10"/>
  <c r="M10" s="1"/>
  <c r="K9"/>
  <c r="M9" s="1"/>
  <c r="K8"/>
  <c r="N8" s="1"/>
  <c r="F58" i="7"/>
  <c r="F14"/>
  <c r="F21"/>
  <c r="F22"/>
  <c r="F40"/>
  <c r="F19"/>
  <c r="F11"/>
  <c r="F18"/>
  <c r="L110" i="11"/>
  <c r="K114" s="1"/>
  <c r="K109"/>
  <c r="M109" s="1"/>
  <c r="M108"/>
  <c r="K108"/>
  <c r="M107"/>
  <c r="K107"/>
  <c r="M106"/>
  <c r="K106"/>
  <c r="M105"/>
  <c r="K105"/>
  <c r="N108" s="1"/>
  <c r="K104"/>
  <c r="M104" s="1"/>
  <c r="M103"/>
  <c r="M102"/>
  <c r="K102"/>
  <c r="K101"/>
  <c r="M101" s="1"/>
  <c r="M100"/>
  <c r="K100"/>
  <c r="M99"/>
  <c r="K99"/>
  <c r="N100" s="1"/>
  <c r="K98"/>
  <c r="M98" s="1"/>
  <c r="M97"/>
  <c r="K97"/>
  <c r="M96"/>
  <c r="K96"/>
  <c r="N97" s="1"/>
  <c r="K95"/>
  <c r="M95" s="1"/>
  <c r="M94"/>
  <c r="K94"/>
  <c r="N94" s="1"/>
  <c r="K93"/>
  <c r="M93" s="1"/>
  <c r="M92"/>
  <c r="K92"/>
  <c r="N92" s="1"/>
  <c r="K91"/>
  <c r="M91" s="1"/>
  <c r="M90"/>
  <c r="K90"/>
  <c r="N90" s="1"/>
  <c r="K89"/>
  <c r="M89" s="1"/>
  <c r="K88"/>
  <c r="M88" s="1"/>
  <c r="K87"/>
  <c r="M87" s="1"/>
  <c r="M86"/>
  <c r="K86"/>
  <c r="M85"/>
  <c r="K84"/>
  <c r="N86" s="1"/>
  <c r="M83"/>
  <c r="K83"/>
  <c r="N83" s="1"/>
  <c r="K82"/>
  <c r="M82" s="1"/>
  <c r="M81"/>
  <c r="K80"/>
  <c r="M80" s="1"/>
  <c r="M79"/>
  <c r="K79"/>
  <c r="M78"/>
  <c r="K77"/>
  <c r="N79" s="1"/>
  <c r="M76"/>
  <c r="K76"/>
  <c r="N76" s="1"/>
  <c r="M75"/>
  <c r="M74"/>
  <c r="K74"/>
  <c r="N74" s="1"/>
  <c r="K73"/>
  <c r="M73" s="1"/>
  <c r="K72"/>
  <c r="M72" s="1"/>
  <c r="M71"/>
  <c r="K71"/>
  <c r="N71" s="1"/>
  <c r="K70"/>
  <c r="M70" s="1"/>
  <c r="K69"/>
  <c r="M69" s="1"/>
  <c r="K68"/>
  <c r="M68" s="1"/>
  <c r="M67"/>
  <c r="M66"/>
  <c r="K65"/>
  <c r="M65" s="1"/>
  <c r="M64"/>
  <c r="K64"/>
  <c r="N64" s="1"/>
  <c r="M63"/>
  <c r="M62"/>
  <c r="K62"/>
  <c r="N62" s="1"/>
  <c r="K61"/>
  <c r="M61" s="1"/>
  <c r="M60"/>
  <c r="M59"/>
  <c r="M58"/>
  <c r="K57"/>
  <c r="M57" s="1"/>
  <c r="M56"/>
  <c r="K56"/>
  <c r="N56" s="1"/>
  <c r="K55"/>
  <c r="M55" s="1"/>
  <c r="M54"/>
  <c r="K54"/>
  <c r="M53"/>
  <c r="K53"/>
  <c r="N54" s="1"/>
  <c r="M52"/>
  <c r="M51"/>
  <c r="M50"/>
  <c r="M49"/>
  <c r="M48"/>
  <c r="M47"/>
  <c r="K47"/>
  <c r="N47" s="1"/>
  <c r="K46"/>
  <c r="M46" s="1"/>
  <c r="M45"/>
  <c r="K45"/>
  <c r="N45" s="1"/>
  <c r="K44"/>
  <c r="M44" s="1"/>
  <c r="M43"/>
  <c r="K43"/>
  <c r="N43" s="1"/>
  <c r="M42"/>
  <c r="M41"/>
  <c r="K41"/>
  <c r="N41" s="1"/>
  <c r="K40"/>
  <c r="M40" s="1"/>
  <c r="K39"/>
  <c r="M39" s="1"/>
  <c r="M38"/>
  <c r="K38"/>
  <c r="N38" s="1"/>
  <c r="K37"/>
  <c r="M37" s="1"/>
  <c r="K36"/>
  <c r="M36" s="1"/>
  <c r="M35"/>
  <c r="K34"/>
  <c r="M34" s="1"/>
  <c r="M33"/>
  <c r="K33"/>
  <c r="N33" s="1"/>
  <c r="K32"/>
  <c r="M32" s="1"/>
  <c r="K31"/>
  <c r="M31" s="1"/>
  <c r="M30"/>
  <c r="K30"/>
  <c r="N30" s="1"/>
  <c r="K29"/>
  <c r="M29" s="1"/>
  <c r="M28"/>
  <c r="M27"/>
  <c r="K27"/>
  <c r="K26"/>
  <c r="M26" s="1"/>
  <c r="M25"/>
  <c r="K25"/>
  <c r="M24"/>
  <c r="K24"/>
  <c r="N25" s="1"/>
  <c r="M23"/>
  <c r="M22"/>
  <c r="M21"/>
  <c r="M20"/>
  <c r="K20"/>
  <c r="N20" s="1"/>
  <c r="K19"/>
  <c r="M19" s="1"/>
  <c r="M18"/>
  <c r="K18"/>
  <c r="N18" s="1"/>
  <c r="M17"/>
  <c r="M16"/>
  <c r="K16"/>
  <c r="N16" s="1"/>
  <c r="K15"/>
  <c r="M15" s="1"/>
  <c r="M14"/>
  <c r="K14"/>
  <c r="M13"/>
  <c r="K13"/>
  <c r="N14" s="1"/>
  <c r="K12"/>
  <c r="M12" s="1"/>
  <c r="M11"/>
  <c r="K11"/>
  <c r="M10"/>
  <c r="K10"/>
  <c r="N11" s="1"/>
  <c r="M9"/>
  <c r="M8"/>
  <c r="K8"/>
  <c r="K110" s="1"/>
  <c r="K113" s="1"/>
  <c r="F54" i="5"/>
  <c r="F45"/>
  <c r="F87"/>
  <c r="F14"/>
  <c r="F52"/>
  <c r="F28"/>
  <c r="F10"/>
  <c r="F66"/>
  <c r="F11"/>
  <c r="F25"/>
  <c r="F27"/>
  <c r="F32"/>
  <c r="F55"/>
  <c r="F57"/>
  <c r="F17"/>
  <c r="F22"/>
  <c r="F49"/>
  <c r="F42"/>
  <c r="F16"/>
  <c r="F47"/>
  <c r="F37"/>
  <c r="F24"/>
  <c r="F12"/>
  <c r="F31"/>
  <c r="F56"/>
  <c r="F18"/>
  <c r="F13"/>
  <c r="F21"/>
  <c r="T254" i="10"/>
  <c r="P254"/>
  <c r="M254"/>
  <c r="L258" s="1"/>
  <c r="N253"/>
  <c r="L252"/>
  <c r="N252" s="1"/>
  <c r="L251"/>
  <c r="N251" s="1"/>
  <c r="L250"/>
  <c r="O251" s="1"/>
  <c r="L249"/>
  <c r="O249" s="1"/>
  <c r="N248"/>
  <c r="L248"/>
  <c r="O248" s="1"/>
  <c r="L247"/>
  <c r="O247" s="1"/>
  <c r="N246"/>
  <c r="L245"/>
  <c r="N245" s="1"/>
  <c r="N244"/>
  <c r="N243"/>
  <c r="N242"/>
  <c r="N241"/>
  <c r="L240"/>
  <c r="N239"/>
  <c r="L239"/>
  <c r="O239" s="1"/>
  <c r="L238"/>
  <c r="O238" s="1"/>
  <c r="L237"/>
  <c r="O237" s="1"/>
  <c r="L236"/>
  <c r="O236" s="1"/>
  <c r="L235"/>
  <c r="O235" s="1"/>
  <c r="L234"/>
  <c r="O234" s="1"/>
  <c r="L233"/>
  <c r="O233" s="1"/>
  <c r="L232"/>
  <c r="O232" s="1"/>
  <c r="N231"/>
  <c r="L231"/>
  <c r="N230"/>
  <c r="L230"/>
  <c r="N229"/>
  <c r="L228"/>
  <c r="N228" s="1"/>
  <c r="N227"/>
  <c r="L226"/>
  <c r="O231" s="1"/>
  <c r="L225"/>
  <c r="N225" s="1"/>
  <c r="L224"/>
  <c r="N224" s="1"/>
  <c r="L223"/>
  <c r="L222"/>
  <c r="O222" s="1"/>
  <c r="L221"/>
  <c r="N221" s="1"/>
  <c r="L220"/>
  <c r="N219"/>
  <c r="N218"/>
  <c r="L217"/>
  <c r="N217" s="1"/>
  <c r="L216"/>
  <c r="N216" s="1"/>
  <c r="L215"/>
  <c r="N215" s="1"/>
  <c r="L214"/>
  <c r="N214" s="1"/>
  <c r="L213"/>
  <c r="N213" s="1"/>
  <c r="L212"/>
  <c r="N212" s="1"/>
  <c r="N211"/>
  <c r="L210"/>
  <c r="N210" s="1"/>
  <c r="N209"/>
  <c r="N208"/>
  <c r="N207"/>
  <c r="L206"/>
  <c r="N206" s="1"/>
  <c r="N205"/>
  <c r="N204"/>
  <c r="L202"/>
  <c r="O202" s="1"/>
  <c r="L201"/>
  <c r="N201" s="1"/>
  <c r="L200"/>
  <c r="O200" s="1"/>
  <c r="L199"/>
  <c r="N199" s="1"/>
  <c r="L198"/>
  <c r="N198" s="1"/>
  <c r="L197"/>
  <c r="O198" s="1"/>
  <c r="L196"/>
  <c r="N196" s="1"/>
  <c r="L195"/>
  <c r="N195" s="1"/>
  <c r="L194"/>
  <c r="N194" s="1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L175"/>
  <c r="N175" s="1"/>
  <c r="N174"/>
  <c r="L173"/>
  <c r="N173" s="1"/>
  <c r="N172"/>
  <c r="N171"/>
  <c r="L170"/>
  <c r="N170" s="1"/>
  <c r="N169"/>
  <c r="L168"/>
  <c r="N168" s="1"/>
  <c r="N167"/>
  <c r="L166"/>
  <c r="N166" s="1"/>
  <c r="N165"/>
  <c r="N164"/>
  <c r="N163"/>
  <c r="L162"/>
  <c r="N162" s="1"/>
  <c r="N161"/>
  <c r="L160"/>
  <c r="N160" s="1"/>
  <c r="L159"/>
  <c r="N159" s="1"/>
  <c r="N158"/>
  <c r="L157"/>
  <c r="N157" s="1"/>
  <c r="N156"/>
  <c r="N155"/>
  <c r="N154"/>
  <c r="N153"/>
  <c r="N152"/>
  <c r="N151"/>
  <c r="L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L130"/>
  <c r="N130" s="1"/>
  <c r="N129"/>
  <c r="N128"/>
  <c r="N127"/>
  <c r="N126"/>
  <c r="N125"/>
  <c r="N124"/>
  <c r="N123"/>
  <c r="N122"/>
  <c r="N121"/>
  <c r="N120"/>
  <c r="N119"/>
  <c r="N118"/>
  <c r="N117"/>
  <c r="N116"/>
  <c r="L115"/>
  <c r="N115" s="1"/>
  <c r="L114"/>
  <c r="N114" s="1"/>
  <c r="N113"/>
  <c r="N112"/>
  <c r="L111"/>
  <c r="O130" s="1"/>
  <c r="N110"/>
  <c r="L109"/>
  <c r="N109" s="1"/>
  <c r="L108"/>
  <c r="N108" s="1"/>
  <c r="L107"/>
  <c r="N107" s="1"/>
  <c r="L106"/>
  <c r="N106" s="1"/>
  <c r="L105"/>
  <c r="N105" s="1"/>
  <c r="L104"/>
  <c r="N103"/>
  <c r="L102"/>
  <c r="N102" s="1"/>
  <c r="N101"/>
  <c r="L100"/>
  <c r="N100" s="1"/>
  <c r="N99"/>
  <c r="L98"/>
  <c r="O102" s="1"/>
  <c r="N97"/>
  <c r="L96"/>
  <c r="O96" s="1"/>
  <c r="L95"/>
  <c r="N95" s="1"/>
  <c r="L94"/>
  <c r="N94" s="1"/>
  <c r="L93"/>
  <c r="N93" s="1"/>
  <c r="L92"/>
  <c r="L91"/>
  <c r="N91" s="1"/>
  <c r="L90"/>
  <c r="N90" s="1"/>
  <c r="L89"/>
  <c r="O89" s="1"/>
  <c r="L88"/>
  <c r="N88" s="1"/>
  <c r="L87"/>
  <c r="N87" s="1"/>
  <c r="L86"/>
  <c r="N86" s="1"/>
  <c r="L85"/>
  <c r="L84"/>
  <c r="N84" s="1"/>
  <c r="L83"/>
  <c r="N83" s="1"/>
  <c r="L82"/>
  <c r="O82" s="1"/>
  <c r="L81"/>
  <c r="N81" s="1"/>
  <c r="L80"/>
  <c r="O80" s="1"/>
  <c r="L79"/>
  <c r="N79" s="1"/>
  <c r="L78"/>
  <c r="L77"/>
  <c r="N77" s="1"/>
  <c r="L76"/>
  <c r="N76" s="1"/>
  <c r="L75"/>
  <c r="O77" s="1"/>
  <c r="L74"/>
  <c r="N74" s="1"/>
  <c r="L73"/>
  <c r="N73" s="1"/>
  <c r="N72"/>
  <c r="L71"/>
  <c r="N71" s="1"/>
  <c r="N70"/>
  <c r="L69"/>
  <c r="O69" s="1"/>
  <c r="N68"/>
  <c r="L67"/>
  <c r="O67" s="1"/>
  <c r="L66"/>
  <c r="N66" s="1"/>
  <c r="N65"/>
  <c r="L64"/>
  <c r="O65" s="1"/>
  <c r="N63"/>
  <c r="N62"/>
  <c r="L61"/>
  <c r="N61" s="1"/>
  <c r="N60"/>
  <c r="L59"/>
  <c r="N59" s="1"/>
  <c r="N58"/>
  <c r="L57"/>
  <c r="O61" s="1"/>
  <c r="L56"/>
  <c r="N56" s="1"/>
  <c r="N55"/>
  <c r="L54"/>
  <c r="N54" s="1"/>
  <c r="N53"/>
  <c r="L52"/>
  <c r="N52" s="1"/>
  <c r="L51"/>
  <c r="O51" s="1"/>
  <c r="L50"/>
  <c r="N50" s="1"/>
  <c r="L49"/>
  <c r="N49" s="1"/>
  <c r="L48"/>
  <c r="O48" s="1"/>
  <c r="L47"/>
  <c r="N47" s="1"/>
  <c r="L46"/>
  <c r="O46" s="1"/>
  <c r="L45"/>
  <c r="N45" s="1"/>
  <c r="L44"/>
  <c r="O44" s="1"/>
  <c r="L43"/>
  <c r="N43" s="1"/>
  <c r="N42"/>
  <c r="L41"/>
  <c r="N41" s="1"/>
  <c r="N40"/>
  <c r="L39"/>
  <c r="N39" s="1"/>
  <c r="N38"/>
  <c r="N37"/>
  <c r="N36"/>
  <c r="L35"/>
  <c r="N35" s="1"/>
  <c r="N34"/>
  <c r="N33"/>
  <c r="N32"/>
  <c r="L31"/>
  <c r="N31" s="1"/>
  <c r="N30"/>
  <c r="N29"/>
  <c r="N28"/>
  <c r="L27"/>
  <c r="N27" s="1"/>
  <c r="L26"/>
  <c r="O26" s="1"/>
  <c r="L25"/>
  <c r="N25" s="1"/>
  <c r="L24"/>
  <c r="N24" s="1"/>
  <c r="N23"/>
  <c r="N22"/>
  <c r="N21"/>
  <c r="N20"/>
  <c r="N19"/>
  <c r="N18"/>
  <c r="N17"/>
  <c r="L16"/>
  <c r="N16" s="1"/>
  <c r="N15"/>
  <c r="L14"/>
  <c r="N14" s="1"/>
  <c r="L13"/>
  <c r="N13" s="1"/>
  <c r="N12"/>
  <c r="L11"/>
  <c r="N11" s="1"/>
  <c r="L10"/>
  <c r="N10" s="1"/>
  <c r="N9"/>
  <c r="L8"/>
  <c r="N8" s="1"/>
  <c r="L28" i="9"/>
  <c r="K27"/>
  <c r="M27" s="1"/>
  <c r="M26"/>
  <c r="K26"/>
  <c r="N26" s="1"/>
  <c r="K25"/>
  <c r="M25" s="1"/>
  <c r="K24"/>
  <c r="N24" s="1"/>
  <c r="K23"/>
  <c r="M23" s="1"/>
  <c r="M22"/>
  <c r="K22"/>
  <c r="N22" s="1"/>
  <c r="K21"/>
  <c r="M21" s="1"/>
  <c r="K20"/>
  <c r="N20" s="1"/>
  <c r="K19"/>
  <c r="M19" s="1"/>
  <c r="M18"/>
  <c r="K18"/>
  <c r="N18" s="1"/>
  <c r="K17"/>
  <c r="M17" s="1"/>
  <c r="K16"/>
  <c r="N16" s="1"/>
  <c r="K15"/>
  <c r="M15" s="1"/>
  <c r="M14"/>
  <c r="K14"/>
  <c r="N14" s="1"/>
  <c r="K13"/>
  <c r="M13" s="1"/>
  <c r="K12"/>
  <c r="N12" s="1"/>
  <c r="K11"/>
  <c r="M11" s="1"/>
  <c r="M10"/>
  <c r="K10"/>
  <c r="N10" s="1"/>
  <c r="K9"/>
  <c r="M9" s="1"/>
  <c r="K8"/>
  <c r="K28" s="1"/>
  <c r="K166" i="2"/>
  <c r="K8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6"/>
  <c r="K87"/>
  <c r="K89"/>
  <c r="K90"/>
  <c r="K91"/>
  <c r="K92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32"/>
  <c r="K133"/>
  <c r="K135"/>
  <c r="K136"/>
  <c r="K137"/>
  <c r="K138"/>
  <c r="K139"/>
  <c r="K140"/>
  <c r="K141"/>
  <c r="K142"/>
  <c r="K143"/>
  <c r="K144"/>
  <c r="K145"/>
  <c r="K146"/>
  <c r="K148"/>
  <c r="K149"/>
  <c r="K150"/>
  <c r="K151"/>
  <c r="K152"/>
  <c r="K153"/>
  <c r="K154"/>
  <c r="K155"/>
  <c r="K156"/>
  <c r="K157"/>
  <c r="K158"/>
  <c r="K159"/>
  <c r="K160"/>
  <c r="K161"/>
  <c r="K165"/>
  <c r="J113" i="4"/>
  <c r="F20" i="7"/>
  <c r="F30"/>
  <c r="F28"/>
  <c r="F25"/>
  <c r="F26"/>
  <c r="F24"/>
  <c r="F9"/>
  <c r="F39"/>
  <c r="F41" s="1"/>
  <c r="F17"/>
  <c r="F10"/>
  <c r="F15"/>
  <c r="F16"/>
  <c r="F23"/>
  <c r="F32"/>
  <c r="F12"/>
  <c r="F31"/>
  <c r="F13"/>
  <c r="F29"/>
  <c r="F27"/>
  <c r="J8" i="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8"/>
  <c r="J42"/>
  <c r="J43"/>
  <c r="J44"/>
  <c r="J46"/>
  <c r="J47"/>
  <c r="J48"/>
  <c r="J49"/>
  <c r="J50"/>
  <c r="J51"/>
  <c r="J52"/>
  <c r="J53"/>
  <c r="J54"/>
  <c r="J55"/>
  <c r="J57"/>
  <c r="J58"/>
  <c r="J59"/>
  <c r="J60"/>
  <c r="J61"/>
  <c r="J62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6"/>
  <c r="J107"/>
  <c r="J108"/>
  <c r="J112"/>
  <c r="L133" i="1"/>
  <c r="L8"/>
  <c r="L9"/>
  <c r="L10"/>
  <c r="L11"/>
  <c r="L12"/>
  <c r="L13"/>
  <c r="L14"/>
  <c r="L15"/>
  <c r="L16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40"/>
  <c r="L41"/>
  <c r="L42"/>
  <c r="L43"/>
  <c r="L44"/>
  <c r="L45"/>
  <c r="L46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7"/>
  <c r="L118"/>
  <c r="L119"/>
  <c r="L120"/>
  <c r="L121"/>
  <c r="L122"/>
  <c r="L123"/>
  <c r="L124"/>
  <c r="L125"/>
  <c r="L126"/>
  <c r="L127"/>
  <c r="L128"/>
  <c r="L132"/>
  <c r="K20" i="3"/>
  <c r="N20" s="1"/>
  <c r="K14"/>
  <c r="N14" s="1"/>
  <c r="K16"/>
  <c r="K13"/>
  <c r="M13" s="1"/>
  <c r="K17"/>
  <c r="N17" s="1"/>
  <c r="K22"/>
  <c r="K15"/>
  <c r="N15" s="1"/>
  <c r="M14"/>
  <c r="K18"/>
  <c r="M15" s="1"/>
  <c r="K10"/>
  <c r="N10" s="1"/>
  <c r="M18"/>
  <c r="K19"/>
  <c r="M19" s="1"/>
  <c r="K21"/>
  <c r="M20" s="1"/>
  <c r="K23"/>
  <c r="M22" s="1"/>
  <c r="F39" i="6"/>
  <c r="F36"/>
  <c r="F28"/>
  <c r="F18"/>
  <c r="F34"/>
  <c r="F17"/>
  <c r="F22"/>
  <c r="F38"/>
  <c r="F10"/>
  <c r="F15"/>
  <c r="F33"/>
  <c r="F23"/>
  <c r="F12"/>
  <c r="F25"/>
  <c r="F24"/>
  <c r="F11"/>
  <c r="F49"/>
  <c r="F51" s="1"/>
  <c r="F30"/>
  <c r="F31"/>
  <c r="F67" i="5"/>
  <c r="F40"/>
  <c r="F48"/>
  <c r="F20"/>
  <c r="F50"/>
  <c r="F19"/>
  <c r="F51"/>
  <c r="F39"/>
  <c r="F23"/>
  <c r="F29"/>
  <c r="F53"/>
  <c r="F26"/>
  <c r="F46"/>
  <c r="F41"/>
  <c r="F43"/>
  <c r="F44"/>
  <c r="F15"/>
  <c r="P129" i="1"/>
  <c r="L140" s="1"/>
  <c r="N8" i="2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9"/>
  <c r="N90"/>
  <c r="N91"/>
  <c r="N92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36"/>
  <c r="N137"/>
  <c r="N139"/>
  <c r="N140"/>
  <c r="N141"/>
  <c r="N142"/>
  <c r="N144"/>
  <c r="N145"/>
  <c r="N146"/>
  <c r="N150"/>
  <c r="N151"/>
  <c r="N154"/>
  <c r="N155"/>
  <c r="N157"/>
  <c r="N158"/>
  <c r="N159"/>
  <c r="N160"/>
  <c r="N161"/>
  <c r="N162"/>
  <c r="K174"/>
  <c r="N11" i="3"/>
  <c r="N12"/>
  <c r="N13"/>
  <c r="N18"/>
  <c r="N19"/>
  <c r="N22"/>
  <c r="N17" i="1"/>
  <c r="N39"/>
  <c r="N49"/>
  <c r="N48"/>
  <c r="N47"/>
  <c r="N8"/>
  <c r="N9"/>
  <c r="N10"/>
  <c r="N11"/>
  <c r="N12"/>
  <c r="N13"/>
  <c r="N14"/>
  <c r="N15"/>
  <c r="N16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40"/>
  <c r="N41"/>
  <c r="N42"/>
  <c r="N43"/>
  <c r="N44"/>
  <c r="N45"/>
  <c r="N46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100"/>
  <c r="N101"/>
  <c r="N102"/>
  <c r="N103"/>
  <c r="N104"/>
  <c r="N105"/>
  <c r="N106"/>
  <c r="N107"/>
  <c r="N108"/>
  <c r="N109"/>
  <c r="N110"/>
  <c r="N111"/>
  <c r="N112"/>
  <c r="N113"/>
  <c r="N114"/>
  <c r="N115"/>
  <c r="N117"/>
  <c r="N118"/>
  <c r="N119"/>
  <c r="N120"/>
  <c r="N121"/>
  <c r="N122"/>
  <c r="N123"/>
  <c r="N124"/>
  <c r="N125"/>
  <c r="N126"/>
  <c r="N127"/>
  <c r="N128"/>
  <c r="N129"/>
  <c r="S162" i="2"/>
  <c r="O162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32"/>
  <c r="M133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L162"/>
  <c r="K162"/>
  <c r="R109" i="4"/>
  <c r="N16"/>
  <c r="N24"/>
  <c r="N101"/>
  <c r="K109"/>
  <c r="M8"/>
  <c r="M9"/>
  <c r="M10"/>
  <c r="M11"/>
  <c r="M12"/>
  <c r="M13"/>
  <c r="M14"/>
  <c r="M15"/>
  <c r="M20"/>
  <c r="M21"/>
  <c r="M22"/>
  <c r="M23"/>
  <c r="M26"/>
  <c r="M27"/>
  <c r="M28"/>
  <c r="M29"/>
  <c r="M30"/>
  <c r="M31"/>
  <c r="M32"/>
  <c r="M33"/>
  <c r="M34"/>
  <c r="M35"/>
  <c r="M36"/>
  <c r="M38"/>
  <c r="M42"/>
  <c r="M43"/>
  <c r="M46"/>
  <c r="M47"/>
  <c r="M48"/>
  <c r="M49"/>
  <c r="M50"/>
  <c r="M51"/>
  <c r="M52"/>
  <c r="M53"/>
  <c r="M54"/>
  <c r="M55"/>
  <c r="M57"/>
  <c r="M58"/>
  <c r="M59"/>
  <c r="M60"/>
  <c r="M61"/>
  <c r="M62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6"/>
  <c r="M107"/>
  <c r="M108"/>
  <c r="M109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8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6"/>
  <c r="L107"/>
  <c r="L108"/>
  <c r="L109"/>
  <c r="J109"/>
  <c r="T129" i="1"/>
  <c r="M129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100"/>
  <c r="O101"/>
  <c r="O102"/>
  <c r="O103"/>
  <c r="O104"/>
  <c r="O105"/>
  <c r="O106"/>
  <c r="O107"/>
  <c r="O108"/>
  <c r="O109"/>
  <c r="O110"/>
  <c r="O111"/>
  <c r="O112"/>
  <c r="O113"/>
  <c r="O114"/>
  <c r="O115"/>
  <c r="O117"/>
  <c r="O118"/>
  <c r="O119"/>
  <c r="O120"/>
  <c r="O121"/>
  <c r="O122"/>
  <c r="O123"/>
  <c r="O124"/>
  <c r="O125"/>
  <c r="O126"/>
  <c r="O127"/>
  <c r="O128"/>
  <c r="O129"/>
  <c r="L129"/>
  <c r="K167" i="2"/>
  <c r="K172"/>
  <c r="K171"/>
  <c r="K175" s="1"/>
  <c r="J114" i="4"/>
  <c r="J117"/>
  <c r="J120" s="1"/>
  <c r="J118"/>
  <c r="J119"/>
  <c r="L134" i="1"/>
  <c r="L138"/>
  <c r="L139"/>
  <c r="L141" s="1"/>
  <c r="F41" i="6" l="1"/>
  <c r="F53" s="1"/>
  <c r="M8" i="12"/>
  <c r="N10"/>
  <c r="N172" s="1"/>
  <c r="K182" s="1"/>
  <c r="K184" s="1"/>
  <c r="M12"/>
  <c r="N13"/>
  <c r="M14"/>
  <c r="M22"/>
  <c r="N23"/>
  <c r="M24"/>
  <c r="M27"/>
  <c r="M32"/>
  <c r="M35"/>
  <c r="M37"/>
  <c r="N44"/>
  <c r="M45"/>
  <c r="M48"/>
  <c r="N51"/>
  <c r="M52"/>
  <c r="M55"/>
  <c r="M59"/>
  <c r="M63"/>
  <c r="M74"/>
  <c r="M76"/>
  <c r="M83"/>
  <c r="M86"/>
  <c r="M88"/>
  <c r="M90"/>
  <c r="M98"/>
  <c r="M104"/>
  <c r="M109"/>
  <c r="M112"/>
  <c r="M114"/>
  <c r="M116"/>
  <c r="M118"/>
  <c r="M120"/>
  <c r="M122"/>
  <c r="M126"/>
  <c r="M128"/>
  <c r="M130"/>
  <c r="M132"/>
  <c r="M137"/>
  <c r="M140"/>
  <c r="M142"/>
  <c r="M145"/>
  <c r="M148"/>
  <c r="M151"/>
  <c r="M154"/>
  <c r="M157"/>
  <c r="M159"/>
  <c r="M161"/>
  <c r="M163"/>
  <c r="M165"/>
  <c r="M167"/>
  <c r="M169"/>
  <c r="M171"/>
  <c r="K172"/>
  <c r="K175" s="1"/>
  <c r="K177" s="1"/>
  <c r="M39"/>
  <c r="F33" i="7"/>
  <c r="F43" s="1"/>
  <c r="K115" i="11"/>
  <c r="N12"/>
  <c r="N15"/>
  <c r="N19"/>
  <c r="N26"/>
  <c r="N29"/>
  <c r="N32"/>
  <c r="N34"/>
  <c r="N37"/>
  <c r="N40"/>
  <c r="N44"/>
  <c r="N46"/>
  <c r="N55"/>
  <c r="N57"/>
  <c r="N61"/>
  <c r="N70"/>
  <c r="N73"/>
  <c r="N80"/>
  <c r="N82"/>
  <c r="N89"/>
  <c r="N91"/>
  <c r="N93"/>
  <c r="N95"/>
  <c r="N98"/>
  <c r="N101"/>
  <c r="N104"/>
  <c r="N109"/>
  <c r="N8"/>
  <c r="N110" s="1"/>
  <c r="K118" s="1"/>
  <c r="M77"/>
  <c r="M84"/>
  <c r="M110" s="1"/>
  <c r="N109" i="4"/>
  <c r="M8" i="9"/>
  <c r="M12"/>
  <c r="M16"/>
  <c r="M20"/>
  <c r="M24"/>
  <c r="O79" i="10"/>
  <c r="O94"/>
  <c r="N222"/>
  <c r="N235"/>
  <c r="O86"/>
  <c r="N92"/>
  <c r="O110"/>
  <c r="O161"/>
  <c r="N197"/>
  <c r="N200"/>
  <c r="O221"/>
  <c r="O225"/>
  <c r="N226"/>
  <c r="N233"/>
  <c r="N237"/>
  <c r="O245"/>
  <c r="N250"/>
  <c r="N78"/>
  <c r="O8"/>
  <c r="O10"/>
  <c r="O25"/>
  <c r="N26"/>
  <c r="O27"/>
  <c r="O39"/>
  <c r="O41"/>
  <c r="O43"/>
  <c r="N44"/>
  <c r="O45"/>
  <c r="N46"/>
  <c r="O47"/>
  <c r="N48"/>
  <c r="O50"/>
  <c r="N51"/>
  <c r="O52"/>
  <c r="O54"/>
  <c r="O56"/>
  <c r="N57"/>
  <c r="O66"/>
  <c r="N67"/>
  <c r="N69"/>
  <c r="O74"/>
  <c r="N75"/>
  <c r="N80"/>
  <c r="O81"/>
  <c r="N82"/>
  <c r="O84"/>
  <c r="N85"/>
  <c r="O88"/>
  <c r="N89"/>
  <c r="O91"/>
  <c r="O95"/>
  <c r="N96"/>
  <c r="N98"/>
  <c r="N104"/>
  <c r="N111"/>
  <c r="N150"/>
  <c r="O162"/>
  <c r="O166"/>
  <c r="O196"/>
  <c r="O199"/>
  <c r="O201"/>
  <c r="N202"/>
  <c r="O217"/>
  <c r="N220"/>
  <c r="N223"/>
  <c r="N232"/>
  <c r="N234"/>
  <c r="N236"/>
  <c r="N238"/>
  <c r="N240"/>
  <c r="N247"/>
  <c r="N249"/>
  <c r="L254"/>
  <c r="L257" s="1"/>
  <c r="L259" s="1"/>
  <c r="N64"/>
  <c r="N23" i="3"/>
  <c r="N21"/>
  <c r="M16"/>
  <c r="N16"/>
  <c r="M17"/>
  <c r="M10"/>
  <c r="M23"/>
  <c r="M21"/>
  <c r="M12"/>
  <c r="M11"/>
  <c r="K31" i="9"/>
  <c r="N9"/>
  <c r="N11"/>
  <c r="N13"/>
  <c r="N15"/>
  <c r="N17"/>
  <c r="N19"/>
  <c r="N21"/>
  <c r="N23"/>
  <c r="N25"/>
  <c r="N27"/>
  <c r="N8"/>
  <c r="M28"/>
  <c r="M172" i="12" l="1"/>
  <c r="N254" i="10"/>
  <c r="O254"/>
  <c r="K35" i="9"/>
  <c r="N28"/>
  <c r="M24" i="3" l="1"/>
  <c r="N24"/>
  <c r="G12"/>
  <c r="K12"/>
</calcChain>
</file>

<file path=xl/sharedStrings.xml><?xml version="1.0" encoding="utf-8"?>
<sst xmlns="http://schemas.openxmlformats.org/spreadsheetml/2006/main" count="2643" uniqueCount="1518">
  <si>
    <t>KOLIN PHILIPPINES INTERNATIONAL,INC.</t>
  </si>
  <si>
    <t>DATE</t>
  </si>
  <si>
    <t>CUSTOMER'S NAME</t>
  </si>
  <si>
    <t>PR #</t>
  </si>
  <si>
    <t>SALES INVOICE</t>
  </si>
  <si>
    <t>MODEL</t>
  </si>
  <si>
    <t>QTY.</t>
  </si>
  <si>
    <t>UNIT PRICE</t>
  </si>
  <si>
    <t>REMARKS</t>
  </si>
  <si>
    <t>DR</t>
  </si>
  <si>
    <t>SERIAL</t>
  </si>
  <si>
    <t>CASH</t>
  </si>
  <si>
    <t>ON ACCOUNT</t>
  </si>
  <si>
    <t>RESERVATION FEE/DOWN PAYMENT</t>
  </si>
  <si>
    <t>CHECK</t>
  </si>
  <si>
    <t>GP</t>
  </si>
  <si>
    <t>BANK</t>
  </si>
  <si>
    <t>NUMBER</t>
  </si>
  <si>
    <t>AMOUNT</t>
  </si>
  <si>
    <t>JAY ARANZASO</t>
  </si>
  <si>
    <t>OFFICIAL RECEIPT / COLLECTION RECEIPT</t>
  </si>
  <si>
    <t>KAG 11RE - A</t>
  </si>
  <si>
    <t>0615</t>
  </si>
  <si>
    <t>KAG 15ORE - A</t>
  </si>
  <si>
    <t>JESUS JUMAYAS</t>
  </si>
  <si>
    <t>0614</t>
  </si>
  <si>
    <t>GATE</t>
  </si>
  <si>
    <t>PASS</t>
  </si>
  <si>
    <t>02502</t>
  </si>
  <si>
    <t>1321121-31127   13211211-31137</t>
  </si>
  <si>
    <t>13591305-18081</t>
  </si>
  <si>
    <t>13021303-10812/10527</t>
  </si>
  <si>
    <t>SAT PICK UP</t>
  </si>
  <si>
    <t>KF - 181SF</t>
  </si>
  <si>
    <t>SLE - 2285M - A</t>
  </si>
  <si>
    <t>03051310-10035</t>
  </si>
  <si>
    <t>05431307-11199</t>
  </si>
  <si>
    <t>IRENE ITULINGANGA</t>
  </si>
  <si>
    <t>0612</t>
  </si>
  <si>
    <t>02260</t>
  </si>
  <si>
    <t>05431307-11167</t>
  </si>
  <si>
    <t>02501</t>
  </si>
  <si>
    <t>FLOR REVESENCIO</t>
  </si>
  <si>
    <t>0613</t>
  </si>
  <si>
    <t>KF - 16DFB - A</t>
  </si>
  <si>
    <t>054211311-22322, 220011</t>
  </si>
  <si>
    <t>02261</t>
  </si>
  <si>
    <t>ROSE MARIE OLEA</t>
  </si>
  <si>
    <t>KAG - 06ME - A</t>
  </si>
  <si>
    <t>02259</t>
  </si>
  <si>
    <t>ARCEL ANG</t>
  </si>
  <si>
    <t>0611</t>
  </si>
  <si>
    <t>0610</t>
  </si>
  <si>
    <t>KRD - 308B -A</t>
  </si>
  <si>
    <t>DELIVERY CHARGE</t>
  </si>
  <si>
    <t>BRENDA BASCO</t>
  </si>
  <si>
    <t>0617</t>
  </si>
  <si>
    <t>KF - 181SF - A</t>
  </si>
  <si>
    <t>05431307</t>
  </si>
  <si>
    <t>02505</t>
  </si>
  <si>
    <t>0618</t>
  </si>
  <si>
    <t>KAG - 120RS - B</t>
  </si>
  <si>
    <t>KSM - 20MBI INU -A</t>
  </si>
  <si>
    <t>08271009 - 10171</t>
  </si>
  <si>
    <t>10891306 - 1121, 11166</t>
  </si>
  <si>
    <t>13631003 - 11591, 11457 (B)</t>
  </si>
  <si>
    <t>MIKE AQUINO</t>
  </si>
  <si>
    <t>0654</t>
  </si>
  <si>
    <t>KAG - 08ME - A</t>
  </si>
  <si>
    <t>13381305 - 41341</t>
  </si>
  <si>
    <t>LISA B ELEUTERIO</t>
  </si>
  <si>
    <t>0653</t>
  </si>
  <si>
    <t>KF - 160FB - A</t>
  </si>
  <si>
    <t>05421311 - 22109,22095,22094,22108</t>
  </si>
  <si>
    <t>13551211 - 55151</t>
  </si>
  <si>
    <t>MERCEDITA CHENG</t>
  </si>
  <si>
    <t>0652</t>
  </si>
  <si>
    <t>KF - 16SB - A</t>
  </si>
  <si>
    <t>05411003-10260</t>
  </si>
  <si>
    <t>05421311-22110</t>
  </si>
  <si>
    <t>0701</t>
  </si>
  <si>
    <t>KSM 10MBIINV (1) - A</t>
  </si>
  <si>
    <t>KSM 10MBIINV (0) - A</t>
  </si>
  <si>
    <t>KSM 20MBIINV (1) - A</t>
  </si>
  <si>
    <t>10851309 - 12844, 12358</t>
  </si>
  <si>
    <t>KSM 20MBIINV (0) - A</t>
  </si>
  <si>
    <t>10891306 - 11208, 10999</t>
  </si>
  <si>
    <t>HENDRICK RAMON</t>
  </si>
  <si>
    <t>0616</t>
  </si>
  <si>
    <t>MB</t>
  </si>
  <si>
    <t>0481807</t>
  </si>
  <si>
    <t>13551211 - 55044</t>
  </si>
  <si>
    <t>MANUEL RAYMUNDO</t>
  </si>
  <si>
    <t>0651</t>
  </si>
  <si>
    <t>13631004 - 11934, 1-10995, 3-11088</t>
  </si>
  <si>
    <t>GEORGINA GOMEZ</t>
  </si>
  <si>
    <t>0703</t>
  </si>
  <si>
    <t>AB</t>
  </si>
  <si>
    <t>0045111</t>
  </si>
  <si>
    <t>PRIMA CARE</t>
  </si>
  <si>
    <t>0661</t>
  </si>
  <si>
    <t>SLE - 3293MD - A</t>
  </si>
  <si>
    <t>03031303 - 10011</t>
  </si>
  <si>
    <t>08261012 - 12457</t>
  </si>
  <si>
    <t>CHRISTIAN TAGALOG</t>
  </si>
  <si>
    <t>0660</t>
  </si>
  <si>
    <t>KRD - 168KA - A</t>
  </si>
  <si>
    <t>08261012 - 12719</t>
  </si>
  <si>
    <t>LITO GOMEZ</t>
  </si>
  <si>
    <t>0659</t>
  </si>
  <si>
    <t>SLE - 4093 KMD - A</t>
  </si>
  <si>
    <t>0351310 - 10220</t>
  </si>
  <si>
    <t>ERIC SAPIDA</t>
  </si>
  <si>
    <t>0658</t>
  </si>
  <si>
    <t>ATMAN BELTRAN</t>
  </si>
  <si>
    <t>0620</t>
  </si>
  <si>
    <t>03031303 - 10790</t>
  </si>
  <si>
    <t>03021303 - 10724</t>
  </si>
  <si>
    <t>MAXI BERNALES</t>
  </si>
  <si>
    <t>0657</t>
  </si>
  <si>
    <t>KAG - 150RE - A</t>
  </si>
  <si>
    <t>13591305 - 18125</t>
  </si>
  <si>
    <t>HILDA TUAZON</t>
  </si>
  <si>
    <t>0619</t>
  </si>
  <si>
    <t>03021303 - 10356</t>
  </si>
  <si>
    <t>FLORENTINO VILLARIDO JR</t>
  </si>
  <si>
    <t>0656</t>
  </si>
  <si>
    <t>0655</t>
  </si>
  <si>
    <t>KSM - 10MBIINV</t>
  </si>
  <si>
    <t>08271011 - 10381</t>
  </si>
  <si>
    <t>03021303 - 10003</t>
  </si>
  <si>
    <t>08261012 - 12472</t>
  </si>
  <si>
    <t>0702</t>
  </si>
  <si>
    <t>0045110</t>
  </si>
  <si>
    <t>10901306 - 11036 / 10891306 - 11004</t>
  </si>
  <si>
    <t>DR26053</t>
  </si>
  <si>
    <t>JANELL M CAPRICHO</t>
  </si>
  <si>
    <t>0667</t>
  </si>
  <si>
    <t>ERWIN CAMEDADOR</t>
  </si>
  <si>
    <t>0666</t>
  </si>
  <si>
    <t>STEPHANIE JOY FESTIN</t>
  </si>
  <si>
    <t>0665</t>
  </si>
  <si>
    <t>GEMMA SIMINIG</t>
  </si>
  <si>
    <t>0662</t>
  </si>
  <si>
    <t>0663</t>
  </si>
  <si>
    <t>TONY TOPAS</t>
  </si>
  <si>
    <t>0664</t>
  </si>
  <si>
    <t>JOEY SALCEDO</t>
  </si>
  <si>
    <t>0668</t>
  </si>
  <si>
    <t>KCD - 355H1 - A</t>
  </si>
  <si>
    <t>KWD - 32B - A</t>
  </si>
  <si>
    <t>MICHELLE SAYOTO</t>
  </si>
  <si>
    <t>0670</t>
  </si>
  <si>
    <t>CARLITO LEONIDA</t>
  </si>
  <si>
    <t>0669</t>
  </si>
  <si>
    <t>HENDRICK RAMOS</t>
  </si>
  <si>
    <t>SLE-4093KMD - A</t>
  </si>
  <si>
    <t>KSG - 200B1G - A</t>
  </si>
  <si>
    <t>300 DEL CHRGE</t>
  </si>
  <si>
    <t>DEL CHRG 300</t>
  </si>
  <si>
    <t>ARNOLD FLANDEZ</t>
  </si>
  <si>
    <t>0622</t>
  </si>
  <si>
    <t>0511003 - 12759</t>
  </si>
  <si>
    <t>ALELI TOLENTINO</t>
  </si>
  <si>
    <t>0624</t>
  </si>
  <si>
    <t>KF - 16FB - A</t>
  </si>
  <si>
    <t>05421311 - 22092</t>
  </si>
  <si>
    <t>05411003 - 12689</t>
  </si>
  <si>
    <t>FRANCIS OCAMPO</t>
  </si>
  <si>
    <t>0675</t>
  </si>
  <si>
    <t>LE320</t>
  </si>
  <si>
    <t>LEALD WALL BRACKET</t>
  </si>
  <si>
    <t>MARIA ROSARIO JAMILLA</t>
  </si>
  <si>
    <t>0674</t>
  </si>
  <si>
    <t>KAG - 120RS - (B)</t>
  </si>
  <si>
    <t>MAGNOLIA JARDINIANO</t>
  </si>
  <si>
    <t>0623</t>
  </si>
  <si>
    <t>KF - 16DFB -A</t>
  </si>
  <si>
    <t>SLE - 2285 - A</t>
  </si>
  <si>
    <t>05421301 - 16311</t>
  </si>
  <si>
    <t>MILA FLOR DELOS SANTOS</t>
  </si>
  <si>
    <t>0627</t>
  </si>
  <si>
    <t>05421311 - 16331</t>
  </si>
  <si>
    <t>CATHY LAZARO</t>
  </si>
  <si>
    <t>0678</t>
  </si>
  <si>
    <t>03431307 - 10365</t>
  </si>
  <si>
    <t>0628</t>
  </si>
  <si>
    <t>WALL BRACKET 42" I UNIT</t>
  </si>
  <si>
    <t>JUSLELY GUEVARRA</t>
  </si>
  <si>
    <t>0677</t>
  </si>
  <si>
    <t>01370908 - 10040</t>
  </si>
  <si>
    <t>13631003 - 11516</t>
  </si>
  <si>
    <t>LYDIA CASUCO</t>
  </si>
  <si>
    <t>0629</t>
  </si>
  <si>
    <t>KAG - 1150ME - A</t>
  </si>
  <si>
    <t>13571305 - 24046</t>
  </si>
  <si>
    <t>0626</t>
  </si>
  <si>
    <t>03031303 - 10876</t>
  </si>
  <si>
    <t>MR CLARO</t>
  </si>
  <si>
    <t>0625</t>
  </si>
  <si>
    <t>05431307 - 10913</t>
  </si>
  <si>
    <t>ARDEN GUIYAB</t>
  </si>
  <si>
    <t>0673</t>
  </si>
  <si>
    <t>03431307 - 10594</t>
  </si>
  <si>
    <t>0671</t>
  </si>
  <si>
    <t>STR - 29</t>
  </si>
  <si>
    <t>KSM - 20MB1INV - A</t>
  </si>
  <si>
    <t>SLE - 4093KMD - A</t>
  </si>
  <si>
    <t>SLE -329MD - A</t>
  </si>
  <si>
    <t>LE32D</t>
  </si>
  <si>
    <t>03051310 - 10509</t>
  </si>
  <si>
    <t>03031303 - 10251</t>
  </si>
  <si>
    <t>03021303 - 10367</t>
  </si>
  <si>
    <t>0672</t>
  </si>
  <si>
    <t>KRD - 308B - A</t>
  </si>
  <si>
    <t>08271009 - 10126</t>
  </si>
  <si>
    <t>YOLLY APACAN</t>
  </si>
  <si>
    <t>0676</t>
  </si>
  <si>
    <t>03031303 - 10516</t>
  </si>
  <si>
    <t>0679</t>
  </si>
  <si>
    <t>KDM - 18DHS - A</t>
  </si>
  <si>
    <t>ASTRERA WILSON</t>
  </si>
  <si>
    <t>0681</t>
  </si>
  <si>
    <t>03031303 - 10577</t>
  </si>
  <si>
    <t>ROSE PIOC</t>
  </si>
  <si>
    <t>0682</t>
  </si>
  <si>
    <t>15021010 - 10424</t>
  </si>
  <si>
    <t>GINALYN ABINION</t>
  </si>
  <si>
    <t>0680</t>
  </si>
  <si>
    <t>05431307 - 10590</t>
  </si>
  <si>
    <t>03021303 - 10430</t>
  </si>
  <si>
    <t>0683</t>
  </si>
  <si>
    <t>RONILO CUARESMA</t>
  </si>
  <si>
    <t>NYMPHA VALE</t>
  </si>
  <si>
    <t>0684</t>
  </si>
  <si>
    <t>300 DEL CHRGES</t>
  </si>
  <si>
    <t>08261012 - 12384</t>
  </si>
  <si>
    <t>GLORIA MONTEMAR</t>
  </si>
  <si>
    <t>0687</t>
  </si>
  <si>
    <t>03031303 - 10350</t>
  </si>
  <si>
    <t>VIOLETA VALERA</t>
  </si>
  <si>
    <t>0630</t>
  </si>
  <si>
    <t>GILBERT AREVALO</t>
  </si>
  <si>
    <t>0685</t>
  </si>
  <si>
    <t>SLE - 409KMD - A</t>
  </si>
  <si>
    <t>LE 32D</t>
  </si>
  <si>
    <t>03038303 - 10851</t>
  </si>
  <si>
    <t>03051310 - 10487</t>
  </si>
  <si>
    <t>13381305 - 41210</t>
  </si>
  <si>
    <t>NO SERIAL</t>
  </si>
  <si>
    <t>LOIDA LLARINAS</t>
  </si>
  <si>
    <t>0688</t>
  </si>
  <si>
    <t>03051310 - 10503</t>
  </si>
  <si>
    <t>ANITA PALMERO</t>
  </si>
  <si>
    <t>0632</t>
  </si>
  <si>
    <t>05431307 - 11251</t>
  </si>
  <si>
    <t>0631</t>
  </si>
  <si>
    <t>13381305 - 40956</t>
  </si>
  <si>
    <t>LEONORA LAGDAMEN</t>
  </si>
  <si>
    <t>0689</t>
  </si>
  <si>
    <t>03051310 - 10033</t>
  </si>
  <si>
    <t>AURORA DELOS SANTOS</t>
  </si>
  <si>
    <t>0691</t>
  </si>
  <si>
    <t>KRD - 100A - A</t>
  </si>
  <si>
    <t>08281303 - 10625</t>
  </si>
  <si>
    <t>JOHNNY SALGADO</t>
  </si>
  <si>
    <t>0606</t>
  </si>
  <si>
    <t>KSM - 25MB1 INV - A</t>
  </si>
  <si>
    <t>JAIRE CASQUIJO</t>
  </si>
  <si>
    <t>0608</t>
  </si>
  <si>
    <t>01320908 - 10103</t>
  </si>
  <si>
    <t>03031303 - 10566, 10717</t>
  </si>
  <si>
    <t>08281303 - 10247</t>
  </si>
  <si>
    <t>10911309 - 11166(1) , 10921309 - 11321 (0)</t>
  </si>
  <si>
    <t>LINA TIBAYAN</t>
  </si>
  <si>
    <t>0604</t>
  </si>
  <si>
    <t>05421311 - 22327</t>
  </si>
  <si>
    <t>NAKAGEA MPC</t>
  </si>
  <si>
    <t>0602</t>
  </si>
  <si>
    <t>KSG - 200 BIG - A</t>
  </si>
  <si>
    <t>16051305 - 10549 (1), 16061305 - 10684 (0)</t>
  </si>
  <si>
    <t>MR REX SALAZAR</t>
  </si>
  <si>
    <t>0609</t>
  </si>
  <si>
    <t>KAG - 11RE - A</t>
  </si>
  <si>
    <t>04331303 - 10526</t>
  </si>
  <si>
    <t>13211211 - 31079</t>
  </si>
  <si>
    <t>0607</t>
  </si>
  <si>
    <t>05411003 - 11646</t>
  </si>
  <si>
    <t>MARIA GLEANN BUICO</t>
  </si>
  <si>
    <t>0605</t>
  </si>
  <si>
    <t>03031303 - 10254</t>
  </si>
  <si>
    <t>0601</t>
  </si>
  <si>
    <t>KF - 165B - A</t>
  </si>
  <si>
    <t>03031303 - 10525, 10313</t>
  </si>
  <si>
    <t>05431307 - 10953, 11162</t>
  </si>
  <si>
    <t>05421311 - 22326, 22330, 22331, 22321, 22323, 22342</t>
  </si>
  <si>
    <t>CRESENCIA MALINBAN</t>
  </si>
  <si>
    <t>0603</t>
  </si>
  <si>
    <t>SLE - 4093MD - A</t>
  </si>
  <si>
    <t>GINA ISIDRO</t>
  </si>
  <si>
    <t>0693</t>
  </si>
  <si>
    <t>0541103 - 126943</t>
  </si>
  <si>
    <t>SLE - 228SM</t>
  </si>
  <si>
    <t>03021303 - 10353</t>
  </si>
  <si>
    <t>TERRIE WALDE</t>
  </si>
  <si>
    <t>0692</t>
  </si>
  <si>
    <t>08271011 - 10397</t>
  </si>
  <si>
    <t>DEL CHRGES</t>
  </si>
  <si>
    <t>RONALDO MENDOZA</t>
  </si>
  <si>
    <t>0694</t>
  </si>
  <si>
    <t>STR - 21</t>
  </si>
  <si>
    <t>15011107 - 13599</t>
  </si>
  <si>
    <t>ROSIE PEJANA</t>
  </si>
  <si>
    <t>0633</t>
  </si>
  <si>
    <t>13631011 - 13222</t>
  </si>
  <si>
    <t>RONEL BAYBAY</t>
  </si>
  <si>
    <t>0695</t>
  </si>
  <si>
    <t>SLE - 4093KMD - A W/ BRACKET</t>
  </si>
  <si>
    <t>03051310 - 10504</t>
  </si>
  <si>
    <t>03031303 - 10724</t>
  </si>
  <si>
    <t>REMEDIOS J PAYAS</t>
  </si>
  <si>
    <t>KAG - 190ME - A</t>
  </si>
  <si>
    <t>KAG - 11ME - A</t>
  </si>
  <si>
    <t>13601305 - 21070</t>
  </si>
  <si>
    <t>13341305 - 41767</t>
  </si>
  <si>
    <t>05421301 - 16100</t>
  </si>
  <si>
    <t>JENNIFER DELOS REYES</t>
  </si>
  <si>
    <t>0634</t>
  </si>
  <si>
    <t>0696</t>
  </si>
  <si>
    <t>KCD - 235H1 - A</t>
  </si>
  <si>
    <t>08341307 - 10406</t>
  </si>
  <si>
    <t>JOSEPH DOMINGO</t>
  </si>
  <si>
    <t>0697</t>
  </si>
  <si>
    <t>SLE - 4093KMD W/FREE BRACKET</t>
  </si>
  <si>
    <t>03051310 - 10506</t>
  </si>
  <si>
    <t>APOLLO DAVID</t>
  </si>
  <si>
    <t>0698</t>
  </si>
  <si>
    <t>05421311 - 22115,22014</t>
  </si>
  <si>
    <t>05431307 - 10932</t>
  </si>
  <si>
    <t>05431307 - 11167</t>
  </si>
  <si>
    <t>0351310 - 10035</t>
  </si>
  <si>
    <t>05431307 - 11199</t>
  </si>
  <si>
    <t>054211311 - 22322, 22001</t>
  </si>
  <si>
    <t>03021303 - 10265</t>
  </si>
  <si>
    <t>03051310 - 10199</t>
  </si>
  <si>
    <t>05411003 - 11314</t>
  </si>
  <si>
    <t>05431307 - 11488</t>
  </si>
  <si>
    <t>05411003 - 10810</t>
  </si>
  <si>
    <t>08351307 - 10150</t>
  </si>
  <si>
    <t>05421301 - 16318,16316</t>
  </si>
  <si>
    <t>03031303 - 10537, 10115</t>
  </si>
  <si>
    <t>08261012 - 124535</t>
  </si>
  <si>
    <t>0320908 - 10271, 10435</t>
  </si>
  <si>
    <t>03021303 - 10730</t>
  </si>
  <si>
    <t>03021503 - 10438</t>
  </si>
  <si>
    <t>NEW LIFE IN CHRIST COMMUNITY</t>
  </si>
  <si>
    <t>KFM - 400FIJ - A</t>
  </si>
  <si>
    <t>10631306 - 14428 (1), 10641307 - 1487 (0)</t>
  </si>
  <si>
    <t>OFELIA PASQUIL</t>
  </si>
  <si>
    <t>05431307 - 10302</t>
  </si>
  <si>
    <t>PREMY PARAISO</t>
  </si>
  <si>
    <t>05431307 - 10279</t>
  </si>
  <si>
    <t>AILEEN SOMBILLA</t>
  </si>
  <si>
    <t>KAG - 08RE - A</t>
  </si>
  <si>
    <t>13201211 - 30222</t>
  </si>
  <si>
    <t>DIANE LAES</t>
  </si>
  <si>
    <t>05431307 - 11452,10470</t>
  </si>
  <si>
    <t>08281303 - 10354</t>
  </si>
  <si>
    <t>METRO BANK</t>
  </si>
  <si>
    <t>05421311 - 22005, 22129, 22120, 22018, 22089</t>
  </si>
  <si>
    <t>03021303 - 10269</t>
  </si>
  <si>
    <t>HEIDI B CHANG</t>
  </si>
  <si>
    <t>DOWN PAYMENT OF 10,500</t>
  </si>
  <si>
    <t>PABLO OCAMPO</t>
  </si>
  <si>
    <t>05431307 - 11476, 11412</t>
  </si>
  <si>
    <t>15021101 - 10860, 15021010 - 10418</t>
  </si>
  <si>
    <t>KAG - 160RS - B</t>
  </si>
  <si>
    <t>13631003 - 11580</t>
  </si>
  <si>
    <t>13641003 - 10698</t>
  </si>
  <si>
    <t>GEAH BALANDANG</t>
  </si>
  <si>
    <t>SLE - 4093KMD - A W/ FREE BRACKET</t>
  </si>
  <si>
    <t>DOWN PAYMENT OF 5,000</t>
  </si>
  <si>
    <t>BELLA PAITAN</t>
  </si>
  <si>
    <t>05411003 - 10481</t>
  </si>
  <si>
    <t>03051310 - 10032</t>
  </si>
  <si>
    <t>FULL PAYMENT 11,500</t>
  </si>
  <si>
    <t>TRICIA VENICE GOMEZ</t>
  </si>
  <si>
    <t>03051210 - 10088</t>
  </si>
  <si>
    <t>CENON COJALLA</t>
  </si>
  <si>
    <t>LE32D (WALL BRACKET 32")</t>
  </si>
  <si>
    <t>03051310 - 10122</t>
  </si>
  <si>
    <t>JULIETA LEDESMA</t>
  </si>
  <si>
    <t>LE22D</t>
  </si>
  <si>
    <t>05431307 - 10741</t>
  </si>
  <si>
    <t>03021302 - 10264</t>
  </si>
  <si>
    <t>ROSANNA LAUDENCIA</t>
  </si>
  <si>
    <t>KRD - 168 - A</t>
  </si>
  <si>
    <t>08261012 - 12635</t>
  </si>
  <si>
    <t>03021303 - 10467</t>
  </si>
  <si>
    <t>15021010 - 10688</t>
  </si>
  <si>
    <t>DEL CHRGE</t>
  </si>
  <si>
    <t>SLE - 2285M</t>
  </si>
  <si>
    <t>03021303 - 10777, 10335</t>
  </si>
  <si>
    <t>ROSALIE MATA</t>
  </si>
  <si>
    <t>05421301 - 16120, 16091</t>
  </si>
  <si>
    <t>AISI ASCEND INDUSTRIAL SUPPLIES INC</t>
  </si>
  <si>
    <t>10911309 - 11380</t>
  </si>
  <si>
    <t>10921309 - 11388</t>
  </si>
  <si>
    <t>BDO</t>
  </si>
  <si>
    <t>0134370</t>
  </si>
  <si>
    <t>500.00 DEL CHRGE</t>
  </si>
  <si>
    <t>LEDA M. DIZON</t>
  </si>
  <si>
    <t>SLE 2285 - A</t>
  </si>
  <si>
    <t>KF 16DFB - A</t>
  </si>
  <si>
    <t>KF 16SB - A</t>
  </si>
  <si>
    <t>KF 181SF - A</t>
  </si>
  <si>
    <t>LE 22D</t>
  </si>
  <si>
    <t>05431311 - 22191,22164, 16241, 22324, 22329</t>
  </si>
  <si>
    <t>05411003 - 10037</t>
  </si>
  <si>
    <t>05431307 - 11265</t>
  </si>
  <si>
    <t>03021303 - 10364</t>
  </si>
  <si>
    <t>----------</t>
  </si>
  <si>
    <t>WILLIAM ANG</t>
  </si>
  <si>
    <t>03021303 - 10855</t>
  </si>
  <si>
    <t>03051310 - 10152</t>
  </si>
  <si>
    <t>W/FREE BRACKET</t>
  </si>
  <si>
    <t>FULL PAYMENT</t>
  </si>
  <si>
    <t>EDITHA FACUNDO</t>
  </si>
  <si>
    <t>DEL CHARGE</t>
  </si>
  <si>
    <t>08261012 - 12454</t>
  </si>
  <si>
    <t>03021303 - 10660</t>
  </si>
  <si>
    <t>GLENDA ADRIANO</t>
  </si>
  <si>
    <t>03051310 - 10116, 10177, 10073</t>
  </si>
  <si>
    <t>MARJURY CANTING</t>
  </si>
  <si>
    <t>01320908 - 10129</t>
  </si>
  <si>
    <t>RUMEN RUDEJO</t>
  </si>
  <si>
    <t>13551211 - 53467</t>
  </si>
  <si>
    <t>10442, 10966, 10416</t>
  </si>
  <si>
    <t>05431307 - 10464,10780</t>
  </si>
  <si>
    <t>MARJURY LANTING</t>
  </si>
  <si>
    <t>05431307 - 10712, 10771</t>
  </si>
  <si>
    <t>JOAQUIN LESIGUES</t>
  </si>
  <si>
    <t>03021303 - 10422</t>
  </si>
  <si>
    <t>MICHAEL ILANGAN</t>
  </si>
  <si>
    <t>03021303 - 10711</t>
  </si>
  <si>
    <t>EVELYN GUIAO</t>
  </si>
  <si>
    <t>0541103 - 12836</t>
  </si>
  <si>
    <t>05421311 - 22337</t>
  </si>
  <si>
    <t>JRD SYSTEM TECH INC</t>
  </si>
  <si>
    <t>KRD - 100A</t>
  </si>
  <si>
    <t>LE 32 D</t>
  </si>
  <si>
    <t>ANGELITA MATEL</t>
  </si>
  <si>
    <t>KF - 165 - A</t>
  </si>
  <si>
    <t>05411003 - 11021</t>
  </si>
  <si>
    <t>05431307 - 10508, 10777</t>
  </si>
  <si>
    <t>05421311 - 22333</t>
  </si>
  <si>
    <t>03021303 - 10229</t>
  </si>
  <si>
    <t>03051310 - 10154</t>
  </si>
  <si>
    <t>03051303 - 10638</t>
  </si>
  <si>
    <t>JUVIELYN VELETA</t>
  </si>
  <si>
    <t>SLE - 3293MD</t>
  </si>
  <si>
    <t>03031303 - 10347</t>
  </si>
  <si>
    <t>LEILANI CREENCIA</t>
  </si>
  <si>
    <t>SLE - 4093KMD - A W/FREE BRACKET</t>
  </si>
  <si>
    <t>03051310 - 10136</t>
  </si>
  <si>
    <t>DORY DELOS SANTOS</t>
  </si>
  <si>
    <t>03051310 - 10181</t>
  </si>
  <si>
    <t>05411003 - 11653</t>
  </si>
  <si>
    <t>FULL PAYMENT FOR OR#656</t>
  </si>
  <si>
    <t>PAID ON 11-29-13 OR# OF 717</t>
  </si>
  <si>
    <t>05421311 - 22171</t>
  </si>
  <si>
    <t>GERLAN MAGPANTAY</t>
  </si>
  <si>
    <t>LUELA GUZMAN</t>
  </si>
  <si>
    <t>08271011 - 10433</t>
  </si>
  <si>
    <t>LOLITA PERENA</t>
  </si>
  <si>
    <t>03021303 - 10296</t>
  </si>
  <si>
    <t>FLORENTINO VILLARIDO</t>
  </si>
  <si>
    <t>03021303 - 10477</t>
  </si>
  <si>
    <t>JEAN JASCO</t>
  </si>
  <si>
    <t>05421311 - 22338</t>
  </si>
  <si>
    <t>ROSELIE MALLARI</t>
  </si>
  <si>
    <t>05421311 - 22161, 22341</t>
  </si>
  <si>
    <t>EVELYN PENUS</t>
  </si>
  <si>
    <t>5411003 - 10474</t>
  </si>
  <si>
    <t>RIZEL PAPA</t>
  </si>
  <si>
    <t>03031303 - 10679</t>
  </si>
  <si>
    <t>BENIE CAUSARAEN</t>
  </si>
  <si>
    <t>05431307 - 10720, 10764, 11182, 11272, 10772</t>
  </si>
  <si>
    <t>03031303 - 10076, 10814</t>
  </si>
  <si>
    <t>03031303 - 10895, 10193, 10428, 10421, 10080</t>
  </si>
  <si>
    <t>STR - 29 -A</t>
  </si>
  <si>
    <t>STR - 21 - A</t>
  </si>
  <si>
    <t>SHINKOSHA PHILS CORP</t>
  </si>
  <si>
    <t>1501107 - 13164</t>
  </si>
  <si>
    <t>15021010 - 10695</t>
  </si>
  <si>
    <t>STR - 29 - A</t>
  </si>
  <si>
    <t>KF - 18ISF - A</t>
  </si>
  <si>
    <t>15021010 - 10960</t>
  </si>
  <si>
    <t>03021303 - 10368</t>
  </si>
  <si>
    <t>05431307 - 11469, 11455, 11208, 10752, 11196</t>
  </si>
  <si>
    <t>DP 4,200</t>
  </si>
  <si>
    <t>FLORIFEL DAWIS</t>
  </si>
  <si>
    <t>KAG - 250ME - A</t>
  </si>
  <si>
    <t>13611305 - 14238</t>
  </si>
  <si>
    <t>METS</t>
  </si>
  <si>
    <t>05431307 - 11262</t>
  </si>
  <si>
    <t>ABRAHAM ABELLA JR</t>
  </si>
  <si>
    <t>KRD - 168KA -A</t>
  </si>
  <si>
    <t>08261012 - 12849</t>
  </si>
  <si>
    <t>LORNA CIRUELOS</t>
  </si>
  <si>
    <t>PULL OUT / REPLACED, 1600 - 950 = 650</t>
  </si>
  <si>
    <t>DANNY LIM</t>
  </si>
  <si>
    <t>01320908 - 10149</t>
  </si>
  <si>
    <t>03021303 - 10001</t>
  </si>
  <si>
    <t>RHYME CONSTRUCTION</t>
  </si>
  <si>
    <t>05421311 - 22185, 22176, 22200, 22202</t>
  </si>
  <si>
    <t>03051310 - 10202</t>
  </si>
  <si>
    <t>TAN TALOY</t>
  </si>
  <si>
    <t>03021303 - 10037</t>
  </si>
  <si>
    <t>ALLAN EDEN</t>
  </si>
  <si>
    <t>03021303 - 10616</t>
  </si>
  <si>
    <t>ISABELO ENGRESO</t>
  </si>
  <si>
    <t>03021303 - 10298</t>
  </si>
  <si>
    <t>MARLON NEGRO</t>
  </si>
  <si>
    <t>03021303 - 10463</t>
  </si>
  <si>
    <t>ERIC SAPITER</t>
  </si>
  <si>
    <t>05411003 - 12598</t>
  </si>
  <si>
    <t>RENO BERHAY</t>
  </si>
  <si>
    <t>03051310 - 10203</t>
  </si>
  <si>
    <t>05411003 - 10183</t>
  </si>
  <si>
    <t>JACKIELYN BANAAG</t>
  </si>
  <si>
    <t>05431307 - 10976</t>
  </si>
  <si>
    <t>05421311 - 22107</t>
  </si>
  <si>
    <t>05411003 - 12898</t>
  </si>
  <si>
    <t>JOCELYN CUENO</t>
  </si>
  <si>
    <t>05431307 - 10514, 11274</t>
  </si>
  <si>
    <t>RAMON ANDAYA</t>
  </si>
  <si>
    <t>LE - 32D - A</t>
  </si>
  <si>
    <t>05421311 - 22208, 22266, 22204</t>
  </si>
  <si>
    <t>03031303 - 10298</t>
  </si>
  <si>
    <t>SLE - 3293MD - A W/FREE WALL BRACKET</t>
  </si>
  <si>
    <t>FRINNIE DOMINGO</t>
  </si>
  <si>
    <t>JAY ANAMZASO</t>
  </si>
  <si>
    <t>082610112 - 12421</t>
  </si>
  <si>
    <t>806508 - 233072</t>
  </si>
  <si>
    <t>15711107 - 14188</t>
  </si>
  <si>
    <t>FLORIDA SALLAN</t>
  </si>
  <si>
    <t>05431307 - 11494</t>
  </si>
  <si>
    <t>BNT GEN MDSE</t>
  </si>
  <si>
    <t>KAG - 150ME - A</t>
  </si>
  <si>
    <t>13571305 - 24137</t>
  </si>
  <si>
    <t>ESTEVE RAZON</t>
  </si>
  <si>
    <t>05411003 - 10391</t>
  </si>
  <si>
    <t>03051310 - 10047</t>
  </si>
  <si>
    <t>JONATHAN PEDRO</t>
  </si>
  <si>
    <t>08261012 - 12256</t>
  </si>
  <si>
    <t>05431311 - 22198</t>
  </si>
  <si>
    <t>AILEEN IMPERIAL</t>
  </si>
  <si>
    <t>08261012 - 12694</t>
  </si>
  <si>
    <t>ELIAS LIM</t>
  </si>
  <si>
    <t>MELANIO LANTING</t>
  </si>
  <si>
    <t>LE22D - A</t>
  </si>
  <si>
    <t>03031303 - 10014</t>
  </si>
  <si>
    <t>03021303 - 10709</t>
  </si>
  <si>
    <t>JESSIE LAYUNGAN</t>
  </si>
  <si>
    <t>05431307 - 10524</t>
  </si>
  <si>
    <t>03021303 - 10181</t>
  </si>
  <si>
    <t>JOCELYN MALLANAO</t>
  </si>
  <si>
    <t>ELIJAH A. CARUBIO</t>
  </si>
  <si>
    <t>08261012 - 12833</t>
  </si>
  <si>
    <t>OFELIA HERNANDEZ</t>
  </si>
  <si>
    <t>08341307 - 10026</t>
  </si>
  <si>
    <t>01320908 - 10034, 10217</t>
  </si>
  <si>
    <t>RANDY DIGAP</t>
  </si>
  <si>
    <t>03021303 - 10184</t>
  </si>
  <si>
    <t>ELJOY ESCABUSA</t>
  </si>
  <si>
    <t>LE32D - A</t>
  </si>
  <si>
    <t>KF - 16SB -A</t>
  </si>
  <si>
    <t>03031303 - 10005</t>
  </si>
  <si>
    <t>05411003 - 10409</t>
  </si>
  <si>
    <t>ARIEL GAUDIEL</t>
  </si>
  <si>
    <t>03051310 - 10206</t>
  </si>
  <si>
    <t>EDRAGON POWER BUILDERS INC</t>
  </si>
  <si>
    <t>5431307 - 10733, 10491, 11497</t>
  </si>
  <si>
    <t>15011105 - 12387</t>
  </si>
  <si>
    <t>EDNA VASQUEZ</t>
  </si>
  <si>
    <t>03051310 - 10071</t>
  </si>
  <si>
    <t>03051310 - 10103</t>
  </si>
  <si>
    <t>05411003 - 10566</t>
  </si>
  <si>
    <t>MARIO HERNANDEZ</t>
  </si>
  <si>
    <t>08261012 - 12318</t>
  </si>
  <si>
    <t>ISIRIDA BOCALAN</t>
  </si>
  <si>
    <t>03031303 - 10034</t>
  </si>
  <si>
    <t>ARSENIO LACSON JR</t>
  </si>
  <si>
    <t>030210303 - 10460</t>
  </si>
  <si>
    <t>KRISTINE MARIE TAPIZ</t>
  </si>
  <si>
    <t>03051310 - 10091</t>
  </si>
  <si>
    <t>JAIME PAULO TRINIDAD</t>
  </si>
  <si>
    <t>ARWIN CRUZ</t>
  </si>
  <si>
    <t>RAZEL CEZAR</t>
  </si>
  <si>
    <t>ARSENIO SURATOS JR</t>
  </si>
  <si>
    <t>03031303 - 10707</t>
  </si>
  <si>
    <t>03021303 - 10792</t>
  </si>
  <si>
    <t>LAZBELL PALADAN</t>
  </si>
  <si>
    <t>08281303 - 10366</t>
  </si>
  <si>
    <t>0321303 - 10704</t>
  </si>
  <si>
    <t>05431307 - 10798, 10993</t>
  </si>
  <si>
    <t>FELICISIMA ADALLA</t>
  </si>
  <si>
    <t>05411003 - 11660</t>
  </si>
  <si>
    <t>JHEN BALA</t>
  </si>
  <si>
    <t>05431307 - 10592</t>
  </si>
  <si>
    <t>DANIEL ALCANTARA</t>
  </si>
  <si>
    <t>CLARITA RIROY</t>
  </si>
  <si>
    <t>0824012 - 12787</t>
  </si>
  <si>
    <t>GRACE LANGYING</t>
  </si>
  <si>
    <t>08261012 - 12626</t>
  </si>
  <si>
    <t>CREATIVE ONLINE MEDIA INC</t>
  </si>
  <si>
    <t>0704</t>
  </si>
  <si>
    <t>03051310 - 10100</t>
  </si>
  <si>
    <t>03031303 - 10723</t>
  </si>
  <si>
    <t>0230171</t>
  </si>
  <si>
    <t>AMOR BAWALAN</t>
  </si>
  <si>
    <t>W/DISCOUNT</t>
  </si>
  <si>
    <t>03021303 - 10409</t>
  </si>
  <si>
    <t>08261012 - 12927</t>
  </si>
  <si>
    <t>13551211 - 52814</t>
  </si>
  <si>
    <t>ORLAN CAHADING</t>
  </si>
  <si>
    <t>05431307 - 11205</t>
  </si>
  <si>
    <t>ROLLY CUNANAN</t>
  </si>
  <si>
    <t>03051310 - 10093</t>
  </si>
  <si>
    <t>05431307 - 0982</t>
  </si>
  <si>
    <t>HARIM SANTOS JR.</t>
  </si>
  <si>
    <t>KSM - 10MB1 INV (1) -A, KSM - 10MB1 INV (0) - A</t>
  </si>
  <si>
    <t>KRD - 100 - A</t>
  </si>
  <si>
    <t>108513 - 12481, 12603</t>
  </si>
  <si>
    <t>08281303 - 10595</t>
  </si>
  <si>
    <t>RENIEL MATA</t>
  </si>
  <si>
    <t>05431307 - 10513</t>
  </si>
  <si>
    <t>CHRISTOPHER FEROLINO</t>
  </si>
  <si>
    <t>05421311 - 22040</t>
  </si>
  <si>
    <t>JULIAN G. DE GUZMAN</t>
  </si>
  <si>
    <t>03051310 - 10034</t>
  </si>
  <si>
    <t>03021303 - 10462</t>
  </si>
  <si>
    <t>ROWELL SARMIENTO</t>
  </si>
  <si>
    <t>DISCOUNTED</t>
  </si>
  <si>
    <t>TV RACK</t>
  </si>
  <si>
    <t>RANDY CRUZ</t>
  </si>
  <si>
    <t>SLE - 3293 MD - A</t>
  </si>
  <si>
    <t>03031303 - 10001</t>
  </si>
  <si>
    <t>SLE - 4093 - KMD - A W/FREE BRACKET</t>
  </si>
  <si>
    <t>03051310 - 10385</t>
  </si>
  <si>
    <t>05411003 - 12910</t>
  </si>
  <si>
    <t>JGO CALAUNAN</t>
  </si>
  <si>
    <t>05421311 - 22043</t>
  </si>
  <si>
    <t>JINKY TAMAYO</t>
  </si>
  <si>
    <t>15011107 - 13587</t>
  </si>
  <si>
    <t>MARINETTE VILLANUEVA</t>
  </si>
  <si>
    <t>15021101 - 10970</t>
  </si>
  <si>
    <t>CELIA BAUTISTA</t>
  </si>
  <si>
    <t>BERNADETTE VELASQUEZ</t>
  </si>
  <si>
    <t>LE22E</t>
  </si>
  <si>
    <t>03021303 - 10647</t>
  </si>
  <si>
    <t>15011105 - 13155</t>
  </si>
  <si>
    <t>JEANA BAUTISTA</t>
  </si>
  <si>
    <t>15021010 - 10699</t>
  </si>
  <si>
    <t>05421311 - 22178</t>
  </si>
  <si>
    <t>JOSE MARIANITO BAUTISTA</t>
  </si>
  <si>
    <t>SLE - 4093 KMD - A W/FREE BRACKET</t>
  </si>
  <si>
    <t>03051310 - 10393</t>
  </si>
  <si>
    <t>01320908 - 10388</t>
  </si>
  <si>
    <t>05421311 - 22046</t>
  </si>
  <si>
    <t>ERNIE CANILAO</t>
  </si>
  <si>
    <t>03031303 - 10894</t>
  </si>
  <si>
    <t>HARRY OGOT CULANDING</t>
  </si>
  <si>
    <t>05421311 - 22294</t>
  </si>
  <si>
    <t>13551211 - 53064</t>
  </si>
  <si>
    <t>JOANA BAUTISTA</t>
  </si>
  <si>
    <t>05421311 - 22182</t>
  </si>
  <si>
    <t>GREG BAWAG</t>
  </si>
  <si>
    <t>03021303 - 10192</t>
  </si>
  <si>
    <t>RAYMOND TAMAYO</t>
  </si>
  <si>
    <t>MESON MARKETING</t>
  </si>
  <si>
    <t>0705</t>
  </si>
  <si>
    <t>KSF - 18ISF - A</t>
  </si>
  <si>
    <t>0120656</t>
  </si>
  <si>
    <t>13040909 - 10181, 13641006 - 11199</t>
  </si>
  <si>
    <t>RONA GUTIEREZ</t>
  </si>
  <si>
    <t>15021110 - 10701</t>
  </si>
  <si>
    <t>ARNEIL ESGUERA</t>
  </si>
  <si>
    <t>03051310 - 10023</t>
  </si>
  <si>
    <t>GENEROSO LONGATANG</t>
  </si>
  <si>
    <t>05431307 - 11491</t>
  </si>
  <si>
    <t>DEDUCTION IN 13TH MONTH</t>
  </si>
  <si>
    <t>03021303 - 10790</t>
  </si>
  <si>
    <t>EMMIE ABARACOSO</t>
  </si>
  <si>
    <t>MARION SAN LUIS</t>
  </si>
  <si>
    <t>05421311 - 22199</t>
  </si>
  <si>
    <t>TOTAL</t>
  </si>
  <si>
    <t>DOMINADOR BARRION</t>
  </si>
  <si>
    <t>0706</t>
  </si>
  <si>
    <t>KSM - 25MBI INV - A</t>
  </si>
  <si>
    <t>10911309 - 11261(i), 11181 (o)</t>
  </si>
  <si>
    <t>BPI</t>
  </si>
  <si>
    <t>0100052</t>
  </si>
  <si>
    <t>01320908 - 10039</t>
  </si>
  <si>
    <t>FIRST CARE MEDICAL SVC INC</t>
  </si>
  <si>
    <t>03021303 - 10038, 10708, 10458</t>
  </si>
  <si>
    <t>KMBI C/O SUSAN PALIPARAN</t>
  </si>
  <si>
    <t>08261012 - 12411</t>
  </si>
  <si>
    <t>RYAN ZAUZA</t>
  </si>
  <si>
    <t>SLE - 4093 - KMD</t>
  </si>
  <si>
    <t>03051310 - 10243</t>
  </si>
  <si>
    <t>JOSE DINO JR</t>
  </si>
  <si>
    <t>RACQUEL SAROMO</t>
  </si>
  <si>
    <t>LUZVIMINDA QUIKAY</t>
  </si>
  <si>
    <t>0541307 - 10921</t>
  </si>
  <si>
    <t>05421311 - 22033</t>
  </si>
  <si>
    <t>ARIEL REYES</t>
  </si>
  <si>
    <t>03051310 - 10460</t>
  </si>
  <si>
    <t>NORBERTO JULVE</t>
  </si>
  <si>
    <t>05431307 - 10516</t>
  </si>
  <si>
    <t>SHT - KB5170</t>
  </si>
  <si>
    <t>12020803 - 10859</t>
  </si>
  <si>
    <t>ANGEL DEL MUNDO</t>
  </si>
  <si>
    <t>05431307 - 10019</t>
  </si>
  <si>
    <t>HILARION Q HERMOZA</t>
  </si>
  <si>
    <t>13631003 - 11512</t>
  </si>
  <si>
    <t>AMIEBY PALOMA</t>
  </si>
  <si>
    <t>03021303 - 10250</t>
  </si>
  <si>
    <t>FREDERICK FRANCO</t>
  </si>
  <si>
    <t>03021303 - 10390</t>
  </si>
  <si>
    <t>ROMEL G AGUSTIN</t>
  </si>
  <si>
    <t>KSM - 20MB1 INV - (I)</t>
  </si>
  <si>
    <t>KSM - 20MB1 INV - (O)</t>
  </si>
  <si>
    <t xml:space="preserve">DELIVERY </t>
  </si>
  <si>
    <t>CHARGE</t>
  </si>
  <si>
    <t>DELIVERY</t>
  </si>
  <si>
    <t>CHARGES</t>
  </si>
  <si>
    <t>SALES</t>
  </si>
  <si>
    <t>03051310 - 10937</t>
  </si>
  <si>
    <t>03051310 - 10031</t>
  </si>
  <si>
    <t>1504010 - 10678</t>
  </si>
  <si>
    <t>10851309-12370(I) /10861309-12697(O)</t>
  </si>
  <si>
    <t>FOR H.O. PICK UP</t>
  </si>
  <si>
    <t>SLE-4093 KMD (A)</t>
  </si>
  <si>
    <t>13551211 - 53334</t>
  </si>
  <si>
    <t>05431307-10908</t>
  </si>
  <si>
    <t>0690</t>
  </si>
  <si>
    <t>13551211 - 55044, 53491</t>
  </si>
  <si>
    <t>03051310 - 10220</t>
  </si>
  <si>
    <t>03051310-10505</t>
  </si>
  <si>
    <t>16051305-10541(I), 16061305-16695(O)</t>
  </si>
  <si>
    <t>05421311-22117</t>
  </si>
  <si>
    <t>05421311 - 22325, 22009, 22099</t>
  </si>
  <si>
    <t>13631004 - 11960</t>
  </si>
  <si>
    <t>03021303 - 10235</t>
  </si>
  <si>
    <t>13551211 - 52125</t>
  </si>
  <si>
    <t>ARNOLD REPATO</t>
  </si>
  <si>
    <t>03051310 - 10218</t>
  </si>
  <si>
    <t>FREE  BRACKET</t>
  </si>
  <si>
    <t>10891309 - 11467(I), 10901309 -11538(O)</t>
  </si>
  <si>
    <t>07041206-10738</t>
  </si>
  <si>
    <t>KAG -08RE - A</t>
  </si>
  <si>
    <t>13201211 - 30425</t>
  </si>
  <si>
    <t>0827101110596</t>
  </si>
  <si>
    <t>0686</t>
  </si>
  <si>
    <t>FOR PICK UP ON SATURDAY</t>
  </si>
  <si>
    <t>KSM - 20MBI INV -A</t>
  </si>
  <si>
    <t>MERCIDITAS CHENG</t>
  </si>
  <si>
    <t>KF - 16DFB-A</t>
  </si>
  <si>
    <t>MELODY S. PADILLA</t>
  </si>
  <si>
    <t>150210 - 10679, 10686</t>
  </si>
  <si>
    <t>03021303 - 10023,10366,10277,10737</t>
  </si>
  <si>
    <t>03051310-10190</t>
  </si>
  <si>
    <t>ROSELLE CARCALLAS</t>
  </si>
  <si>
    <t>03021303 - 10187</t>
  </si>
  <si>
    <t>03021303 - 10655</t>
  </si>
  <si>
    <t>FLORIZA PUNO</t>
  </si>
  <si>
    <t>15021101-10974</t>
  </si>
  <si>
    <t>08261012-12908</t>
  </si>
  <si>
    <t>13551211 - 54312</t>
  </si>
  <si>
    <t>03021303-10850</t>
  </si>
  <si>
    <t>03021303 - 10142</t>
  </si>
  <si>
    <t>10891309 - 11456</t>
  </si>
  <si>
    <t>10901309-11348</t>
  </si>
  <si>
    <t>03021303 - 10538</t>
  </si>
  <si>
    <t>CHECKS</t>
  </si>
  <si>
    <t>DELIVERY CHARGES</t>
  </si>
  <si>
    <t>TOTAL SALES</t>
  </si>
  <si>
    <t>REVENUES</t>
  </si>
  <si>
    <t>FACTORY SALE 2013</t>
  </si>
  <si>
    <t xml:space="preserve"> 13TH MONTH DEDUCTION</t>
  </si>
  <si>
    <t>Mode of Payment:</t>
  </si>
  <si>
    <t>MODE OF PAYMENT</t>
  </si>
  <si>
    <t>05431307 - 11246, 10686</t>
  </si>
  <si>
    <t>05411003 - 13941</t>
  </si>
  <si>
    <t>05411003 -10238, 12613, 11671</t>
  </si>
  <si>
    <t>Downpayment</t>
  </si>
  <si>
    <t>FULL PAY'T.</t>
  </si>
  <si>
    <t>TOTAL REVENUES</t>
  </si>
  <si>
    <t>Mode of Payment</t>
  </si>
  <si>
    <t xml:space="preserve">TOTAL </t>
  </si>
  <si>
    <t>KSM 25MB1 INV (1)-A</t>
  </si>
  <si>
    <t>KSM 25MB1 INV (0)-A</t>
  </si>
  <si>
    <t>SLE - 2285M-A</t>
  </si>
  <si>
    <t>KF - 16 DFB-A</t>
  </si>
  <si>
    <t>SLE - 4093 MD-A W/FREE BRACKET</t>
  </si>
  <si>
    <t>SLE - 4093MD-A</t>
  </si>
  <si>
    <t>SLE 4093MD-A W/FREE BRACKET</t>
  </si>
  <si>
    <t>SLE - 3293MD-A</t>
  </si>
  <si>
    <t>KSM - 10MBIINV-A</t>
  </si>
  <si>
    <t>Full payment</t>
  </si>
  <si>
    <t>ON ACCOUNT:</t>
  </si>
  <si>
    <t>ON ACCOUNT(AR)</t>
  </si>
  <si>
    <t>w/discount</t>
  </si>
  <si>
    <t>05421311 - 22181</t>
  </si>
  <si>
    <t>OFFICIAL RECEIPT</t>
  </si>
  <si>
    <t>POLYMER CHEMICAL INC</t>
  </si>
  <si>
    <t>KRD-168KA - A</t>
  </si>
  <si>
    <t>08216012-12340</t>
  </si>
  <si>
    <t>JELBY ACRES, INC</t>
  </si>
  <si>
    <t>SLE-2285-A</t>
  </si>
  <si>
    <t>03021303-10542</t>
  </si>
  <si>
    <t>MONITOR SECURITY</t>
  </si>
  <si>
    <t>KF-181SF - A</t>
  </si>
  <si>
    <t>05431307-11252</t>
  </si>
  <si>
    <t>05431307-10776</t>
  </si>
  <si>
    <t>03021303-10337</t>
  </si>
  <si>
    <t>KF-16DF - A</t>
  </si>
  <si>
    <t>05421301-16363</t>
  </si>
  <si>
    <t>05421301-16209</t>
  </si>
  <si>
    <t>05421301-16368</t>
  </si>
  <si>
    <t>05421301-16359</t>
  </si>
  <si>
    <t>05421301-16336</t>
  </si>
  <si>
    <t>05421301-16353</t>
  </si>
  <si>
    <t>05421301-16321</t>
  </si>
  <si>
    <t>05421301-16360</t>
  </si>
  <si>
    <t>05421301-16231</t>
  </si>
  <si>
    <t>05421301-16364</t>
  </si>
  <si>
    <t>LORINA SUPERFIICAL</t>
  </si>
  <si>
    <t>03021303-10560</t>
  </si>
  <si>
    <t>0543107-10306</t>
  </si>
  <si>
    <t>KAREN ALINTOZON</t>
  </si>
  <si>
    <t>05431307-11085</t>
  </si>
  <si>
    <t>PRECESION CRESTEC INC</t>
  </si>
  <si>
    <t>KAG-160RS - B</t>
  </si>
  <si>
    <t>13640909-10130</t>
  </si>
  <si>
    <t>16011305-11175</t>
  </si>
  <si>
    <t>KSG-100B1G(O) - A</t>
  </si>
  <si>
    <t>16021301-10480</t>
  </si>
  <si>
    <t>16091303-10086</t>
  </si>
  <si>
    <t>DISCOUNTED AS PER MR OMF</t>
  </si>
  <si>
    <t>KSM-300B1H(0) - A</t>
  </si>
  <si>
    <t>16101303-10009</t>
  </si>
  <si>
    <t>KAG-250RE - A</t>
  </si>
  <si>
    <t>13621006-10503</t>
  </si>
  <si>
    <t>LIZA CELIS</t>
  </si>
  <si>
    <t>KRD-308B - A</t>
  </si>
  <si>
    <t>08271011-10410</t>
  </si>
  <si>
    <t>JOJIE MALMORIA</t>
  </si>
  <si>
    <t>KF-16SDB - A</t>
  </si>
  <si>
    <t>05421301-16238</t>
  </si>
  <si>
    <t>ELEANOR MARQUEZ</t>
  </si>
  <si>
    <t>BRAKET</t>
  </si>
  <si>
    <t>NEMUEL RAMACULA</t>
  </si>
  <si>
    <t>08271011-10475</t>
  </si>
  <si>
    <t>JENNY LOU PANGILINAN</t>
  </si>
  <si>
    <t>KF-16SB - A</t>
  </si>
  <si>
    <t>05411003-11150</t>
  </si>
  <si>
    <t>JOYCEL DIGUIA</t>
  </si>
  <si>
    <t>05431307-11195</t>
  </si>
  <si>
    <t>SUNDAY ABANES</t>
  </si>
  <si>
    <t>KF-16DFB - A</t>
  </si>
  <si>
    <t>05421301-16218</t>
  </si>
  <si>
    <t>ANGELA DONGON</t>
  </si>
  <si>
    <t>KF-16SB-A</t>
  </si>
  <si>
    <t>05411003-11616</t>
  </si>
  <si>
    <t>STR-21</t>
  </si>
  <si>
    <t>15011105-13165</t>
  </si>
  <si>
    <t>JOCELYN VILLANUEVA</t>
  </si>
  <si>
    <t>STR-29</t>
  </si>
  <si>
    <t>15021010-10426</t>
  </si>
  <si>
    <t>PAUL SIXTO DAQULPIL</t>
  </si>
  <si>
    <t>SLE-2285M-A</t>
  </si>
  <si>
    <t>03021303-10351</t>
  </si>
  <si>
    <t>FRANCIS GALICIA</t>
  </si>
  <si>
    <t>KAG-150RE - A</t>
  </si>
  <si>
    <t>paid as per OR# 722</t>
  </si>
  <si>
    <t>JOVY CAMBALISA</t>
  </si>
  <si>
    <t>05421301-16262</t>
  </si>
  <si>
    <t>RODOLFO  SIBAL</t>
  </si>
  <si>
    <t>05431307-10344</t>
  </si>
  <si>
    <t>KMBI</t>
  </si>
  <si>
    <t>05431307-10283</t>
  </si>
  <si>
    <t>05411003-13940</t>
  </si>
  <si>
    <t>05421301-16266</t>
  </si>
  <si>
    <t>MALOU FORMALEJO</t>
  </si>
  <si>
    <t>05411003-12915</t>
  </si>
  <si>
    <t>05411003-12251</t>
  </si>
  <si>
    <t>JIL JANABAN</t>
  </si>
  <si>
    <t>05411003-10205</t>
  </si>
  <si>
    <t>REZCOAT INC</t>
  </si>
  <si>
    <t>KRD-308B -A</t>
  </si>
  <si>
    <t>08271009-10162</t>
  </si>
  <si>
    <t>AGRIPINO CUARTERO JR</t>
  </si>
  <si>
    <t>KWD-32B</t>
  </si>
  <si>
    <t>01320908-10328</t>
  </si>
  <si>
    <t>1087307-12175</t>
  </si>
  <si>
    <t>KSM-15MB1INV(O) - A</t>
  </si>
  <si>
    <t>10881306-11975</t>
  </si>
  <si>
    <t>08271011-10448</t>
  </si>
  <si>
    <t>OFELIA PASQUIN</t>
  </si>
  <si>
    <t>054431307-11068</t>
  </si>
  <si>
    <t>DOROTHY DE GUZMAN</t>
  </si>
  <si>
    <t>0321303-10809</t>
  </si>
  <si>
    <t>KAG-06ME-A</t>
  </si>
  <si>
    <t>13551212-57059</t>
  </si>
  <si>
    <t>FLORA MENDOZA</t>
  </si>
  <si>
    <t>05421301-16354</t>
  </si>
  <si>
    <t>05431307-11175</t>
  </si>
  <si>
    <t>ARLAN CHAHANDING</t>
  </si>
  <si>
    <t>KAG-250ME - A</t>
  </si>
  <si>
    <t>13611305-14105</t>
  </si>
  <si>
    <t>TIMI SEVENDRA</t>
  </si>
  <si>
    <t>05411003-10109</t>
  </si>
  <si>
    <t>05411003-11202</t>
  </si>
  <si>
    <t>SIMPICIO TAMSON</t>
  </si>
  <si>
    <t>03021303-10816</t>
  </si>
  <si>
    <t>REUEL DOMINGUEZ</t>
  </si>
  <si>
    <t>SLE-3293MD - A</t>
  </si>
  <si>
    <t>03031303-10039</t>
  </si>
  <si>
    <t>CELSA RESAS</t>
  </si>
  <si>
    <t>SLE-4093MD - A</t>
  </si>
  <si>
    <t>03051310-10209</t>
  </si>
  <si>
    <t>05411003-10879</t>
  </si>
  <si>
    <t>JENALYN RAMOS</t>
  </si>
  <si>
    <t>03021303-10131</t>
  </si>
  <si>
    <t>CELY FRANI</t>
  </si>
  <si>
    <t>03021303-10624</t>
  </si>
  <si>
    <t>08261012-12515</t>
  </si>
  <si>
    <t>JOSE  BUNI</t>
  </si>
  <si>
    <t>SLE-3293MD</t>
  </si>
  <si>
    <t>03031303-10299</t>
  </si>
  <si>
    <t>13551211-55095</t>
  </si>
  <si>
    <t>05431307-10542</t>
  </si>
  <si>
    <t>EDNA SORRALES</t>
  </si>
  <si>
    <t>05431307-10471</t>
  </si>
  <si>
    <t>MJ BORJAL</t>
  </si>
  <si>
    <t>08271011-10668</t>
  </si>
  <si>
    <t>BETHEVA MKTG &amp; TRADING INC</t>
  </si>
  <si>
    <t>10851309-12771</t>
  </si>
  <si>
    <t>10861309-12351</t>
  </si>
  <si>
    <t>10871307-12184</t>
  </si>
  <si>
    <t>10881304-11403</t>
  </si>
  <si>
    <t>10891306-11158</t>
  </si>
  <si>
    <t>10901304-10357</t>
  </si>
  <si>
    <t>BROOKSIDE LANE HARDWARE</t>
  </si>
  <si>
    <t>KSF-275B1L - A</t>
  </si>
  <si>
    <t>09071303-10153</t>
  </si>
  <si>
    <t>15011105-12396</t>
  </si>
  <si>
    <t>03051310-10467</t>
  </si>
  <si>
    <t>03031303-10787</t>
  </si>
  <si>
    <t>03021303-10333</t>
  </si>
  <si>
    <t>0541307-10960</t>
  </si>
  <si>
    <t>0541307-11258</t>
  </si>
  <si>
    <t>CK GALVANIZING</t>
  </si>
  <si>
    <t>KRD-100A - A</t>
  </si>
  <si>
    <t>08281303-10329</t>
  </si>
  <si>
    <t>08271011-10453</t>
  </si>
  <si>
    <t>05421311-16348</t>
  </si>
  <si>
    <t>KF-181SFA - A</t>
  </si>
  <si>
    <t>05431307-10952</t>
  </si>
  <si>
    <t>VIVIAN TAGUDIN</t>
  </si>
  <si>
    <t>05431307-11481</t>
  </si>
  <si>
    <t>KCD-355H1 - A</t>
  </si>
  <si>
    <t>083151307-10187</t>
  </si>
  <si>
    <t>083151307-10167</t>
  </si>
  <si>
    <t>03021303-10257</t>
  </si>
  <si>
    <t>15011107-13609</t>
  </si>
  <si>
    <t>15011107-14184</t>
  </si>
  <si>
    <t>MSC RESIDENCE</t>
  </si>
  <si>
    <t>KF-181SF-A</t>
  </si>
  <si>
    <t>05431307-10352</t>
  </si>
  <si>
    <t>JOSEPHINE FRANCISCO</t>
  </si>
  <si>
    <t>KAG-08ME - A</t>
  </si>
  <si>
    <t>13381305-41294</t>
  </si>
  <si>
    <t>KSG-150B1G(I) - A</t>
  </si>
  <si>
    <t>16031305-10999</t>
  </si>
  <si>
    <t>16041305-10569</t>
  </si>
  <si>
    <t>KSG-200B1G(I) - A</t>
  </si>
  <si>
    <t>16051305-10510</t>
  </si>
  <si>
    <t>16061305-10703</t>
  </si>
  <si>
    <t>KSG-250B1G(I) - A</t>
  </si>
  <si>
    <t>16071308-10330</t>
  </si>
  <si>
    <t>16081308-10283</t>
  </si>
  <si>
    <t>KAG-120RS - A</t>
  </si>
  <si>
    <t>13631211-18898</t>
  </si>
  <si>
    <t>RODEL CORNELIO</t>
  </si>
  <si>
    <t>13381305-40539</t>
  </si>
  <si>
    <t>03052310-10507</t>
  </si>
  <si>
    <t>05411003-11519</t>
  </si>
  <si>
    <t>LEILANIE PANGILINAN</t>
  </si>
  <si>
    <t>03021303-10619</t>
  </si>
  <si>
    <t>15011105-13158</t>
  </si>
  <si>
    <t>LARRY EGAR</t>
  </si>
  <si>
    <t>03051310-10510</t>
  </si>
  <si>
    <t>WITH FREE BRAKET</t>
  </si>
  <si>
    <t>ALBERTO DE CHAVEZ</t>
  </si>
  <si>
    <t>03031303-10016</t>
  </si>
  <si>
    <t>JOAN BAREENAS</t>
  </si>
  <si>
    <t>15011107-13560</t>
  </si>
  <si>
    <t>ELVIE BAUSTISTA</t>
  </si>
  <si>
    <t>05431307-11065</t>
  </si>
  <si>
    <t>05411003-11012</t>
  </si>
  <si>
    <t>05421311 - 22177</t>
  </si>
  <si>
    <t>ANTONIO J. HENSON</t>
  </si>
  <si>
    <t>KAG-190ME - A</t>
  </si>
  <si>
    <t>13601305-21159</t>
  </si>
  <si>
    <t>FREE DELIVERY CHARGE AS PER SIR BONG</t>
  </si>
  <si>
    <t>13381211-393442</t>
  </si>
  <si>
    <t>13381305-41061</t>
  </si>
  <si>
    <t>KAG-11ME - A</t>
  </si>
  <si>
    <t>13341305-41965</t>
  </si>
  <si>
    <t>RUBY HENSON</t>
  </si>
  <si>
    <t>13611305-14122</t>
  </si>
  <si>
    <t>FREE DELIVERY CHAREGE AS PER SIR BONG</t>
  </si>
  <si>
    <t>RONALDO ZURBANO</t>
  </si>
  <si>
    <t>03031303-10997</t>
  </si>
  <si>
    <t>03021303-10280</t>
  </si>
  <si>
    <t>054313307-10356</t>
  </si>
  <si>
    <t>RUEL PASCLA</t>
  </si>
  <si>
    <t>03021303-10465</t>
  </si>
  <si>
    <t>05421311-22122</t>
  </si>
  <si>
    <t>05531307-10354</t>
  </si>
  <si>
    <t>MARILYN BOLIVAR</t>
  </si>
  <si>
    <t>03021303-103211</t>
  </si>
  <si>
    <t>KWD-32B - A</t>
  </si>
  <si>
    <t>01320908-10378</t>
  </si>
  <si>
    <t>DELFIN RAZALAN</t>
  </si>
  <si>
    <t>KSM-10MB1INV(I) - A</t>
  </si>
  <si>
    <t>10851309-12898</t>
  </si>
  <si>
    <t>KSM-10MB1INV(O) - A</t>
  </si>
  <si>
    <t>10861309-12604</t>
  </si>
  <si>
    <t>03021303-10352</t>
  </si>
  <si>
    <t>05431307-11273</t>
  </si>
  <si>
    <t>JOE MAARI BACAY</t>
  </si>
  <si>
    <t>05421311-22096</t>
  </si>
  <si>
    <t>GLORIA SUALOG</t>
  </si>
  <si>
    <t>05421311-22126</t>
  </si>
  <si>
    <t>VIRGIE LACSON</t>
  </si>
  <si>
    <t>05421311-22113</t>
  </si>
  <si>
    <t>MARICEL DELGADO</t>
  </si>
  <si>
    <t>08261012-12788</t>
  </si>
  <si>
    <t>MARK MALBAGAY</t>
  </si>
  <si>
    <t>03021303-10293</t>
  </si>
  <si>
    <t>HAZEL PILO</t>
  </si>
  <si>
    <t>MARY GRACE HERNANDEZ</t>
  </si>
  <si>
    <t>08261012-12608</t>
  </si>
  <si>
    <t>SANDY BAYAS</t>
  </si>
  <si>
    <t>03021303-10464</t>
  </si>
  <si>
    <t>ANNA VITUG</t>
  </si>
  <si>
    <t>05421311-22148</t>
  </si>
  <si>
    <t>05411003-11131</t>
  </si>
  <si>
    <t>03021303-10271</t>
  </si>
  <si>
    <t>BILL CHAN</t>
  </si>
  <si>
    <t>DEXTER CABOSORA</t>
  </si>
  <si>
    <t>08271011-10404</t>
  </si>
  <si>
    <t>RICKY SOLOMON</t>
  </si>
  <si>
    <t>KF-16DFB -A</t>
  </si>
  <si>
    <t>05421301-16342</t>
  </si>
  <si>
    <t>05431307-11133</t>
  </si>
  <si>
    <t>CRISTINA YAMBAO</t>
  </si>
  <si>
    <t xml:space="preserve">KRD-308B -A </t>
  </si>
  <si>
    <t>08271009-10188</t>
  </si>
  <si>
    <t>DELIVERY CHARGE 500</t>
  </si>
  <si>
    <t>ALBERT BALUCA</t>
  </si>
  <si>
    <t>KRD-168KA-A</t>
  </si>
  <si>
    <t>08261012-12475</t>
  </si>
  <si>
    <t>ANGELINA ROBLES</t>
  </si>
  <si>
    <t>SLE-4093KMD-A</t>
  </si>
  <si>
    <t>03051310-10512</t>
  </si>
  <si>
    <t>05411003-10402</t>
  </si>
  <si>
    <t>KRIZZA MARCALDA</t>
  </si>
  <si>
    <t>05411003-10418</t>
  </si>
  <si>
    <t>ROSEMARIE CAPISTRANO</t>
  </si>
  <si>
    <t>SLE-3293MD-A</t>
  </si>
  <si>
    <t>03031303-10279</t>
  </si>
  <si>
    <t>03021303-10466</t>
  </si>
  <si>
    <t>LET CARINGAL</t>
  </si>
  <si>
    <t>05421301-16267</t>
  </si>
  <si>
    <t>05421301-16114</t>
  </si>
  <si>
    <t>CYRIL AGOILO</t>
  </si>
  <si>
    <t>03021303-10344</t>
  </si>
  <si>
    <t>CHERRY ANN ASPIRAS</t>
  </si>
  <si>
    <t>05411003-10788</t>
  </si>
  <si>
    <t>SKY INDUSTRIAL SUPPLY</t>
  </si>
  <si>
    <t>05431307-10601</t>
  </si>
  <si>
    <t>DANILO DELAVIN</t>
  </si>
  <si>
    <t>03021303-10837</t>
  </si>
  <si>
    <t>JOYDEE MONTANO</t>
  </si>
  <si>
    <t>KF-16DFB-A</t>
  </si>
  <si>
    <t>0542311-22044</t>
  </si>
  <si>
    <t>CLAVE ENTERPRISES</t>
  </si>
  <si>
    <t>05421311-22334</t>
  </si>
  <si>
    <t>05411003-11273</t>
  </si>
  <si>
    <t>GINNA PALADAN</t>
  </si>
  <si>
    <t>05411003-11723</t>
  </si>
  <si>
    <t>JR NIETO</t>
  </si>
  <si>
    <t>05411003-10404</t>
  </si>
  <si>
    <t>05421301-16029</t>
  </si>
  <si>
    <t>BELEN FRANCIA</t>
  </si>
  <si>
    <t>KF-181SF -A</t>
  </si>
  <si>
    <t>05431307-10589</t>
  </si>
  <si>
    <t>ANDREA TIBAYAN</t>
  </si>
  <si>
    <t>KAG-06ME - A</t>
  </si>
  <si>
    <t>13551211-50418</t>
  </si>
  <si>
    <t>13551211-50417</t>
  </si>
  <si>
    <t>REYNA MELCHOR</t>
  </si>
  <si>
    <t>03021303-10653</t>
  </si>
  <si>
    <t>CARINA GUSTILO</t>
  </si>
  <si>
    <t>03051310-10130</t>
  </si>
  <si>
    <t>BREN ARGUNA</t>
  </si>
  <si>
    <t>03021303-10431</t>
  </si>
  <si>
    <t>MARLON MENDOZA</t>
  </si>
  <si>
    <t>08261011-11793</t>
  </si>
  <si>
    <t>IMEE DE LEON</t>
  </si>
  <si>
    <t>KAG-120RS-B</t>
  </si>
  <si>
    <t>13631004-11674</t>
  </si>
  <si>
    <t>FRANCISO LIBRANDO</t>
  </si>
  <si>
    <t>05431307-10762</t>
  </si>
  <si>
    <t>WILFRED CAMACHO</t>
  </si>
  <si>
    <t>SLE-4093MD-A</t>
  </si>
  <si>
    <t>03051310-10120</t>
  </si>
  <si>
    <t>DENNIS ESGUERRA</t>
  </si>
  <si>
    <t>05431307-10973</t>
  </si>
  <si>
    <t>MACS DAYANGHIRANG</t>
  </si>
  <si>
    <t>KAG-08 ME - A</t>
  </si>
  <si>
    <t>13381305-40971</t>
  </si>
  <si>
    <t>AMY REYES</t>
  </si>
  <si>
    <t>05421311-22002</t>
  </si>
  <si>
    <t>05411003-10811</t>
  </si>
  <si>
    <t>CLARITO RODRIN</t>
  </si>
  <si>
    <t>03021303-10432</t>
  </si>
  <si>
    <t>DELL AMOR BARRION</t>
  </si>
  <si>
    <t>05431307-11170</t>
  </si>
  <si>
    <t>BARRION BARRION COMPANY</t>
  </si>
  <si>
    <t>05421311-22173</t>
  </si>
  <si>
    <t>MITSUBISHI PHILS.CORP</t>
  </si>
  <si>
    <t>KWD-32B-A</t>
  </si>
  <si>
    <t>01320908-10181</t>
  </si>
  <si>
    <t>03031303-10624</t>
  </si>
  <si>
    <t>03031303-10489</t>
  </si>
  <si>
    <t>JIMMY BAZAR</t>
  </si>
  <si>
    <t>05411003-12278</t>
  </si>
  <si>
    <t>MACS DAYANGHIRA</t>
  </si>
  <si>
    <t>03021303-10815</t>
  </si>
  <si>
    <t>03031303-10132</t>
  </si>
  <si>
    <t>01320908-10335</t>
  </si>
  <si>
    <t>05431307-10911</t>
  </si>
  <si>
    <t>ROSAURO FERANIL</t>
  </si>
  <si>
    <t>13551211-51945</t>
  </si>
  <si>
    <t>MARIA NORA COSTELO</t>
  </si>
  <si>
    <t>05421301-16431</t>
  </si>
  <si>
    <t>03021303-10423</t>
  </si>
  <si>
    <t>15021101-10855</t>
  </si>
  <si>
    <t>FREDERICO CADILE</t>
  </si>
  <si>
    <t>13551212-56778</t>
  </si>
  <si>
    <t>CM GALVANIZING CORP</t>
  </si>
  <si>
    <t>13551211-53602</t>
  </si>
  <si>
    <t>KAG-11RE - A</t>
  </si>
  <si>
    <t>13211211-31185</t>
  </si>
  <si>
    <t>ARNEL ESGUERRA</t>
  </si>
  <si>
    <t>01320908-10089</t>
  </si>
  <si>
    <t>MARIANO VIRTODEZ JR</t>
  </si>
  <si>
    <t>08261012-12311</t>
  </si>
  <si>
    <t>15021010-10435</t>
  </si>
  <si>
    <t>ROSENDA BANTAYAN</t>
  </si>
  <si>
    <t>05411003-13960</t>
  </si>
  <si>
    <t>5421301-16446</t>
  </si>
  <si>
    <t>RICKY GAUFO</t>
  </si>
  <si>
    <t>08261012-12610</t>
  </si>
  <si>
    <t>15011105-13149</t>
  </si>
  <si>
    <t>LOT LOT BERNAL</t>
  </si>
  <si>
    <t>05411003-10611</t>
  </si>
  <si>
    <t>RAINITA MONDARO</t>
  </si>
  <si>
    <t>KAG-08ME-A</t>
  </si>
  <si>
    <t>13381211-39601</t>
  </si>
  <si>
    <t>NECY PELAGIO</t>
  </si>
  <si>
    <t>13551211-54448</t>
  </si>
  <si>
    <t>MOJUELLE JEFFREY</t>
  </si>
  <si>
    <t>KAG-190ME-A</t>
  </si>
  <si>
    <t>13601305-21117</t>
  </si>
  <si>
    <t>EVA BAGO</t>
  </si>
  <si>
    <t>01320908-10327</t>
  </si>
  <si>
    <t>MARILYN CASTRO</t>
  </si>
  <si>
    <t>05431307-10750</t>
  </si>
  <si>
    <t>05421311-22332</t>
  </si>
  <si>
    <t>05411003-10376</t>
  </si>
  <si>
    <t>AILEEN DE GUZMAN</t>
  </si>
  <si>
    <t>03021303-10851</t>
  </si>
  <si>
    <t>ALBERTO DULGAN</t>
  </si>
  <si>
    <t>05431307-10751</t>
  </si>
  <si>
    <t>08261012-12800</t>
  </si>
  <si>
    <t>PRINCESS KAY ATENCIO</t>
  </si>
  <si>
    <t>08261012-12819</t>
  </si>
  <si>
    <t>ELENITA ALLLIP</t>
  </si>
  <si>
    <t>05411003-12847</t>
  </si>
  <si>
    <t>03051310-10192</t>
  </si>
  <si>
    <t>GEMA MANALYSAY</t>
  </si>
  <si>
    <t>03031302-10020</t>
  </si>
  <si>
    <t xml:space="preserve"> 03021303-10386 ,10654</t>
  </si>
  <si>
    <t>15011107-13588, 15011107-13603</t>
  </si>
  <si>
    <t>ATTY ASTER SABENIANO</t>
  </si>
  <si>
    <t>03051310-10183</t>
  </si>
  <si>
    <t>TOTAL AMOUNT</t>
  </si>
  <si>
    <t>REVENUE</t>
  </si>
  <si>
    <t>RUBY ROSARIO</t>
  </si>
  <si>
    <t>05421311-22101</t>
  </si>
  <si>
    <t>RAUL CAPIO</t>
  </si>
  <si>
    <t>015021101-10853</t>
  </si>
  <si>
    <t>05421311-22059</t>
  </si>
  <si>
    <t>KAG-150RE-A</t>
  </si>
  <si>
    <t>13591305-17980</t>
  </si>
  <si>
    <t>ESMERALDA JIMENEZ</t>
  </si>
  <si>
    <t>03021303-10305</t>
  </si>
  <si>
    <t>EDWARDSON CERDENOLA</t>
  </si>
  <si>
    <t>SLE-4093KMD</t>
  </si>
  <si>
    <t>03051310-10166</t>
  </si>
  <si>
    <t>MITSUBOSHI PHILS CORP</t>
  </si>
  <si>
    <t>03051310-10159</t>
  </si>
  <si>
    <t>01320908-10330</t>
  </si>
  <si>
    <t>05431307-10905</t>
  </si>
  <si>
    <t>VENEANDA SALVACION</t>
  </si>
  <si>
    <t>15021010-10677</t>
  </si>
  <si>
    <t>LUZ ITAY</t>
  </si>
  <si>
    <t>0301303-10100</t>
  </si>
  <si>
    <t>CHONA MARQUEZ</t>
  </si>
  <si>
    <t>03021303-10504</t>
  </si>
  <si>
    <t>05411003-13929</t>
  </si>
  <si>
    <t>ANN MARJORIE PALAD</t>
  </si>
  <si>
    <t>03021303-10862</t>
  </si>
  <si>
    <t>BESTILE CORPORATION</t>
  </si>
  <si>
    <t>08261011-11824</t>
  </si>
  <si>
    <t>JULIE SANTIAGO</t>
  </si>
  <si>
    <t>05431307-11207</t>
  </si>
  <si>
    <t>LOURDES CASTILLO</t>
  </si>
  <si>
    <t>03021303-10501</t>
  </si>
  <si>
    <t>15021010-10684</t>
  </si>
  <si>
    <t>15021101-10969</t>
  </si>
  <si>
    <t>SYLVIA LADDRES</t>
  </si>
  <si>
    <t>03021303-10856</t>
  </si>
  <si>
    <t>ANALYN ALOG</t>
  </si>
  <si>
    <t>03021303-10766</t>
  </si>
  <si>
    <t>AHLYN TONALETE</t>
  </si>
  <si>
    <t>05431307-11484</t>
  </si>
  <si>
    <t>05421311-22008</t>
  </si>
  <si>
    <t>05411003-12902</t>
  </si>
  <si>
    <t>LEONY BELTRAN</t>
  </si>
  <si>
    <t>03051310-10040</t>
  </si>
  <si>
    <t>05431307-11472</t>
  </si>
  <si>
    <t>ERWIN OJERIO</t>
  </si>
  <si>
    <t>KF-181SF- A</t>
  </si>
  <si>
    <t>05431307-10912</t>
  </si>
  <si>
    <t>05421311-22012</t>
  </si>
  <si>
    <t>MYLA DE CASTRO</t>
  </si>
  <si>
    <t>054111003-13938</t>
  </si>
  <si>
    <t>JOSEPH MANILAG</t>
  </si>
  <si>
    <t>03021303-10191</t>
  </si>
  <si>
    <t>15011107-14186</t>
  </si>
  <si>
    <t>RAQUEL DE LARA</t>
  </si>
  <si>
    <t>05411003-10389</t>
  </si>
  <si>
    <t>EVELYN TORALBA</t>
  </si>
  <si>
    <t>15021010-10692</t>
  </si>
  <si>
    <t>KF-181SF</t>
  </si>
  <si>
    <t>05421307-11486</t>
  </si>
  <si>
    <t>03051310-10051</t>
  </si>
  <si>
    <t>03021303-10197</t>
  </si>
  <si>
    <t>RIC AGUSTIN</t>
  </si>
  <si>
    <t>13551211-54350</t>
  </si>
  <si>
    <t>08281303-10459</t>
  </si>
  <si>
    <t>05431307-11161</t>
  </si>
  <si>
    <t>05411003-10378</t>
  </si>
  <si>
    <t>ANDY CANLAS</t>
  </si>
  <si>
    <t>05431307-10799</t>
  </si>
  <si>
    <t>05421311-22026</t>
  </si>
  <si>
    <t>ROWENA BAWALAN</t>
  </si>
  <si>
    <t>05431307-10786</t>
  </si>
  <si>
    <t>05431307-10981</t>
  </si>
  <si>
    <t>05421311-22027</t>
  </si>
  <si>
    <t>VANDER HOST TECH PHILS</t>
  </si>
  <si>
    <t>03021303-10036</t>
  </si>
  <si>
    <t>DISCOUNTED AS PER SIR BONG</t>
  </si>
  <si>
    <t>IRMA HULIGANGA</t>
  </si>
  <si>
    <t>03021203-10513</t>
  </si>
  <si>
    <t>RAUL CARPIO</t>
  </si>
  <si>
    <t>05421311-22020</t>
  </si>
  <si>
    <t>MHAR VILLANUEVA</t>
  </si>
  <si>
    <t>KSG-10B1G (I)-A</t>
  </si>
  <si>
    <t>16011305-11177</t>
  </si>
  <si>
    <t>KSG-10B1G (O)-A</t>
  </si>
  <si>
    <t>16021305-10896</t>
  </si>
  <si>
    <t>03021303-10408</t>
  </si>
  <si>
    <t>05411003-10431</t>
  </si>
  <si>
    <t>JEFCOR LABORATORIES INC</t>
  </si>
  <si>
    <t>05421311-22024</t>
  </si>
  <si>
    <t>05411003-10368</t>
  </si>
  <si>
    <t>GRAND GARDEN</t>
  </si>
  <si>
    <t>03021303-10634</t>
  </si>
  <si>
    <t>CARMELA ABAD</t>
  </si>
  <si>
    <t>KAG-11RE-A</t>
  </si>
  <si>
    <t>13211211-30957</t>
  </si>
  <si>
    <t>RECIEL DINO</t>
  </si>
  <si>
    <t>05411003-11468</t>
  </si>
  <si>
    <t>EDNA MIJARES</t>
  </si>
  <si>
    <t>08261012-12450</t>
  </si>
  <si>
    <t>DELIVERY CHARGE VAIVED BY MS CIELO</t>
  </si>
  <si>
    <t>NORMIE PANGIILINAN</t>
  </si>
  <si>
    <t>08261812-12291</t>
  </si>
  <si>
    <t>AD SABARILLO JR INC</t>
  </si>
  <si>
    <t>03031303-10662</t>
  </si>
  <si>
    <t>03051310-10068</t>
  </si>
  <si>
    <t>BELLA PAITON</t>
  </si>
  <si>
    <t>KSM-15B1INV(I) - A</t>
  </si>
  <si>
    <t>10871307-12593</t>
  </si>
  <si>
    <t>KSM-15B1INV(O) - A</t>
  </si>
  <si>
    <t>10881306-11836</t>
  </si>
  <si>
    <t>EDDIE TELMO</t>
  </si>
  <si>
    <t>03021303-10757</t>
  </si>
  <si>
    <t>EMMANUEL LIBAGO</t>
  </si>
  <si>
    <t>03021303-10371</t>
  </si>
  <si>
    <t>05421311-22041</t>
  </si>
  <si>
    <t>05411003-10782</t>
  </si>
  <si>
    <t>TAMBO MULTIPURPOSE COOPERATIVE</t>
  </si>
  <si>
    <t>03031303-10761</t>
  </si>
  <si>
    <t>08261012-12303</t>
  </si>
  <si>
    <t>RODELIA CRUZ</t>
  </si>
  <si>
    <t>10861309-12593</t>
  </si>
  <si>
    <t>10851309-12720</t>
  </si>
  <si>
    <t>03051310-10102</t>
  </si>
  <si>
    <t>MAICA MIA PLEDAD</t>
  </si>
  <si>
    <t>03051310-10036</t>
  </si>
  <si>
    <t>RONALD MALABANAN</t>
  </si>
  <si>
    <t>03031303-10993</t>
  </si>
  <si>
    <t>13351211-54311</t>
  </si>
  <si>
    <t>ALVIN PANGAN</t>
  </si>
  <si>
    <t>05431307-10765</t>
  </si>
  <si>
    <t>ANDREW ORNALES</t>
  </si>
  <si>
    <t>08261012-12906</t>
  </si>
  <si>
    <t>ERWIN NAVAT</t>
  </si>
  <si>
    <t>03021303-10046</t>
  </si>
  <si>
    <t>NINO DOMINGO</t>
  </si>
  <si>
    <t>03021303-10330</t>
  </si>
  <si>
    <t>LOU TOLEDO</t>
  </si>
  <si>
    <t>03051310-10433</t>
  </si>
  <si>
    <t>MARIE GRACE PENTECOSTEZ</t>
  </si>
  <si>
    <t>VIRGIE DE OCAMPO</t>
  </si>
  <si>
    <t>03021303-10625</t>
  </si>
  <si>
    <t>JOPHEL PONCE BALISI</t>
  </si>
  <si>
    <t>13631001-10751</t>
  </si>
  <si>
    <t>CARMEN PADER</t>
  </si>
  <si>
    <t>03021303-10532</t>
  </si>
  <si>
    <t>BEA DELA ROSA</t>
  </si>
  <si>
    <t>05431307-10950</t>
  </si>
  <si>
    <t>EDITHA BERNANDO</t>
  </si>
  <si>
    <t>03031303-10576</t>
  </si>
  <si>
    <t>JOHN RUSSELL VASQUEZ</t>
  </si>
  <si>
    <t>15011107-13571</t>
  </si>
  <si>
    <t>08261012-12740</t>
  </si>
  <si>
    <t>EUGENE CALUNSAG</t>
  </si>
  <si>
    <t>05411003-10775</t>
  </si>
  <si>
    <t>RINA ASIS</t>
  </si>
  <si>
    <t>05431307-1247</t>
  </si>
  <si>
    <t>MILIMAR DIAZ</t>
  </si>
  <si>
    <t>05431307-10535</t>
  </si>
  <si>
    <t>LAURA JOY DE LUNA</t>
  </si>
  <si>
    <t>05421311-22194</t>
  </si>
  <si>
    <t>ROSEMARIE ROMEROSO</t>
  </si>
  <si>
    <t>03051310-10431</t>
  </si>
  <si>
    <t>15011107-14170</t>
  </si>
  <si>
    <t>CELY DELA CRUZ</t>
  </si>
  <si>
    <t>03021303-10185</t>
  </si>
  <si>
    <t>KAG-06ME-AQ</t>
  </si>
  <si>
    <t>13551211-53378</t>
  </si>
  <si>
    <t>JOSE ENCARNACION</t>
  </si>
  <si>
    <t>03031303-10532</t>
  </si>
  <si>
    <t>03021303-10493</t>
  </si>
  <si>
    <t>ALBERT DAGURO</t>
  </si>
  <si>
    <t>05431307-11244</t>
  </si>
  <si>
    <t>SONIA YORO</t>
  </si>
  <si>
    <t>05411003-12614</t>
  </si>
  <si>
    <t>JOHN MARK OSIN</t>
  </si>
  <si>
    <t>05421311-22300</t>
  </si>
  <si>
    <t>BENEDICT RADOC</t>
  </si>
  <si>
    <t>05421311-22103</t>
  </si>
  <si>
    <t>ALVIN PESTANO</t>
  </si>
  <si>
    <t>03031303-10562</t>
  </si>
  <si>
    <t>MARITES SEFULAN</t>
  </si>
  <si>
    <t>01320908-10350</t>
  </si>
  <si>
    <t>JUN PARBA</t>
  </si>
  <si>
    <t>03051310-10395</t>
  </si>
  <si>
    <t>05431307-10507</t>
  </si>
  <si>
    <t>03051310-10422</t>
  </si>
  <si>
    <t>RONA GUITEREZ</t>
  </si>
  <si>
    <t>05431307-10276</t>
  </si>
  <si>
    <t>054111003-11133</t>
  </si>
  <si>
    <t>TERESITA PANGANIBAN</t>
  </si>
  <si>
    <t>03051310-10423</t>
  </si>
  <si>
    <t>05431307-11281</t>
  </si>
  <si>
    <t>EDITHA DELA CUESTA</t>
  </si>
  <si>
    <t>03031303-10137</t>
  </si>
  <si>
    <t>NIEL SABENIANO</t>
  </si>
  <si>
    <t>05421311-22050</t>
  </si>
  <si>
    <t>FRANCIS CAMELLO</t>
  </si>
  <si>
    <t>03021303-10740</t>
  </si>
  <si>
    <t>CONNIE ALANO</t>
  </si>
  <si>
    <t>05411003-12315</t>
  </si>
  <si>
    <t>SBA EAST CORPORATION</t>
  </si>
  <si>
    <t>05421311-22091</t>
  </si>
  <si>
    <t>JANETTE  MOSELINA</t>
  </si>
  <si>
    <t>05411003-11641</t>
  </si>
  <si>
    <t>ROCHELLE PISCO</t>
  </si>
  <si>
    <t>15021010-10682</t>
  </si>
  <si>
    <t>IREN MALAPAD</t>
  </si>
  <si>
    <t>15021010-10069</t>
  </si>
  <si>
    <t>BLANCHIE BRIOSO</t>
  </si>
  <si>
    <t>05411003-10396</t>
  </si>
  <si>
    <t>JUAN APOR</t>
  </si>
  <si>
    <t>03021303-10332</t>
  </si>
  <si>
    <t>EMILY UY</t>
  </si>
  <si>
    <t>05421311-22299</t>
  </si>
  <si>
    <t>ELEUTERIO BACASO</t>
  </si>
  <si>
    <t>05421311-22021</t>
  </si>
  <si>
    <t>CARLITO PADUA</t>
  </si>
  <si>
    <t>05431307-10361</t>
  </si>
  <si>
    <t>JENNIFER SALADO</t>
  </si>
  <si>
    <t>05431307-10441</t>
  </si>
  <si>
    <t>NOE TINGSON</t>
  </si>
  <si>
    <t>05421311-22015</t>
  </si>
  <si>
    <t>ARLEA VALLARTA</t>
  </si>
  <si>
    <t>SHT-KB5170-A</t>
  </si>
  <si>
    <t>12020803-10847</t>
  </si>
  <si>
    <t>12020509-10748</t>
  </si>
  <si>
    <t>15011107-14189</t>
  </si>
  <si>
    <t>November 30, 2013</t>
  </si>
  <si>
    <t>08261012 - 12845, 12966, 12762,</t>
  </si>
  <si>
    <t>12572, 12909, 12949</t>
  </si>
  <si>
    <t>03021303 - 10471, 10827, 10018,</t>
  </si>
  <si>
    <t>10758, 10327, 10442, 10067</t>
  </si>
  <si>
    <t>10468, 11459, 10941,11180, 11496,</t>
  </si>
  <si>
    <t xml:space="preserve">05431307 - 10015, 10984, 11007, </t>
  </si>
  <si>
    <t xml:space="preserve">10522,11042, 11086, 10588, </t>
  </si>
  <si>
    <t xml:space="preserve">10705,11229, 10212, 11478, 10757, </t>
  </si>
  <si>
    <t>10787, 10722, 11266</t>
  </si>
  <si>
    <t xml:space="preserve">03021303 - 10348, 10741, 10553, </t>
  </si>
  <si>
    <t>10308, 10795</t>
  </si>
  <si>
    <t xml:space="preserve">05421301 - 16412, 16269, 16104, 16455,  </t>
  </si>
  <si>
    <t>16240, 16115, 16430, 16105, 16217, 16096</t>
  </si>
  <si>
    <t xml:space="preserve">05421311 - 2292,16243, 16164, 16384, 16088, </t>
  </si>
  <si>
    <t>222512217422180, 22175, 22207 / 05421301 - 16117,</t>
  </si>
  <si>
    <t>16092, 16138, 16426, 16424</t>
  </si>
  <si>
    <t xml:space="preserve">05421301 - 16087, 16447, 16099 / 05421311 - 22192,  </t>
  </si>
  <si>
    <t>22105, 22187, 22193, 22190, 22176, 22196</t>
  </si>
  <si>
    <t xml:space="preserve">05421311 - 22013, 22029, 22209, 22111, 22220,22025, </t>
  </si>
  <si>
    <t>22205, 22016, 22090, 22030, 22340, 22307, 22201</t>
  </si>
  <si>
    <t>November 29, 2013</t>
  </si>
  <si>
    <t>Prepared by:</t>
  </si>
  <si>
    <t>LE22E-A</t>
  </si>
  <si>
    <t>LE32D-A</t>
  </si>
  <si>
    <t>KSM-15MB1INV- A</t>
  </si>
  <si>
    <t>KSG-100B1G- A</t>
  </si>
  <si>
    <t>KSM-300B1H- A</t>
  </si>
  <si>
    <t>STR-29-A</t>
  </si>
  <si>
    <t>STR-21-A</t>
  </si>
  <si>
    <t>KSM-10MB1INV-  A</t>
  </si>
  <si>
    <t>KSM-10MB1INV- A</t>
  </si>
  <si>
    <t>KSM-20MB1INV- A</t>
  </si>
  <si>
    <t>STR-A</t>
  </si>
  <si>
    <t>KSG-150B1G- A</t>
  </si>
  <si>
    <t>KSG-200B1G- A</t>
  </si>
  <si>
    <t>KSG-250B1G- A</t>
  </si>
  <si>
    <t>KSM-300B1H-A</t>
  </si>
  <si>
    <t>KSM-20MB1INV-A</t>
  </si>
  <si>
    <t>KSM-15MB1INV-A</t>
  </si>
  <si>
    <t>KSM-10MB1INV-A</t>
  </si>
  <si>
    <t>KSG-200B1G-A</t>
  </si>
  <si>
    <t>KSG-100B1G-A</t>
  </si>
  <si>
    <t>KSG-150B1G-A</t>
  </si>
  <si>
    <t>KSG-250B1G-A</t>
  </si>
  <si>
    <t>KSF-275B1L-A</t>
  </si>
  <si>
    <t>KRD-308B-A</t>
  </si>
  <si>
    <t>KRD-100A-A</t>
  </si>
  <si>
    <t>KDM-18DHS-A</t>
  </si>
  <si>
    <t>KCD-355H1-A</t>
  </si>
  <si>
    <t>KCD-235H1-A</t>
  </si>
  <si>
    <t>KAG-250RE-A</t>
  </si>
  <si>
    <t>KAG-250ME-A</t>
  </si>
  <si>
    <t>KAG-160RS-B</t>
  </si>
  <si>
    <t>KAG-120RS-A</t>
  </si>
  <si>
    <t>KAG-11ME-A</t>
  </si>
  <si>
    <t>KAG-08RE-A</t>
  </si>
  <si>
    <t>KAG-150ME-A</t>
  </si>
  <si>
    <t>BALANCE SI#38018</t>
  </si>
  <si>
    <t>BALANCE SI#37768</t>
  </si>
  <si>
    <t>KSM-25MB1INV-A</t>
  </si>
  <si>
    <t>KF-18ISF-A</t>
  </si>
  <si>
    <t>CLASS A</t>
  </si>
  <si>
    <t>CLASS B</t>
  </si>
  <si>
    <t>SUB TOTAL</t>
  </si>
  <si>
    <t>GRAND TOTAL</t>
  </si>
  <si>
    <t>KFM-400F1J-A</t>
  </si>
  <si>
    <t>MART NATHANIEL R. FLORES</t>
  </si>
  <si>
    <t>ASST. SUPERVISOR</t>
  </si>
  <si>
    <t>Noted by:</t>
  </si>
  <si>
    <t>MR. OLIVER M. FILOTEO</t>
  </si>
  <si>
    <t>AVP-FINANCE</t>
  </si>
  <si>
    <t>SUMMARY OF SALES</t>
  </si>
  <si>
    <t>FACTORY SALE 2013 (NOV. 27-30)</t>
  </si>
  <si>
    <t>LAVIEW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</si>
</sst>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mm/dd/yy;@"/>
    <numFmt numFmtId="165" formatCode="0;[Red]0"/>
    <numFmt numFmtId="166" formatCode="[$-409]mmmm\ d\,\ yyyy;@"/>
    <numFmt numFmtId="167" formatCode="mmmm\ d&quot;, &quot;yyyy;@"/>
    <numFmt numFmtId="168" formatCode="m/d/yy;@"/>
    <numFmt numFmtId="170" formatCode="[$-409]d\-mmm\-yy;@"/>
  </numFmts>
  <fonts count="37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14"/>
      <name val="Calibri"/>
      <family val="2"/>
    </font>
    <font>
      <b/>
      <sz val="11"/>
      <name val="Arial"/>
      <family val="2"/>
      <charset val="1"/>
    </font>
    <font>
      <sz val="11"/>
      <color indexed="8"/>
      <name val="Calibri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  <charset val="1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indexed="14"/>
      <name val="Tahoma"/>
      <family val="2"/>
    </font>
    <font>
      <sz val="9"/>
      <color indexed="8"/>
      <name val="Tahoma"/>
      <family val="2"/>
    </font>
    <font>
      <sz val="9"/>
      <color rgb="FFFF0000"/>
      <name val="Tahoma"/>
      <family val="2"/>
    </font>
    <font>
      <b/>
      <sz val="9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/>
  </cellStyleXfs>
  <cellXfs count="357">
    <xf numFmtId="0" fontId="0" fillId="0" borderId="0" xfId="0"/>
    <xf numFmtId="0" fontId="1" fillId="0" borderId="0" xfId="0" applyFont="1" applyFill="1" applyAlignment="1"/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39" fontId="2" fillId="0" borderId="0" xfId="0" applyNumberFormat="1" applyFont="1" applyFill="1"/>
    <xf numFmtId="39" fontId="1" fillId="0" borderId="4" xfId="0" applyNumberFormat="1" applyFont="1" applyFill="1" applyBorder="1" applyAlignment="1">
      <alignment horizontal="center" vertical="center"/>
    </xf>
    <xf numFmtId="39" fontId="1" fillId="0" borderId="0" xfId="0" applyNumberFormat="1" applyFont="1" applyFill="1"/>
    <xf numFmtId="39" fontId="1" fillId="0" borderId="1" xfId="0" applyNumberFormat="1" applyFont="1" applyFill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left" vertical="center"/>
    </xf>
    <xf numFmtId="0" fontId="0" fillId="0" borderId="0" xfId="0" quotePrefix="1" applyFill="1"/>
    <xf numFmtId="39" fontId="1" fillId="0" borderId="5" xfId="0" applyNumberFormat="1" applyFont="1" applyFill="1" applyBorder="1" applyAlignment="1">
      <alignment horizontal="center" vertical="center" wrapText="1"/>
    </xf>
    <xf numFmtId="39" fontId="1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1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/>
    <xf numFmtId="39" fontId="0" fillId="0" borderId="0" xfId="0" applyNumberFormat="1" applyFill="1"/>
    <xf numFmtId="1" fontId="2" fillId="0" borderId="0" xfId="0" applyNumberFormat="1" applyFont="1" applyFill="1" applyAlignment="1">
      <alignment horizontal="left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5" fillId="0" borderId="0" xfId="0" quotePrefix="1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39" fontId="2" fillId="0" borderId="0" xfId="0" applyNumberFormat="1" applyFont="1" applyFill="1" applyBorder="1"/>
    <xf numFmtId="0" fontId="2" fillId="0" borderId="0" xfId="0" applyFont="1" applyFill="1" applyBorder="1"/>
    <xf numFmtId="3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39" fontId="1" fillId="0" borderId="0" xfId="0" applyNumberFormat="1" applyFont="1" applyFill="1" applyBorder="1"/>
    <xf numFmtId="164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0" fontId="8" fillId="0" borderId="0" xfId="2" applyFont="1" applyFill="1" applyAlignment="1"/>
    <xf numFmtId="164" fontId="10" fillId="0" borderId="0" xfId="2" applyNumberFormat="1" applyFont="1" applyFill="1"/>
    <xf numFmtId="0" fontId="10" fillId="0" borderId="0" xfId="2" applyFont="1" applyFill="1"/>
    <xf numFmtId="0" fontId="10" fillId="0" borderId="0" xfId="2" applyFont="1" applyFill="1" applyAlignment="1">
      <alignment horizontal="center"/>
    </xf>
    <xf numFmtId="1" fontId="10" fillId="0" borderId="0" xfId="2" applyNumberFormat="1" applyFont="1" applyFill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" fontId="10" fillId="0" borderId="0" xfId="2" applyNumberFormat="1" applyFont="1" applyFill="1"/>
    <xf numFmtId="1" fontId="10" fillId="0" borderId="0" xfId="2" applyNumberFormat="1" applyFont="1" applyFill="1"/>
    <xf numFmtId="43" fontId="11" fillId="0" borderId="0" xfId="1" applyFont="1" applyFill="1"/>
    <xf numFmtId="0" fontId="10" fillId="0" borderId="0" xfId="2" applyFont="1" applyFill="1" applyAlignment="1">
      <alignment horizontal="center" vertical="center" wrapText="1"/>
    </xf>
    <xf numFmtId="1" fontId="8" fillId="0" borderId="8" xfId="2" applyNumberFormat="1" applyFont="1" applyFill="1" applyBorder="1" applyAlignment="1">
      <alignment horizontal="center" vertical="center" wrapText="1"/>
    </xf>
    <xf numFmtId="4" fontId="8" fillId="0" borderId="9" xfId="2" applyNumberFormat="1" applyFont="1" applyFill="1" applyBorder="1" applyAlignment="1">
      <alignment horizontal="center" vertical="center" wrapText="1"/>
    </xf>
    <xf numFmtId="4" fontId="8" fillId="0" borderId="10" xfId="2" applyNumberFormat="1" applyFont="1" applyFill="1" applyBorder="1" applyAlignment="1">
      <alignment horizontal="center" vertical="center" wrapText="1"/>
    </xf>
    <xf numFmtId="43" fontId="11" fillId="0" borderId="0" xfId="1" applyFont="1" applyFill="1" applyAlignment="1">
      <alignment vertical="center" wrapText="1"/>
    </xf>
    <xf numFmtId="0" fontId="8" fillId="0" borderId="0" xfId="2" applyFont="1" applyFill="1" applyAlignment="1">
      <alignment horizontal="center" vertical="center" wrapText="1"/>
    </xf>
    <xf numFmtId="1" fontId="8" fillId="0" borderId="11" xfId="2" applyNumberFormat="1" applyFont="1" applyFill="1" applyBorder="1" applyAlignment="1">
      <alignment horizontal="center" vertical="center" wrapText="1"/>
    </xf>
    <xf numFmtId="4" fontId="8" fillId="0" borderId="9" xfId="2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43" fontId="12" fillId="0" borderId="0" xfId="1" applyFont="1" applyFill="1" applyAlignment="1">
      <alignment horizontal="center" vertical="center" wrapText="1"/>
    </xf>
    <xf numFmtId="1" fontId="8" fillId="0" borderId="12" xfId="2" applyNumberFormat="1" applyFont="1" applyFill="1" applyBorder="1" applyAlignment="1">
      <alignment horizontal="center" vertical="center" wrapText="1"/>
    </xf>
    <xf numFmtId="1" fontId="8" fillId="0" borderId="9" xfId="2" applyNumberFormat="1" applyFont="1" applyFill="1" applyBorder="1" applyAlignment="1">
      <alignment horizontal="center" vertical="center"/>
    </xf>
    <xf numFmtId="164" fontId="8" fillId="0" borderId="9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13" fillId="0" borderId="0" xfId="2" applyFont="1" applyFill="1" applyAlignment="1">
      <alignment horizontal="center"/>
    </xf>
    <xf numFmtId="4" fontId="13" fillId="0" borderId="0" xfId="2" applyNumberFormat="1" applyFont="1" applyFill="1"/>
    <xf numFmtId="164" fontId="13" fillId="0" borderId="0" xfId="2" applyNumberFormat="1" applyFont="1" applyFill="1"/>
    <xf numFmtId="1" fontId="10" fillId="0" borderId="0" xfId="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2" applyFont="1" applyFill="1" applyAlignment="1">
      <alignment horizontal="left"/>
    </xf>
    <xf numFmtId="0" fontId="15" fillId="0" borderId="7" xfId="2" applyFont="1" applyFill="1" applyBorder="1" applyAlignment="1">
      <alignment horizontal="center"/>
    </xf>
    <xf numFmtId="0" fontId="13" fillId="0" borderId="0" xfId="2" applyFont="1" applyFill="1" applyBorder="1"/>
    <xf numFmtId="165" fontId="14" fillId="0" borderId="0" xfId="2" applyNumberFormat="1" applyFont="1" applyFill="1" applyAlignment="1">
      <alignment horizontal="center"/>
    </xf>
    <xf numFmtId="0" fontId="14" fillId="0" borderId="0" xfId="2" applyFont="1" applyFill="1"/>
    <xf numFmtId="0" fontId="14" fillId="0" borderId="0" xfId="2" applyNumberFormat="1" applyFont="1" applyFill="1" applyAlignment="1">
      <alignment horizontal="center"/>
    </xf>
    <xf numFmtId="1" fontId="14" fillId="0" borderId="0" xfId="2" applyNumberFormat="1" applyFont="1" applyFill="1" applyAlignment="1">
      <alignment horizontal="center"/>
    </xf>
    <xf numFmtId="4" fontId="14" fillId="0" borderId="0" xfId="2" applyNumberFormat="1" applyFont="1" applyFill="1"/>
    <xf numFmtId="0" fontId="16" fillId="0" borderId="0" xfId="2" applyFont="1" applyFill="1" applyAlignment="1"/>
    <xf numFmtId="164" fontId="14" fillId="0" borderId="0" xfId="2" applyNumberFormat="1" applyFont="1" applyFill="1"/>
    <xf numFmtId="0" fontId="14" fillId="0" borderId="0" xfId="2" applyFont="1" applyFill="1" applyAlignment="1">
      <alignment horizontal="center" vertical="center" wrapText="1"/>
    </xf>
    <xf numFmtId="1" fontId="16" fillId="0" borderId="8" xfId="2" applyNumberFormat="1" applyFont="1" applyFill="1" applyBorder="1" applyAlignment="1">
      <alignment horizontal="center" vertical="center" wrapText="1"/>
    </xf>
    <xf numFmtId="4" fontId="16" fillId="0" borderId="10" xfId="2" applyNumberFormat="1" applyFont="1" applyFill="1" applyBorder="1" applyAlignment="1">
      <alignment horizontal="center" vertical="center" wrapText="1"/>
    </xf>
    <xf numFmtId="0" fontId="16" fillId="0" borderId="0" xfId="2" applyFont="1" applyFill="1" applyAlignment="1">
      <alignment horizontal="center" vertical="center" wrapText="1"/>
    </xf>
    <xf numFmtId="1" fontId="16" fillId="0" borderId="11" xfId="2" applyNumberFormat="1" applyFont="1" applyFill="1" applyBorder="1" applyAlignment="1">
      <alignment horizontal="center" vertical="center" wrapText="1"/>
    </xf>
    <xf numFmtId="1" fontId="16" fillId="0" borderId="12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/>
    </xf>
    <xf numFmtId="0" fontId="17" fillId="0" borderId="0" xfId="2" applyFont="1" applyFill="1" applyAlignment="1"/>
    <xf numFmtId="0" fontId="17" fillId="0" borderId="0" xfId="2" applyFont="1" applyFill="1"/>
    <xf numFmtId="164" fontId="17" fillId="0" borderId="0" xfId="2" applyNumberFormat="1" applyFont="1" applyFill="1"/>
    <xf numFmtId="0" fontId="17" fillId="0" borderId="0" xfId="2" applyNumberFormat="1" applyFont="1" applyFill="1" applyAlignment="1">
      <alignment horizontal="center"/>
    </xf>
    <xf numFmtId="4" fontId="17" fillId="0" borderId="0" xfId="2" applyNumberFormat="1" applyFont="1" applyFill="1"/>
    <xf numFmtId="0" fontId="18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14" fontId="0" fillId="0" borderId="0" xfId="0" applyNumberFormat="1" applyFill="1"/>
    <xf numFmtId="43" fontId="0" fillId="0" borderId="0" xfId="0" applyNumberFormat="1" applyFill="1"/>
    <xf numFmtId="164" fontId="6" fillId="0" borderId="7" xfId="0" applyNumberFormat="1" applyFont="1" applyFill="1" applyBorder="1"/>
    <xf numFmtId="0" fontId="6" fillId="0" borderId="7" xfId="0" applyFont="1" applyFill="1" applyBorder="1" applyAlignment="1">
      <alignment horizontal="center"/>
    </xf>
    <xf numFmtId="39" fontId="6" fillId="0" borderId="7" xfId="0" applyNumberFormat="1" applyFont="1" applyFill="1" applyBorder="1"/>
    <xf numFmtId="0" fontId="6" fillId="0" borderId="0" xfId="0" applyFont="1" applyFill="1" applyAlignment="1">
      <alignment horizontal="left"/>
    </xf>
    <xf numFmtId="0" fontId="0" fillId="0" borderId="0" xfId="0" quotePrefix="1" applyFill="1" applyAlignment="1">
      <alignment horizontal="center"/>
    </xf>
    <xf numFmtId="39" fontId="0" fillId="0" borderId="0" xfId="0" applyNumberFormat="1" applyFill="1" applyAlignment="1">
      <alignment horizontal="right"/>
    </xf>
    <xf numFmtId="0" fontId="7" fillId="0" borderId="0" xfId="0" applyFont="1" applyFill="1"/>
    <xf numFmtId="0" fontId="6" fillId="0" borderId="7" xfId="0" applyFont="1" applyFill="1" applyBorder="1" applyAlignment="1"/>
    <xf numFmtId="39" fontId="6" fillId="0" borderId="7" xfId="0" applyNumberFormat="1" applyFont="1" applyFill="1" applyBorder="1" applyAlignment="1">
      <alignment horizontal="right"/>
    </xf>
    <xf numFmtId="0" fontId="0" fillId="0" borderId="0" xfId="0" applyFill="1" applyAlignment="1"/>
    <xf numFmtId="0" fontId="4" fillId="0" borderId="0" xfId="0" applyFont="1" applyFill="1"/>
    <xf numFmtId="39" fontId="4" fillId="0" borderId="0" xfId="0" applyNumberFormat="1" applyFont="1" applyFill="1"/>
    <xf numFmtId="39" fontId="4" fillId="0" borderId="13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39" fontId="4" fillId="0" borderId="0" xfId="0" applyNumberFormat="1" applyFont="1" applyFill="1" applyBorder="1"/>
    <xf numFmtId="43" fontId="4" fillId="0" borderId="13" xfId="0" applyNumberFormat="1" applyFont="1" applyFill="1" applyBorder="1"/>
    <xf numFmtId="0" fontId="0" fillId="0" borderId="0" xfId="0" applyFill="1" applyBorder="1"/>
    <xf numFmtId="0" fontId="6" fillId="0" borderId="0" xfId="0" applyFont="1" applyFill="1" applyAlignment="1"/>
    <xf numFmtId="43" fontId="6" fillId="0" borderId="0" xfId="0" applyNumberFormat="1" applyFont="1" applyFill="1" applyBorder="1"/>
    <xf numFmtId="164" fontId="15" fillId="0" borderId="7" xfId="2" applyNumberFormat="1" applyFont="1" applyFill="1" applyBorder="1"/>
    <xf numFmtId="0" fontId="15" fillId="0" borderId="7" xfId="2" applyFont="1" applyFill="1" applyBorder="1"/>
    <xf numFmtId="4" fontId="15" fillId="0" borderId="7" xfId="2" applyNumberFormat="1" applyFont="1" applyFill="1" applyBorder="1"/>
    <xf numFmtId="0" fontId="15" fillId="0" borderId="0" xfId="2" applyFont="1" applyFill="1" applyAlignment="1">
      <alignment horizontal="left"/>
    </xf>
    <xf numFmtId="0" fontId="0" fillId="0" borderId="0" xfId="0" quotePrefix="1" applyFill="1" applyAlignment="1">
      <alignment horizontal="left"/>
    </xf>
    <xf numFmtId="39" fontId="0" fillId="0" borderId="0" xfId="0" quotePrefix="1" applyNumberFormat="1" applyFill="1"/>
    <xf numFmtId="39" fontId="0" fillId="0" borderId="0" xfId="0" applyNumberFormat="1" applyFill="1" applyAlignment="1">
      <alignment horizontal="left"/>
    </xf>
    <xf numFmtId="39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quotePrefix="1" applyNumberFormat="1" applyFill="1" applyAlignment="1">
      <alignment horizontal="left"/>
    </xf>
    <xf numFmtId="0" fontId="6" fillId="0" borderId="7" xfId="0" applyFont="1" applyFill="1" applyBorder="1" applyAlignment="1">
      <alignment horizontal="left"/>
    </xf>
    <xf numFmtId="43" fontId="6" fillId="0" borderId="7" xfId="0" applyNumberFormat="1" applyFont="1" applyFill="1" applyBorder="1"/>
    <xf numFmtId="164" fontId="17" fillId="0" borderId="0" xfId="2" applyNumberFormat="1" applyFont="1" applyFill="1" applyAlignment="1">
      <alignment horizontal="center"/>
    </xf>
    <xf numFmtId="0" fontId="17" fillId="0" borderId="0" xfId="2" applyFont="1" applyFill="1" applyAlignment="1">
      <alignment horizontal="left"/>
    </xf>
    <xf numFmtId="0" fontId="15" fillId="0" borderId="7" xfId="2" applyFont="1" applyFill="1" applyBorder="1" applyAlignment="1"/>
    <xf numFmtId="0" fontId="15" fillId="0" borderId="7" xfId="2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/>
    </xf>
    <xf numFmtId="1" fontId="14" fillId="0" borderId="0" xfId="2" applyNumberFormat="1" applyFont="1" applyFill="1" applyAlignment="1">
      <alignment horizontal="left"/>
    </xf>
    <xf numFmtId="1" fontId="16" fillId="0" borderId="8" xfId="2" applyNumberFormat="1" applyFont="1" applyFill="1" applyBorder="1" applyAlignment="1">
      <alignment horizontal="left" vertical="center" wrapText="1"/>
    </xf>
    <xf numFmtId="1" fontId="14" fillId="0" borderId="0" xfId="2" applyNumberFormat="1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left"/>
    </xf>
    <xf numFmtId="3" fontId="0" fillId="0" borderId="0" xfId="0" applyNumberFormat="1" applyFill="1" applyAlignment="1">
      <alignment horizontal="left"/>
    </xf>
    <xf numFmtId="1" fontId="10" fillId="0" borderId="0" xfId="2" applyNumberFormat="1" applyFont="1" applyFill="1" applyAlignment="1">
      <alignment horizontal="left"/>
    </xf>
    <xf numFmtId="1" fontId="8" fillId="0" borderId="8" xfId="2" applyNumberFormat="1" applyFont="1" applyFill="1" applyBorder="1" applyAlignment="1">
      <alignment horizontal="left" vertical="center" wrapText="1"/>
    </xf>
    <xf numFmtId="1" fontId="8" fillId="0" borderId="12" xfId="2" applyNumberFormat="1" applyFont="1" applyFill="1" applyBorder="1" applyAlignment="1">
      <alignment horizontal="left" vertical="center" wrapText="1"/>
    </xf>
    <xf numFmtId="1" fontId="10" fillId="0" borderId="0" xfId="2" applyNumberFormat="1" applyFont="1" applyFill="1" applyBorder="1" applyAlignment="1">
      <alignment horizontal="left" vertical="center" wrapText="1"/>
    </xf>
    <xf numFmtId="4" fontId="8" fillId="0" borderId="7" xfId="2" applyNumberFormat="1" applyFont="1" applyFill="1" applyBorder="1"/>
    <xf numFmtId="168" fontId="0" fillId="0" borderId="0" xfId="0" applyNumberFormat="1" applyFill="1"/>
    <xf numFmtId="4" fontId="10" fillId="0" borderId="0" xfId="2" applyNumberFormat="1" applyFont="1" applyFill="1" applyBorder="1"/>
    <xf numFmtId="4" fontId="8" fillId="0" borderId="0" xfId="2" applyNumberFormat="1" applyFont="1" applyFill="1" applyBorder="1"/>
    <xf numFmtId="168" fontId="2" fillId="0" borderId="0" xfId="0" applyNumberFormat="1" applyFont="1" applyFill="1"/>
    <xf numFmtId="168" fontId="1" fillId="0" borderId="4" xfId="0" applyNumberFormat="1" applyFont="1" applyFill="1" applyBorder="1" applyAlignment="1">
      <alignment horizontal="center" vertical="center"/>
    </xf>
    <xf numFmtId="168" fontId="6" fillId="0" borderId="7" xfId="0" applyNumberFormat="1" applyFont="1" applyFill="1" applyBorder="1"/>
    <xf numFmtId="168" fontId="13" fillId="0" borderId="0" xfId="2" applyNumberFormat="1" applyFont="1" applyFill="1"/>
    <xf numFmtId="168" fontId="15" fillId="0" borderId="7" xfId="2" applyNumberFormat="1" applyFont="1" applyFill="1" applyBorder="1"/>
    <xf numFmtId="4" fontId="8" fillId="0" borderId="9" xfId="2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4" fontId="16" fillId="0" borderId="9" xfId="2" applyNumberFormat="1" applyFont="1" applyFill="1" applyBorder="1" applyAlignment="1">
      <alignment horizontal="center" vertical="center" wrapText="1"/>
    </xf>
    <xf numFmtId="164" fontId="21" fillId="0" borderId="0" xfId="2" applyNumberFormat="1" applyFont="1" applyFill="1"/>
    <xf numFmtId="0" fontId="21" fillId="0" borderId="0" xfId="2" applyFont="1" applyFill="1"/>
    <xf numFmtId="43" fontId="22" fillId="0" borderId="0" xfId="1" applyFont="1" applyFill="1"/>
    <xf numFmtId="167" fontId="20" fillId="0" borderId="0" xfId="2" applyNumberFormat="1" applyFont="1" applyFill="1" applyBorder="1" applyAlignment="1">
      <alignment horizontal="left"/>
    </xf>
    <xf numFmtId="0" fontId="21" fillId="0" borderId="0" xfId="2" applyFont="1" applyFill="1" applyAlignment="1">
      <alignment horizontal="center" vertical="center" wrapText="1"/>
    </xf>
    <xf numFmtId="0" fontId="24" fillId="0" borderId="0" xfId="2" applyFont="1" applyFill="1"/>
    <xf numFmtId="164" fontId="24" fillId="0" borderId="0" xfId="2" applyNumberFormat="1" applyFont="1" applyFill="1"/>
    <xf numFmtId="0" fontId="24" fillId="0" borderId="0" xfId="2" applyFont="1" applyFill="1" applyAlignment="1">
      <alignment horizontal="center"/>
    </xf>
    <xf numFmtId="43" fontId="24" fillId="0" borderId="0" xfId="1" applyFont="1" applyFill="1"/>
    <xf numFmtId="43" fontId="21" fillId="0" borderId="0" xfId="1" applyFont="1" applyFill="1"/>
    <xf numFmtId="0" fontId="21" fillId="0" borderId="0" xfId="2" applyNumberFormat="1" applyFont="1" applyFill="1" applyAlignment="1">
      <alignment horizontal="center"/>
    </xf>
    <xf numFmtId="0" fontId="23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left"/>
    </xf>
    <xf numFmtId="1" fontId="22" fillId="0" borderId="0" xfId="0" applyNumberFormat="1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0" fontId="22" fillId="0" borderId="0" xfId="0" applyFont="1" applyFill="1"/>
    <xf numFmtId="164" fontId="26" fillId="0" borderId="0" xfId="0" applyNumberFormat="1" applyFont="1" applyFill="1" applyAlignment="1">
      <alignment horizontal="left"/>
    </xf>
    <xf numFmtId="1" fontId="26" fillId="0" borderId="0" xfId="0" applyNumberFormat="1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0" fontId="26" fillId="0" borderId="0" xfId="0" applyFont="1" applyFill="1"/>
    <xf numFmtId="1" fontId="26" fillId="0" borderId="0" xfId="0" applyNumberFormat="1" applyFont="1" applyFill="1" applyAlignment="1"/>
    <xf numFmtId="39" fontId="26" fillId="0" borderId="0" xfId="0" applyNumberFormat="1" applyFont="1" applyFill="1"/>
    <xf numFmtId="166" fontId="25" fillId="0" borderId="0" xfId="0" quotePrefix="1" applyNumberFormat="1" applyFont="1" applyFill="1" applyAlignment="1">
      <alignment horizontal="left"/>
    </xf>
    <xf numFmtId="166" fontId="25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center"/>
    </xf>
    <xf numFmtId="164" fontId="26" fillId="0" borderId="0" xfId="0" applyNumberFormat="1" applyFont="1" applyFill="1"/>
    <xf numFmtId="1" fontId="25" fillId="0" borderId="1" xfId="0" applyNumberFormat="1" applyFont="1" applyFill="1" applyBorder="1" applyAlignment="1">
      <alignment horizontal="center" vertical="center" wrapText="1"/>
    </xf>
    <xf numFmtId="39" fontId="25" fillId="0" borderId="5" xfId="0" applyNumberFormat="1" applyFont="1" applyFill="1" applyBorder="1" applyAlignment="1">
      <alignment horizontal="center" vertical="center" wrapText="1"/>
    </xf>
    <xf numFmtId="39" fontId="25" fillId="0" borderId="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39" fontId="25" fillId="0" borderId="1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/>
    <xf numFmtId="0" fontId="27" fillId="0" borderId="0" xfId="0" applyFont="1" applyFill="1"/>
    <xf numFmtId="0" fontId="27" fillId="0" borderId="0" xfId="0" quotePrefix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39" fontId="27" fillId="0" borderId="0" xfId="0" applyNumberFormat="1" applyFont="1" applyFill="1"/>
    <xf numFmtId="43" fontId="27" fillId="0" borderId="0" xfId="1" applyFont="1" applyFill="1"/>
    <xf numFmtId="39" fontId="27" fillId="0" borderId="0" xfId="0" applyNumberFormat="1" applyFont="1" applyFill="1" applyAlignment="1">
      <alignment horizontal="right"/>
    </xf>
    <xf numFmtId="0" fontId="28" fillId="0" borderId="0" xfId="0" applyFont="1" applyFill="1"/>
    <xf numFmtId="39" fontId="27" fillId="0" borderId="0" xfId="1" applyNumberFormat="1" applyFont="1" applyFill="1"/>
    <xf numFmtId="1" fontId="26" fillId="0" borderId="0" xfId="0" applyNumberFormat="1" applyFont="1" applyFill="1" applyBorder="1" applyAlignment="1">
      <alignment horizontal="left" vertical="center"/>
    </xf>
    <xf numFmtId="0" fontId="27" fillId="0" borderId="0" xfId="0" quotePrefix="1" applyFont="1" applyFill="1"/>
    <xf numFmtId="0" fontId="25" fillId="0" borderId="0" xfId="2" applyFont="1" applyFill="1" applyAlignment="1"/>
    <xf numFmtId="164" fontId="26" fillId="0" borderId="0" xfId="2" applyNumberFormat="1" applyFont="1" applyFill="1"/>
    <xf numFmtId="0" fontId="26" fillId="0" borderId="0" xfId="2" applyFont="1" applyFill="1"/>
    <xf numFmtId="1" fontId="26" fillId="2" borderId="0" xfId="2" applyNumberFormat="1" applyFont="1" applyFill="1" applyAlignment="1">
      <alignment horizontal="center"/>
    </xf>
    <xf numFmtId="4" fontId="26" fillId="0" borderId="0" xfId="2" applyNumberFormat="1" applyFont="1" applyFill="1"/>
    <xf numFmtId="43" fontId="26" fillId="0" borderId="0" xfId="1" applyFont="1" applyFill="1"/>
    <xf numFmtId="0" fontId="26" fillId="0" borderId="0" xfId="2" applyFont="1" applyFill="1" applyAlignment="1">
      <alignment horizontal="center" vertical="center" wrapText="1"/>
    </xf>
    <xf numFmtId="43" fontId="26" fillId="0" borderId="0" xfId="1" applyFont="1" applyFill="1" applyAlignment="1">
      <alignment vertical="center" wrapText="1"/>
    </xf>
    <xf numFmtId="0" fontId="25" fillId="0" borderId="0" xfId="2" applyFont="1" applyFill="1" applyAlignment="1">
      <alignment horizontal="center" vertical="center" wrapText="1"/>
    </xf>
    <xf numFmtId="43" fontId="25" fillId="0" borderId="0" xfId="1" applyFont="1" applyFill="1" applyAlignment="1">
      <alignment horizontal="center" vertical="center" wrapText="1"/>
    </xf>
    <xf numFmtId="0" fontId="29" fillId="0" borderId="0" xfId="2" applyFont="1" applyFill="1"/>
    <xf numFmtId="164" fontId="29" fillId="0" borderId="0" xfId="2" applyNumberFormat="1" applyFont="1" applyFill="1"/>
    <xf numFmtId="0" fontId="29" fillId="2" borderId="0" xfId="2" applyFont="1" applyFill="1" applyAlignment="1">
      <alignment horizontal="center"/>
    </xf>
    <xf numFmtId="43" fontId="29" fillId="0" borderId="0" xfId="1" applyFont="1" applyFill="1"/>
    <xf numFmtId="0" fontId="26" fillId="2" borderId="0" xfId="0" applyFont="1" applyFill="1" applyAlignment="1">
      <alignment horizontal="center"/>
    </xf>
    <xf numFmtId="164" fontId="31" fillId="0" borderId="7" xfId="0" applyNumberFormat="1" applyFont="1" applyFill="1" applyBorder="1"/>
    <xf numFmtId="0" fontId="31" fillId="0" borderId="7" xfId="0" applyFont="1" applyFill="1" applyBorder="1"/>
    <xf numFmtId="167" fontId="25" fillId="0" borderId="0" xfId="2" applyNumberFormat="1" applyFont="1" applyFill="1" applyBorder="1" applyAlignment="1">
      <alignment horizontal="left"/>
    </xf>
    <xf numFmtId="1" fontId="26" fillId="0" borderId="0" xfId="2" applyNumberFormat="1" applyFont="1" applyFill="1" applyAlignment="1">
      <alignment horizontal="center"/>
    </xf>
    <xf numFmtId="164" fontId="25" fillId="0" borderId="9" xfId="2" applyNumberFormat="1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" fontId="25" fillId="0" borderId="9" xfId="2" applyNumberFormat="1" applyFont="1" applyFill="1" applyBorder="1" applyAlignment="1">
      <alignment horizontal="center" vertical="center" wrapText="1"/>
    </xf>
    <xf numFmtId="43" fontId="25" fillId="0" borderId="9" xfId="1" applyFont="1" applyFill="1" applyBorder="1" applyAlignment="1">
      <alignment horizontal="center" vertical="center" wrapText="1"/>
    </xf>
    <xf numFmtId="0" fontId="29" fillId="0" borderId="0" xfId="2" applyFont="1" applyFill="1" applyAlignment="1">
      <alignment horizontal="center"/>
    </xf>
    <xf numFmtId="0" fontId="30" fillId="0" borderId="0" xfId="2" applyFont="1" applyFill="1" applyAlignment="1">
      <alignment horizontal="center"/>
    </xf>
    <xf numFmtId="0" fontId="31" fillId="0" borderId="7" xfId="0" applyFont="1" applyFill="1" applyBorder="1" applyAlignment="1">
      <alignment horizontal="center"/>
    </xf>
    <xf numFmtId="43" fontId="31" fillId="0" borderId="7" xfId="1" applyFont="1" applyFill="1" applyBorder="1"/>
    <xf numFmtId="164" fontId="32" fillId="0" borderId="7" xfId="2" applyNumberFormat="1" applyFont="1" applyFill="1" applyBorder="1"/>
    <xf numFmtId="0" fontId="33" fillId="0" borderId="7" xfId="2" applyFont="1" applyFill="1" applyBorder="1"/>
    <xf numFmtId="0" fontId="33" fillId="0" borderId="7" xfId="2" applyNumberFormat="1" applyFont="1" applyFill="1" applyBorder="1" applyAlignment="1">
      <alignment horizontal="center"/>
    </xf>
    <xf numFmtId="43" fontId="33" fillId="0" borderId="7" xfId="1" applyFont="1" applyFill="1" applyBorder="1"/>
    <xf numFmtId="43" fontId="32" fillId="0" borderId="7" xfId="1" applyFont="1" applyFill="1" applyBorder="1"/>
    <xf numFmtId="0" fontId="23" fillId="0" borderId="0" xfId="2" applyFont="1" applyFill="1" applyAlignment="1"/>
    <xf numFmtId="164" fontId="22" fillId="0" borderId="0" xfId="2" applyNumberFormat="1" applyFont="1" applyFill="1"/>
    <xf numFmtId="0" fontId="22" fillId="0" borderId="0" xfId="2" applyFont="1" applyFill="1"/>
    <xf numFmtId="0" fontId="26" fillId="0" borderId="0" xfId="2" applyNumberFormat="1" applyFont="1" applyFill="1" applyAlignment="1">
      <alignment horizontal="center"/>
    </xf>
    <xf numFmtId="164" fontId="29" fillId="0" borderId="0" xfId="2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/>
    </xf>
    <xf numFmtId="0" fontId="26" fillId="2" borderId="0" xfId="0" applyFont="1" applyFill="1"/>
    <xf numFmtId="0" fontId="26" fillId="2" borderId="0" xfId="2" applyFont="1" applyFill="1" applyAlignment="1">
      <alignment horizontal="center"/>
    </xf>
    <xf numFmtId="164" fontId="25" fillId="0" borderId="7" xfId="0" applyNumberFormat="1" applyFont="1" applyFill="1" applyBorder="1"/>
    <xf numFmtId="0" fontId="25" fillId="0" borderId="7" xfId="0" applyFont="1" applyFill="1" applyBorder="1"/>
    <xf numFmtId="0" fontId="25" fillId="2" borderId="7" xfId="0" applyFont="1" applyFill="1" applyBorder="1" applyAlignment="1">
      <alignment horizontal="center"/>
    </xf>
    <xf numFmtId="39" fontId="25" fillId="0" borderId="7" xfId="0" applyNumberFormat="1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/>
    <xf numFmtId="0" fontId="25" fillId="2" borderId="0" xfId="0" applyFont="1" applyFill="1" applyBorder="1" applyAlignment="1">
      <alignment horizontal="center"/>
    </xf>
    <xf numFmtId="39" fontId="25" fillId="0" borderId="0" xfId="0" applyNumberFormat="1" applyFont="1" applyFill="1" applyBorder="1"/>
    <xf numFmtId="164" fontId="23" fillId="0" borderId="7" xfId="2" applyNumberFormat="1" applyFont="1" applyFill="1" applyBorder="1"/>
    <xf numFmtId="0" fontId="22" fillId="0" borderId="7" xfId="2" applyFont="1" applyFill="1" applyBorder="1"/>
    <xf numFmtId="0" fontId="22" fillId="0" borderId="7" xfId="2" applyNumberFormat="1" applyFont="1" applyFill="1" applyBorder="1" applyAlignment="1">
      <alignment horizontal="center"/>
    </xf>
    <xf numFmtId="43" fontId="22" fillId="0" borderId="7" xfId="1" applyFont="1" applyFill="1" applyBorder="1"/>
    <xf numFmtId="43" fontId="23" fillId="0" borderId="7" xfId="1" applyFont="1" applyFill="1" applyBorder="1"/>
    <xf numFmtId="4" fontId="26" fillId="2" borderId="0" xfId="2" applyNumberFormat="1" applyFont="1" applyFill="1"/>
    <xf numFmtId="0" fontId="26" fillId="0" borderId="0" xfId="0" applyFont="1" applyFill="1" applyAlignment="1">
      <alignment horizontal="center" vertical="center" wrapText="1"/>
    </xf>
    <xf numFmtId="0" fontId="31" fillId="0" borderId="0" xfId="0" applyFont="1" applyFill="1" applyAlignment="1"/>
    <xf numFmtId="0" fontId="31" fillId="0" borderId="0" xfId="0" applyFont="1" applyFill="1"/>
    <xf numFmtId="39" fontId="31" fillId="0" borderId="0" xfId="0" applyNumberFormat="1" applyFont="1" applyFill="1"/>
    <xf numFmtId="0" fontId="27" fillId="0" borderId="0" xfId="0" applyFont="1" applyFill="1" applyAlignment="1"/>
    <xf numFmtId="0" fontId="27" fillId="0" borderId="0" xfId="0" applyFont="1" applyFill="1" applyBorder="1"/>
    <xf numFmtId="43" fontId="31" fillId="0" borderId="0" xfId="0" applyNumberFormat="1" applyFont="1" applyFill="1" applyBorder="1"/>
    <xf numFmtId="0" fontId="34" fillId="0" borderId="7" xfId="0" applyFont="1" applyFill="1" applyBorder="1"/>
    <xf numFmtId="0" fontId="35" fillId="0" borderId="7" xfId="0" applyFont="1" applyFill="1" applyBorder="1"/>
    <xf numFmtId="0" fontId="35" fillId="0" borderId="7" xfId="0" applyFont="1" applyFill="1" applyBorder="1" applyAlignment="1">
      <alignment horizontal="center"/>
    </xf>
    <xf numFmtId="0" fontId="35" fillId="0" borderId="7" xfId="0" applyFont="1" applyFill="1" applyBorder="1" applyAlignment="1"/>
    <xf numFmtId="39" fontId="35" fillId="0" borderId="7" xfId="0" applyNumberFormat="1" applyFont="1" applyFill="1" applyBorder="1"/>
    <xf numFmtId="43" fontId="34" fillId="0" borderId="7" xfId="1" applyFont="1" applyFill="1" applyBorder="1"/>
    <xf numFmtId="0" fontId="0" fillId="3" borderId="0" xfId="0" applyFill="1"/>
    <xf numFmtId="164" fontId="26" fillId="0" borderId="0" xfId="2" applyNumberFormat="1" applyFont="1" applyFill="1" applyAlignment="1">
      <alignment horizontal="left"/>
    </xf>
    <xf numFmtId="0" fontId="26" fillId="0" borderId="0" xfId="2" applyFont="1" applyFill="1" applyAlignment="1"/>
    <xf numFmtId="0" fontId="25" fillId="0" borderId="7" xfId="0" applyFont="1" applyFill="1" applyBorder="1" applyAlignment="1">
      <alignment horizontal="center"/>
    </xf>
    <xf numFmtId="43" fontId="25" fillId="0" borderId="7" xfId="1" applyFont="1" applyFill="1" applyBorder="1"/>
    <xf numFmtId="164" fontId="23" fillId="0" borderId="0" xfId="2" applyNumberFormat="1" applyFont="1" applyFill="1"/>
    <xf numFmtId="0" fontId="22" fillId="0" borderId="0" xfId="2" applyNumberFormat="1" applyFont="1" applyFill="1" applyAlignment="1">
      <alignment horizontal="center"/>
    </xf>
    <xf numFmtId="43" fontId="23" fillId="0" borderId="0" xfId="1" applyFont="1" applyFill="1"/>
    <xf numFmtId="164" fontId="32" fillId="0" borderId="0" xfId="2" applyNumberFormat="1" applyFont="1" applyFill="1" applyBorder="1"/>
    <xf numFmtId="0" fontId="33" fillId="0" borderId="0" xfId="2" applyFont="1" applyFill="1" applyBorder="1"/>
    <xf numFmtId="0" fontId="33" fillId="0" borderId="0" xfId="2" applyNumberFormat="1" applyFont="1" applyFill="1" applyBorder="1" applyAlignment="1">
      <alignment horizontal="center"/>
    </xf>
    <xf numFmtId="43" fontId="33" fillId="0" borderId="0" xfId="1" applyFont="1" applyFill="1" applyBorder="1"/>
    <xf numFmtId="43" fontId="32" fillId="0" borderId="0" xfId="1" applyFont="1" applyFill="1" applyBorder="1"/>
    <xf numFmtId="164" fontId="31" fillId="0" borderId="7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39" fontId="1" fillId="0" borderId="1" xfId="0" applyNumberFormat="1" applyFont="1" applyFill="1" applyBorder="1" applyAlignment="1">
      <alignment horizontal="center" vertical="center" wrapText="1"/>
    </xf>
    <xf numFmtId="39" fontId="1" fillId="0" borderId="2" xfId="0" applyNumberFormat="1" applyFont="1" applyFill="1" applyBorder="1" applyAlignment="1">
      <alignment horizontal="center" vertical="center" wrapText="1"/>
    </xf>
    <xf numFmtId="39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center" vertical="center"/>
    </xf>
    <xf numFmtId="39" fontId="1" fillId="0" borderId="14" xfId="0" applyNumberFormat="1" applyFont="1" applyFill="1" applyBorder="1" applyAlignment="1">
      <alignment horizontal="center" vertical="center"/>
    </xf>
    <xf numFmtId="39" fontId="1" fillId="0" borderId="15" xfId="0" applyNumberFormat="1" applyFont="1" applyFill="1" applyBorder="1" applyAlignment="1">
      <alignment horizontal="center" vertical="center"/>
    </xf>
    <xf numFmtId="39" fontId="1" fillId="0" borderId="16" xfId="0" applyNumberFormat="1" applyFont="1" applyFill="1" applyBorder="1" applyAlignment="1">
      <alignment horizontal="center" vertical="center"/>
    </xf>
    <xf numFmtId="39" fontId="1" fillId="0" borderId="6" xfId="0" applyNumberFormat="1" applyFont="1" applyFill="1" applyBorder="1" applyAlignment="1">
      <alignment horizontal="center" vertical="center" wrapText="1"/>
    </xf>
    <xf numFmtId="39" fontId="1" fillId="0" borderId="15" xfId="0" applyNumberFormat="1" applyFont="1" applyFill="1" applyBorder="1" applyAlignment="1">
      <alignment horizontal="center" vertical="center" wrapText="1"/>
    </xf>
    <xf numFmtId="39" fontId="1" fillId="0" borderId="16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167" fontId="16" fillId="0" borderId="0" xfId="2" applyNumberFormat="1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left"/>
    </xf>
    <xf numFmtId="164" fontId="16" fillId="0" borderId="9" xfId="2" applyNumberFormat="1" applyFont="1" applyFill="1" applyBorder="1" applyAlignment="1">
      <alignment horizontal="center" vertical="center" wrapText="1"/>
    </xf>
    <xf numFmtId="1" fontId="16" fillId="0" borderId="9" xfId="2" applyNumberFormat="1" applyFont="1" applyFill="1" applyBorder="1" applyAlignment="1">
      <alignment horizontal="center" vertical="center" wrapText="1"/>
    </xf>
    <xf numFmtId="165" fontId="16" fillId="0" borderId="9" xfId="2" applyNumberFormat="1" applyFont="1" applyFill="1" applyBorder="1" applyAlignment="1">
      <alignment horizontal="center" vertical="center" wrapText="1"/>
    </xf>
    <xf numFmtId="0" fontId="16" fillId="0" borderId="9" xfId="2" applyNumberFormat="1" applyFont="1" applyFill="1" applyBorder="1" applyAlignment="1">
      <alignment horizontal="center" vertical="center" wrapText="1"/>
    </xf>
    <xf numFmtId="4" fontId="16" fillId="0" borderId="9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4" fontId="16" fillId="0" borderId="9" xfId="2" applyNumberFormat="1" applyFont="1" applyFill="1" applyBorder="1" applyAlignment="1">
      <alignment horizontal="center" vertical="center"/>
    </xf>
    <xf numFmtId="164" fontId="25" fillId="0" borderId="9" xfId="2" applyNumberFormat="1" applyFont="1" applyFill="1" applyBorder="1" applyAlignment="1">
      <alignment horizontal="center" vertical="center" wrapText="1"/>
    </xf>
    <xf numFmtId="43" fontId="25" fillId="0" borderId="9" xfId="1" applyFont="1" applyFill="1" applyBorder="1" applyAlignment="1">
      <alignment horizontal="center" vertical="center" wrapText="1"/>
    </xf>
    <xf numFmtId="167" fontId="23" fillId="0" borderId="0" xfId="2" applyNumberFormat="1" applyFont="1" applyFill="1" applyBorder="1" applyAlignment="1">
      <alignment horizontal="left"/>
    </xf>
    <xf numFmtId="0" fontId="25" fillId="0" borderId="9" xfId="2" applyFont="1" applyFill="1" applyBorder="1" applyAlignment="1">
      <alignment horizontal="center" vertical="center" wrapText="1"/>
    </xf>
    <xf numFmtId="0" fontId="25" fillId="0" borderId="9" xfId="2" applyNumberFormat="1" applyFont="1" applyFill="1" applyBorder="1" applyAlignment="1">
      <alignment horizontal="center" vertical="center" wrapText="1"/>
    </xf>
    <xf numFmtId="1" fontId="8" fillId="0" borderId="9" xfId="2" applyNumberFormat="1" applyFont="1" applyFill="1" applyBorder="1" applyAlignment="1">
      <alignment horizontal="center" vertical="center" wrapText="1"/>
    </xf>
    <xf numFmtId="4" fontId="8" fillId="0" borderId="9" xfId="2" applyNumberFormat="1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4" fontId="8" fillId="0" borderId="9" xfId="2" applyNumberFormat="1" applyFont="1" applyFill="1" applyBorder="1" applyAlignment="1">
      <alignment horizontal="center" vertical="center"/>
    </xf>
    <xf numFmtId="167" fontId="8" fillId="0" borderId="0" xfId="2" applyNumberFormat="1" applyFont="1" applyFill="1" applyBorder="1" applyAlignment="1">
      <alignment horizontal="left"/>
    </xf>
    <xf numFmtId="164" fontId="8" fillId="0" borderId="9" xfId="2" applyNumberFormat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66" fontId="1" fillId="0" borderId="0" xfId="0" quotePrefix="1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wrapText="1"/>
    </xf>
    <xf numFmtId="4" fontId="25" fillId="0" borderId="9" xfId="2" applyNumberFormat="1" applyFont="1" applyFill="1" applyBorder="1" applyAlignment="1">
      <alignment horizontal="center" vertical="center" wrapText="1"/>
    </xf>
    <xf numFmtId="167" fontId="25" fillId="0" borderId="0" xfId="2" applyNumberFormat="1" applyFont="1" applyFill="1" applyBorder="1" applyAlignment="1">
      <alignment horizontal="left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39" fontId="25" fillId="0" borderId="1" xfId="0" applyNumberFormat="1" applyFont="1" applyFill="1" applyBorder="1" applyAlignment="1">
      <alignment horizontal="center" vertical="center" wrapText="1"/>
    </xf>
    <xf numFmtId="39" fontId="25" fillId="0" borderId="2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166" fontId="23" fillId="0" borderId="0" xfId="0" quotePrefix="1" applyNumberFormat="1" applyFont="1" applyFill="1" applyAlignment="1">
      <alignment horizontal="left"/>
    </xf>
    <xf numFmtId="165" fontId="25" fillId="0" borderId="1" xfId="0" applyNumberFormat="1" applyFont="1" applyFill="1" applyBorder="1" applyAlignment="1">
      <alignment horizontal="center" vertical="center" wrapText="1"/>
    </xf>
    <xf numFmtId="165" fontId="25" fillId="0" borderId="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39" fontId="0" fillId="0" borderId="0" xfId="0" applyNumberFormat="1"/>
    <xf numFmtId="0" fontId="36" fillId="0" borderId="7" xfId="0" applyFont="1" applyBorder="1"/>
    <xf numFmtId="43" fontId="36" fillId="0" borderId="7" xfId="0" applyNumberFormat="1" applyFont="1" applyBorder="1"/>
    <xf numFmtId="0" fontId="36" fillId="0" borderId="14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Y195"/>
  <sheetViews>
    <sheetView zoomScaleNormal="100" zoomScaleSheetLayoutView="50" workbookViewId="0">
      <pane ySplit="7" topLeftCell="A152" activePane="bottomLeft" state="frozen"/>
      <selection activeCell="J153" sqref="J153"/>
      <selection pane="bottomLeft" activeCell="F154" activeCellId="11" sqref="F13 F19 F35 F58 F61 F62 F68 F95 F106 F117 F137 F154"/>
    </sheetView>
  </sheetViews>
  <sheetFormatPr defaultColWidth="9" defaultRowHeight="15"/>
  <cols>
    <col min="1" max="1" width="8.85546875" style="44" customWidth="1"/>
    <col min="2" max="2" width="20.140625" style="17" customWidth="1"/>
    <col min="3" max="3" width="5.140625" style="17" customWidth="1"/>
    <col min="4" max="4" width="12.5703125" style="25" customWidth="1"/>
    <col min="5" max="5" width="8.42578125" style="25" customWidth="1"/>
    <col min="6" max="6" width="26.7109375" style="17" customWidth="1"/>
    <col min="7" max="7" width="5.85546875" style="25" bestFit="1" customWidth="1"/>
    <col min="8" max="8" width="9.140625" style="25" customWidth="1"/>
    <col min="9" max="9" width="34.28515625" style="17" bestFit="1" customWidth="1"/>
    <col min="10" max="10" width="11" style="30" customWidth="1"/>
    <col min="11" max="11" width="14" style="30" customWidth="1"/>
    <col min="12" max="12" width="8.7109375" style="30" customWidth="1"/>
    <col min="13" max="14" width="12.140625" style="30" customWidth="1"/>
    <col min="15" max="15" width="11.28515625" style="17" customWidth="1"/>
    <col min="16" max="16" width="8" style="17" customWidth="1"/>
    <col min="17" max="17" width="10.28515625" style="17" customWidth="1"/>
    <col min="18" max="18" width="10.85546875" style="17" customWidth="1"/>
    <col min="19" max="19" width="13.85546875" style="30" customWidth="1"/>
    <col min="20" max="20" width="12.28515625" style="17" hidden="1" customWidth="1"/>
    <col min="21" max="21" width="6.85546875" style="17" hidden="1" customWidth="1"/>
    <col min="22" max="22" width="9" style="17" customWidth="1"/>
    <col min="23" max="23" width="7.28515625" style="17" bestFit="1" customWidth="1"/>
    <col min="24" max="24" width="13.140625" style="17" bestFit="1" customWidth="1"/>
    <col min="25" max="16384" width="9" style="17"/>
  </cols>
  <sheetData>
    <row r="1" spans="1:25" s="3" customFormat="1">
      <c r="A1" s="1" t="s">
        <v>0</v>
      </c>
      <c r="B1" s="2"/>
      <c r="D1" s="5"/>
      <c r="E1" s="6"/>
      <c r="G1" s="5"/>
      <c r="H1" s="5"/>
      <c r="I1" s="5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5" s="3" customFormat="1">
      <c r="A2" s="1" t="s">
        <v>790</v>
      </c>
      <c r="B2" s="2"/>
      <c r="D2" s="5"/>
      <c r="E2" s="6"/>
      <c r="G2" s="5"/>
      <c r="H2" s="5"/>
      <c r="I2" s="5"/>
      <c r="J2" s="12"/>
      <c r="K2" s="14"/>
      <c r="L2" s="12"/>
      <c r="M2" s="12"/>
      <c r="N2" s="12"/>
      <c r="O2" s="12"/>
      <c r="P2" s="12"/>
      <c r="Q2" s="12"/>
      <c r="R2" s="12"/>
      <c r="S2" s="12"/>
      <c r="W2" s="37"/>
      <c r="X2" s="38"/>
      <c r="Y2" s="39"/>
    </row>
    <row r="3" spans="1:25" s="3" customFormat="1">
      <c r="A3" s="137" t="s">
        <v>1443</v>
      </c>
      <c r="B3" s="45"/>
      <c r="C3" s="45"/>
      <c r="D3" s="5"/>
      <c r="E3" s="6"/>
      <c r="G3" s="5"/>
      <c r="H3" s="5"/>
      <c r="I3" s="5"/>
      <c r="J3" s="12"/>
      <c r="K3" s="12"/>
      <c r="L3" s="12"/>
      <c r="M3" s="12"/>
      <c r="N3" s="12"/>
      <c r="O3" s="12"/>
      <c r="P3" s="12"/>
      <c r="Q3" s="12"/>
      <c r="R3" s="12"/>
      <c r="S3" s="12"/>
      <c r="U3" s="12"/>
      <c r="W3" s="39"/>
      <c r="X3" s="38"/>
      <c r="Y3" s="39"/>
    </row>
    <row r="4" spans="1:25" s="3" customFormat="1" ht="14.25" thickBot="1">
      <c r="A4" s="2"/>
      <c r="C4" s="4"/>
      <c r="D4" s="5"/>
      <c r="E4" s="6"/>
      <c r="G4" s="5"/>
      <c r="H4" s="5"/>
      <c r="I4" s="5"/>
      <c r="J4" s="12"/>
      <c r="K4" s="12"/>
      <c r="L4" s="12"/>
      <c r="M4" s="12"/>
      <c r="N4" s="12"/>
      <c r="O4" s="12"/>
      <c r="P4" s="12"/>
      <c r="Q4" s="12"/>
      <c r="R4" s="12"/>
      <c r="S4" s="12"/>
      <c r="W4" s="39"/>
      <c r="X4" s="38"/>
      <c r="Y4" s="39"/>
    </row>
    <row r="5" spans="1:25" s="7" customFormat="1" ht="15.75" thickBot="1">
      <c r="A5" s="306" t="s">
        <v>1</v>
      </c>
      <c r="B5" s="284" t="s">
        <v>2</v>
      </c>
      <c r="C5" s="287" t="s">
        <v>3</v>
      </c>
      <c r="D5" s="287" t="s">
        <v>20</v>
      </c>
      <c r="E5" s="303" t="s">
        <v>4</v>
      </c>
      <c r="F5" s="284" t="s">
        <v>5</v>
      </c>
      <c r="G5" s="287" t="s">
        <v>6</v>
      </c>
      <c r="H5" s="8"/>
      <c r="I5" s="8"/>
      <c r="J5" s="290" t="s">
        <v>7</v>
      </c>
      <c r="K5" s="290" t="s">
        <v>788</v>
      </c>
      <c r="L5" s="21"/>
      <c r="M5" s="21"/>
      <c r="N5" s="300" t="s">
        <v>793</v>
      </c>
      <c r="O5" s="301"/>
      <c r="P5" s="301"/>
      <c r="Q5" s="301"/>
      <c r="R5" s="301"/>
      <c r="S5" s="302"/>
      <c r="T5" s="284" t="s">
        <v>8</v>
      </c>
      <c r="U5" s="9"/>
      <c r="V5" s="9"/>
      <c r="W5" s="18"/>
      <c r="X5" s="40"/>
      <c r="Y5" s="41"/>
    </row>
    <row r="6" spans="1:25" s="3" customFormat="1" ht="15.75" customHeight="1" thickBot="1">
      <c r="A6" s="307"/>
      <c r="B6" s="285"/>
      <c r="C6" s="288"/>
      <c r="D6" s="288"/>
      <c r="E6" s="304"/>
      <c r="F6" s="285"/>
      <c r="G6" s="288"/>
      <c r="H6" s="10" t="s">
        <v>9</v>
      </c>
      <c r="I6" s="10" t="s">
        <v>10</v>
      </c>
      <c r="J6" s="291"/>
      <c r="K6" s="291"/>
      <c r="L6" s="15" t="s">
        <v>734</v>
      </c>
      <c r="M6" s="15" t="s">
        <v>697</v>
      </c>
      <c r="N6" s="295" t="s">
        <v>11</v>
      </c>
      <c r="O6" s="290" t="s">
        <v>12</v>
      </c>
      <c r="P6" s="297" t="s">
        <v>14</v>
      </c>
      <c r="Q6" s="298"/>
      <c r="R6" s="298"/>
      <c r="S6" s="299"/>
      <c r="T6" s="293"/>
      <c r="W6" s="42"/>
      <c r="X6" s="43"/>
      <c r="Y6" s="39"/>
    </row>
    <row r="7" spans="1:25" s="3" customFormat="1" ht="27" customHeight="1" thickBot="1">
      <c r="A7" s="308"/>
      <c r="B7" s="286"/>
      <c r="C7" s="289"/>
      <c r="D7" s="289"/>
      <c r="E7" s="305"/>
      <c r="F7" s="286"/>
      <c r="G7" s="289"/>
      <c r="H7" s="11" t="s">
        <v>15</v>
      </c>
      <c r="I7" s="11"/>
      <c r="J7" s="292"/>
      <c r="K7" s="292"/>
      <c r="L7" s="16" t="s">
        <v>735</v>
      </c>
      <c r="M7" s="16" t="s">
        <v>789</v>
      </c>
      <c r="N7" s="296"/>
      <c r="O7" s="292"/>
      <c r="P7" s="13" t="s">
        <v>16</v>
      </c>
      <c r="Q7" s="13" t="s">
        <v>17</v>
      </c>
      <c r="R7" s="13" t="s">
        <v>1</v>
      </c>
      <c r="S7" s="13" t="s">
        <v>18</v>
      </c>
      <c r="T7" s="294"/>
      <c r="W7" s="39"/>
      <c r="X7" s="39"/>
      <c r="Y7" s="39"/>
    </row>
    <row r="8" spans="1:25">
      <c r="A8" s="44">
        <v>41608</v>
      </c>
      <c r="B8" s="17" t="s">
        <v>506</v>
      </c>
      <c r="D8" s="25">
        <v>720</v>
      </c>
      <c r="E8" s="25">
        <v>37829</v>
      </c>
      <c r="F8" s="17" t="s">
        <v>507</v>
      </c>
      <c r="G8" s="25">
        <v>1</v>
      </c>
      <c r="H8" s="25">
        <v>2548</v>
      </c>
      <c r="I8" s="17" t="s">
        <v>508</v>
      </c>
      <c r="J8" s="30">
        <v>7000</v>
      </c>
      <c r="K8" s="30">
        <f>J8*G8</f>
        <v>7000</v>
      </c>
      <c r="M8" s="30">
        <f>+K8+L8</f>
        <v>7000</v>
      </c>
      <c r="N8" s="30">
        <f>K8</f>
        <v>7000</v>
      </c>
    </row>
    <row r="9" spans="1:25">
      <c r="A9" s="44">
        <v>41608</v>
      </c>
      <c r="B9" s="17" t="s">
        <v>509</v>
      </c>
      <c r="D9" s="25">
        <v>721</v>
      </c>
      <c r="E9" s="25">
        <v>37830</v>
      </c>
      <c r="F9" s="17" t="s">
        <v>769</v>
      </c>
      <c r="G9" s="25">
        <v>1</v>
      </c>
      <c r="H9" s="25">
        <v>2549</v>
      </c>
      <c r="I9" s="17" t="s">
        <v>815</v>
      </c>
      <c r="J9" s="30">
        <v>650</v>
      </c>
      <c r="K9" s="30">
        <v>650</v>
      </c>
      <c r="M9" s="30">
        <f t="shared" ref="M9:M45" si="0">+K9+L9</f>
        <v>650</v>
      </c>
      <c r="N9" s="30">
        <v>650</v>
      </c>
    </row>
    <row r="10" spans="1:25">
      <c r="A10" s="44">
        <v>41608</v>
      </c>
      <c r="B10" s="17" t="s">
        <v>511</v>
      </c>
      <c r="D10" s="25">
        <v>864</v>
      </c>
      <c r="E10" s="25">
        <v>37831</v>
      </c>
      <c r="F10" s="17" t="s">
        <v>150</v>
      </c>
      <c r="G10" s="25">
        <v>1</v>
      </c>
      <c r="H10" s="25">
        <v>2568</v>
      </c>
      <c r="I10" s="17" t="s">
        <v>512</v>
      </c>
      <c r="J10" s="30">
        <v>3800</v>
      </c>
      <c r="K10" s="30">
        <f t="shared" ref="K10:K45" si="1">J10*G10</f>
        <v>3800</v>
      </c>
      <c r="M10" s="30">
        <f t="shared" si="0"/>
        <v>3800</v>
      </c>
      <c r="N10" s="30">
        <f t="shared" ref="N10:N45" si="2">K10</f>
        <v>3800</v>
      </c>
    </row>
    <row r="11" spans="1:25">
      <c r="F11" s="17" t="s">
        <v>34</v>
      </c>
      <c r="G11" s="25">
        <v>1</v>
      </c>
      <c r="I11" s="17" t="s">
        <v>513</v>
      </c>
      <c r="J11" s="30">
        <v>5500</v>
      </c>
      <c r="K11" s="30">
        <f t="shared" si="1"/>
        <v>5500</v>
      </c>
      <c r="M11" s="30">
        <f t="shared" si="0"/>
        <v>5500</v>
      </c>
      <c r="N11" s="30">
        <f t="shared" si="2"/>
        <v>5500</v>
      </c>
    </row>
    <row r="12" spans="1:25">
      <c r="A12" s="44">
        <v>41608</v>
      </c>
      <c r="B12" s="17" t="s">
        <v>514</v>
      </c>
      <c r="D12" s="25">
        <v>865</v>
      </c>
      <c r="E12" s="25">
        <v>38151</v>
      </c>
      <c r="F12" s="17" t="s">
        <v>44</v>
      </c>
      <c r="G12" s="25">
        <v>4</v>
      </c>
      <c r="H12" s="25">
        <v>2569</v>
      </c>
      <c r="I12" s="17" t="s">
        <v>515</v>
      </c>
      <c r="J12" s="30">
        <v>650</v>
      </c>
      <c r="K12" s="30">
        <f t="shared" si="1"/>
        <v>2600</v>
      </c>
      <c r="M12" s="30">
        <f t="shared" si="0"/>
        <v>2600</v>
      </c>
      <c r="N12" s="30">
        <f t="shared" si="2"/>
        <v>2600</v>
      </c>
    </row>
    <row r="13" spans="1:25">
      <c r="A13" s="44">
        <v>41608</v>
      </c>
      <c r="B13" s="17" t="s">
        <v>326</v>
      </c>
      <c r="D13" s="25">
        <v>866</v>
      </c>
      <c r="E13" s="25">
        <v>37832</v>
      </c>
      <c r="F13" s="270" t="s">
        <v>463</v>
      </c>
      <c r="G13" s="25">
        <v>1</v>
      </c>
      <c r="H13" s="25">
        <v>2570</v>
      </c>
      <c r="I13" s="17" t="s">
        <v>516</v>
      </c>
      <c r="J13" s="30">
        <v>16500</v>
      </c>
      <c r="K13" s="30">
        <f t="shared" si="1"/>
        <v>16500</v>
      </c>
      <c r="M13" s="30">
        <f t="shared" si="0"/>
        <v>16500</v>
      </c>
      <c r="N13" s="30">
        <f t="shared" si="2"/>
        <v>16500</v>
      </c>
    </row>
    <row r="14" spans="1:25">
      <c r="A14" s="44">
        <v>41608</v>
      </c>
      <c r="B14" s="17" t="s">
        <v>517</v>
      </c>
      <c r="D14" s="25">
        <v>868</v>
      </c>
      <c r="E14" s="25">
        <v>37834</v>
      </c>
      <c r="F14" s="17" t="s">
        <v>34</v>
      </c>
      <c r="G14" s="25">
        <v>1</v>
      </c>
      <c r="H14" s="25">
        <v>2553</v>
      </c>
      <c r="I14" s="17" t="s">
        <v>518</v>
      </c>
      <c r="J14" s="30">
        <v>5500</v>
      </c>
      <c r="K14" s="30">
        <f t="shared" si="1"/>
        <v>5500</v>
      </c>
      <c r="M14" s="30">
        <f t="shared" si="0"/>
        <v>5500</v>
      </c>
      <c r="N14" s="30">
        <f t="shared" si="2"/>
        <v>5500</v>
      </c>
    </row>
    <row r="15" spans="1:25">
      <c r="A15" s="44">
        <v>41608</v>
      </c>
      <c r="B15" s="17" t="s">
        <v>519</v>
      </c>
      <c r="D15" s="25">
        <v>723</v>
      </c>
      <c r="E15" s="25">
        <v>37833</v>
      </c>
      <c r="F15" s="17" t="s">
        <v>34</v>
      </c>
      <c r="G15" s="25">
        <v>1</v>
      </c>
      <c r="H15" s="25">
        <v>2552</v>
      </c>
      <c r="I15" s="17" t="s">
        <v>520</v>
      </c>
      <c r="J15" s="30">
        <v>5500</v>
      </c>
      <c r="K15" s="30">
        <f t="shared" si="1"/>
        <v>5500</v>
      </c>
      <c r="M15" s="30">
        <f t="shared" si="0"/>
        <v>5500</v>
      </c>
      <c r="N15" s="30">
        <f t="shared" si="2"/>
        <v>5500</v>
      </c>
    </row>
    <row r="16" spans="1:25">
      <c r="A16" s="44">
        <v>41608</v>
      </c>
      <c r="B16" s="17" t="s">
        <v>521</v>
      </c>
      <c r="D16" s="25">
        <v>869</v>
      </c>
      <c r="E16" s="25">
        <v>37835</v>
      </c>
      <c r="F16" s="17" t="s">
        <v>34</v>
      </c>
      <c r="G16" s="25">
        <v>1</v>
      </c>
      <c r="H16" s="25">
        <v>2554</v>
      </c>
      <c r="I16" s="17" t="s">
        <v>522</v>
      </c>
      <c r="J16" s="30">
        <v>5500</v>
      </c>
      <c r="K16" s="30">
        <f t="shared" si="1"/>
        <v>5500</v>
      </c>
      <c r="M16" s="30">
        <f t="shared" si="0"/>
        <v>5500</v>
      </c>
      <c r="N16" s="30">
        <f t="shared" si="2"/>
        <v>5500</v>
      </c>
    </row>
    <row r="17" spans="1:14">
      <c r="A17" s="44">
        <v>41608</v>
      </c>
      <c r="B17" s="17" t="s">
        <v>523</v>
      </c>
      <c r="D17" s="25">
        <v>867</v>
      </c>
      <c r="E17" s="25">
        <v>38152</v>
      </c>
      <c r="F17" s="17" t="s">
        <v>34</v>
      </c>
      <c r="G17" s="25">
        <v>1</v>
      </c>
      <c r="H17" s="25">
        <v>2571</v>
      </c>
      <c r="I17" s="17" t="s">
        <v>524</v>
      </c>
      <c r="J17" s="30">
        <v>5500</v>
      </c>
      <c r="K17" s="30">
        <f t="shared" si="1"/>
        <v>5500</v>
      </c>
      <c r="M17" s="30">
        <f t="shared" si="0"/>
        <v>5500</v>
      </c>
      <c r="N17" s="30">
        <f t="shared" si="2"/>
        <v>5500</v>
      </c>
    </row>
    <row r="18" spans="1:14">
      <c r="A18" s="44">
        <v>41608</v>
      </c>
      <c r="B18" s="17" t="s">
        <v>525</v>
      </c>
      <c r="D18" s="25">
        <v>724</v>
      </c>
      <c r="E18" s="25">
        <v>38153</v>
      </c>
      <c r="F18" s="17" t="s">
        <v>77</v>
      </c>
      <c r="G18" s="25">
        <v>1</v>
      </c>
      <c r="H18" s="25">
        <v>2555</v>
      </c>
      <c r="I18" s="17" t="s">
        <v>526</v>
      </c>
      <c r="J18" s="30">
        <v>950</v>
      </c>
      <c r="K18" s="30">
        <f t="shared" si="1"/>
        <v>950</v>
      </c>
      <c r="M18" s="30">
        <f t="shared" si="0"/>
        <v>950</v>
      </c>
      <c r="N18" s="30">
        <f t="shared" si="2"/>
        <v>950</v>
      </c>
    </row>
    <row r="19" spans="1:14">
      <c r="A19" s="44">
        <v>41608</v>
      </c>
      <c r="B19" s="17" t="s">
        <v>527</v>
      </c>
      <c r="D19" s="25">
        <v>870</v>
      </c>
      <c r="E19" s="25">
        <v>37836</v>
      </c>
      <c r="F19" s="270" t="s">
        <v>463</v>
      </c>
      <c r="G19" s="25">
        <v>1</v>
      </c>
      <c r="H19" s="25">
        <v>2572</v>
      </c>
      <c r="I19" s="17" t="s">
        <v>528</v>
      </c>
      <c r="J19" s="30">
        <v>16500</v>
      </c>
      <c r="K19" s="30">
        <f t="shared" si="1"/>
        <v>16500</v>
      </c>
      <c r="M19" s="30">
        <f t="shared" si="0"/>
        <v>16500</v>
      </c>
      <c r="N19" s="30">
        <f t="shared" si="2"/>
        <v>16500</v>
      </c>
    </row>
    <row r="20" spans="1:14">
      <c r="F20" s="17" t="s">
        <v>77</v>
      </c>
      <c r="G20" s="25">
        <v>1</v>
      </c>
      <c r="I20" s="17" t="s">
        <v>529</v>
      </c>
      <c r="J20" s="30">
        <v>950</v>
      </c>
      <c r="K20" s="30">
        <f t="shared" si="1"/>
        <v>950</v>
      </c>
      <c r="M20" s="30">
        <f t="shared" si="0"/>
        <v>950</v>
      </c>
      <c r="N20" s="30">
        <f t="shared" si="2"/>
        <v>950</v>
      </c>
    </row>
    <row r="21" spans="1:14">
      <c r="A21" s="44">
        <v>41608</v>
      </c>
      <c r="B21" s="17" t="s">
        <v>770</v>
      </c>
      <c r="D21" s="25">
        <v>725</v>
      </c>
      <c r="E21" s="25">
        <v>38154</v>
      </c>
      <c r="F21" s="17" t="s">
        <v>57</v>
      </c>
      <c r="G21" s="25">
        <v>1</v>
      </c>
      <c r="H21" s="25">
        <v>2556</v>
      </c>
      <c r="I21" s="17" t="s">
        <v>531</v>
      </c>
      <c r="J21" s="30">
        <v>1100</v>
      </c>
      <c r="K21" s="30">
        <f t="shared" si="1"/>
        <v>1100</v>
      </c>
      <c r="M21" s="30">
        <f t="shared" si="0"/>
        <v>1100</v>
      </c>
      <c r="N21" s="30">
        <f t="shared" si="2"/>
        <v>1100</v>
      </c>
    </row>
    <row r="22" spans="1:14">
      <c r="F22" s="17" t="s">
        <v>44</v>
      </c>
      <c r="G22" s="25">
        <v>1</v>
      </c>
      <c r="I22" s="17" t="s">
        <v>532</v>
      </c>
      <c r="J22" s="30">
        <v>650</v>
      </c>
      <c r="K22" s="30">
        <f t="shared" si="1"/>
        <v>650</v>
      </c>
      <c r="M22" s="30">
        <f t="shared" si="0"/>
        <v>650</v>
      </c>
      <c r="N22" s="30">
        <f t="shared" si="2"/>
        <v>650</v>
      </c>
    </row>
    <row r="23" spans="1:14">
      <c r="A23" s="44">
        <v>41608</v>
      </c>
      <c r="B23" s="17" t="s">
        <v>530</v>
      </c>
      <c r="D23" s="25">
        <v>726</v>
      </c>
      <c r="E23" s="25">
        <v>38155</v>
      </c>
      <c r="F23" s="17" t="s">
        <v>77</v>
      </c>
      <c r="G23" s="25">
        <v>1</v>
      </c>
      <c r="I23" s="17" t="s">
        <v>533</v>
      </c>
      <c r="J23" s="30">
        <v>950</v>
      </c>
      <c r="K23" s="30">
        <f t="shared" si="1"/>
        <v>950</v>
      </c>
      <c r="M23" s="30">
        <f t="shared" si="0"/>
        <v>950</v>
      </c>
      <c r="N23" s="30">
        <f t="shared" si="2"/>
        <v>950</v>
      </c>
    </row>
    <row r="24" spans="1:14">
      <c r="A24" s="44">
        <v>41608</v>
      </c>
      <c r="B24" s="17" t="s">
        <v>534</v>
      </c>
      <c r="D24" s="25">
        <v>871</v>
      </c>
      <c r="E24" s="25">
        <v>38156</v>
      </c>
      <c r="F24" s="17" t="s">
        <v>57</v>
      </c>
      <c r="G24" s="25">
        <v>2</v>
      </c>
      <c r="H24" s="25">
        <v>2557</v>
      </c>
      <c r="I24" s="17" t="s">
        <v>535</v>
      </c>
      <c r="J24" s="30">
        <v>1100</v>
      </c>
      <c r="K24" s="30">
        <f t="shared" si="1"/>
        <v>2200</v>
      </c>
      <c r="M24" s="30">
        <f t="shared" si="0"/>
        <v>2200</v>
      </c>
      <c r="N24" s="30">
        <f t="shared" si="2"/>
        <v>2200</v>
      </c>
    </row>
    <row r="25" spans="1:14">
      <c r="F25" s="17" t="s">
        <v>769</v>
      </c>
      <c r="G25" s="25">
        <v>3</v>
      </c>
      <c r="I25" s="17" t="s">
        <v>538</v>
      </c>
      <c r="J25" s="30">
        <v>650</v>
      </c>
      <c r="K25" s="30">
        <f t="shared" si="1"/>
        <v>1950</v>
      </c>
      <c r="M25" s="30">
        <f t="shared" si="0"/>
        <v>1950</v>
      </c>
      <c r="N25" s="30">
        <f t="shared" si="2"/>
        <v>1950</v>
      </c>
    </row>
    <row r="26" spans="1:14">
      <c r="A26" s="44">
        <v>41608</v>
      </c>
      <c r="B26" s="17" t="s">
        <v>536</v>
      </c>
      <c r="D26" s="25">
        <v>727</v>
      </c>
      <c r="E26" s="25">
        <v>37837</v>
      </c>
      <c r="F26" s="17" t="s">
        <v>540</v>
      </c>
      <c r="G26" s="25">
        <v>1</v>
      </c>
      <c r="H26" s="25">
        <v>2573</v>
      </c>
      <c r="I26" s="17" t="s">
        <v>539</v>
      </c>
      <c r="J26" s="30">
        <v>10500</v>
      </c>
      <c r="K26" s="30">
        <f t="shared" si="1"/>
        <v>10500</v>
      </c>
      <c r="M26" s="30">
        <f t="shared" si="0"/>
        <v>10500</v>
      </c>
      <c r="N26" s="30">
        <f t="shared" si="2"/>
        <v>10500</v>
      </c>
    </row>
    <row r="27" spans="1:14">
      <c r="F27" s="17" t="s">
        <v>537</v>
      </c>
      <c r="G27" s="25">
        <v>1</v>
      </c>
      <c r="J27" s="30">
        <v>300</v>
      </c>
      <c r="K27" s="30">
        <f t="shared" si="1"/>
        <v>300</v>
      </c>
      <c r="M27" s="30">
        <f t="shared" si="0"/>
        <v>300</v>
      </c>
      <c r="N27" s="30">
        <f t="shared" si="2"/>
        <v>300</v>
      </c>
    </row>
    <row r="28" spans="1:14">
      <c r="A28" s="44">
        <v>41608</v>
      </c>
      <c r="B28" s="17" t="s">
        <v>541</v>
      </c>
      <c r="D28" s="25">
        <v>728</v>
      </c>
      <c r="E28" s="25">
        <v>38157</v>
      </c>
      <c r="F28" s="17" t="s">
        <v>205</v>
      </c>
      <c r="G28" s="25">
        <v>2</v>
      </c>
      <c r="H28" s="25">
        <v>2574</v>
      </c>
      <c r="I28" s="17" t="s">
        <v>771</v>
      </c>
      <c r="J28" s="30">
        <v>500</v>
      </c>
      <c r="K28" s="30">
        <f t="shared" si="1"/>
        <v>1000</v>
      </c>
      <c r="M28" s="30">
        <f t="shared" si="0"/>
        <v>1000</v>
      </c>
      <c r="N28" s="30">
        <f t="shared" si="2"/>
        <v>1000</v>
      </c>
    </row>
    <row r="29" spans="1:14">
      <c r="A29" s="44">
        <v>41608</v>
      </c>
      <c r="B29" s="17" t="s">
        <v>542</v>
      </c>
      <c r="D29" s="25">
        <v>729</v>
      </c>
      <c r="E29" s="25">
        <v>37838</v>
      </c>
      <c r="F29" s="17" t="s">
        <v>106</v>
      </c>
      <c r="G29" s="25">
        <v>1</v>
      </c>
      <c r="H29" s="25">
        <v>2575</v>
      </c>
      <c r="I29" s="17" t="s">
        <v>543</v>
      </c>
      <c r="J29" s="30">
        <v>7000</v>
      </c>
      <c r="K29" s="30">
        <f t="shared" si="1"/>
        <v>7000</v>
      </c>
      <c r="M29" s="30">
        <f t="shared" si="0"/>
        <v>7000</v>
      </c>
      <c r="N29" s="30">
        <f t="shared" si="2"/>
        <v>7000</v>
      </c>
    </row>
    <row r="30" spans="1:14">
      <c r="F30" s="17" t="s">
        <v>150</v>
      </c>
      <c r="G30" s="25">
        <v>1</v>
      </c>
      <c r="I30" s="17" t="s">
        <v>544</v>
      </c>
      <c r="J30" s="30">
        <v>3800</v>
      </c>
      <c r="K30" s="30">
        <f t="shared" si="1"/>
        <v>3800</v>
      </c>
      <c r="M30" s="30">
        <f t="shared" si="0"/>
        <v>3800</v>
      </c>
      <c r="N30" s="30">
        <f t="shared" si="2"/>
        <v>3800</v>
      </c>
    </row>
    <row r="31" spans="1:14">
      <c r="F31" s="17" t="s">
        <v>310</v>
      </c>
      <c r="G31" s="25">
        <v>1</v>
      </c>
      <c r="I31" s="17" t="s">
        <v>545</v>
      </c>
      <c r="J31" s="30">
        <v>300</v>
      </c>
      <c r="K31" s="30">
        <f t="shared" si="1"/>
        <v>300</v>
      </c>
      <c r="M31" s="30">
        <f t="shared" si="0"/>
        <v>300</v>
      </c>
      <c r="N31" s="30">
        <f t="shared" si="2"/>
        <v>300</v>
      </c>
    </row>
    <row r="32" spans="1:14">
      <c r="A32" s="44">
        <v>41608</v>
      </c>
      <c r="B32" s="17" t="s">
        <v>546</v>
      </c>
      <c r="D32" s="25">
        <v>730</v>
      </c>
      <c r="E32" s="25">
        <v>37839</v>
      </c>
      <c r="F32" s="17" t="s">
        <v>57</v>
      </c>
      <c r="G32" s="25">
        <v>1</v>
      </c>
      <c r="H32" s="25">
        <v>2558</v>
      </c>
      <c r="I32" s="17" t="s">
        <v>547</v>
      </c>
      <c r="J32" s="30">
        <v>1100</v>
      </c>
      <c r="K32" s="30">
        <f t="shared" si="1"/>
        <v>1100</v>
      </c>
      <c r="M32" s="30">
        <f t="shared" si="0"/>
        <v>1100</v>
      </c>
      <c r="N32" s="30">
        <f t="shared" si="2"/>
        <v>1100</v>
      </c>
    </row>
    <row r="33" spans="1:14">
      <c r="A33" s="44">
        <v>41608</v>
      </c>
      <c r="B33" s="17" t="s">
        <v>548</v>
      </c>
      <c r="D33" s="25">
        <v>731</v>
      </c>
      <c r="E33" s="25">
        <v>37840</v>
      </c>
      <c r="F33" s="17" t="s">
        <v>549</v>
      </c>
      <c r="G33" s="25">
        <v>1</v>
      </c>
      <c r="H33" s="25">
        <v>2576</v>
      </c>
      <c r="I33" s="17" t="s">
        <v>550</v>
      </c>
      <c r="J33" s="30">
        <v>15400</v>
      </c>
      <c r="K33" s="30">
        <f t="shared" si="1"/>
        <v>15400</v>
      </c>
      <c r="M33" s="30">
        <f t="shared" si="0"/>
        <v>15400</v>
      </c>
      <c r="N33" s="30">
        <f t="shared" si="2"/>
        <v>15400</v>
      </c>
    </row>
    <row r="34" spans="1:14">
      <c r="A34" s="44">
        <v>41608</v>
      </c>
      <c r="B34" s="17" t="s">
        <v>551</v>
      </c>
      <c r="D34" s="25">
        <v>732</v>
      </c>
      <c r="E34" s="25">
        <v>37842</v>
      </c>
      <c r="F34" s="17" t="s">
        <v>77</v>
      </c>
      <c r="G34" s="25">
        <v>1</v>
      </c>
      <c r="H34" s="25">
        <v>2577</v>
      </c>
      <c r="I34" s="17" t="s">
        <v>552</v>
      </c>
      <c r="J34" s="30">
        <v>950</v>
      </c>
      <c r="K34" s="30">
        <f t="shared" si="1"/>
        <v>950</v>
      </c>
      <c r="M34" s="30">
        <f t="shared" si="0"/>
        <v>950</v>
      </c>
      <c r="N34" s="30">
        <f t="shared" si="2"/>
        <v>950</v>
      </c>
    </row>
    <row r="35" spans="1:14">
      <c r="A35" s="44">
        <v>41608</v>
      </c>
      <c r="B35" s="17" t="s">
        <v>774</v>
      </c>
      <c r="D35" s="25">
        <v>872</v>
      </c>
      <c r="E35" s="25">
        <v>37841</v>
      </c>
      <c r="F35" s="270" t="s">
        <v>463</v>
      </c>
      <c r="G35" s="25">
        <v>1</v>
      </c>
      <c r="H35" s="25">
        <v>2559</v>
      </c>
      <c r="I35" s="17" t="s">
        <v>553</v>
      </c>
      <c r="J35" s="30">
        <v>16500</v>
      </c>
      <c r="K35" s="30">
        <f t="shared" si="1"/>
        <v>16500</v>
      </c>
      <c r="M35" s="30">
        <f t="shared" si="0"/>
        <v>16500</v>
      </c>
      <c r="N35" s="30">
        <f t="shared" si="2"/>
        <v>16500</v>
      </c>
    </row>
    <row r="36" spans="1:14">
      <c r="A36" s="44">
        <v>41608</v>
      </c>
      <c r="B36" s="17" t="s">
        <v>554</v>
      </c>
      <c r="D36" s="25">
        <v>733</v>
      </c>
      <c r="E36" s="25">
        <v>37843</v>
      </c>
      <c r="F36" s="17" t="s">
        <v>106</v>
      </c>
      <c r="G36" s="25">
        <v>1</v>
      </c>
      <c r="H36" s="25">
        <v>2560</v>
      </c>
      <c r="I36" s="17" t="s">
        <v>555</v>
      </c>
      <c r="J36" s="30">
        <v>7000</v>
      </c>
      <c r="K36" s="30">
        <f t="shared" si="1"/>
        <v>7000</v>
      </c>
      <c r="M36" s="30">
        <f t="shared" si="0"/>
        <v>7000</v>
      </c>
      <c r="N36" s="30">
        <f t="shared" si="2"/>
        <v>7000</v>
      </c>
    </row>
    <row r="37" spans="1:14">
      <c r="F37" s="17" t="s">
        <v>44</v>
      </c>
      <c r="G37" s="25">
        <v>1</v>
      </c>
      <c r="I37" s="17" t="s">
        <v>556</v>
      </c>
      <c r="J37" s="30">
        <v>650</v>
      </c>
      <c r="K37" s="30">
        <f t="shared" si="1"/>
        <v>650</v>
      </c>
      <c r="M37" s="30">
        <f t="shared" si="0"/>
        <v>650</v>
      </c>
      <c r="N37" s="30">
        <f t="shared" si="2"/>
        <v>650</v>
      </c>
    </row>
    <row r="38" spans="1:14">
      <c r="A38" s="44">
        <v>41608</v>
      </c>
      <c r="B38" s="17" t="s">
        <v>557</v>
      </c>
      <c r="D38" s="25">
        <v>734</v>
      </c>
      <c r="E38" s="25">
        <v>37844</v>
      </c>
      <c r="F38" s="17" t="s">
        <v>106</v>
      </c>
      <c r="G38" s="25">
        <v>1</v>
      </c>
      <c r="H38" s="25">
        <v>2578</v>
      </c>
      <c r="I38" s="17" t="s">
        <v>558</v>
      </c>
      <c r="J38" s="30">
        <v>7000</v>
      </c>
      <c r="K38" s="30">
        <f t="shared" si="1"/>
        <v>7000</v>
      </c>
      <c r="M38" s="30">
        <f t="shared" si="0"/>
        <v>7000</v>
      </c>
      <c r="N38" s="30">
        <f t="shared" si="2"/>
        <v>7000</v>
      </c>
    </row>
    <row r="39" spans="1:14">
      <c r="A39" s="44">
        <v>41608</v>
      </c>
      <c r="B39" s="17" t="s">
        <v>559</v>
      </c>
      <c r="D39" s="25">
        <v>735</v>
      </c>
      <c r="E39" s="25">
        <v>37845</v>
      </c>
      <c r="F39" s="17" t="s">
        <v>392</v>
      </c>
      <c r="G39" s="25">
        <v>1</v>
      </c>
      <c r="H39" s="25">
        <v>2579</v>
      </c>
      <c r="J39" s="30">
        <v>300</v>
      </c>
      <c r="K39" s="30">
        <f t="shared" si="1"/>
        <v>300</v>
      </c>
      <c r="M39" s="30">
        <f t="shared" si="0"/>
        <v>300</v>
      </c>
      <c r="N39" s="30">
        <f t="shared" si="2"/>
        <v>300</v>
      </c>
    </row>
    <row r="40" spans="1:14">
      <c r="A40" s="44">
        <v>41608</v>
      </c>
      <c r="B40" s="17" t="s">
        <v>560</v>
      </c>
      <c r="D40" s="25">
        <v>736</v>
      </c>
      <c r="E40" s="25">
        <v>37846</v>
      </c>
      <c r="F40" s="17" t="s">
        <v>34</v>
      </c>
      <c r="G40" s="25">
        <v>1</v>
      </c>
      <c r="H40" s="25">
        <v>2580</v>
      </c>
      <c r="I40" s="17" t="s">
        <v>563</v>
      </c>
      <c r="J40" s="30">
        <v>5500</v>
      </c>
      <c r="K40" s="30">
        <f t="shared" si="1"/>
        <v>5500</v>
      </c>
      <c r="M40" s="30">
        <f t="shared" si="0"/>
        <v>5500</v>
      </c>
      <c r="N40" s="30">
        <f t="shared" si="2"/>
        <v>5500</v>
      </c>
    </row>
    <row r="41" spans="1:14">
      <c r="F41" s="17" t="s">
        <v>561</v>
      </c>
      <c r="G41" s="25">
        <v>1</v>
      </c>
      <c r="J41" s="30">
        <v>300</v>
      </c>
      <c r="K41" s="30">
        <f t="shared" si="1"/>
        <v>300</v>
      </c>
      <c r="M41" s="30">
        <f t="shared" si="0"/>
        <v>300</v>
      </c>
      <c r="N41" s="30">
        <f t="shared" si="2"/>
        <v>300</v>
      </c>
    </row>
    <row r="42" spans="1:14">
      <c r="A42" s="44">
        <v>41608</v>
      </c>
      <c r="B42" s="17" t="s">
        <v>373</v>
      </c>
      <c r="D42" s="25">
        <v>737</v>
      </c>
      <c r="E42" s="25">
        <v>38158</v>
      </c>
      <c r="F42" s="17" t="s">
        <v>34</v>
      </c>
      <c r="G42" s="25">
        <v>1</v>
      </c>
      <c r="H42" s="25">
        <v>2581</v>
      </c>
      <c r="I42" s="17" t="s">
        <v>775</v>
      </c>
      <c r="J42" s="30">
        <v>5500</v>
      </c>
      <c r="K42" s="30">
        <f t="shared" si="1"/>
        <v>5500</v>
      </c>
      <c r="M42" s="30">
        <f t="shared" si="0"/>
        <v>5500</v>
      </c>
      <c r="N42" s="30">
        <f t="shared" si="2"/>
        <v>5500</v>
      </c>
    </row>
    <row r="43" spans="1:14">
      <c r="F43" s="17" t="s">
        <v>101</v>
      </c>
      <c r="G43" s="25">
        <v>1</v>
      </c>
      <c r="I43" s="17" t="s">
        <v>562</v>
      </c>
      <c r="J43" s="30">
        <v>10500</v>
      </c>
      <c r="K43" s="30">
        <f t="shared" si="1"/>
        <v>10500</v>
      </c>
      <c r="M43" s="30">
        <f t="shared" si="0"/>
        <v>10500</v>
      </c>
      <c r="N43" s="30">
        <f t="shared" si="2"/>
        <v>10500</v>
      </c>
    </row>
    <row r="44" spans="1:14">
      <c r="A44" s="44">
        <v>41608</v>
      </c>
      <c r="B44" s="17" t="s">
        <v>564</v>
      </c>
      <c r="D44" s="25">
        <v>873</v>
      </c>
      <c r="E44" s="25">
        <v>37847</v>
      </c>
      <c r="F44" s="17" t="s">
        <v>57</v>
      </c>
      <c r="G44" s="25">
        <v>1</v>
      </c>
      <c r="H44" s="25">
        <v>2582</v>
      </c>
      <c r="I44" s="17" t="s">
        <v>565</v>
      </c>
      <c r="J44" s="30">
        <v>1100</v>
      </c>
      <c r="K44" s="30">
        <f t="shared" si="1"/>
        <v>1100</v>
      </c>
      <c r="M44" s="30">
        <f t="shared" si="0"/>
        <v>1100</v>
      </c>
      <c r="N44" s="30">
        <f t="shared" si="2"/>
        <v>1100</v>
      </c>
    </row>
    <row r="45" spans="1:14">
      <c r="F45" s="17" t="s">
        <v>34</v>
      </c>
      <c r="G45" s="25">
        <v>1</v>
      </c>
      <c r="I45" s="17" t="s">
        <v>566</v>
      </c>
      <c r="J45" s="30">
        <v>5500</v>
      </c>
      <c r="K45" s="30">
        <f t="shared" si="1"/>
        <v>5500</v>
      </c>
      <c r="M45" s="30">
        <f t="shared" si="0"/>
        <v>5500</v>
      </c>
      <c r="N45" s="30">
        <f t="shared" si="2"/>
        <v>5500</v>
      </c>
    </row>
    <row r="46" spans="1:14">
      <c r="A46" s="44">
        <v>41608</v>
      </c>
      <c r="B46" s="17" t="s">
        <v>567</v>
      </c>
      <c r="D46" s="25">
        <v>738</v>
      </c>
      <c r="E46" s="25">
        <v>38159</v>
      </c>
      <c r="F46" s="17" t="s">
        <v>34</v>
      </c>
      <c r="G46" s="25">
        <v>1</v>
      </c>
      <c r="H46" s="25">
        <v>2561</v>
      </c>
      <c r="I46" s="17" t="s">
        <v>776</v>
      </c>
      <c r="J46" s="30">
        <v>5500</v>
      </c>
      <c r="K46" s="30">
        <f t="shared" ref="K46:K84" si="3">J46*G46</f>
        <v>5500</v>
      </c>
      <c r="M46" s="30">
        <f t="shared" ref="M46:M84" si="4">+K46+L46</f>
        <v>5500</v>
      </c>
      <c r="N46" s="30">
        <f t="shared" ref="N46:N84" si="5">K46</f>
        <v>5500</v>
      </c>
    </row>
    <row r="47" spans="1:14">
      <c r="F47" s="17" t="s">
        <v>392</v>
      </c>
      <c r="G47" s="25">
        <v>1</v>
      </c>
      <c r="J47" s="30">
        <v>300</v>
      </c>
      <c r="K47" s="30">
        <f t="shared" si="3"/>
        <v>300</v>
      </c>
      <c r="M47" s="30">
        <f t="shared" si="4"/>
        <v>300</v>
      </c>
      <c r="N47" s="30">
        <f t="shared" si="5"/>
        <v>300</v>
      </c>
    </row>
    <row r="48" spans="1:14">
      <c r="A48" s="44">
        <v>41608</v>
      </c>
      <c r="B48" s="17" t="s">
        <v>568</v>
      </c>
      <c r="D48" s="25">
        <v>739</v>
      </c>
      <c r="E48" s="25">
        <v>37848</v>
      </c>
      <c r="F48" s="17" t="s">
        <v>106</v>
      </c>
      <c r="G48" s="25">
        <v>1</v>
      </c>
      <c r="H48" s="25">
        <v>2583</v>
      </c>
      <c r="I48" s="17" t="s">
        <v>569</v>
      </c>
      <c r="J48" s="30">
        <v>7000</v>
      </c>
      <c r="K48" s="30">
        <f t="shared" si="3"/>
        <v>7000</v>
      </c>
      <c r="M48" s="30">
        <f t="shared" si="4"/>
        <v>7000</v>
      </c>
      <c r="N48" s="30">
        <f t="shared" si="5"/>
        <v>7000</v>
      </c>
    </row>
    <row r="49" spans="1:14">
      <c r="A49" s="44">
        <v>41608</v>
      </c>
      <c r="B49" s="17" t="s">
        <v>570</v>
      </c>
      <c r="D49" s="25">
        <v>740</v>
      </c>
      <c r="E49" s="25">
        <v>37849</v>
      </c>
      <c r="F49" s="17" t="s">
        <v>329</v>
      </c>
      <c r="G49" s="25">
        <v>1</v>
      </c>
      <c r="H49" s="25">
        <v>26074</v>
      </c>
      <c r="I49" s="17" t="s">
        <v>571</v>
      </c>
      <c r="J49" s="30">
        <v>12700</v>
      </c>
      <c r="K49" s="30">
        <f t="shared" si="3"/>
        <v>12700</v>
      </c>
      <c r="M49" s="30">
        <f t="shared" si="4"/>
        <v>12700</v>
      </c>
      <c r="N49" s="30">
        <f t="shared" si="5"/>
        <v>12700</v>
      </c>
    </row>
    <row r="50" spans="1:14">
      <c r="F50" s="17" t="s">
        <v>150</v>
      </c>
      <c r="G50" s="25">
        <v>2</v>
      </c>
      <c r="I50" s="17" t="s">
        <v>572</v>
      </c>
      <c r="J50" s="30">
        <v>3800</v>
      </c>
      <c r="K50" s="30">
        <f t="shared" si="3"/>
        <v>7600</v>
      </c>
      <c r="M50" s="30">
        <f t="shared" si="4"/>
        <v>7600</v>
      </c>
      <c r="N50" s="30">
        <f t="shared" si="5"/>
        <v>7600</v>
      </c>
    </row>
    <row r="51" spans="1:14">
      <c r="F51" s="17" t="s">
        <v>106</v>
      </c>
      <c r="G51" s="25">
        <v>6</v>
      </c>
      <c r="I51" s="17" t="s">
        <v>1444</v>
      </c>
      <c r="J51" s="30">
        <v>7000</v>
      </c>
      <c r="K51" s="30">
        <f t="shared" si="3"/>
        <v>42000</v>
      </c>
      <c r="M51" s="30">
        <f t="shared" si="4"/>
        <v>42000</v>
      </c>
      <c r="N51" s="30">
        <f t="shared" si="5"/>
        <v>42000</v>
      </c>
    </row>
    <row r="52" spans="1:14">
      <c r="I52" s="17" t="s">
        <v>1445</v>
      </c>
    </row>
    <row r="53" spans="1:14">
      <c r="A53" s="44">
        <v>41608</v>
      </c>
      <c r="B53" s="17" t="s">
        <v>573</v>
      </c>
      <c r="D53" s="25">
        <v>741</v>
      </c>
      <c r="E53" s="25">
        <v>37850</v>
      </c>
      <c r="F53" s="17" t="s">
        <v>34</v>
      </c>
      <c r="G53" s="25">
        <v>1</v>
      </c>
      <c r="H53" s="25">
        <v>2562</v>
      </c>
      <c r="I53" s="17" t="s">
        <v>574</v>
      </c>
      <c r="J53" s="30">
        <v>5500</v>
      </c>
      <c r="K53" s="30">
        <f t="shared" si="3"/>
        <v>5500</v>
      </c>
      <c r="M53" s="30">
        <f t="shared" si="4"/>
        <v>5500</v>
      </c>
      <c r="N53" s="30">
        <f t="shared" si="5"/>
        <v>5500</v>
      </c>
    </row>
    <row r="54" spans="1:14">
      <c r="F54" s="17" t="s">
        <v>392</v>
      </c>
      <c r="G54" s="25">
        <v>1</v>
      </c>
      <c r="J54" s="30">
        <v>300</v>
      </c>
      <c r="K54" s="30">
        <f t="shared" si="3"/>
        <v>300</v>
      </c>
      <c r="M54" s="30">
        <f t="shared" si="4"/>
        <v>300</v>
      </c>
      <c r="N54" s="30">
        <f t="shared" si="5"/>
        <v>300</v>
      </c>
    </row>
    <row r="55" spans="1:14">
      <c r="A55" s="44">
        <v>41608</v>
      </c>
      <c r="B55" s="17" t="s">
        <v>575</v>
      </c>
      <c r="D55" s="25">
        <v>742</v>
      </c>
      <c r="E55" s="25">
        <v>38160</v>
      </c>
      <c r="F55" s="17" t="s">
        <v>101</v>
      </c>
      <c r="G55" s="25">
        <v>1</v>
      </c>
      <c r="H55" s="25">
        <v>2584</v>
      </c>
      <c r="I55" s="17" t="s">
        <v>578</v>
      </c>
      <c r="J55" s="30">
        <v>10500</v>
      </c>
      <c r="K55" s="30">
        <f t="shared" si="3"/>
        <v>10500</v>
      </c>
      <c r="M55" s="30">
        <f t="shared" si="4"/>
        <v>10500</v>
      </c>
      <c r="N55" s="30">
        <f t="shared" si="5"/>
        <v>10500</v>
      </c>
    </row>
    <row r="56" spans="1:14">
      <c r="F56" s="17" t="s">
        <v>576</v>
      </c>
      <c r="G56" s="25">
        <v>1</v>
      </c>
      <c r="J56" s="30">
        <v>300</v>
      </c>
      <c r="K56" s="30">
        <f t="shared" si="3"/>
        <v>300</v>
      </c>
      <c r="M56" s="30">
        <f t="shared" si="4"/>
        <v>300</v>
      </c>
      <c r="N56" s="30">
        <f t="shared" si="5"/>
        <v>300</v>
      </c>
    </row>
    <row r="57" spans="1:14">
      <c r="F57" s="17" t="s">
        <v>577</v>
      </c>
      <c r="G57" s="25">
        <v>1</v>
      </c>
      <c r="I57" s="17" t="s">
        <v>579</v>
      </c>
      <c r="J57" s="30">
        <v>950</v>
      </c>
      <c r="K57" s="30">
        <f t="shared" si="3"/>
        <v>950</v>
      </c>
      <c r="M57" s="30">
        <f t="shared" si="4"/>
        <v>950</v>
      </c>
      <c r="N57" s="30">
        <f t="shared" si="5"/>
        <v>950</v>
      </c>
    </row>
    <row r="58" spans="1:14">
      <c r="A58" s="44">
        <v>41608</v>
      </c>
      <c r="B58" s="17" t="s">
        <v>580</v>
      </c>
      <c r="D58" s="25">
        <v>743</v>
      </c>
      <c r="E58" s="25">
        <v>38161</v>
      </c>
      <c r="F58" s="270" t="s">
        <v>463</v>
      </c>
      <c r="G58" s="25">
        <v>1</v>
      </c>
      <c r="H58" s="25">
        <v>2563</v>
      </c>
      <c r="I58" s="17" t="s">
        <v>581</v>
      </c>
      <c r="J58" s="30">
        <v>16500</v>
      </c>
      <c r="K58" s="30">
        <f t="shared" si="3"/>
        <v>16500</v>
      </c>
      <c r="M58" s="30">
        <f t="shared" si="4"/>
        <v>16500</v>
      </c>
      <c r="N58" s="30">
        <f t="shared" si="5"/>
        <v>16500</v>
      </c>
    </row>
    <row r="59" spans="1:14">
      <c r="A59" s="44">
        <v>41608</v>
      </c>
      <c r="B59" s="17" t="s">
        <v>582</v>
      </c>
      <c r="D59" s="25">
        <v>744</v>
      </c>
      <c r="E59" s="25">
        <v>38162</v>
      </c>
      <c r="F59" s="17" t="s">
        <v>57</v>
      </c>
      <c r="G59" s="25">
        <v>3</v>
      </c>
      <c r="H59" s="25">
        <v>2585</v>
      </c>
      <c r="I59" s="17" t="s">
        <v>583</v>
      </c>
      <c r="J59" s="30">
        <v>1100</v>
      </c>
      <c r="K59" s="30">
        <f t="shared" si="3"/>
        <v>3300</v>
      </c>
      <c r="M59" s="30">
        <f t="shared" si="4"/>
        <v>3300</v>
      </c>
      <c r="N59" s="30">
        <f t="shared" si="5"/>
        <v>3300</v>
      </c>
    </row>
    <row r="60" spans="1:14">
      <c r="A60" s="44">
        <v>41608</v>
      </c>
      <c r="B60" s="17" t="s">
        <v>582</v>
      </c>
      <c r="D60" s="25">
        <v>745</v>
      </c>
      <c r="E60" s="25">
        <v>38301</v>
      </c>
      <c r="F60" s="17" t="s">
        <v>491</v>
      </c>
      <c r="G60" s="25">
        <v>1</v>
      </c>
      <c r="H60" s="25">
        <v>2586</v>
      </c>
      <c r="I60" s="17" t="s">
        <v>584</v>
      </c>
      <c r="J60" s="30">
        <v>300</v>
      </c>
      <c r="K60" s="30">
        <f t="shared" si="3"/>
        <v>300</v>
      </c>
      <c r="M60" s="30">
        <f t="shared" si="4"/>
        <v>300</v>
      </c>
      <c r="N60" s="30">
        <f t="shared" si="5"/>
        <v>300</v>
      </c>
    </row>
    <row r="61" spans="1:14">
      <c r="A61" s="44">
        <v>41608</v>
      </c>
      <c r="B61" s="17" t="s">
        <v>585</v>
      </c>
      <c r="D61" s="25">
        <v>746</v>
      </c>
      <c r="E61" s="25">
        <v>38163</v>
      </c>
      <c r="F61" s="270" t="s">
        <v>463</v>
      </c>
      <c r="G61" s="25">
        <v>1</v>
      </c>
      <c r="H61" s="25">
        <v>2587</v>
      </c>
      <c r="I61" s="17" t="s">
        <v>586</v>
      </c>
      <c r="J61" s="30">
        <v>16500</v>
      </c>
      <c r="K61" s="30">
        <f t="shared" si="3"/>
        <v>16500</v>
      </c>
      <c r="M61" s="30">
        <f t="shared" si="4"/>
        <v>16500</v>
      </c>
      <c r="N61" s="30">
        <f t="shared" si="5"/>
        <v>16500</v>
      </c>
    </row>
    <row r="62" spans="1:14">
      <c r="A62" s="44">
        <v>41608</v>
      </c>
      <c r="B62" s="17" t="s">
        <v>777</v>
      </c>
      <c r="D62" s="25">
        <v>747</v>
      </c>
      <c r="E62" s="25">
        <v>38164</v>
      </c>
      <c r="F62" s="270" t="s">
        <v>380</v>
      </c>
      <c r="G62" s="25">
        <v>1</v>
      </c>
      <c r="H62" s="25">
        <v>2564</v>
      </c>
      <c r="I62" s="17" t="s">
        <v>587</v>
      </c>
      <c r="J62" s="30">
        <v>16500</v>
      </c>
      <c r="K62" s="30">
        <f t="shared" si="3"/>
        <v>16500</v>
      </c>
      <c r="M62" s="30">
        <f t="shared" si="4"/>
        <v>16500</v>
      </c>
      <c r="N62" s="30">
        <f t="shared" si="5"/>
        <v>16500</v>
      </c>
    </row>
    <row r="63" spans="1:14">
      <c r="A63" s="44">
        <v>41608</v>
      </c>
      <c r="B63" s="17" t="s">
        <v>582</v>
      </c>
      <c r="D63" s="25">
        <v>748</v>
      </c>
      <c r="E63" s="25">
        <v>38165</v>
      </c>
      <c r="F63" s="17" t="s">
        <v>205</v>
      </c>
      <c r="G63" s="25">
        <v>1</v>
      </c>
      <c r="H63" s="25">
        <v>2441</v>
      </c>
      <c r="I63" s="17" t="s">
        <v>205</v>
      </c>
      <c r="J63" s="30">
        <v>500</v>
      </c>
      <c r="K63" s="30">
        <f t="shared" si="3"/>
        <v>500</v>
      </c>
      <c r="M63" s="30">
        <f t="shared" si="4"/>
        <v>500</v>
      </c>
      <c r="N63" s="30">
        <f t="shared" si="5"/>
        <v>500</v>
      </c>
    </row>
    <row r="64" spans="1:14">
      <c r="F64" s="17" t="s">
        <v>77</v>
      </c>
      <c r="G64" s="25">
        <v>1</v>
      </c>
      <c r="I64" s="17" t="s">
        <v>588</v>
      </c>
      <c r="J64" s="30">
        <v>950</v>
      </c>
      <c r="K64" s="30">
        <f t="shared" si="3"/>
        <v>950</v>
      </c>
      <c r="M64" s="30">
        <f t="shared" si="4"/>
        <v>950</v>
      </c>
      <c r="N64" s="30">
        <f t="shared" si="5"/>
        <v>950</v>
      </c>
    </row>
    <row r="65" spans="1:14">
      <c r="A65" s="44">
        <v>41608</v>
      </c>
      <c r="B65" s="17" t="s">
        <v>589</v>
      </c>
      <c r="D65" s="25">
        <v>749</v>
      </c>
      <c r="E65" s="25">
        <v>38166</v>
      </c>
      <c r="F65" s="17" t="s">
        <v>106</v>
      </c>
      <c r="G65" s="25">
        <v>1</v>
      </c>
      <c r="H65" s="25">
        <v>2565</v>
      </c>
      <c r="I65" s="17" t="s">
        <v>590</v>
      </c>
      <c r="J65" s="30">
        <v>7000</v>
      </c>
      <c r="K65" s="30">
        <f t="shared" si="3"/>
        <v>7000</v>
      </c>
      <c r="M65" s="30">
        <f t="shared" si="4"/>
        <v>7000</v>
      </c>
      <c r="N65" s="30">
        <f t="shared" si="5"/>
        <v>7000</v>
      </c>
    </row>
    <row r="66" spans="1:14">
      <c r="A66" s="44">
        <v>41608</v>
      </c>
      <c r="B66" s="17" t="s">
        <v>591</v>
      </c>
      <c r="D66" s="25">
        <v>750</v>
      </c>
      <c r="E66" s="25">
        <v>38167</v>
      </c>
      <c r="F66" s="17" t="s">
        <v>460</v>
      </c>
      <c r="G66" s="25">
        <v>1</v>
      </c>
      <c r="H66" s="25">
        <v>2566</v>
      </c>
      <c r="I66" s="17" t="s">
        <v>592</v>
      </c>
      <c r="J66" s="30">
        <v>10500</v>
      </c>
      <c r="K66" s="30">
        <f t="shared" si="3"/>
        <v>10500</v>
      </c>
      <c r="M66" s="30">
        <f t="shared" si="4"/>
        <v>10500</v>
      </c>
      <c r="N66" s="30">
        <f t="shared" si="5"/>
        <v>10500</v>
      </c>
    </row>
    <row r="67" spans="1:14">
      <c r="A67" s="44">
        <v>41608</v>
      </c>
      <c r="B67" s="17" t="s">
        <v>593</v>
      </c>
      <c r="D67" s="25">
        <v>875</v>
      </c>
      <c r="E67" s="25">
        <v>38168</v>
      </c>
      <c r="F67" s="17" t="s">
        <v>34</v>
      </c>
      <c r="G67" s="25">
        <v>1</v>
      </c>
      <c r="H67" s="25">
        <v>2567</v>
      </c>
      <c r="I67" s="17" t="s">
        <v>594</v>
      </c>
      <c r="J67" s="30">
        <v>5500</v>
      </c>
      <c r="K67" s="30">
        <f t="shared" si="3"/>
        <v>5500</v>
      </c>
      <c r="M67" s="30">
        <f t="shared" si="4"/>
        <v>5500</v>
      </c>
      <c r="N67" s="30">
        <f t="shared" si="5"/>
        <v>5500</v>
      </c>
    </row>
    <row r="68" spans="1:14">
      <c r="A68" s="44">
        <v>41608</v>
      </c>
      <c r="B68" s="17" t="s">
        <v>595</v>
      </c>
      <c r="D68" s="25">
        <v>876</v>
      </c>
      <c r="E68" s="25">
        <v>38169</v>
      </c>
      <c r="F68" s="270" t="s">
        <v>463</v>
      </c>
      <c r="G68" s="25">
        <v>1</v>
      </c>
      <c r="H68" s="25">
        <v>2588</v>
      </c>
      <c r="I68" s="17" t="s">
        <v>596</v>
      </c>
      <c r="J68" s="30">
        <v>16500</v>
      </c>
      <c r="K68" s="30">
        <f t="shared" si="3"/>
        <v>16500</v>
      </c>
      <c r="M68" s="30">
        <f t="shared" si="4"/>
        <v>16500</v>
      </c>
      <c r="N68" s="30">
        <f t="shared" si="5"/>
        <v>16500</v>
      </c>
    </row>
    <row r="69" spans="1:14">
      <c r="A69" s="44">
        <v>41608</v>
      </c>
      <c r="B69" s="17" t="s">
        <v>598</v>
      </c>
      <c r="D69" s="25">
        <v>877</v>
      </c>
      <c r="E69" s="25">
        <v>38170</v>
      </c>
      <c r="F69" s="17" t="s">
        <v>34</v>
      </c>
      <c r="G69" s="25">
        <v>1</v>
      </c>
      <c r="H69" s="25">
        <v>2589</v>
      </c>
      <c r="I69" s="17" t="s">
        <v>785</v>
      </c>
      <c r="J69" s="30">
        <v>5500</v>
      </c>
      <c r="K69" s="30">
        <f t="shared" si="3"/>
        <v>5500</v>
      </c>
      <c r="M69" s="30">
        <f t="shared" si="4"/>
        <v>5500</v>
      </c>
      <c r="N69" s="30">
        <f t="shared" si="5"/>
        <v>5500</v>
      </c>
    </row>
    <row r="70" spans="1:14">
      <c r="F70" s="17" t="s">
        <v>392</v>
      </c>
      <c r="G70" s="25">
        <v>1</v>
      </c>
      <c r="J70" s="30">
        <v>300</v>
      </c>
      <c r="K70" s="30">
        <f t="shared" si="3"/>
        <v>300</v>
      </c>
      <c r="M70" s="30">
        <f t="shared" si="4"/>
        <v>300</v>
      </c>
      <c r="N70" s="30">
        <f t="shared" si="5"/>
        <v>300</v>
      </c>
    </row>
    <row r="71" spans="1:14">
      <c r="A71" s="44">
        <v>41608</v>
      </c>
      <c r="B71" s="17" t="s">
        <v>599</v>
      </c>
      <c r="D71" s="25">
        <v>878</v>
      </c>
      <c r="E71" s="25">
        <v>38171</v>
      </c>
      <c r="F71" s="17" t="s">
        <v>576</v>
      </c>
      <c r="G71" s="25">
        <v>1</v>
      </c>
      <c r="H71" s="25">
        <v>2590</v>
      </c>
      <c r="J71" s="30">
        <v>300</v>
      </c>
      <c r="K71" s="30">
        <f t="shared" si="3"/>
        <v>300</v>
      </c>
      <c r="M71" s="30">
        <f t="shared" si="4"/>
        <v>300</v>
      </c>
      <c r="N71" s="30">
        <f t="shared" si="5"/>
        <v>300</v>
      </c>
    </row>
    <row r="72" spans="1:14">
      <c r="A72" s="44">
        <v>41608</v>
      </c>
      <c r="B72" s="17" t="s">
        <v>600</v>
      </c>
      <c r="D72" s="25">
        <v>879</v>
      </c>
      <c r="E72" s="25">
        <v>38172</v>
      </c>
      <c r="F72" s="17" t="s">
        <v>101</v>
      </c>
      <c r="G72" s="25">
        <v>1</v>
      </c>
      <c r="H72" s="25">
        <v>2591</v>
      </c>
      <c r="I72" s="17" t="s">
        <v>601</v>
      </c>
      <c r="J72" s="30">
        <v>10500</v>
      </c>
      <c r="K72" s="30">
        <f t="shared" si="3"/>
        <v>10500</v>
      </c>
      <c r="M72" s="30">
        <f t="shared" si="4"/>
        <v>10500</v>
      </c>
      <c r="N72" s="30">
        <f t="shared" si="5"/>
        <v>10500</v>
      </c>
    </row>
    <row r="73" spans="1:14">
      <c r="F73" s="17" t="s">
        <v>576</v>
      </c>
      <c r="G73" s="25">
        <v>1</v>
      </c>
      <c r="J73" s="30">
        <v>300</v>
      </c>
      <c r="K73" s="30">
        <f t="shared" si="3"/>
        <v>300</v>
      </c>
      <c r="M73" s="30">
        <f t="shared" si="4"/>
        <v>300</v>
      </c>
      <c r="N73" s="30">
        <f t="shared" si="5"/>
        <v>300</v>
      </c>
    </row>
    <row r="74" spans="1:14">
      <c r="A74" s="44">
        <v>41608</v>
      </c>
      <c r="B74" s="17" t="s">
        <v>597</v>
      </c>
      <c r="D74" s="25">
        <v>880</v>
      </c>
      <c r="E74" s="25">
        <v>38173</v>
      </c>
      <c r="F74" s="17" t="s">
        <v>34</v>
      </c>
      <c r="G74" s="25">
        <v>1</v>
      </c>
      <c r="H74" s="25">
        <v>2592</v>
      </c>
      <c r="I74" s="17" t="s">
        <v>602</v>
      </c>
      <c r="J74" s="30">
        <v>5500</v>
      </c>
      <c r="K74" s="30">
        <f t="shared" si="3"/>
        <v>5500</v>
      </c>
      <c r="M74" s="30">
        <f t="shared" si="4"/>
        <v>5500</v>
      </c>
      <c r="N74" s="30">
        <f t="shared" si="5"/>
        <v>5500</v>
      </c>
    </row>
    <row r="75" spans="1:14">
      <c r="A75" s="44">
        <v>41608</v>
      </c>
      <c r="B75" s="17" t="s">
        <v>603</v>
      </c>
      <c r="D75" s="25">
        <v>881</v>
      </c>
      <c r="E75" s="25">
        <v>38174</v>
      </c>
      <c r="F75" s="17" t="s">
        <v>263</v>
      </c>
      <c r="G75" s="25">
        <v>1</v>
      </c>
      <c r="H75" s="25">
        <v>2593</v>
      </c>
      <c r="I75" s="17" t="s">
        <v>604</v>
      </c>
      <c r="J75" s="30">
        <v>5400</v>
      </c>
      <c r="K75" s="30">
        <f t="shared" si="3"/>
        <v>5400</v>
      </c>
      <c r="M75" s="30">
        <f t="shared" si="4"/>
        <v>5400</v>
      </c>
      <c r="N75" s="30">
        <f t="shared" si="5"/>
        <v>5400</v>
      </c>
    </row>
    <row r="76" spans="1:14">
      <c r="A76" s="44">
        <v>41608</v>
      </c>
      <c r="B76" s="17" t="s">
        <v>391</v>
      </c>
      <c r="D76" s="25">
        <v>882</v>
      </c>
      <c r="E76" s="25">
        <v>38175</v>
      </c>
      <c r="F76" s="17" t="s">
        <v>34</v>
      </c>
      <c r="G76" s="25">
        <v>1</v>
      </c>
      <c r="H76" s="25">
        <v>2594</v>
      </c>
      <c r="I76" s="17" t="s">
        <v>605</v>
      </c>
      <c r="J76" s="30">
        <v>5500</v>
      </c>
      <c r="K76" s="30">
        <f t="shared" si="3"/>
        <v>5500</v>
      </c>
      <c r="M76" s="30">
        <f t="shared" si="4"/>
        <v>5500</v>
      </c>
      <c r="N76" s="30">
        <f t="shared" si="5"/>
        <v>5500</v>
      </c>
    </row>
    <row r="77" spans="1:14">
      <c r="F77" s="17" t="s">
        <v>392</v>
      </c>
      <c r="G77" s="25">
        <v>1</v>
      </c>
      <c r="J77" s="30">
        <v>300</v>
      </c>
      <c r="K77" s="30">
        <f t="shared" si="3"/>
        <v>300</v>
      </c>
      <c r="M77" s="30">
        <f t="shared" si="4"/>
        <v>300</v>
      </c>
      <c r="N77" s="30">
        <f t="shared" si="5"/>
        <v>300</v>
      </c>
    </row>
    <row r="78" spans="1:14">
      <c r="F78" s="17" t="s">
        <v>57</v>
      </c>
      <c r="G78" s="25">
        <v>2</v>
      </c>
      <c r="I78" s="17" t="s">
        <v>606</v>
      </c>
      <c r="J78" s="30">
        <v>1100</v>
      </c>
      <c r="K78" s="30">
        <f t="shared" si="3"/>
        <v>2200</v>
      </c>
      <c r="M78" s="30">
        <f t="shared" si="4"/>
        <v>2200</v>
      </c>
      <c r="N78" s="30">
        <f t="shared" si="5"/>
        <v>2200</v>
      </c>
    </row>
    <row r="79" spans="1:14">
      <c r="A79" s="44">
        <v>41608</v>
      </c>
      <c r="B79" s="17" t="s">
        <v>607</v>
      </c>
      <c r="D79" s="25">
        <v>883</v>
      </c>
      <c r="E79" s="25">
        <v>38176</v>
      </c>
      <c r="F79" s="17" t="s">
        <v>77</v>
      </c>
      <c r="G79" s="25">
        <v>1</v>
      </c>
      <c r="H79" s="25">
        <v>2595</v>
      </c>
      <c r="I79" s="17" t="s">
        <v>608</v>
      </c>
      <c r="J79" s="30">
        <v>950</v>
      </c>
      <c r="K79" s="30">
        <f t="shared" si="3"/>
        <v>950</v>
      </c>
      <c r="M79" s="30">
        <f t="shared" si="4"/>
        <v>950</v>
      </c>
      <c r="N79" s="30">
        <f t="shared" si="5"/>
        <v>950</v>
      </c>
    </row>
    <row r="80" spans="1:14">
      <c r="A80" s="44">
        <v>41608</v>
      </c>
      <c r="B80" s="17" t="s">
        <v>609</v>
      </c>
      <c r="D80" s="25">
        <v>884</v>
      </c>
      <c r="E80" s="25">
        <v>38177</v>
      </c>
      <c r="F80" s="17" t="s">
        <v>57</v>
      </c>
      <c r="G80" s="25">
        <v>1</v>
      </c>
      <c r="H80" s="25">
        <v>2596</v>
      </c>
      <c r="I80" s="17" t="s">
        <v>610</v>
      </c>
      <c r="J80" s="30">
        <v>1100</v>
      </c>
      <c r="K80" s="30">
        <f t="shared" si="3"/>
        <v>1100</v>
      </c>
      <c r="M80" s="30">
        <f t="shared" si="4"/>
        <v>1100</v>
      </c>
      <c r="N80" s="30">
        <f t="shared" si="5"/>
        <v>1100</v>
      </c>
    </row>
    <row r="81" spans="1:20">
      <c r="A81" s="44">
        <v>41608</v>
      </c>
      <c r="B81" s="17" t="s">
        <v>611</v>
      </c>
      <c r="D81" s="25">
        <v>886</v>
      </c>
      <c r="E81" s="25">
        <v>38302</v>
      </c>
      <c r="F81" s="17" t="s">
        <v>205</v>
      </c>
      <c r="G81" s="25">
        <v>1</v>
      </c>
      <c r="H81" s="25">
        <v>2601</v>
      </c>
      <c r="I81" s="17" t="s">
        <v>778</v>
      </c>
      <c r="J81" s="30">
        <v>500</v>
      </c>
      <c r="K81" s="30">
        <f t="shared" si="3"/>
        <v>500</v>
      </c>
      <c r="M81" s="30">
        <f t="shared" si="4"/>
        <v>500</v>
      </c>
      <c r="N81" s="30">
        <f t="shared" si="5"/>
        <v>500</v>
      </c>
    </row>
    <row r="82" spans="1:20">
      <c r="F82" s="17" t="s">
        <v>106</v>
      </c>
      <c r="G82" s="25">
        <v>1</v>
      </c>
      <c r="I82" s="20" t="s">
        <v>779</v>
      </c>
      <c r="J82" s="30">
        <v>7000</v>
      </c>
      <c r="K82" s="30">
        <f t="shared" si="3"/>
        <v>7000</v>
      </c>
      <c r="M82" s="30">
        <f t="shared" si="4"/>
        <v>7000</v>
      </c>
      <c r="N82" s="30">
        <f t="shared" si="5"/>
        <v>7000</v>
      </c>
    </row>
    <row r="83" spans="1:20">
      <c r="A83" s="44">
        <v>41608</v>
      </c>
      <c r="B83" s="17" t="s">
        <v>612</v>
      </c>
      <c r="D83" s="25">
        <v>951</v>
      </c>
      <c r="E83" s="25">
        <v>38181</v>
      </c>
      <c r="F83" s="17" t="s">
        <v>106</v>
      </c>
      <c r="G83" s="25">
        <v>1</v>
      </c>
      <c r="H83" s="25">
        <v>2599</v>
      </c>
      <c r="I83" s="17" t="s">
        <v>613</v>
      </c>
      <c r="J83" s="30">
        <v>7000</v>
      </c>
      <c r="K83" s="30">
        <f t="shared" si="3"/>
        <v>7000</v>
      </c>
      <c r="M83" s="30">
        <f t="shared" si="4"/>
        <v>7000</v>
      </c>
      <c r="N83" s="30">
        <f t="shared" si="5"/>
        <v>7000</v>
      </c>
    </row>
    <row r="84" spans="1:20">
      <c r="A84" s="44">
        <v>41608</v>
      </c>
      <c r="B84" s="17" t="s">
        <v>614</v>
      </c>
      <c r="D84" s="25">
        <v>952</v>
      </c>
      <c r="E84" s="25">
        <v>38180</v>
      </c>
      <c r="F84" s="17" t="s">
        <v>106</v>
      </c>
      <c r="G84" s="25">
        <v>1</v>
      </c>
      <c r="H84" s="25">
        <v>2598</v>
      </c>
      <c r="I84" s="17" t="s">
        <v>615</v>
      </c>
      <c r="J84" s="30">
        <v>7000</v>
      </c>
      <c r="K84" s="30">
        <f t="shared" si="3"/>
        <v>7000</v>
      </c>
      <c r="M84" s="30">
        <f t="shared" si="4"/>
        <v>7000</v>
      </c>
      <c r="N84" s="30">
        <f t="shared" si="5"/>
        <v>7000</v>
      </c>
    </row>
    <row r="85" spans="1:20">
      <c r="A85" s="44">
        <v>41608</v>
      </c>
      <c r="B85" s="17" t="s">
        <v>616</v>
      </c>
      <c r="C85" s="20" t="s">
        <v>617</v>
      </c>
      <c r="E85" s="25">
        <v>38182</v>
      </c>
      <c r="F85" s="17" t="s">
        <v>207</v>
      </c>
      <c r="G85" s="25">
        <v>1</v>
      </c>
      <c r="H85" s="25">
        <v>26076</v>
      </c>
      <c r="I85" s="17" t="s">
        <v>618</v>
      </c>
      <c r="J85" s="30">
        <v>16000</v>
      </c>
      <c r="K85" s="30">
        <v>16000</v>
      </c>
      <c r="M85" s="30">
        <f t="shared" ref="M85:M125" si="6">+K85+L85</f>
        <v>16000</v>
      </c>
      <c r="N85" s="30">
        <v>0</v>
      </c>
      <c r="P85" s="17" t="s">
        <v>408</v>
      </c>
      <c r="Q85" s="20" t="s">
        <v>620</v>
      </c>
      <c r="R85" s="99">
        <v>41608</v>
      </c>
      <c r="S85" s="30">
        <v>61000</v>
      </c>
      <c r="T85" s="17" t="s">
        <v>622</v>
      </c>
    </row>
    <row r="86" spans="1:20">
      <c r="E86" s="25">
        <v>38179</v>
      </c>
      <c r="F86" s="17" t="s">
        <v>101</v>
      </c>
      <c r="G86" s="25">
        <v>1</v>
      </c>
      <c r="H86" s="25">
        <v>26075</v>
      </c>
      <c r="I86" s="17" t="s">
        <v>619</v>
      </c>
      <c r="J86" s="30">
        <v>10000</v>
      </c>
      <c r="K86" s="30">
        <f t="shared" ref="K86:K100" si="7">J86*G86</f>
        <v>10000</v>
      </c>
      <c r="M86" s="30">
        <f t="shared" si="6"/>
        <v>10000</v>
      </c>
      <c r="N86" s="30">
        <v>0</v>
      </c>
    </row>
    <row r="87" spans="1:20">
      <c r="F87" s="17" t="s">
        <v>34</v>
      </c>
      <c r="G87" s="25">
        <v>7</v>
      </c>
      <c r="I87" s="17" t="s">
        <v>1446</v>
      </c>
      <c r="J87" s="30">
        <v>5000</v>
      </c>
      <c r="K87" s="30">
        <f t="shared" si="7"/>
        <v>35000</v>
      </c>
      <c r="M87" s="30">
        <f t="shared" si="6"/>
        <v>35000</v>
      </c>
      <c r="N87" s="30">
        <v>0</v>
      </c>
    </row>
    <row r="88" spans="1:20">
      <c r="I88" s="17" t="s">
        <v>1447</v>
      </c>
    </row>
    <row r="89" spans="1:20">
      <c r="A89" s="44">
        <v>41608</v>
      </c>
      <c r="B89" s="17" t="s">
        <v>621</v>
      </c>
      <c r="D89" s="25">
        <v>954</v>
      </c>
      <c r="E89" s="25">
        <v>38184</v>
      </c>
      <c r="F89" s="17" t="s">
        <v>34</v>
      </c>
      <c r="G89" s="25">
        <v>1</v>
      </c>
      <c r="H89" s="25">
        <v>2604</v>
      </c>
      <c r="I89" s="17" t="s">
        <v>623</v>
      </c>
      <c r="J89" s="30">
        <v>5500</v>
      </c>
      <c r="K89" s="30">
        <f t="shared" si="7"/>
        <v>5500</v>
      </c>
      <c r="M89" s="30">
        <f t="shared" si="6"/>
        <v>5500</v>
      </c>
      <c r="N89" s="30">
        <f t="shared" ref="N89:N125" si="8">K89</f>
        <v>5500</v>
      </c>
    </row>
    <row r="90" spans="1:20">
      <c r="F90" s="17" t="s">
        <v>561</v>
      </c>
      <c r="G90" s="25">
        <v>1</v>
      </c>
      <c r="H90" s="25">
        <v>2604</v>
      </c>
      <c r="J90" s="30">
        <v>300</v>
      </c>
      <c r="K90" s="30">
        <f t="shared" si="7"/>
        <v>300</v>
      </c>
      <c r="M90" s="30">
        <f t="shared" si="6"/>
        <v>300</v>
      </c>
      <c r="N90" s="30">
        <f t="shared" si="8"/>
        <v>300</v>
      </c>
    </row>
    <row r="91" spans="1:20">
      <c r="F91" s="17" t="s">
        <v>106</v>
      </c>
      <c r="G91" s="25">
        <v>1</v>
      </c>
      <c r="H91" s="25">
        <v>26077</v>
      </c>
      <c r="I91" s="17" t="s">
        <v>624</v>
      </c>
      <c r="J91" s="30">
        <v>7000</v>
      </c>
      <c r="K91" s="30">
        <f t="shared" si="7"/>
        <v>7000</v>
      </c>
      <c r="M91" s="30">
        <f t="shared" si="6"/>
        <v>7000</v>
      </c>
      <c r="N91" s="30">
        <f t="shared" si="8"/>
        <v>7000</v>
      </c>
    </row>
    <row r="92" spans="1:20">
      <c r="F92" s="17" t="s">
        <v>48</v>
      </c>
      <c r="G92" s="25">
        <v>1</v>
      </c>
      <c r="I92" s="17" t="s">
        <v>625</v>
      </c>
      <c r="J92" s="30">
        <v>7700</v>
      </c>
      <c r="K92" s="30">
        <f t="shared" si="7"/>
        <v>7700</v>
      </c>
      <c r="M92" s="30">
        <f t="shared" si="6"/>
        <v>7700</v>
      </c>
      <c r="N92" s="30">
        <f t="shared" si="8"/>
        <v>7700</v>
      </c>
    </row>
    <row r="93" spans="1:20">
      <c r="G93" s="25">
        <v>1</v>
      </c>
      <c r="J93" s="30">
        <v>300</v>
      </c>
      <c r="K93" s="30">
        <v>0</v>
      </c>
      <c r="L93" s="30">
        <v>300</v>
      </c>
      <c r="M93" s="30">
        <f t="shared" si="6"/>
        <v>300</v>
      </c>
      <c r="N93" s="30">
        <v>300</v>
      </c>
      <c r="T93" s="17" t="s">
        <v>400</v>
      </c>
    </row>
    <row r="94" spans="1:20">
      <c r="A94" s="44">
        <v>41608</v>
      </c>
      <c r="B94" s="17" t="s">
        <v>626</v>
      </c>
      <c r="D94" s="25">
        <v>889</v>
      </c>
      <c r="E94" s="25">
        <v>38304</v>
      </c>
      <c r="F94" s="17" t="s">
        <v>57</v>
      </c>
      <c r="G94" s="25">
        <v>1</v>
      </c>
      <c r="I94" s="17" t="s">
        <v>627</v>
      </c>
      <c r="J94" s="30">
        <v>1100</v>
      </c>
      <c r="K94" s="30">
        <f>J94*G94</f>
        <v>1100</v>
      </c>
      <c r="M94" s="30">
        <f>+K94+L94</f>
        <v>1100</v>
      </c>
      <c r="N94" s="30">
        <f>K94</f>
        <v>1100</v>
      </c>
    </row>
    <row r="95" spans="1:20">
      <c r="A95" s="44">
        <v>41608</v>
      </c>
      <c r="B95" s="17" t="s">
        <v>628</v>
      </c>
      <c r="D95" s="25">
        <v>953</v>
      </c>
      <c r="E95" s="25">
        <v>38183</v>
      </c>
      <c r="F95" s="270" t="s">
        <v>463</v>
      </c>
      <c r="G95" s="25">
        <v>1</v>
      </c>
      <c r="H95" s="25">
        <v>2603</v>
      </c>
      <c r="I95" s="17" t="s">
        <v>629</v>
      </c>
      <c r="J95" s="30">
        <v>16500</v>
      </c>
      <c r="K95" s="30">
        <f t="shared" si="7"/>
        <v>16500</v>
      </c>
      <c r="M95" s="30">
        <f t="shared" si="6"/>
        <v>16500</v>
      </c>
      <c r="N95" s="30">
        <f t="shared" si="8"/>
        <v>16500</v>
      </c>
    </row>
    <row r="96" spans="1:20">
      <c r="F96" s="17" t="s">
        <v>57</v>
      </c>
      <c r="G96" s="25">
        <v>1</v>
      </c>
      <c r="I96" s="17" t="s">
        <v>630</v>
      </c>
      <c r="J96" s="30">
        <v>1100</v>
      </c>
      <c r="K96" s="30">
        <f t="shared" si="7"/>
        <v>1100</v>
      </c>
      <c r="M96" s="30">
        <f t="shared" si="6"/>
        <v>1100</v>
      </c>
      <c r="N96" s="30">
        <f t="shared" si="8"/>
        <v>1100</v>
      </c>
    </row>
    <row r="97" spans="1:20">
      <c r="A97" s="44">
        <v>41608</v>
      </c>
      <c r="B97" s="17" t="s">
        <v>631</v>
      </c>
      <c r="D97" s="25">
        <v>890</v>
      </c>
      <c r="E97" s="25">
        <v>38305</v>
      </c>
      <c r="F97" s="17" t="s">
        <v>632</v>
      </c>
      <c r="G97" s="25">
        <v>1</v>
      </c>
      <c r="H97" s="25">
        <v>2611</v>
      </c>
      <c r="I97" s="17" t="s">
        <v>634</v>
      </c>
      <c r="J97" s="30">
        <v>25500</v>
      </c>
      <c r="K97" s="30">
        <f t="shared" si="7"/>
        <v>25500</v>
      </c>
      <c r="M97" s="30">
        <f t="shared" si="6"/>
        <v>25500</v>
      </c>
      <c r="N97" s="30">
        <f t="shared" si="8"/>
        <v>25500</v>
      </c>
    </row>
    <row r="98" spans="1:20">
      <c r="F98" s="17" t="s">
        <v>633</v>
      </c>
      <c r="G98" s="25">
        <v>1</v>
      </c>
      <c r="I98" s="17" t="s">
        <v>635</v>
      </c>
      <c r="J98" s="30">
        <v>5400</v>
      </c>
      <c r="K98" s="30">
        <f t="shared" si="7"/>
        <v>5400</v>
      </c>
      <c r="M98" s="30">
        <f t="shared" si="6"/>
        <v>5400</v>
      </c>
      <c r="N98" s="30">
        <f t="shared" si="8"/>
        <v>5400</v>
      </c>
    </row>
    <row r="99" spans="1:20">
      <c r="A99" s="44">
        <v>41608</v>
      </c>
      <c r="B99" s="17" t="s">
        <v>636</v>
      </c>
      <c r="D99" s="25">
        <v>891</v>
      </c>
      <c r="E99" s="25">
        <v>38186</v>
      </c>
      <c r="F99" s="17" t="s">
        <v>496</v>
      </c>
      <c r="G99" s="25">
        <v>1</v>
      </c>
      <c r="H99" s="25">
        <v>2605</v>
      </c>
      <c r="I99" s="17" t="s">
        <v>637</v>
      </c>
      <c r="J99" s="30">
        <v>1100</v>
      </c>
      <c r="K99" s="30">
        <f t="shared" si="7"/>
        <v>1100</v>
      </c>
      <c r="M99" s="30">
        <f t="shared" si="6"/>
        <v>1100</v>
      </c>
      <c r="N99" s="30">
        <f t="shared" si="8"/>
        <v>1100</v>
      </c>
    </row>
    <row r="100" spans="1:20">
      <c r="A100" s="44">
        <v>41608</v>
      </c>
      <c r="B100" s="17" t="s">
        <v>638</v>
      </c>
      <c r="D100" s="25">
        <v>892</v>
      </c>
      <c r="E100" s="25">
        <v>38185</v>
      </c>
      <c r="F100" s="17" t="s">
        <v>44</v>
      </c>
      <c r="G100" s="25">
        <v>1</v>
      </c>
      <c r="H100" s="25">
        <v>2623</v>
      </c>
      <c r="I100" s="17" t="s">
        <v>639</v>
      </c>
      <c r="J100" s="30">
        <v>650</v>
      </c>
      <c r="K100" s="30">
        <f t="shared" si="7"/>
        <v>650</v>
      </c>
      <c r="M100" s="30">
        <f t="shared" si="6"/>
        <v>650</v>
      </c>
      <c r="N100" s="30">
        <f t="shared" si="8"/>
        <v>650</v>
      </c>
    </row>
    <row r="101" spans="1:20">
      <c r="A101" s="44">
        <v>41608</v>
      </c>
      <c r="B101" s="17" t="s">
        <v>640</v>
      </c>
      <c r="D101" s="25">
        <v>893</v>
      </c>
      <c r="E101" s="25">
        <v>38187</v>
      </c>
      <c r="F101" s="17" t="s">
        <v>207</v>
      </c>
      <c r="G101" s="25">
        <v>1</v>
      </c>
      <c r="H101" s="25">
        <v>2606</v>
      </c>
      <c r="I101" s="17" t="s">
        <v>641</v>
      </c>
      <c r="J101" s="30">
        <v>16000</v>
      </c>
      <c r="K101" s="30">
        <f t="shared" ref="K101:K144" si="9">J101*G101</f>
        <v>16000</v>
      </c>
      <c r="M101" s="30">
        <f t="shared" si="6"/>
        <v>16000</v>
      </c>
      <c r="N101" s="30">
        <f t="shared" si="8"/>
        <v>16000</v>
      </c>
      <c r="T101" s="17" t="s">
        <v>644</v>
      </c>
    </row>
    <row r="102" spans="1:20">
      <c r="F102" s="17" t="s">
        <v>34</v>
      </c>
      <c r="G102" s="25">
        <v>1</v>
      </c>
      <c r="I102" s="17" t="s">
        <v>642</v>
      </c>
      <c r="J102" s="30">
        <v>5000</v>
      </c>
      <c r="K102" s="30">
        <f t="shared" si="9"/>
        <v>5000</v>
      </c>
      <c r="M102" s="30">
        <f t="shared" si="6"/>
        <v>5000</v>
      </c>
      <c r="N102" s="30">
        <f t="shared" si="8"/>
        <v>5000</v>
      </c>
    </row>
    <row r="103" spans="1:20">
      <c r="A103" s="44">
        <v>41608</v>
      </c>
      <c r="B103" s="17" t="s">
        <v>643</v>
      </c>
      <c r="D103" s="25">
        <v>894</v>
      </c>
      <c r="E103" s="25">
        <v>38188</v>
      </c>
      <c r="F103" s="17" t="s">
        <v>491</v>
      </c>
      <c r="G103" s="25">
        <v>1</v>
      </c>
      <c r="H103" s="25">
        <v>2607</v>
      </c>
      <c r="I103" s="17" t="s">
        <v>645</v>
      </c>
      <c r="J103" s="30">
        <v>300</v>
      </c>
      <c r="K103" s="30">
        <f t="shared" si="9"/>
        <v>300</v>
      </c>
      <c r="M103" s="30">
        <f t="shared" si="6"/>
        <v>300</v>
      </c>
      <c r="N103" s="30">
        <f t="shared" si="8"/>
        <v>300</v>
      </c>
    </row>
    <row r="104" spans="1:20">
      <c r="A104" s="44">
        <v>41608</v>
      </c>
      <c r="B104" s="17" t="s">
        <v>646</v>
      </c>
      <c r="D104" s="25">
        <v>895</v>
      </c>
      <c r="E104" s="25">
        <v>38189</v>
      </c>
      <c r="F104" s="17" t="s">
        <v>647</v>
      </c>
      <c r="G104" s="25">
        <v>1</v>
      </c>
      <c r="H104" s="25">
        <v>2608</v>
      </c>
      <c r="I104" s="17" t="s">
        <v>648</v>
      </c>
      <c r="J104" s="30">
        <v>10000</v>
      </c>
      <c r="K104" s="30">
        <f t="shared" si="9"/>
        <v>10000</v>
      </c>
      <c r="M104" s="30">
        <f t="shared" si="6"/>
        <v>10000</v>
      </c>
      <c r="N104" s="30">
        <f t="shared" si="8"/>
        <v>10000</v>
      </c>
      <c r="T104" s="17" t="s">
        <v>644</v>
      </c>
    </row>
    <row r="105" spans="1:20">
      <c r="F105" s="17" t="s">
        <v>48</v>
      </c>
      <c r="G105" s="25">
        <v>1</v>
      </c>
      <c r="I105" s="17" t="s">
        <v>780</v>
      </c>
      <c r="J105" s="30">
        <v>7600</v>
      </c>
      <c r="K105" s="30">
        <f t="shared" si="9"/>
        <v>7600</v>
      </c>
      <c r="M105" s="30">
        <f t="shared" si="6"/>
        <v>7600</v>
      </c>
      <c r="N105" s="30">
        <f t="shared" si="8"/>
        <v>7600</v>
      </c>
    </row>
    <row r="106" spans="1:20">
      <c r="A106" s="44">
        <v>41608</v>
      </c>
      <c r="B106" s="17" t="s">
        <v>431</v>
      </c>
      <c r="D106" s="25">
        <v>896</v>
      </c>
      <c r="E106" s="25">
        <v>38190</v>
      </c>
      <c r="F106" s="270" t="s">
        <v>649</v>
      </c>
      <c r="G106" s="25">
        <v>1</v>
      </c>
      <c r="H106" s="25">
        <v>2612</v>
      </c>
      <c r="I106" s="17" t="s">
        <v>650</v>
      </c>
      <c r="J106" s="30">
        <v>16500</v>
      </c>
      <c r="K106" s="30">
        <f t="shared" si="9"/>
        <v>16500</v>
      </c>
      <c r="M106" s="30">
        <f t="shared" si="6"/>
        <v>16500</v>
      </c>
      <c r="N106" s="30">
        <f t="shared" si="8"/>
        <v>16500</v>
      </c>
    </row>
    <row r="107" spans="1:20">
      <c r="F107" s="17" t="s">
        <v>77</v>
      </c>
      <c r="G107" s="25">
        <v>1</v>
      </c>
      <c r="I107" s="17" t="s">
        <v>651</v>
      </c>
      <c r="J107" s="30">
        <v>950</v>
      </c>
      <c r="K107" s="30">
        <f t="shared" si="9"/>
        <v>950</v>
      </c>
      <c r="M107" s="30">
        <f t="shared" si="6"/>
        <v>950</v>
      </c>
      <c r="N107" s="30">
        <f t="shared" si="8"/>
        <v>950</v>
      </c>
    </row>
    <row r="108" spans="1:20">
      <c r="A108" s="44">
        <v>41608</v>
      </c>
      <c r="B108" s="17" t="s">
        <v>652</v>
      </c>
      <c r="D108" s="25">
        <v>897</v>
      </c>
      <c r="E108" s="25">
        <v>38191</v>
      </c>
      <c r="F108" s="17" t="s">
        <v>44</v>
      </c>
      <c r="G108" s="25">
        <v>1</v>
      </c>
      <c r="H108" s="25">
        <v>2609</v>
      </c>
      <c r="I108" s="17" t="s">
        <v>653</v>
      </c>
      <c r="J108" s="30">
        <v>650</v>
      </c>
      <c r="K108" s="30">
        <f t="shared" si="9"/>
        <v>650</v>
      </c>
      <c r="M108" s="30">
        <f t="shared" si="6"/>
        <v>650</v>
      </c>
      <c r="N108" s="30">
        <f t="shared" si="8"/>
        <v>650</v>
      </c>
    </row>
    <row r="109" spans="1:20">
      <c r="A109" s="44">
        <v>41608</v>
      </c>
      <c r="B109" s="17" t="s">
        <v>654</v>
      </c>
      <c r="D109" s="25">
        <v>898</v>
      </c>
      <c r="E109" s="25">
        <v>38306</v>
      </c>
      <c r="F109" s="17" t="s">
        <v>491</v>
      </c>
      <c r="G109" s="25">
        <v>1</v>
      </c>
      <c r="H109" s="25">
        <v>2610</v>
      </c>
      <c r="I109" s="17" t="s">
        <v>655</v>
      </c>
      <c r="J109" s="30">
        <v>300</v>
      </c>
      <c r="K109" s="30">
        <f t="shared" si="9"/>
        <v>300</v>
      </c>
      <c r="M109" s="30">
        <f t="shared" si="6"/>
        <v>300</v>
      </c>
      <c r="N109" s="30">
        <f t="shared" si="8"/>
        <v>300</v>
      </c>
    </row>
    <row r="110" spans="1:20">
      <c r="A110" s="44">
        <v>41608</v>
      </c>
      <c r="B110" s="17" t="s">
        <v>656</v>
      </c>
      <c r="D110" s="25">
        <v>955</v>
      </c>
      <c r="E110" s="25">
        <v>38192</v>
      </c>
      <c r="F110" s="17" t="s">
        <v>205</v>
      </c>
      <c r="G110" s="25">
        <v>1</v>
      </c>
      <c r="H110" s="25">
        <v>2613</v>
      </c>
      <c r="I110" s="17" t="s">
        <v>657</v>
      </c>
      <c r="J110" s="30">
        <v>500</v>
      </c>
      <c r="K110" s="30">
        <f t="shared" si="9"/>
        <v>500</v>
      </c>
      <c r="M110" s="30">
        <f t="shared" si="6"/>
        <v>500</v>
      </c>
      <c r="N110" s="30">
        <f t="shared" si="8"/>
        <v>500</v>
      </c>
    </row>
    <row r="111" spans="1:20">
      <c r="A111" s="44">
        <v>41608</v>
      </c>
      <c r="B111" s="17" t="s">
        <v>658</v>
      </c>
      <c r="D111" s="25">
        <v>899</v>
      </c>
      <c r="E111" s="25">
        <v>38193</v>
      </c>
      <c r="F111" s="17" t="s">
        <v>205</v>
      </c>
      <c r="G111" s="25">
        <v>1</v>
      </c>
      <c r="H111" s="25">
        <v>2624</v>
      </c>
      <c r="J111" s="30">
        <v>500</v>
      </c>
      <c r="K111" s="30">
        <f t="shared" si="9"/>
        <v>500</v>
      </c>
      <c r="M111" s="30">
        <f t="shared" si="6"/>
        <v>500</v>
      </c>
      <c r="N111" s="30">
        <f t="shared" si="8"/>
        <v>500</v>
      </c>
    </row>
    <row r="112" spans="1:20">
      <c r="A112" s="44">
        <v>41608</v>
      </c>
      <c r="B112" s="17" t="s">
        <v>659</v>
      </c>
      <c r="D112" s="25">
        <v>900</v>
      </c>
      <c r="E112" s="25">
        <v>38307</v>
      </c>
      <c r="F112" s="17" t="s">
        <v>34</v>
      </c>
      <c r="G112" s="25">
        <v>1</v>
      </c>
      <c r="H112" s="25">
        <v>2614</v>
      </c>
      <c r="I112" s="17" t="s">
        <v>661</v>
      </c>
      <c r="J112" s="30">
        <v>5500</v>
      </c>
      <c r="K112" s="30">
        <f t="shared" si="9"/>
        <v>5500</v>
      </c>
      <c r="M112" s="30">
        <f t="shared" si="6"/>
        <v>5500</v>
      </c>
      <c r="N112" s="30">
        <f t="shared" si="8"/>
        <v>5500</v>
      </c>
    </row>
    <row r="113" spans="1:20">
      <c r="F113" s="17" t="s">
        <v>660</v>
      </c>
      <c r="G113" s="25">
        <v>1</v>
      </c>
      <c r="J113" s="30">
        <v>300</v>
      </c>
      <c r="K113" s="30">
        <f t="shared" si="9"/>
        <v>300</v>
      </c>
      <c r="M113" s="30">
        <f t="shared" si="6"/>
        <v>300</v>
      </c>
      <c r="N113" s="30">
        <f t="shared" si="8"/>
        <v>300</v>
      </c>
    </row>
    <row r="114" spans="1:20">
      <c r="F114" s="17" t="s">
        <v>310</v>
      </c>
      <c r="G114" s="25">
        <v>1</v>
      </c>
      <c r="I114" s="17" t="s">
        <v>662</v>
      </c>
      <c r="J114" s="30">
        <v>300</v>
      </c>
      <c r="K114" s="30">
        <f t="shared" si="9"/>
        <v>300</v>
      </c>
      <c r="M114" s="30">
        <f t="shared" si="6"/>
        <v>300</v>
      </c>
      <c r="N114" s="30">
        <f t="shared" si="8"/>
        <v>300</v>
      </c>
    </row>
    <row r="115" spans="1:20">
      <c r="A115" s="44">
        <v>41608</v>
      </c>
      <c r="B115" s="17" t="s">
        <v>663</v>
      </c>
      <c r="D115" s="25">
        <v>956</v>
      </c>
      <c r="E115" s="25">
        <v>38038</v>
      </c>
      <c r="F115" s="17" t="s">
        <v>205</v>
      </c>
      <c r="G115" s="25">
        <v>1</v>
      </c>
      <c r="H115" s="25">
        <v>2626</v>
      </c>
      <c r="I115" s="17" t="s">
        <v>664</v>
      </c>
      <c r="J115" s="30">
        <v>500</v>
      </c>
      <c r="K115" s="30">
        <f t="shared" si="9"/>
        <v>500</v>
      </c>
      <c r="M115" s="30">
        <f t="shared" si="6"/>
        <v>500</v>
      </c>
      <c r="N115" s="30">
        <f t="shared" si="8"/>
        <v>500</v>
      </c>
    </row>
    <row r="116" spans="1:20">
      <c r="F116" s="17" t="s">
        <v>44</v>
      </c>
      <c r="G116" s="25">
        <v>1</v>
      </c>
      <c r="I116" s="17" t="s">
        <v>665</v>
      </c>
      <c r="J116" s="30">
        <v>650</v>
      </c>
      <c r="K116" s="30">
        <f t="shared" si="9"/>
        <v>650</v>
      </c>
      <c r="M116" s="30">
        <f t="shared" si="6"/>
        <v>650</v>
      </c>
      <c r="N116" s="30">
        <f t="shared" si="8"/>
        <v>650</v>
      </c>
    </row>
    <row r="117" spans="1:20">
      <c r="A117" s="44">
        <v>41608</v>
      </c>
      <c r="B117" s="17" t="s">
        <v>666</v>
      </c>
      <c r="D117" s="25">
        <v>957</v>
      </c>
      <c r="E117" s="25">
        <v>38194</v>
      </c>
      <c r="F117" s="270" t="s">
        <v>667</v>
      </c>
      <c r="G117" s="25">
        <v>1</v>
      </c>
      <c r="H117" s="25">
        <v>2615</v>
      </c>
      <c r="I117" s="17" t="s">
        <v>668</v>
      </c>
      <c r="J117" s="30">
        <v>16500</v>
      </c>
      <c r="K117" s="30">
        <f t="shared" si="9"/>
        <v>16500</v>
      </c>
      <c r="M117" s="30">
        <f t="shared" si="6"/>
        <v>16500</v>
      </c>
      <c r="N117" s="30">
        <f t="shared" si="8"/>
        <v>16500</v>
      </c>
    </row>
    <row r="118" spans="1:20">
      <c r="F118" s="17" t="s">
        <v>150</v>
      </c>
      <c r="G118" s="25">
        <v>1</v>
      </c>
      <c r="I118" s="17" t="s">
        <v>669</v>
      </c>
      <c r="J118" s="30">
        <v>3800</v>
      </c>
      <c r="K118" s="30">
        <f t="shared" si="9"/>
        <v>3800</v>
      </c>
      <c r="M118" s="30">
        <f t="shared" si="6"/>
        <v>3800</v>
      </c>
      <c r="N118" s="30">
        <f t="shared" si="8"/>
        <v>3800</v>
      </c>
    </row>
    <row r="119" spans="1:20">
      <c r="F119" s="17" t="s">
        <v>44</v>
      </c>
      <c r="G119" s="25">
        <v>1</v>
      </c>
      <c r="I119" s="17" t="s">
        <v>670</v>
      </c>
      <c r="J119" s="30">
        <v>650</v>
      </c>
      <c r="K119" s="30">
        <f t="shared" si="9"/>
        <v>650</v>
      </c>
      <c r="M119" s="30">
        <f t="shared" si="6"/>
        <v>650</v>
      </c>
      <c r="N119" s="30">
        <f t="shared" si="8"/>
        <v>650</v>
      </c>
    </row>
    <row r="120" spans="1:20">
      <c r="A120" s="44">
        <v>41608</v>
      </c>
      <c r="B120" s="17" t="s">
        <v>671</v>
      </c>
      <c r="D120" s="25">
        <v>958</v>
      </c>
      <c r="E120" s="25">
        <v>38195</v>
      </c>
      <c r="F120" s="17" t="s">
        <v>101</v>
      </c>
      <c r="G120" s="25">
        <v>1</v>
      </c>
      <c r="I120" s="17" t="s">
        <v>672</v>
      </c>
      <c r="J120" s="30">
        <v>10500</v>
      </c>
      <c r="K120" s="30">
        <f t="shared" si="9"/>
        <v>10500</v>
      </c>
      <c r="M120" s="30">
        <f t="shared" si="6"/>
        <v>10500</v>
      </c>
      <c r="N120" s="30">
        <f t="shared" si="8"/>
        <v>10500</v>
      </c>
    </row>
    <row r="121" spans="1:20">
      <c r="F121" s="17" t="s">
        <v>209</v>
      </c>
      <c r="G121" s="25">
        <v>1</v>
      </c>
      <c r="J121" s="30">
        <v>300</v>
      </c>
      <c r="K121" s="30">
        <f t="shared" si="9"/>
        <v>300</v>
      </c>
      <c r="M121" s="30">
        <f t="shared" si="6"/>
        <v>300</v>
      </c>
      <c r="N121" s="30">
        <f t="shared" si="8"/>
        <v>300</v>
      </c>
    </row>
    <row r="122" spans="1:20">
      <c r="A122" s="44">
        <v>41608</v>
      </c>
      <c r="B122" s="17" t="s">
        <v>673</v>
      </c>
      <c r="D122" s="25">
        <v>959</v>
      </c>
      <c r="E122" s="25">
        <v>38196</v>
      </c>
      <c r="F122" s="17" t="s">
        <v>44</v>
      </c>
      <c r="G122" s="25">
        <v>1</v>
      </c>
      <c r="H122" s="25">
        <v>2616</v>
      </c>
      <c r="I122" s="17" t="s">
        <v>674</v>
      </c>
      <c r="J122" s="30">
        <v>650</v>
      </c>
      <c r="K122" s="30">
        <f t="shared" si="9"/>
        <v>650</v>
      </c>
      <c r="M122" s="30">
        <f t="shared" si="6"/>
        <v>650</v>
      </c>
      <c r="N122" s="30">
        <f t="shared" si="8"/>
        <v>650</v>
      </c>
    </row>
    <row r="123" spans="1:20">
      <c r="F123" s="17" t="s">
        <v>48</v>
      </c>
      <c r="G123" s="25">
        <v>1</v>
      </c>
      <c r="I123" s="17" t="s">
        <v>675</v>
      </c>
      <c r="J123" s="30">
        <v>7700</v>
      </c>
      <c r="K123" s="30">
        <f t="shared" si="9"/>
        <v>7700</v>
      </c>
      <c r="M123" s="30">
        <f t="shared" si="6"/>
        <v>7700</v>
      </c>
      <c r="N123" s="30">
        <f t="shared" si="8"/>
        <v>7700</v>
      </c>
    </row>
    <row r="124" spans="1:20">
      <c r="A124" s="44">
        <v>41608</v>
      </c>
      <c r="B124" s="17" t="s">
        <v>676</v>
      </c>
      <c r="D124" s="25">
        <v>960</v>
      </c>
      <c r="E124" s="25">
        <v>38197</v>
      </c>
      <c r="F124" s="17" t="s">
        <v>44</v>
      </c>
      <c r="G124" s="25">
        <v>1</v>
      </c>
      <c r="H124" s="25">
        <v>2627</v>
      </c>
      <c r="I124" s="17" t="s">
        <v>677</v>
      </c>
      <c r="J124" s="30">
        <v>650</v>
      </c>
      <c r="K124" s="30">
        <f t="shared" si="9"/>
        <v>650</v>
      </c>
      <c r="M124" s="30">
        <f t="shared" si="6"/>
        <v>650</v>
      </c>
      <c r="N124" s="30">
        <f t="shared" si="8"/>
        <v>650</v>
      </c>
    </row>
    <row r="125" spans="1:20">
      <c r="A125" s="44">
        <v>41608</v>
      </c>
      <c r="B125" s="17" t="s">
        <v>678</v>
      </c>
      <c r="D125" s="25">
        <v>961</v>
      </c>
      <c r="E125" s="25">
        <v>38198</v>
      </c>
      <c r="F125" s="17" t="s">
        <v>34</v>
      </c>
      <c r="G125" s="25">
        <v>1</v>
      </c>
      <c r="H125" s="25">
        <v>2628</v>
      </c>
      <c r="I125" s="17" t="s">
        <v>679</v>
      </c>
      <c r="J125" s="30">
        <v>5500</v>
      </c>
      <c r="K125" s="30">
        <f t="shared" si="9"/>
        <v>5500</v>
      </c>
      <c r="M125" s="30">
        <f t="shared" si="6"/>
        <v>5500</v>
      </c>
      <c r="N125" s="30">
        <f t="shared" si="8"/>
        <v>5500</v>
      </c>
    </row>
    <row r="126" spans="1:20">
      <c r="A126" s="44">
        <v>41608</v>
      </c>
      <c r="B126" s="17" t="s">
        <v>680</v>
      </c>
      <c r="E126" s="25">
        <v>38199</v>
      </c>
      <c r="F126" s="17" t="s">
        <v>34</v>
      </c>
      <c r="G126" s="25">
        <v>1</v>
      </c>
      <c r="H126" s="25">
        <v>2617</v>
      </c>
      <c r="I126" s="20" t="s">
        <v>781</v>
      </c>
      <c r="J126" s="30">
        <v>5500</v>
      </c>
      <c r="K126" s="30">
        <f t="shared" si="9"/>
        <v>5500</v>
      </c>
      <c r="M126" s="30">
        <f t="shared" ref="M126:M161" si="10">+K126+L126</f>
        <v>5500</v>
      </c>
      <c r="N126" s="30">
        <v>0</v>
      </c>
      <c r="O126" s="30">
        <v>5500</v>
      </c>
      <c r="T126" s="17" t="s">
        <v>692</v>
      </c>
    </row>
    <row r="127" spans="1:20">
      <c r="A127" s="44">
        <v>41608</v>
      </c>
      <c r="B127" s="17" t="s">
        <v>681</v>
      </c>
      <c r="C127" s="20" t="s">
        <v>682</v>
      </c>
      <c r="E127" s="25">
        <v>38309</v>
      </c>
      <c r="F127" s="17" t="s">
        <v>683</v>
      </c>
      <c r="G127" s="25">
        <v>20</v>
      </c>
      <c r="H127" s="25">
        <v>26078</v>
      </c>
      <c r="I127" s="17" t="s">
        <v>1449</v>
      </c>
      <c r="J127" s="30">
        <v>1000</v>
      </c>
      <c r="K127" s="30">
        <f t="shared" si="9"/>
        <v>20000</v>
      </c>
      <c r="M127" s="30">
        <f t="shared" si="10"/>
        <v>20000</v>
      </c>
      <c r="N127" s="30">
        <v>0</v>
      </c>
      <c r="P127" s="17" t="s">
        <v>97</v>
      </c>
      <c r="Q127" s="20" t="s">
        <v>684</v>
      </c>
      <c r="R127" s="99">
        <v>41608</v>
      </c>
      <c r="S127" s="30">
        <v>75300</v>
      </c>
      <c r="T127" s="17" t="s">
        <v>814</v>
      </c>
    </row>
    <row r="128" spans="1:20">
      <c r="C128" s="20"/>
      <c r="I128" s="17" t="s">
        <v>1450</v>
      </c>
      <c r="Q128" s="20"/>
      <c r="R128" s="99"/>
    </row>
    <row r="129" spans="1:20">
      <c r="C129" s="20"/>
      <c r="I129" s="17" t="s">
        <v>1448</v>
      </c>
      <c r="Q129" s="20"/>
      <c r="R129" s="99"/>
    </row>
    <row r="130" spans="1:20">
      <c r="C130" s="20"/>
      <c r="I130" s="17" t="s">
        <v>1451</v>
      </c>
      <c r="Q130" s="20"/>
      <c r="R130" s="99"/>
    </row>
    <row r="131" spans="1:20">
      <c r="C131" s="20"/>
      <c r="I131" s="17" t="s">
        <v>1452</v>
      </c>
      <c r="Q131" s="20"/>
      <c r="R131" s="99"/>
    </row>
    <row r="132" spans="1:20">
      <c r="E132" s="25">
        <v>37959</v>
      </c>
      <c r="F132" s="17" t="s">
        <v>376</v>
      </c>
      <c r="G132" s="25">
        <v>2</v>
      </c>
      <c r="I132" s="17" t="s">
        <v>685</v>
      </c>
      <c r="J132" s="30">
        <v>14700</v>
      </c>
      <c r="K132" s="30">
        <f t="shared" si="9"/>
        <v>29400</v>
      </c>
      <c r="M132" s="30">
        <f t="shared" si="10"/>
        <v>29400</v>
      </c>
      <c r="N132" s="30">
        <v>0</v>
      </c>
    </row>
    <row r="133" spans="1:20">
      <c r="E133" s="25">
        <v>38200</v>
      </c>
      <c r="F133" s="17" t="s">
        <v>34</v>
      </c>
      <c r="G133" s="25">
        <v>5</v>
      </c>
      <c r="I133" s="17" t="s">
        <v>1453</v>
      </c>
      <c r="J133" s="30">
        <v>5000</v>
      </c>
      <c r="K133" s="30">
        <f t="shared" si="9"/>
        <v>25000</v>
      </c>
      <c r="M133" s="30">
        <f t="shared" si="10"/>
        <v>25000</v>
      </c>
      <c r="N133" s="30">
        <v>0</v>
      </c>
    </row>
    <row r="134" spans="1:20">
      <c r="I134" s="17" t="s">
        <v>1454</v>
      </c>
    </row>
    <row r="135" spans="1:20">
      <c r="F135" s="17" t="s">
        <v>660</v>
      </c>
      <c r="G135" s="25">
        <v>3</v>
      </c>
      <c r="I135" s="17" t="s">
        <v>249</v>
      </c>
      <c r="J135" s="30">
        <v>300</v>
      </c>
      <c r="K135" s="30">
        <f t="shared" si="9"/>
        <v>900</v>
      </c>
      <c r="M135" s="30">
        <f t="shared" si="10"/>
        <v>900</v>
      </c>
      <c r="N135" s="30">
        <v>0</v>
      </c>
    </row>
    <row r="136" spans="1:20">
      <c r="A136" s="44">
        <v>41608</v>
      </c>
      <c r="B136" s="17" t="s">
        <v>686</v>
      </c>
      <c r="D136" s="25">
        <v>963</v>
      </c>
      <c r="E136" s="25">
        <v>38310</v>
      </c>
      <c r="F136" s="17" t="s">
        <v>205</v>
      </c>
      <c r="G136" s="25">
        <v>1</v>
      </c>
      <c r="H136" s="25">
        <v>2619</v>
      </c>
      <c r="I136" s="17" t="s">
        <v>687</v>
      </c>
      <c r="J136" s="30">
        <v>500</v>
      </c>
      <c r="K136" s="30">
        <f t="shared" si="9"/>
        <v>500</v>
      </c>
      <c r="M136" s="30">
        <f t="shared" si="10"/>
        <v>500</v>
      </c>
      <c r="N136" s="30">
        <f t="shared" ref="N136:N161" si="11">K136</f>
        <v>500</v>
      </c>
    </row>
    <row r="137" spans="1:20">
      <c r="A137" s="44">
        <v>41608</v>
      </c>
      <c r="B137" s="17" t="s">
        <v>688</v>
      </c>
      <c r="D137" s="25">
        <v>874</v>
      </c>
      <c r="E137" s="25">
        <v>38311</v>
      </c>
      <c r="F137" s="270" t="s">
        <v>380</v>
      </c>
      <c r="G137" s="25">
        <v>1</v>
      </c>
      <c r="H137" s="25">
        <v>2621</v>
      </c>
      <c r="I137" s="17" t="s">
        <v>689</v>
      </c>
      <c r="J137" s="30">
        <v>16500</v>
      </c>
      <c r="K137" s="30">
        <f t="shared" si="9"/>
        <v>16500</v>
      </c>
      <c r="M137" s="30">
        <f t="shared" si="10"/>
        <v>16500</v>
      </c>
      <c r="N137" s="30">
        <f t="shared" si="11"/>
        <v>16500</v>
      </c>
    </row>
    <row r="138" spans="1:20">
      <c r="A138" s="44">
        <v>41608</v>
      </c>
      <c r="B138" s="17" t="s">
        <v>690</v>
      </c>
      <c r="E138" s="25">
        <v>38313</v>
      </c>
      <c r="F138" s="17" t="s">
        <v>57</v>
      </c>
      <c r="G138" s="25">
        <v>1</v>
      </c>
      <c r="H138" s="25">
        <v>2622</v>
      </c>
      <c r="I138" s="17" t="s">
        <v>691</v>
      </c>
      <c r="J138" s="30">
        <v>1100</v>
      </c>
      <c r="K138" s="30">
        <f t="shared" si="9"/>
        <v>1100</v>
      </c>
      <c r="M138" s="30">
        <f t="shared" si="10"/>
        <v>1100</v>
      </c>
      <c r="N138" s="30">
        <v>0</v>
      </c>
      <c r="O138" s="30">
        <v>1100</v>
      </c>
      <c r="T138" s="17" t="s">
        <v>692</v>
      </c>
    </row>
    <row r="139" spans="1:20">
      <c r="A139" s="44">
        <v>41608</v>
      </c>
      <c r="B139" s="17" t="s">
        <v>688</v>
      </c>
      <c r="D139" s="25">
        <v>964</v>
      </c>
      <c r="E139" s="25">
        <v>38312</v>
      </c>
      <c r="F139" s="17" t="s">
        <v>34</v>
      </c>
      <c r="G139" s="25">
        <v>1</v>
      </c>
      <c r="H139" s="25">
        <v>2620</v>
      </c>
      <c r="I139" s="17" t="s">
        <v>693</v>
      </c>
      <c r="J139" s="30">
        <v>5500</v>
      </c>
      <c r="K139" s="30">
        <f t="shared" si="9"/>
        <v>5500</v>
      </c>
      <c r="M139" s="30">
        <f t="shared" si="10"/>
        <v>5500</v>
      </c>
      <c r="N139" s="30">
        <f t="shared" si="11"/>
        <v>5500</v>
      </c>
    </row>
    <row r="140" spans="1:20">
      <c r="A140" s="44">
        <v>41608</v>
      </c>
      <c r="B140" s="17" t="s">
        <v>694</v>
      </c>
      <c r="D140" s="25">
        <v>965</v>
      </c>
      <c r="E140" s="25">
        <v>38314</v>
      </c>
      <c r="F140" s="17" t="s">
        <v>44</v>
      </c>
      <c r="G140" s="25">
        <v>1</v>
      </c>
      <c r="H140" s="25">
        <v>2630</v>
      </c>
      <c r="I140" s="17" t="s">
        <v>696</v>
      </c>
      <c r="J140" s="30">
        <v>650</v>
      </c>
      <c r="K140" s="30">
        <f t="shared" si="9"/>
        <v>650</v>
      </c>
      <c r="M140" s="30">
        <f t="shared" si="10"/>
        <v>650</v>
      </c>
      <c r="N140" s="30">
        <f t="shared" si="11"/>
        <v>650</v>
      </c>
    </row>
    <row r="141" spans="1:20">
      <c r="A141" s="44">
        <v>41608</v>
      </c>
      <c r="B141" s="17" t="s">
        <v>695</v>
      </c>
      <c r="D141" s="25">
        <v>966</v>
      </c>
      <c r="E141" s="25">
        <v>38315</v>
      </c>
      <c r="F141" s="17" t="s">
        <v>178</v>
      </c>
      <c r="G141" s="25">
        <v>1</v>
      </c>
      <c r="H141" s="25">
        <v>2632</v>
      </c>
      <c r="I141" s="17" t="s">
        <v>782</v>
      </c>
      <c r="J141" s="30">
        <v>5500</v>
      </c>
      <c r="K141" s="30">
        <f t="shared" si="9"/>
        <v>5500</v>
      </c>
      <c r="M141" s="30">
        <f t="shared" si="10"/>
        <v>5500</v>
      </c>
      <c r="N141" s="30">
        <f t="shared" si="11"/>
        <v>5500</v>
      </c>
    </row>
    <row r="142" spans="1:20">
      <c r="F142" s="17" t="s">
        <v>660</v>
      </c>
      <c r="G142" s="25">
        <v>1</v>
      </c>
      <c r="J142" s="30">
        <v>300</v>
      </c>
      <c r="K142" s="30">
        <f t="shared" si="9"/>
        <v>300</v>
      </c>
      <c r="M142" s="30">
        <f t="shared" si="10"/>
        <v>300</v>
      </c>
      <c r="N142" s="30">
        <f t="shared" si="11"/>
        <v>300</v>
      </c>
    </row>
    <row r="143" spans="1:20">
      <c r="A143" s="44">
        <v>41608</v>
      </c>
      <c r="B143" s="17" t="s">
        <v>698</v>
      </c>
      <c r="C143" s="20" t="s">
        <v>699</v>
      </c>
      <c r="E143" s="25">
        <v>38317</v>
      </c>
      <c r="F143" s="17" t="s">
        <v>700</v>
      </c>
      <c r="G143" s="25">
        <v>1</v>
      </c>
      <c r="H143" s="25">
        <v>26080</v>
      </c>
      <c r="I143" s="17" t="s">
        <v>701</v>
      </c>
      <c r="J143" s="30">
        <v>42100</v>
      </c>
      <c r="K143" s="30">
        <f t="shared" si="9"/>
        <v>42100</v>
      </c>
      <c r="M143" s="30">
        <f t="shared" si="10"/>
        <v>42100</v>
      </c>
      <c r="N143" s="30">
        <v>0</v>
      </c>
      <c r="P143" s="17" t="s">
        <v>702</v>
      </c>
      <c r="Q143" s="20" t="s">
        <v>703</v>
      </c>
      <c r="R143" s="99">
        <v>41608</v>
      </c>
      <c r="S143" s="30">
        <v>42100</v>
      </c>
    </row>
    <row r="144" spans="1:20">
      <c r="A144" s="44">
        <v>41608</v>
      </c>
      <c r="B144" s="17" t="s">
        <v>472</v>
      </c>
      <c r="D144" s="25">
        <v>968</v>
      </c>
      <c r="E144" s="25">
        <v>38319</v>
      </c>
      <c r="F144" s="17" t="s">
        <v>150</v>
      </c>
      <c r="G144" s="25">
        <v>1</v>
      </c>
      <c r="H144" s="25">
        <v>2634</v>
      </c>
      <c r="I144" s="17" t="s">
        <v>704</v>
      </c>
      <c r="J144" s="30">
        <v>3800</v>
      </c>
      <c r="K144" s="30">
        <f t="shared" si="9"/>
        <v>3800</v>
      </c>
      <c r="M144" s="30">
        <f t="shared" si="10"/>
        <v>3800</v>
      </c>
      <c r="N144" s="30">
        <f t="shared" si="11"/>
        <v>3800</v>
      </c>
    </row>
    <row r="145" spans="1:20">
      <c r="A145" s="44">
        <v>41608</v>
      </c>
      <c r="B145" s="17" t="s">
        <v>705</v>
      </c>
      <c r="D145" s="25">
        <v>967</v>
      </c>
      <c r="E145" s="25">
        <v>38318</v>
      </c>
      <c r="F145" s="17" t="s">
        <v>34</v>
      </c>
      <c r="G145" s="25">
        <v>3</v>
      </c>
      <c r="H145" s="25">
        <v>2633</v>
      </c>
      <c r="I145" s="17" t="s">
        <v>706</v>
      </c>
      <c r="J145" s="30">
        <v>5500</v>
      </c>
      <c r="K145" s="30">
        <f t="shared" ref="K145:K161" si="12">J145*G145</f>
        <v>16500</v>
      </c>
      <c r="M145" s="30">
        <f t="shared" si="10"/>
        <v>16500</v>
      </c>
      <c r="N145" s="30">
        <f t="shared" si="11"/>
        <v>16500</v>
      </c>
    </row>
    <row r="146" spans="1:20">
      <c r="A146" s="44">
        <v>41608</v>
      </c>
      <c r="B146" s="17" t="s">
        <v>707</v>
      </c>
      <c r="D146" s="25">
        <v>969</v>
      </c>
      <c r="E146" s="25">
        <v>38320</v>
      </c>
      <c r="F146" s="17" t="s">
        <v>106</v>
      </c>
      <c r="G146" s="25">
        <v>1</v>
      </c>
      <c r="H146" s="25">
        <v>26081</v>
      </c>
      <c r="I146" s="17" t="s">
        <v>708</v>
      </c>
      <c r="J146" s="30">
        <v>7000</v>
      </c>
      <c r="K146" s="30">
        <f t="shared" si="12"/>
        <v>7000</v>
      </c>
      <c r="M146" s="30">
        <f t="shared" si="10"/>
        <v>7000</v>
      </c>
      <c r="N146" s="30">
        <f t="shared" si="11"/>
        <v>7000</v>
      </c>
    </row>
    <row r="147" spans="1:20">
      <c r="G147" s="25">
        <v>1</v>
      </c>
      <c r="J147" s="30">
        <v>300</v>
      </c>
      <c r="K147" s="30">
        <v>0</v>
      </c>
      <c r="L147" s="30">
        <v>300</v>
      </c>
      <c r="M147" s="30">
        <f t="shared" si="10"/>
        <v>300</v>
      </c>
      <c r="N147" s="30">
        <v>300</v>
      </c>
    </row>
    <row r="148" spans="1:20">
      <c r="A148" s="44">
        <v>41608</v>
      </c>
      <c r="B148" s="17" t="s">
        <v>709</v>
      </c>
      <c r="E148" s="25">
        <v>38316</v>
      </c>
      <c r="F148" s="17" t="s">
        <v>57</v>
      </c>
      <c r="G148" s="25">
        <v>1</v>
      </c>
      <c r="H148" s="25">
        <v>2631</v>
      </c>
      <c r="I148" s="17" t="s">
        <v>720</v>
      </c>
      <c r="J148" s="30">
        <v>1050</v>
      </c>
      <c r="K148" s="30">
        <f t="shared" si="12"/>
        <v>1050</v>
      </c>
      <c r="M148" s="30">
        <f t="shared" si="10"/>
        <v>1050</v>
      </c>
      <c r="N148" s="30">
        <v>0</v>
      </c>
      <c r="O148" s="30">
        <v>1050</v>
      </c>
      <c r="T148" s="17" t="s">
        <v>692</v>
      </c>
    </row>
    <row r="149" spans="1:20">
      <c r="F149" s="17" t="s">
        <v>205</v>
      </c>
      <c r="G149" s="25">
        <v>1</v>
      </c>
      <c r="I149" s="17" t="s">
        <v>645</v>
      </c>
      <c r="J149" s="30">
        <v>450</v>
      </c>
      <c r="K149" s="30">
        <f t="shared" si="12"/>
        <v>450</v>
      </c>
      <c r="M149" s="30">
        <f t="shared" si="10"/>
        <v>450</v>
      </c>
      <c r="N149" s="30">
        <v>0</v>
      </c>
      <c r="O149" s="30">
        <v>450</v>
      </c>
    </row>
    <row r="150" spans="1:20">
      <c r="A150" s="44">
        <v>41608</v>
      </c>
      <c r="B150" s="17" t="s">
        <v>712</v>
      </c>
      <c r="D150" s="25">
        <v>970</v>
      </c>
      <c r="E150" s="25">
        <v>38321</v>
      </c>
      <c r="F150" s="17" t="s">
        <v>710</v>
      </c>
      <c r="G150" s="25">
        <v>1</v>
      </c>
      <c r="H150" s="25">
        <v>2635</v>
      </c>
      <c r="I150" s="17" t="s">
        <v>711</v>
      </c>
      <c r="J150" s="30">
        <v>16500</v>
      </c>
      <c r="K150" s="30">
        <f t="shared" si="12"/>
        <v>16500</v>
      </c>
      <c r="M150" s="30">
        <f t="shared" si="10"/>
        <v>16500</v>
      </c>
      <c r="N150" s="30">
        <f t="shared" si="11"/>
        <v>16500</v>
      </c>
    </row>
    <row r="151" spans="1:20">
      <c r="A151" s="44">
        <v>41608</v>
      </c>
      <c r="B151" s="17" t="s">
        <v>713</v>
      </c>
      <c r="D151" s="25">
        <v>971</v>
      </c>
      <c r="E151" s="25">
        <v>38322</v>
      </c>
      <c r="F151" s="17" t="s">
        <v>205</v>
      </c>
      <c r="G151" s="25">
        <v>1</v>
      </c>
      <c r="H151" s="25">
        <v>2636</v>
      </c>
      <c r="I151" s="17" t="s">
        <v>645</v>
      </c>
      <c r="J151" s="30">
        <v>500</v>
      </c>
      <c r="K151" s="30">
        <f t="shared" si="12"/>
        <v>500</v>
      </c>
      <c r="M151" s="30">
        <f t="shared" si="10"/>
        <v>500</v>
      </c>
      <c r="N151" s="30">
        <f t="shared" si="11"/>
        <v>500</v>
      </c>
    </row>
    <row r="152" spans="1:20">
      <c r="A152" s="44">
        <v>41608</v>
      </c>
      <c r="B152" s="17" t="s">
        <v>714</v>
      </c>
      <c r="E152" s="25">
        <v>38323</v>
      </c>
      <c r="F152" s="17" t="s">
        <v>44</v>
      </c>
      <c r="G152" s="25">
        <v>1</v>
      </c>
      <c r="H152" s="25">
        <v>2637</v>
      </c>
      <c r="I152" s="17" t="s">
        <v>715</v>
      </c>
      <c r="J152" s="30">
        <v>620</v>
      </c>
      <c r="K152" s="30">
        <f t="shared" si="12"/>
        <v>620</v>
      </c>
      <c r="M152" s="30">
        <f t="shared" si="10"/>
        <v>620</v>
      </c>
      <c r="N152" s="30">
        <v>0</v>
      </c>
      <c r="O152" s="100">
        <v>620</v>
      </c>
      <c r="T152" s="17" t="s">
        <v>692</v>
      </c>
    </row>
    <row r="153" spans="1:20">
      <c r="F153" s="17" t="s">
        <v>57</v>
      </c>
      <c r="G153" s="25">
        <v>1</v>
      </c>
      <c r="I153" s="17" t="s">
        <v>716</v>
      </c>
      <c r="J153" s="30">
        <v>1100</v>
      </c>
      <c r="K153" s="30">
        <f t="shared" si="12"/>
        <v>1100</v>
      </c>
      <c r="M153" s="30">
        <f t="shared" si="10"/>
        <v>1100</v>
      </c>
      <c r="N153" s="30">
        <v>0</v>
      </c>
      <c r="O153" s="100">
        <v>1100</v>
      </c>
    </row>
    <row r="154" spans="1:20">
      <c r="A154" s="44">
        <v>41608</v>
      </c>
      <c r="B154" s="17" t="s">
        <v>717</v>
      </c>
      <c r="D154" s="25">
        <v>972</v>
      </c>
      <c r="E154" s="25">
        <v>38324</v>
      </c>
      <c r="F154" s="270" t="s">
        <v>380</v>
      </c>
      <c r="G154" s="25">
        <v>1</v>
      </c>
      <c r="H154" s="25">
        <v>2638</v>
      </c>
      <c r="I154" s="17" t="s">
        <v>718</v>
      </c>
      <c r="J154" s="30">
        <v>16500</v>
      </c>
      <c r="K154" s="30">
        <f t="shared" si="12"/>
        <v>16500</v>
      </c>
      <c r="M154" s="30">
        <f t="shared" si="10"/>
        <v>16500</v>
      </c>
      <c r="N154" s="30">
        <f t="shared" si="11"/>
        <v>16500</v>
      </c>
    </row>
    <row r="155" spans="1:20">
      <c r="A155" s="44">
        <v>41608</v>
      </c>
      <c r="B155" s="17" t="s">
        <v>719</v>
      </c>
      <c r="D155" s="25">
        <v>973</v>
      </c>
      <c r="E155" s="25">
        <v>38325</v>
      </c>
      <c r="F155" s="17" t="s">
        <v>721</v>
      </c>
      <c r="G155" s="25">
        <v>1</v>
      </c>
      <c r="H155" s="25">
        <v>2639</v>
      </c>
      <c r="I155" s="17" t="s">
        <v>722</v>
      </c>
      <c r="J155" s="30">
        <v>4500</v>
      </c>
      <c r="K155" s="30">
        <f t="shared" si="12"/>
        <v>4500</v>
      </c>
      <c r="M155" s="30">
        <f t="shared" si="10"/>
        <v>4500</v>
      </c>
      <c r="N155" s="30">
        <f t="shared" si="11"/>
        <v>4500</v>
      </c>
    </row>
    <row r="156" spans="1:20">
      <c r="A156" s="44">
        <v>41608</v>
      </c>
      <c r="B156" s="17" t="s">
        <v>723</v>
      </c>
      <c r="E156" s="25">
        <v>38326</v>
      </c>
      <c r="F156" s="17" t="s">
        <v>496</v>
      </c>
      <c r="G156" s="25">
        <v>1</v>
      </c>
      <c r="H156" s="25">
        <v>2641</v>
      </c>
      <c r="I156" s="17" t="s">
        <v>724</v>
      </c>
      <c r="J156" s="30">
        <v>1050</v>
      </c>
      <c r="K156" s="30">
        <f t="shared" si="12"/>
        <v>1050</v>
      </c>
      <c r="M156" s="30">
        <f t="shared" si="10"/>
        <v>1050</v>
      </c>
      <c r="N156" s="30">
        <v>0</v>
      </c>
      <c r="O156" s="30">
        <v>1050</v>
      </c>
      <c r="T156" s="17" t="s">
        <v>692</v>
      </c>
    </row>
    <row r="157" spans="1:20">
      <c r="A157" s="44">
        <v>41608</v>
      </c>
      <c r="B157" s="17" t="s">
        <v>725</v>
      </c>
      <c r="D157" s="25">
        <v>974</v>
      </c>
      <c r="E157" s="25">
        <v>37958</v>
      </c>
      <c r="F157" s="17" t="s">
        <v>61</v>
      </c>
      <c r="G157" s="25">
        <v>1</v>
      </c>
      <c r="H157" s="25">
        <v>2640</v>
      </c>
      <c r="I157" s="17" t="s">
        <v>726</v>
      </c>
      <c r="J157" s="30">
        <v>12300</v>
      </c>
      <c r="K157" s="30">
        <f t="shared" si="12"/>
        <v>12300</v>
      </c>
      <c r="M157" s="30">
        <f t="shared" si="10"/>
        <v>12300</v>
      </c>
      <c r="N157" s="30">
        <f t="shared" si="11"/>
        <v>12300</v>
      </c>
      <c r="O157" s="30"/>
    </row>
    <row r="158" spans="1:20">
      <c r="A158" s="44">
        <v>41608</v>
      </c>
      <c r="B158" s="17" t="s">
        <v>727</v>
      </c>
      <c r="D158" s="25">
        <v>975</v>
      </c>
      <c r="E158" s="25">
        <v>38327</v>
      </c>
      <c r="F158" s="17" t="s">
        <v>34</v>
      </c>
      <c r="G158" s="25">
        <v>1</v>
      </c>
      <c r="H158" s="25">
        <v>2642</v>
      </c>
      <c r="I158" s="17" t="s">
        <v>728</v>
      </c>
      <c r="J158" s="30">
        <v>5500</v>
      </c>
      <c r="K158" s="30">
        <f t="shared" si="12"/>
        <v>5500</v>
      </c>
      <c r="M158" s="30">
        <f t="shared" si="10"/>
        <v>5500</v>
      </c>
      <c r="N158" s="30">
        <f t="shared" si="11"/>
        <v>5500</v>
      </c>
      <c r="O158" s="30"/>
    </row>
    <row r="159" spans="1:20">
      <c r="A159" s="44">
        <v>41608</v>
      </c>
      <c r="B159" s="17" t="s">
        <v>729</v>
      </c>
      <c r="D159" s="25">
        <v>976</v>
      </c>
      <c r="E159" s="25">
        <v>38328</v>
      </c>
      <c r="F159" s="17" t="s">
        <v>34</v>
      </c>
      <c r="G159" s="25">
        <v>1</v>
      </c>
      <c r="H159" s="25">
        <v>2643</v>
      </c>
      <c r="I159" s="17" t="s">
        <v>730</v>
      </c>
      <c r="J159" s="30">
        <v>5500</v>
      </c>
      <c r="K159" s="30">
        <f t="shared" si="12"/>
        <v>5500</v>
      </c>
      <c r="M159" s="30">
        <f t="shared" si="10"/>
        <v>5500</v>
      </c>
      <c r="N159" s="30">
        <f t="shared" si="11"/>
        <v>5500</v>
      </c>
      <c r="O159" s="30"/>
    </row>
    <row r="160" spans="1:20">
      <c r="A160" s="44">
        <v>41608</v>
      </c>
      <c r="B160" s="17" t="s">
        <v>731</v>
      </c>
      <c r="D160" s="25">
        <v>977</v>
      </c>
      <c r="E160" s="25">
        <v>38329</v>
      </c>
      <c r="F160" s="17" t="s">
        <v>732</v>
      </c>
      <c r="G160" s="25">
        <v>1</v>
      </c>
      <c r="H160" s="25">
        <v>2644</v>
      </c>
      <c r="I160" s="17" t="s">
        <v>783</v>
      </c>
      <c r="J160" s="30">
        <v>36700</v>
      </c>
      <c r="K160" s="30">
        <f t="shared" si="12"/>
        <v>36700</v>
      </c>
      <c r="M160" s="30">
        <f t="shared" si="10"/>
        <v>36700</v>
      </c>
      <c r="N160" s="30">
        <f t="shared" si="11"/>
        <v>36700</v>
      </c>
      <c r="O160" s="30"/>
    </row>
    <row r="161" spans="1:19">
      <c r="F161" s="17" t="s">
        <v>733</v>
      </c>
      <c r="I161" s="17" t="s">
        <v>784</v>
      </c>
      <c r="K161" s="30">
        <f t="shared" si="12"/>
        <v>0</v>
      </c>
      <c r="M161" s="30">
        <f t="shared" si="10"/>
        <v>0</v>
      </c>
      <c r="N161" s="30">
        <f t="shared" si="11"/>
        <v>0</v>
      </c>
      <c r="O161" s="30"/>
    </row>
    <row r="162" spans="1:19" s="23" customFormat="1" ht="15.75" thickBot="1">
      <c r="A162" s="101"/>
      <c r="D162" s="102"/>
      <c r="E162" s="102"/>
      <c r="G162" s="102"/>
      <c r="H162" s="102"/>
      <c r="J162" s="103" t="s">
        <v>697</v>
      </c>
      <c r="K162" s="103">
        <f>SUM(K8:K161)</f>
        <v>956720</v>
      </c>
      <c r="L162" s="103">
        <f>SUM(L8:L161)</f>
        <v>600</v>
      </c>
      <c r="M162" s="103">
        <f>SUM(M8:M161)</f>
        <v>957320</v>
      </c>
      <c r="N162" s="103">
        <f>SUM(N8:N161)</f>
        <v>768050</v>
      </c>
      <c r="O162" s="103">
        <f>SUM(O8:O161)</f>
        <v>10870</v>
      </c>
      <c r="S162" s="103">
        <f>SUM(S8:S161)</f>
        <v>178400</v>
      </c>
    </row>
    <row r="163" spans="1:19" ht="15.75" thickTop="1"/>
    <row r="165" spans="1:19">
      <c r="I165" s="35" t="s">
        <v>738</v>
      </c>
      <c r="J165" s="17"/>
      <c r="K165" s="30">
        <f>+SUM(K8:K161)</f>
        <v>956720</v>
      </c>
      <c r="L165" s="17"/>
    </row>
    <row r="166" spans="1:19">
      <c r="I166" s="35" t="s">
        <v>787</v>
      </c>
      <c r="J166" s="17"/>
      <c r="K166" s="30">
        <f>+SUM(L8:L161)</f>
        <v>600</v>
      </c>
      <c r="L166" s="17"/>
    </row>
    <row r="167" spans="1:19" ht="15.75" thickBot="1">
      <c r="I167" s="104" t="s">
        <v>799</v>
      </c>
      <c r="J167" s="17"/>
      <c r="K167" s="103">
        <f>SUM(K165:K166)</f>
        <v>957320</v>
      </c>
      <c r="L167" s="17"/>
    </row>
    <row r="168" spans="1:19" ht="15.75" thickTop="1">
      <c r="L168" s="17"/>
    </row>
    <row r="170" spans="1:19">
      <c r="I170" s="17" t="s">
        <v>793</v>
      </c>
      <c r="L170" s="17"/>
    </row>
    <row r="171" spans="1:19">
      <c r="I171" s="35" t="s">
        <v>11</v>
      </c>
      <c r="J171" s="17"/>
      <c r="K171" s="30">
        <f>+SUM(N8:N161)</f>
        <v>768050</v>
      </c>
      <c r="L171" s="17"/>
    </row>
    <row r="172" spans="1:19">
      <c r="I172" s="35" t="s">
        <v>786</v>
      </c>
      <c r="J172" s="17"/>
      <c r="K172" s="30">
        <f>+SUM(S8:S161)</f>
        <v>178400</v>
      </c>
      <c r="L172" s="17"/>
    </row>
    <row r="173" spans="1:19">
      <c r="I173" s="104" t="s">
        <v>812</v>
      </c>
      <c r="J173" s="17"/>
      <c r="L173" s="17"/>
    </row>
    <row r="174" spans="1:19">
      <c r="I174" s="35" t="s">
        <v>791</v>
      </c>
      <c r="J174" s="17"/>
      <c r="K174" s="30">
        <f>+O149+O148+O138+O126+O152+O153+O156</f>
        <v>10870</v>
      </c>
      <c r="L174" s="17"/>
    </row>
    <row r="175" spans="1:19" ht="15.75" thickBot="1">
      <c r="I175" s="104" t="s">
        <v>801</v>
      </c>
      <c r="J175" s="17"/>
      <c r="K175" s="103">
        <f>SUM(K171:K174)</f>
        <v>957320</v>
      </c>
      <c r="L175" s="17"/>
    </row>
    <row r="176" spans="1:19" ht="15.75" thickTop="1"/>
    <row r="183" spans="20:20">
      <c r="T183" s="17" t="s">
        <v>510</v>
      </c>
    </row>
    <row r="195" spans="9:10">
      <c r="I195" s="25"/>
      <c r="J195" s="17"/>
    </row>
  </sheetData>
  <mergeCells count="14">
    <mergeCell ref="E5:E7"/>
    <mergeCell ref="A5:A7"/>
    <mergeCell ref="B5:B7"/>
    <mergeCell ref="C5:C7"/>
    <mergeCell ref="D5:D7"/>
    <mergeCell ref="F5:F7"/>
    <mergeCell ref="G5:G7"/>
    <mergeCell ref="J5:J7"/>
    <mergeCell ref="K5:K7"/>
    <mergeCell ref="T5:T7"/>
    <mergeCell ref="N6:N7"/>
    <mergeCell ref="O6:O7"/>
    <mergeCell ref="P6:S6"/>
    <mergeCell ref="N5:S5"/>
  </mergeCells>
  <phoneticPr fontId="0" type="noConversion"/>
  <printOptions horizontalCentered="1" gridLines="1"/>
  <pageMargins left="0.25" right="0.25" top="0.65" bottom="0.5" header="0.3" footer="0.3"/>
  <pageSetup paperSize="5" scale="60" orientation="landscape" horizontalDpi="300" verticalDpi="300" r:id="rId1"/>
  <rowBreaks count="3" manualBreakCount="3">
    <brk id="47" max="21" man="1"/>
    <brk id="101" max="21" man="1"/>
    <brk id="153" max="2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4"/>
  </sheetPr>
  <dimension ref="A1:O43"/>
  <sheetViews>
    <sheetView zoomScaleNormal="100" workbookViewId="0">
      <pane ySplit="7" topLeftCell="A17" activePane="bottomLeft" state="frozen"/>
      <selection activeCell="J153" sqref="J153"/>
      <selection pane="bottomLeft" activeCell="K28" sqref="K28"/>
    </sheetView>
  </sheetViews>
  <sheetFormatPr defaultColWidth="9" defaultRowHeight="15"/>
  <cols>
    <col min="1" max="1" width="3" style="25" customWidth="1"/>
    <col min="2" max="2" width="9" style="17" customWidth="1"/>
    <col min="3" max="3" width="21.140625" style="17" customWidth="1"/>
    <col min="4" max="4" width="19.5703125" style="25" customWidth="1"/>
    <col min="5" max="5" width="9.42578125" style="25" customWidth="1"/>
    <col min="6" max="6" width="19.140625" style="17" bestFit="1" customWidth="1"/>
    <col min="7" max="7" width="5.5703125" style="25" customWidth="1"/>
    <col min="8" max="8" width="6.85546875" style="110" customWidth="1"/>
    <col min="9" max="9" width="45.5703125" style="17" customWidth="1"/>
    <col min="10" max="10" width="10.28515625" style="30" bestFit="1" customWidth="1"/>
    <col min="11" max="11" width="12.5703125" style="17" customWidth="1"/>
    <col min="12" max="12" width="9.85546875" style="17" customWidth="1"/>
    <col min="13" max="13" width="12.5703125" style="17" customWidth="1"/>
    <col min="14" max="14" width="20.28515625" style="17" customWidth="1"/>
    <col min="15" max="16384" width="9" style="17"/>
  </cols>
  <sheetData>
    <row r="1" spans="1:15" s="3" customFormat="1">
      <c r="A1" s="26" t="s">
        <v>0</v>
      </c>
      <c r="B1" s="27"/>
      <c r="C1" s="28"/>
      <c r="D1" s="5"/>
      <c r="E1" s="6"/>
      <c r="G1" s="5"/>
      <c r="H1" s="24"/>
      <c r="I1" s="5"/>
      <c r="J1" s="12"/>
      <c r="K1" s="12"/>
      <c r="L1" s="12"/>
      <c r="M1" s="12"/>
      <c r="N1" s="12"/>
    </row>
    <row r="2" spans="1:15" s="3" customFormat="1">
      <c r="A2" s="26" t="s">
        <v>790</v>
      </c>
      <c r="B2" s="27"/>
      <c r="C2" s="28"/>
      <c r="D2" s="5"/>
      <c r="E2" s="6"/>
      <c r="G2" s="5"/>
      <c r="H2" s="24"/>
      <c r="I2" s="5"/>
      <c r="J2" s="12"/>
      <c r="K2" s="12"/>
      <c r="L2" s="12"/>
      <c r="M2" s="12"/>
      <c r="N2" s="12"/>
    </row>
    <row r="3" spans="1:15" s="3" customFormat="1">
      <c r="A3" s="331">
        <v>41605</v>
      </c>
      <c r="B3" s="332"/>
      <c r="C3" s="332"/>
      <c r="D3" s="5"/>
      <c r="E3" s="6"/>
      <c r="G3" s="5"/>
      <c r="H3" s="24"/>
      <c r="I3" s="5"/>
      <c r="J3" s="12"/>
      <c r="K3" s="12"/>
      <c r="L3" s="12"/>
      <c r="M3" s="12"/>
      <c r="N3" s="12"/>
    </row>
    <row r="4" spans="1:15" s="3" customFormat="1" ht="14.25" thickBot="1">
      <c r="A4" s="4"/>
      <c r="B4" s="2"/>
      <c r="D4" s="5"/>
      <c r="E4" s="6"/>
      <c r="G4" s="5"/>
      <c r="H4" s="24"/>
      <c r="I4" s="5"/>
      <c r="J4" s="12"/>
      <c r="K4" s="12"/>
      <c r="L4" s="12"/>
      <c r="M4" s="12"/>
      <c r="N4" s="12"/>
    </row>
    <row r="5" spans="1:15" s="7" customFormat="1" ht="15.75" customHeight="1" thickBot="1">
      <c r="B5" s="306" t="s">
        <v>1</v>
      </c>
      <c r="C5" s="284" t="s">
        <v>2</v>
      </c>
      <c r="D5" s="287" t="s">
        <v>20</v>
      </c>
      <c r="E5" s="303" t="s">
        <v>4</v>
      </c>
      <c r="F5" s="284" t="s">
        <v>5</v>
      </c>
      <c r="G5" s="287" t="s">
        <v>6</v>
      </c>
      <c r="H5" s="8"/>
      <c r="I5" s="8"/>
      <c r="J5" s="290" t="s">
        <v>7</v>
      </c>
      <c r="K5" s="290" t="s">
        <v>788</v>
      </c>
      <c r="L5" s="21"/>
      <c r="M5" s="21"/>
      <c r="N5" s="22" t="s">
        <v>793</v>
      </c>
      <c r="O5" s="9"/>
    </row>
    <row r="6" spans="1:15" s="3" customFormat="1" ht="15.75" customHeight="1">
      <c r="A6" s="4"/>
      <c r="B6" s="307"/>
      <c r="C6" s="285"/>
      <c r="D6" s="288"/>
      <c r="E6" s="304"/>
      <c r="F6" s="285"/>
      <c r="G6" s="288"/>
      <c r="H6" s="10" t="s">
        <v>9</v>
      </c>
      <c r="I6" s="10" t="s">
        <v>10</v>
      </c>
      <c r="J6" s="291"/>
      <c r="K6" s="291"/>
      <c r="L6" s="15" t="s">
        <v>736</v>
      </c>
      <c r="M6" s="15" t="s">
        <v>697</v>
      </c>
      <c r="N6" s="295" t="s">
        <v>11</v>
      </c>
    </row>
    <row r="7" spans="1:15" s="3" customFormat="1" ht="15.75" thickBot="1">
      <c r="A7" s="4"/>
      <c r="B7" s="308"/>
      <c r="C7" s="286"/>
      <c r="D7" s="289"/>
      <c r="E7" s="305"/>
      <c r="F7" s="286"/>
      <c r="G7" s="289"/>
      <c r="H7" s="11" t="s">
        <v>15</v>
      </c>
      <c r="I7" s="11"/>
      <c r="J7" s="292"/>
      <c r="K7" s="292"/>
      <c r="L7" s="16" t="s">
        <v>735</v>
      </c>
      <c r="M7" s="16" t="s">
        <v>789</v>
      </c>
      <c r="N7" s="296"/>
    </row>
    <row r="8" spans="1:15">
      <c r="A8" s="25">
        <v>1</v>
      </c>
      <c r="B8" s="44">
        <v>41605</v>
      </c>
      <c r="C8" s="17" t="s">
        <v>265</v>
      </c>
      <c r="D8" s="105" t="s">
        <v>266</v>
      </c>
      <c r="E8" s="25">
        <v>37756</v>
      </c>
      <c r="F8" s="17" t="s">
        <v>101</v>
      </c>
      <c r="G8" s="25">
        <v>2</v>
      </c>
      <c r="H8" s="25">
        <v>2255</v>
      </c>
      <c r="I8" s="17" t="s">
        <v>271</v>
      </c>
      <c r="J8" s="30">
        <v>10500</v>
      </c>
      <c r="K8" s="30">
        <f>J8*G8</f>
        <v>21000</v>
      </c>
      <c r="L8" s="106"/>
      <c r="M8" s="106">
        <f t="shared" ref="M8:M27" si="0">+K8+L8</f>
        <v>21000</v>
      </c>
      <c r="N8" s="106">
        <f t="shared" ref="N8:N27" si="1">K8</f>
        <v>21000</v>
      </c>
      <c r="O8" s="107"/>
    </row>
    <row r="9" spans="1:15">
      <c r="B9" s="44">
        <v>41605</v>
      </c>
      <c r="C9" s="17" t="s">
        <v>265</v>
      </c>
      <c r="D9" s="105" t="s">
        <v>266</v>
      </c>
      <c r="E9" s="25">
        <v>37756</v>
      </c>
      <c r="F9" s="17" t="s">
        <v>263</v>
      </c>
      <c r="G9" s="25">
        <v>1</v>
      </c>
      <c r="H9" s="25"/>
      <c r="I9" s="17" t="s">
        <v>272</v>
      </c>
      <c r="J9" s="30">
        <v>5400</v>
      </c>
      <c r="K9" s="30">
        <f t="shared" ref="K9:K27" si="2">J9*G9</f>
        <v>5400</v>
      </c>
      <c r="L9" s="106"/>
      <c r="M9" s="106">
        <f t="shared" si="0"/>
        <v>5400</v>
      </c>
      <c r="N9" s="106">
        <f t="shared" si="1"/>
        <v>5400</v>
      </c>
      <c r="O9" s="107"/>
    </row>
    <row r="10" spans="1:15" ht="16.5" customHeight="1">
      <c r="B10" s="44">
        <v>41605</v>
      </c>
      <c r="C10" s="17" t="s">
        <v>265</v>
      </c>
      <c r="D10" s="105" t="s">
        <v>266</v>
      </c>
      <c r="E10" s="25">
        <v>37756</v>
      </c>
      <c r="F10" s="17" t="s">
        <v>267</v>
      </c>
      <c r="G10" s="25">
        <v>1</v>
      </c>
      <c r="H10" s="25"/>
      <c r="I10" s="19" t="s">
        <v>273</v>
      </c>
      <c r="J10" s="30">
        <v>42100</v>
      </c>
      <c r="K10" s="30">
        <f t="shared" si="2"/>
        <v>42100</v>
      </c>
      <c r="L10" s="106"/>
      <c r="M10" s="106">
        <f t="shared" si="0"/>
        <v>42100</v>
      </c>
      <c r="N10" s="106">
        <f t="shared" si="1"/>
        <v>42100</v>
      </c>
      <c r="O10" s="107"/>
    </row>
    <row r="11" spans="1:15" ht="17.25" customHeight="1">
      <c r="B11" s="44">
        <v>41605</v>
      </c>
      <c r="C11" s="17" t="s">
        <v>265</v>
      </c>
      <c r="D11" s="105" t="s">
        <v>266</v>
      </c>
      <c r="E11" s="25">
        <v>37756</v>
      </c>
      <c r="F11" s="17" t="s">
        <v>57</v>
      </c>
      <c r="G11" s="25">
        <v>2</v>
      </c>
      <c r="H11" s="25"/>
      <c r="I11" s="19" t="s">
        <v>794</v>
      </c>
      <c r="J11" s="30">
        <v>1100</v>
      </c>
      <c r="K11" s="30">
        <f t="shared" si="2"/>
        <v>2200</v>
      </c>
      <c r="L11" s="106"/>
      <c r="M11" s="106">
        <f t="shared" si="0"/>
        <v>2200</v>
      </c>
      <c r="N11" s="106">
        <f t="shared" si="1"/>
        <v>2200</v>
      </c>
    </row>
    <row r="12" spans="1:15">
      <c r="A12" s="25">
        <v>2</v>
      </c>
      <c r="B12" s="44">
        <v>41605</v>
      </c>
      <c r="C12" s="17" t="s">
        <v>268</v>
      </c>
      <c r="D12" s="105" t="s">
        <v>269</v>
      </c>
      <c r="E12" s="25">
        <v>37758</v>
      </c>
      <c r="F12" s="17" t="s">
        <v>150</v>
      </c>
      <c r="G12" s="25">
        <v>1</v>
      </c>
      <c r="H12" s="25">
        <v>2257</v>
      </c>
      <c r="I12" s="17" t="s">
        <v>270</v>
      </c>
      <c r="J12" s="30">
        <v>3800</v>
      </c>
      <c r="K12" s="30">
        <f t="shared" si="2"/>
        <v>3800</v>
      </c>
      <c r="L12" s="106"/>
      <c r="M12" s="106">
        <f t="shared" si="0"/>
        <v>3800</v>
      </c>
      <c r="N12" s="106">
        <f t="shared" si="1"/>
        <v>3800</v>
      </c>
    </row>
    <row r="13" spans="1:15">
      <c r="A13" s="25">
        <v>3</v>
      </c>
      <c r="B13" s="44">
        <v>41605</v>
      </c>
      <c r="C13" s="17" t="s">
        <v>274</v>
      </c>
      <c r="D13" s="105" t="s">
        <v>275</v>
      </c>
      <c r="E13" s="25">
        <v>37755</v>
      </c>
      <c r="F13" s="17" t="s">
        <v>207</v>
      </c>
      <c r="G13" s="25">
        <v>1</v>
      </c>
      <c r="H13" s="25">
        <v>2253</v>
      </c>
      <c r="I13" s="17" t="s">
        <v>210</v>
      </c>
      <c r="J13" s="30">
        <v>16500</v>
      </c>
      <c r="K13" s="30">
        <f t="shared" si="2"/>
        <v>16500</v>
      </c>
      <c r="L13" s="106"/>
      <c r="M13" s="106">
        <f t="shared" si="0"/>
        <v>16500</v>
      </c>
      <c r="N13" s="106">
        <f t="shared" si="1"/>
        <v>16500</v>
      </c>
    </row>
    <row r="14" spans="1:15">
      <c r="B14" s="44">
        <v>41605</v>
      </c>
      <c r="C14" s="17" t="s">
        <v>274</v>
      </c>
      <c r="D14" s="105" t="s">
        <v>275</v>
      </c>
      <c r="E14" s="25">
        <v>37755</v>
      </c>
      <c r="F14" s="17" t="s">
        <v>44</v>
      </c>
      <c r="G14" s="25">
        <v>1</v>
      </c>
      <c r="H14" s="25"/>
      <c r="I14" s="17" t="s">
        <v>276</v>
      </c>
      <c r="J14" s="30">
        <v>650</v>
      </c>
      <c r="K14" s="30">
        <f t="shared" si="2"/>
        <v>650</v>
      </c>
      <c r="L14" s="106"/>
      <c r="M14" s="106">
        <f t="shared" si="0"/>
        <v>650</v>
      </c>
      <c r="N14" s="106">
        <f t="shared" si="1"/>
        <v>650</v>
      </c>
    </row>
    <row r="15" spans="1:15">
      <c r="A15" s="25">
        <v>4</v>
      </c>
      <c r="B15" s="44">
        <v>41605</v>
      </c>
      <c r="C15" s="17" t="s">
        <v>277</v>
      </c>
      <c r="D15" s="105" t="s">
        <v>278</v>
      </c>
      <c r="E15" s="25">
        <v>37753</v>
      </c>
      <c r="F15" s="17" t="s">
        <v>279</v>
      </c>
      <c r="G15" s="25">
        <v>1</v>
      </c>
      <c r="H15" s="25">
        <v>2252</v>
      </c>
      <c r="I15" s="17" t="s">
        <v>280</v>
      </c>
      <c r="J15" s="30">
        <v>28900</v>
      </c>
      <c r="K15" s="30">
        <f t="shared" si="2"/>
        <v>28900</v>
      </c>
      <c r="L15" s="106"/>
      <c r="M15" s="106">
        <f t="shared" si="0"/>
        <v>28900</v>
      </c>
      <c r="N15" s="106">
        <f t="shared" si="1"/>
        <v>28900</v>
      </c>
    </row>
    <row r="16" spans="1:15">
      <c r="A16" s="25">
        <v>5</v>
      </c>
      <c r="B16" s="44">
        <v>41605</v>
      </c>
      <c r="C16" s="17" t="s">
        <v>281</v>
      </c>
      <c r="D16" s="105" t="s">
        <v>282</v>
      </c>
      <c r="E16" s="25">
        <v>37759</v>
      </c>
      <c r="F16" s="17" t="s">
        <v>101</v>
      </c>
      <c r="G16" s="25">
        <v>1</v>
      </c>
      <c r="H16" s="25">
        <v>2258</v>
      </c>
      <c r="I16" s="17" t="s">
        <v>284</v>
      </c>
      <c r="J16" s="30">
        <v>10500</v>
      </c>
      <c r="K16" s="30">
        <f t="shared" si="2"/>
        <v>10500</v>
      </c>
      <c r="L16" s="106"/>
      <c r="M16" s="106">
        <f t="shared" si="0"/>
        <v>10500</v>
      </c>
      <c r="N16" s="106">
        <f t="shared" si="1"/>
        <v>10500</v>
      </c>
    </row>
    <row r="17" spans="1:14">
      <c r="B17" s="44">
        <v>41605</v>
      </c>
      <c r="C17" s="17" t="s">
        <v>281</v>
      </c>
      <c r="D17" s="105" t="s">
        <v>282</v>
      </c>
      <c r="E17" s="25">
        <v>37759</v>
      </c>
      <c r="F17" s="17" t="s">
        <v>1467</v>
      </c>
      <c r="G17" s="25">
        <v>1</v>
      </c>
      <c r="H17" s="25"/>
      <c r="J17" s="30">
        <v>300</v>
      </c>
      <c r="K17" s="30">
        <f t="shared" si="2"/>
        <v>300</v>
      </c>
      <c r="L17" s="106"/>
      <c r="M17" s="106">
        <f t="shared" si="0"/>
        <v>300</v>
      </c>
      <c r="N17" s="106">
        <f t="shared" si="1"/>
        <v>300</v>
      </c>
    </row>
    <row r="18" spans="1:14">
      <c r="B18" s="44">
        <v>41605</v>
      </c>
      <c r="C18" s="17" t="s">
        <v>281</v>
      </c>
      <c r="D18" s="105" t="s">
        <v>282</v>
      </c>
      <c r="E18" s="25">
        <v>37759</v>
      </c>
      <c r="F18" s="17" t="s">
        <v>283</v>
      </c>
      <c r="G18" s="25">
        <v>1</v>
      </c>
      <c r="H18" s="25"/>
      <c r="I18" s="17" t="s">
        <v>285</v>
      </c>
      <c r="J18" s="30">
        <v>14300</v>
      </c>
      <c r="K18" s="30">
        <f t="shared" si="2"/>
        <v>14300</v>
      </c>
      <c r="L18" s="106"/>
      <c r="M18" s="106">
        <f t="shared" si="0"/>
        <v>14300</v>
      </c>
      <c r="N18" s="106">
        <f t="shared" si="1"/>
        <v>14300</v>
      </c>
    </row>
    <row r="19" spans="1:14">
      <c r="A19" s="25">
        <v>6</v>
      </c>
      <c r="B19" s="44">
        <v>41605</v>
      </c>
      <c r="C19" s="17" t="s">
        <v>268</v>
      </c>
      <c r="D19" s="105" t="s">
        <v>286</v>
      </c>
      <c r="E19" s="25">
        <v>37757</v>
      </c>
      <c r="F19" s="17" t="s">
        <v>77</v>
      </c>
      <c r="G19" s="25">
        <v>1</v>
      </c>
      <c r="H19" s="25">
        <v>2256</v>
      </c>
      <c r="I19" s="17" t="s">
        <v>287</v>
      </c>
      <c r="J19" s="30">
        <v>950</v>
      </c>
      <c r="K19" s="30">
        <f t="shared" si="2"/>
        <v>950</v>
      </c>
      <c r="L19" s="106"/>
      <c r="M19" s="106">
        <f t="shared" si="0"/>
        <v>950</v>
      </c>
      <c r="N19" s="106">
        <f t="shared" si="1"/>
        <v>950</v>
      </c>
    </row>
    <row r="20" spans="1:14">
      <c r="A20" s="25">
        <v>7</v>
      </c>
      <c r="B20" s="44">
        <v>41605</v>
      </c>
      <c r="C20" s="17" t="s">
        <v>288</v>
      </c>
      <c r="D20" s="105" t="s">
        <v>289</v>
      </c>
      <c r="E20" s="25">
        <v>37754</v>
      </c>
      <c r="F20" s="17" t="s">
        <v>101</v>
      </c>
      <c r="G20" s="25">
        <v>1</v>
      </c>
      <c r="H20" s="25">
        <v>2254</v>
      </c>
      <c r="I20" s="17" t="s">
        <v>290</v>
      </c>
      <c r="J20" s="30">
        <v>10500</v>
      </c>
      <c r="K20" s="30">
        <f t="shared" si="2"/>
        <v>10500</v>
      </c>
      <c r="L20" s="106"/>
      <c r="M20" s="106">
        <f t="shared" si="0"/>
        <v>10500</v>
      </c>
      <c r="N20" s="106">
        <f t="shared" si="1"/>
        <v>10500</v>
      </c>
    </row>
    <row r="21" spans="1:14">
      <c r="A21" s="25">
        <v>8</v>
      </c>
      <c r="B21" s="44">
        <v>41605</v>
      </c>
      <c r="C21" s="17" t="s">
        <v>277</v>
      </c>
      <c r="D21" s="105" t="s">
        <v>291</v>
      </c>
      <c r="E21" s="25">
        <v>37751</v>
      </c>
      <c r="F21" s="17" t="s">
        <v>34</v>
      </c>
      <c r="G21" s="25">
        <v>4</v>
      </c>
      <c r="H21" s="25">
        <v>2251</v>
      </c>
      <c r="I21" s="17" t="s">
        <v>772</v>
      </c>
      <c r="J21" s="30">
        <v>6800</v>
      </c>
      <c r="K21" s="30">
        <f t="shared" si="2"/>
        <v>27200</v>
      </c>
      <c r="L21" s="106"/>
      <c r="M21" s="106">
        <f t="shared" si="0"/>
        <v>27200</v>
      </c>
      <c r="N21" s="106">
        <f t="shared" si="1"/>
        <v>27200</v>
      </c>
    </row>
    <row r="22" spans="1:14">
      <c r="B22" s="44">
        <v>41605</v>
      </c>
      <c r="C22" s="17" t="s">
        <v>277</v>
      </c>
      <c r="D22" s="105" t="s">
        <v>291</v>
      </c>
      <c r="E22" s="25">
        <v>37751</v>
      </c>
      <c r="F22" s="17" t="s">
        <v>101</v>
      </c>
      <c r="G22" s="25">
        <v>2</v>
      </c>
      <c r="H22" s="25"/>
      <c r="I22" s="17" t="s">
        <v>293</v>
      </c>
      <c r="J22" s="30">
        <v>11200</v>
      </c>
      <c r="K22" s="30">
        <f t="shared" si="2"/>
        <v>22400</v>
      </c>
      <c r="L22" s="106"/>
      <c r="M22" s="106">
        <f t="shared" si="0"/>
        <v>22400</v>
      </c>
      <c r="N22" s="106">
        <f t="shared" si="1"/>
        <v>22400</v>
      </c>
    </row>
    <row r="23" spans="1:14">
      <c r="B23" s="44">
        <v>41605</v>
      </c>
      <c r="C23" s="17" t="s">
        <v>277</v>
      </c>
      <c r="D23" s="105" t="s">
        <v>291</v>
      </c>
      <c r="E23" s="25">
        <v>37751</v>
      </c>
      <c r="F23" s="17" t="s">
        <v>292</v>
      </c>
      <c r="G23" s="25">
        <v>3</v>
      </c>
      <c r="H23" s="25"/>
      <c r="I23" s="17" t="s">
        <v>796</v>
      </c>
      <c r="J23" s="30">
        <v>950</v>
      </c>
      <c r="K23" s="30">
        <f t="shared" si="2"/>
        <v>2850</v>
      </c>
      <c r="L23" s="106"/>
      <c r="M23" s="106">
        <f t="shared" si="0"/>
        <v>2850</v>
      </c>
      <c r="N23" s="106">
        <f t="shared" si="1"/>
        <v>2850</v>
      </c>
    </row>
    <row r="24" spans="1:14">
      <c r="B24" s="44">
        <v>41605</v>
      </c>
      <c r="C24" s="17" t="s">
        <v>277</v>
      </c>
      <c r="D24" s="105" t="s">
        <v>291</v>
      </c>
      <c r="E24" s="25">
        <v>37751</v>
      </c>
      <c r="F24" s="17" t="s">
        <v>57</v>
      </c>
      <c r="G24" s="25">
        <v>2</v>
      </c>
      <c r="H24" s="25"/>
      <c r="I24" s="17" t="s">
        <v>294</v>
      </c>
      <c r="J24" s="30">
        <v>1100</v>
      </c>
      <c r="K24" s="30">
        <f t="shared" si="2"/>
        <v>2200</v>
      </c>
      <c r="L24" s="106"/>
      <c r="M24" s="106">
        <f t="shared" si="0"/>
        <v>2200</v>
      </c>
      <c r="N24" s="106">
        <f t="shared" si="1"/>
        <v>2200</v>
      </c>
    </row>
    <row r="25" spans="1:14">
      <c r="B25" s="44">
        <v>41605</v>
      </c>
      <c r="C25" s="17" t="s">
        <v>277</v>
      </c>
      <c r="D25" s="105" t="s">
        <v>291</v>
      </c>
      <c r="E25" s="25">
        <v>37751</v>
      </c>
      <c r="F25" s="17" t="s">
        <v>44</v>
      </c>
      <c r="G25" s="25">
        <v>6</v>
      </c>
      <c r="H25" s="25"/>
      <c r="I25" s="17" t="s">
        <v>295</v>
      </c>
      <c r="J25" s="30">
        <v>650</v>
      </c>
      <c r="K25" s="30">
        <f t="shared" si="2"/>
        <v>3900</v>
      </c>
      <c r="L25" s="106"/>
      <c r="M25" s="106">
        <f t="shared" si="0"/>
        <v>3900</v>
      </c>
      <c r="N25" s="106">
        <f t="shared" si="1"/>
        <v>3900</v>
      </c>
    </row>
    <row r="26" spans="1:14">
      <c r="A26" s="25">
        <v>9</v>
      </c>
      <c r="B26" s="44">
        <v>41605</v>
      </c>
      <c r="C26" s="17" t="s">
        <v>296</v>
      </c>
      <c r="D26" s="105" t="s">
        <v>297</v>
      </c>
      <c r="E26" s="25">
        <v>37752</v>
      </c>
      <c r="F26" s="17" t="s">
        <v>298</v>
      </c>
      <c r="G26" s="25">
        <v>1</v>
      </c>
      <c r="H26" s="25"/>
      <c r="I26" s="20" t="s">
        <v>773</v>
      </c>
      <c r="J26" s="30">
        <v>19900</v>
      </c>
      <c r="K26" s="30">
        <f t="shared" si="2"/>
        <v>19900</v>
      </c>
      <c r="L26" s="106"/>
      <c r="M26" s="106">
        <f t="shared" si="0"/>
        <v>19900</v>
      </c>
      <c r="N26" s="106">
        <f t="shared" si="1"/>
        <v>19900</v>
      </c>
    </row>
    <row r="27" spans="1:14">
      <c r="B27" s="44">
        <v>41605</v>
      </c>
      <c r="C27" s="17" t="s">
        <v>296</v>
      </c>
      <c r="D27" s="105" t="s">
        <v>297</v>
      </c>
      <c r="E27" s="25">
        <v>37752</v>
      </c>
      <c r="F27" s="17" t="s">
        <v>292</v>
      </c>
      <c r="G27" s="25">
        <v>1</v>
      </c>
      <c r="H27" s="25"/>
      <c r="I27" s="17" t="s">
        <v>795</v>
      </c>
      <c r="J27" s="30">
        <v>950</v>
      </c>
      <c r="K27" s="30">
        <f t="shared" si="2"/>
        <v>950</v>
      </c>
      <c r="L27" s="106"/>
      <c r="M27" s="106">
        <f t="shared" si="0"/>
        <v>950</v>
      </c>
      <c r="N27" s="106">
        <f t="shared" si="1"/>
        <v>950</v>
      </c>
    </row>
    <row r="28" spans="1:14" s="23" customFormat="1" ht="15.75" thickBot="1">
      <c r="A28" s="102"/>
      <c r="D28" s="102"/>
      <c r="E28" s="102"/>
      <c r="G28" s="102"/>
      <c r="H28" s="108"/>
      <c r="J28" s="103" t="s">
        <v>697</v>
      </c>
      <c r="K28" s="103">
        <f>SUM(K8:K27)</f>
        <v>236500</v>
      </c>
      <c r="L28" s="103">
        <f>SUM(L8:L27)</f>
        <v>0</v>
      </c>
      <c r="M28" s="109">
        <f>SUM(M8:M27)</f>
        <v>236500</v>
      </c>
      <c r="N28" s="103">
        <f>SUM(N8:N27)</f>
        <v>236500</v>
      </c>
    </row>
    <row r="29" spans="1:14" ht="15.75" thickTop="1"/>
    <row r="31" spans="1:14" ht="15.75" thickBot="1">
      <c r="H31" s="29" t="s">
        <v>738</v>
      </c>
      <c r="I31" s="111"/>
      <c r="J31" s="112"/>
      <c r="K31" s="113">
        <f>+SUM(M8:M27)</f>
        <v>236500</v>
      </c>
    </row>
    <row r="32" spans="1:14" ht="15.75" thickTop="1">
      <c r="H32" s="114"/>
      <c r="I32" s="115"/>
      <c r="J32" s="116"/>
      <c r="K32" s="116"/>
    </row>
    <row r="33" spans="6:13">
      <c r="H33" s="114"/>
      <c r="I33" s="115"/>
      <c r="J33" s="116"/>
      <c r="K33" s="115"/>
    </row>
    <row r="34" spans="6:13">
      <c r="H34" s="29" t="s">
        <v>792</v>
      </c>
      <c r="I34" s="111"/>
      <c r="J34" s="112"/>
      <c r="K34" s="111"/>
    </row>
    <row r="35" spans="6:13" ht="15.75" thickBot="1">
      <c r="F35" s="17">
        <v>236500</v>
      </c>
      <c r="H35" s="29" t="s">
        <v>11</v>
      </c>
      <c r="I35" s="111"/>
      <c r="J35" s="112"/>
      <c r="K35" s="117">
        <f>+SUM(N8:N27)</f>
        <v>236500</v>
      </c>
      <c r="M35" s="118"/>
    </row>
    <row r="36" spans="6:13" ht="15.75" thickTop="1">
      <c r="M36" s="118"/>
    </row>
    <row r="37" spans="6:13">
      <c r="M37" s="118"/>
    </row>
    <row r="38" spans="6:13">
      <c r="M38" s="118"/>
    </row>
    <row r="39" spans="6:13">
      <c r="K39" s="118"/>
      <c r="M39" s="118"/>
    </row>
    <row r="40" spans="6:13">
      <c r="M40" s="118"/>
    </row>
    <row r="41" spans="6:13">
      <c r="M41" s="118"/>
    </row>
    <row r="42" spans="6:13">
      <c r="M42" s="118"/>
    </row>
    <row r="43" spans="6:13">
      <c r="H43" s="119"/>
      <c r="K43" s="120"/>
      <c r="M43" s="118"/>
    </row>
  </sheetData>
  <mergeCells count="10">
    <mergeCell ref="G5:G7"/>
    <mergeCell ref="J5:J7"/>
    <mergeCell ref="K5:K7"/>
    <mergeCell ref="N6:N7"/>
    <mergeCell ref="A3:C3"/>
    <mergeCell ref="B5:B7"/>
    <mergeCell ref="C5:C7"/>
    <mergeCell ref="D5:D7"/>
    <mergeCell ref="E5:E7"/>
    <mergeCell ref="F5:F7"/>
  </mergeCells>
  <printOptions horizontalCentered="1" gridLines="1"/>
  <pageMargins left="0.53" right="0.25" top="0.75" bottom="0.75" header="0.3" footer="0.3"/>
  <pageSetup paperSize="5" scale="70" orientation="landscape" horizontalDpi="4294967293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O33"/>
  <sheetViews>
    <sheetView zoomScaleNormal="100" workbookViewId="0">
      <pane ySplit="9" topLeftCell="A10" activePane="bottomLeft" state="frozen"/>
      <selection activeCell="J153" sqref="J153"/>
      <selection pane="bottomLeft" activeCell="K24" sqref="K24"/>
    </sheetView>
  </sheetViews>
  <sheetFormatPr defaultColWidth="9" defaultRowHeight="11.25"/>
  <cols>
    <col min="1" max="1" width="9.85546875" style="195" customWidth="1"/>
    <col min="2" max="2" width="9" style="193" hidden="1" customWidth="1"/>
    <col min="3" max="3" width="21.140625" style="193" hidden="1" customWidth="1"/>
    <col min="4" max="4" width="19.5703125" style="195" hidden="1" customWidth="1"/>
    <col min="5" max="5" width="9.42578125" style="195" hidden="1" customWidth="1"/>
    <col min="6" max="6" width="19.140625" style="193" bestFit="1" customWidth="1"/>
    <col min="7" max="7" width="10.5703125" style="195" customWidth="1"/>
    <col min="8" max="8" width="6.85546875" style="261" hidden="1" customWidth="1"/>
    <col min="9" max="9" width="45.5703125" style="193" hidden="1" customWidth="1"/>
    <col min="10" max="10" width="16.140625" style="196" customWidth="1"/>
    <col min="11" max="11" width="16.5703125" style="193" customWidth="1"/>
    <col min="12" max="12" width="9.85546875" style="193" hidden="1" customWidth="1"/>
    <col min="13" max="13" width="12.5703125" style="193" hidden="1" customWidth="1"/>
    <col min="14" max="14" width="20.28515625" style="193" hidden="1" customWidth="1"/>
    <col min="15" max="16384" width="9" style="193"/>
  </cols>
  <sheetData>
    <row r="1" spans="1:15" s="179" customFormat="1" ht="12.75">
      <c r="A1" s="170" t="s">
        <v>0</v>
      </c>
      <c r="B1" s="171"/>
      <c r="C1" s="172"/>
      <c r="D1" s="173"/>
      <c r="E1" s="174"/>
      <c r="F1" s="175"/>
      <c r="G1" s="177"/>
      <c r="H1" s="180"/>
      <c r="I1" s="177"/>
      <c r="J1" s="181"/>
      <c r="K1" s="181"/>
      <c r="L1" s="181"/>
      <c r="M1" s="181"/>
      <c r="N1" s="181"/>
    </row>
    <row r="2" spans="1:15" s="179" customFormat="1" ht="12.75">
      <c r="A2" s="170" t="s">
        <v>790</v>
      </c>
      <c r="B2" s="171"/>
      <c r="C2" s="172"/>
      <c r="D2" s="173"/>
      <c r="E2" s="174"/>
      <c r="F2" s="175"/>
      <c r="G2" s="177"/>
      <c r="H2" s="180"/>
      <c r="I2" s="177"/>
      <c r="J2" s="181"/>
      <c r="K2" s="181"/>
      <c r="L2" s="181"/>
      <c r="M2" s="181"/>
      <c r="N2" s="181"/>
    </row>
    <row r="3" spans="1:15" s="179" customFormat="1" ht="12.75">
      <c r="A3" s="344">
        <v>41605</v>
      </c>
      <c r="B3" s="344"/>
      <c r="C3" s="344"/>
      <c r="D3" s="344"/>
      <c r="E3" s="344"/>
      <c r="F3" s="344"/>
      <c r="G3" s="177"/>
      <c r="H3" s="180"/>
      <c r="I3" s="177"/>
      <c r="J3" s="181"/>
      <c r="K3" s="181"/>
      <c r="L3" s="181"/>
      <c r="M3" s="181"/>
      <c r="N3" s="181"/>
    </row>
    <row r="4" spans="1:15" s="179" customFormat="1">
      <c r="A4" s="182"/>
      <c r="B4" s="182"/>
      <c r="C4" s="182"/>
      <c r="D4" s="182"/>
      <c r="E4" s="182"/>
      <c r="F4" s="182"/>
      <c r="G4" s="177"/>
      <c r="H4" s="180"/>
      <c r="I4" s="177"/>
      <c r="J4" s="181"/>
      <c r="K4" s="181"/>
      <c r="L4" s="181"/>
      <c r="M4" s="181"/>
      <c r="N4" s="181"/>
    </row>
    <row r="5" spans="1:15" s="179" customFormat="1">
      <c r="A5" s="182"/>
      <c r="B5" s="182"/>
      <c r="C5" s="182"/>
      <c r="D5" s="182"/>
      <c r="E5" s="182"/>
      <c r="F5" s="182"/>
      <c r="G5" s="177"/>
      <c r="H5" s="180"/>
      <c r="I5" s="177"/>
      <c r="J5" s="181"/>
      <c r="K5" s="181"/>
      <c r="L5" s="181"/>
      <c r="M5" s="181"/>
      <c r="N5" s="181"/>
    </row>
    <row r="6" spans="1:15" s="179" customFormat="1">
      <c r="A6" s="183" t="s">
        <v>1505</v>
      </c>
      <c r="B6" s="182"/>
      <c r="C6" s="182"/>
      <c r="D6" s="182"/>
      <c r="E6" s="182"/>
      <c r="F6" s="182"/>
      <c r="G6" s="177"/>
      <c r="H6" s="180"/>
      <c r="I6" s="177"/>
      <c r="J6" s="181"/>
      <c r="K6" s="181"/>
      <c r="L6" s="181"/>
      <c r="M6" s="181"/>
      <c r="N6" s="181"/>
    </row>
    <row r="7" spans="1:15" s="179" customFormat="1" ht="12" thickBot="1">
      <c r="A7" s="184"/>
      <c r="B7" s="185"/>
      <c r="D7" s="177"/>
      <c r="E7" s="178"/>
      <c r="G7" s="177"/>
      <c r="H7" s="180"/>
      <c r="I7" s="177"/>
      <c r="J7" s="181"/>
      <c r="K7" s="181"/>
      <c r="L7" s="181"/>
      <c r="M7" s="181"/>
      <c r="N7" s="181"/>
    </row>
    <row r="8" spans="1:15" s="257" customFormat="1" ht="15.75" customHeight="1" thickBot="1">
      <c r="A8" s="342" t="s">
        <v>1</v>
      </c>
      <c r="B8" s="342" t="s">
        <v>1</v>
      </c>
      <c r="C8" s="347" t="s">
        <v>2</v>
      </c>
      <c r="D8" s="338" t="s">
        <v>20</v>
      </c>
      <c r="E8" s="345" t="s">
        <v>4</v>
      </c>
      <c r="F8" s="347" t="s">
        <v>5</v>
      </c>
      <c r="G8" s="338" t="s">
        <v>6</v>
      </c>
      <c r="H8" s="186"/>
      <c r="I8" s="186"/>
      <c r="J8" s="340" t="s">
        <v>7</v>
      </c>
      <c r="K8" s="340" t="s">
        <v>788</v>
      </c>
      <c r="L8" s="187"/>
      <c r="M8" s="187"/>
      <c r="N8" s="188" t="s">
        <v>793</v>
      </c>
      <c r="O8" s="189"/>
    </row>
    <row r="9" spans="1:15" s="179" customFormat="1" ht="15.75" customHeight="1">
      <c r="A9" s="343"/>
      <c r="B9" s="343"/>
      <c r="C9" s="348"/>
      <c r="D9" s="339"/>
      <c r="E9" s="346"/>
      <c r="F9" s="348"/>
      <c r="G9" s="339"/>
      <c r="H9" s="190" t="s">
        <v>9</v>
      </c>
      <c r="I9" s="190" t="s">
        <v>10</v>
      </c>
      <c r="J9" s="341"/>
      <c r="K9" s="341"/>
      <c r="L9" s="191" t="s">
        <v>736</v>
      </c>
      <c r="M9" s="191" t="s">
        <v>697</v>
      </c>
      <c r="N9" s="191" t="s">
        <v>11</v>
      </c>
    </row>
    <row r="10" spans="1:15">
      <c r="A10" s="192">
        <v>41605</v>
      </c>
      <c r="B10" s="192">
        <v>41605</v>
      </c>
      <c r="C10" s="193" t="s">
        <v>265</v>
      </c>
      <c r="D10" s="194" t="s">
        <v>266</v>
      </c>
      <c r="E10" s="195">
        <v>37756</v>
      </c>
      <c r="F10" s="193" t="s">
        <v>1309</v>
      </c>
      <c r="G10" s="195">
        <v>1</v>
      </c>
      <c r="H10" s="195"/>
      <c r="I10" s="193" t="s">
        <v>285</v>
      </c>
      <c r="J10" s="196">
        <v>14300</v>
      </c>
      <c r="K10" s="197">
        <f>J10*G10</f>
        <v>14300</v>
      </c>
      <c r="L10" s="198"/>
      <c r="M10" s="198">
        <f t="shared" ref="M10:M24" si="0">+K10+L10</f>
        <v>14300</v>
      </c>
      <c r="N10" s="198">
        <f t="shared" ref="N10:N24" si="1">K10</f>
        <v>14300</v>
      </c>
      <c r="O10" s="199"/>
    </row>
    <row r="11" spans="1:15">
      <c r="A11" s="192">
        <v>41605</v>
      </c>
      <c r="B11" s="192">
        <v>41605</v>
      </c>
      <c r="C11" s="193" t="s">
        <v>265</v>
      </c>
      <c r="D11" s="194" t="s">
        <v>266</v>
      </c>
      <c r="E11" s="195">
        <v>37756</v>
      </c>
      <c r="F11" s="193" t="s">
        <v>1100</v>
      </c>
      <c r="G11" s="195">
        <v>7</v>
      </c>
      <c r="H11" s="195"/>
      <c r="J11" s="200">
        <v>650</v>
      </c>
      <c r="K11" s="200">
        <v>4550</v>
      </c>
      <c r="L11" s="198"/>
      <c r="M11" s="198">
        <f t="shared" si="0"/>
        <v>4550</v>
      </c>
      <c r="N11" s="198">
        <f t="shared" si="1"/>
        <v>4550</v>
      </c>
    </row>
    <row r="12" spans="1:15">
      <c r="A12" s="192">
        <v>41605</v>
      </c>
      <c r="B12" s="192">
        <v>41605</v>
      </c>
      <c r="C12" s="193" t="s">
        <v>274</v>
      </c>
      <c r="D12" s="194" t="s">
        <v>275</v>
      </c>
      <c r="E12" s="195">
        <v>37755</v>
      </c>
      <c r="F12" s="193" t="s">
        <v>875</v>
      </c>
      <c r="G12" s="195">
        <f ca="1">SUM(G12:G12)</f>
        <v>5</v>
      </c>
      <c r="H12" s="195"/>
      <c r="J12" s="200">
        <v>950</v>
      </c>
      <c r="K12" s="200">
        <f ca="1">SUM(K12:K12)</f>
        <v>4750</v>
      </c>
      <c r="L12" s="198"/>
      <c r="M12" s="198" t="e">
        <f>+#REF!+L12</f>
        <v>#REF!</v>
      </c>
      <c r="N12" s="198" t="e">
        <f>#REF!</f>
        <v>#REF!</v>
      </c>
    </row>
    <row r="13" spans="1:15">
      <c r="A13" s="192">
        <v>41605</v>
      </c>
      <c r="B13" s="192">
        <v>41605</v>
      </c>
      <c r="C13" s="193" t="s">
        <v>274</v>
      </c>
      <c r="D13" s="194" t="s">
        <v>275</v>
      </c>
      <c r="E13" s="195">
        <v>37755</v>
      </c>
      <c r="F13" s="193" t="s">
        <v>1504</v>
      </c>
      <c r="G13" s="195">
        <v>4</v>
      </c>
      <c r="H13" s="195"/>
      <c r="I13" s="201" t="s">
        <v>794</v>
      </c>
      <c r="J13" s="200">
        <v>1100</v>
      </c>
      <c r="K13" s="200">
        <f t="shared" ref="K13:K23" si="2">J13*G13</f>
        <v>4400</v>
      </c>
      <c r="L13" s="198"/>
      <c r="M13" s="198">
        <f t="shared" si="0"/>
        <v>4400</v>
      </c>
      <c r="N13" s="198">
        <f t="shared" si="1"/>
        <v>4400</v>
      </c>
    </row>
    <row r="14" spans="1:15">
      <c r="A14" s="192">
        <v>41605</v>
      </c>
      <c r="B14" s="192">
        <v>41605</v>
      </c>
      <c r="C14" s="193" t="s">
        <v>281</v>
      </c>
      <c r="D14" s="194" t="s">
        <v>282</v>
      </c>
      <c r="E14" s="195">
        <v>37759</v>
      </c>
      <c r="F14" s="193" t="s">
        <v>1490</v>
      </c>
      <c r="G14" s="195">
        <v>1</v>
      </c>
      <c r="H14" s="195"/>
      <c r="I14" s="193" t="s">
        <v>272</v>
      </c>
      <c r="J14" s="200">
        <v>5400</v>
      </c>
      <c r="K14" s="200">
        <f t="shared" si="2"/>
        <v>5400</v>
      </c>
      <c r="L14" s="198"/>
      <c r="M14" s="198">
        <f t="shared" si="0"/>
        <v>5400</v>
      </c>
      <c r="N14" s="198">
        <f t="shared" si="1"/>
        <v>5400</v>
      </c>
    </row>
    <row r="15" spans="1:15">
      <c r="A15" s="192">
        <v>41605</v>
      </c>
      <c r="B15" s="192">
        <v>41605</v>
      </c>
      <c r="C15" s="193" t="s">
        <v>281</v>
      </c>
      <c r="D15" s="194" t="s">
        <v>282</v>
      </c>
      <c r="E15" s="195">
        <v>37759</v>
      </c>
      <c r="F15" s="193" t="s">
        <v>1484</v>
      </c>
      <c r="G15" s="195">
        <v>1</v>
      </c>
      <c r="H15" s="195">
        <v>2252</v>
      </c>
      <c r="I15" s="193" t="s">
        <v>280</v>
      </c>
      <c r="J15" s="200">
        <v>28900</v>
      </c>
      <c r="K15" s="200">
        <f t="shared" si="2"/>
        <v>28900</v>
      </c>
      <c r="L15" s="198"/>
      <c r="M15" s="198">
        <f t="shared" si="0"/>
        <v>28900</v>
      </c>
      <c r="N15" s="198">
        <f t="shared" si="1"/>
        <v>28900</v>
      </c>
    </row>
    <row r="16" spans="1:15">
      <c r="A16" s="192">
        <v>41605</v>
      </c>
      <c r="B16" s="192">
        <v>41605</v>
      </c>
      <c r="C16" s="193" t="s">
        <v>281</v>
      </c>
      <c r="D16" s="194" t="s">
        <v>282</v>
      </c>
      <c r="E16" s="195">
        <v>37759</v>
      </c>
      <c r="F16" s="193" t="s">
        <v>1503</v>
      </c>
      <c r="G16" s="195">
        <v>1</v>
      </c>
      <c r="H16" s="195"/>
      <c r="I16" s="201" t="s">
        <v>273</v>
      </c>
      <c r="J16" s="200">
        <v>42100</v>
      </c>
      <c r="K16" s="200">
        <f t="shared" si="2"/>
        <v>42100</v>
      </c>
      <c r="L16" s="198"/>
      <c r="M16" s="198">
        <f t="shared" si="0"/>
        <v>42100</v>
      </c>
      <c r="N16" s="198">
        <f t="shared" si="1"/>
        <v>42100</v>
      </c>
    </row>
    <row r="17" spans="1:14">
      <c r="A17" s="192">
        <v>41605</v>
      </c>
      <c r="B17" s="192">
        <v>41605</v>
      </c>
      <c r="C17" s="193" t="s">
        <v>268</v>
      </c>
      <c r="D17" s="194" t="s">
        <v>286</v>
      </c>
      <c r="E17" s="195">
        <v>37757</v>
      </c>
      <c r="F17" s="193" t="s">
        <v>1148</v>
      </c>
      <c r="G17" s="195">
        <v>1</v>
      </c>
      <c r="H17" s="195">
        <v>2257</v>
      </c>
      <c r="I17" s="193" t="s">
        <v>270</v>
      </c>
      <c r="J17" s="200">
        <v>3800</v>
      </c>
      <c r="K17" s="200">
        <f t="shared" si="2"/>
        <v>3800</v>
      </c>
      <c r="L17" s="198"/>
      <c r="M17" s="198">
        <f t="shared" si="0"/>
        <v>3800</v>
      </c>
      <c r="N17" s="198">
        <f t="shared" si="1"/>
        <v>3800</v>
      </c>
    </row>
    <row r="18" spans="1:14">
      <c r="A18" s="192">
        <v>41605</v>
      </c>
      <c r="B18" s="192">
        <v>41605</v>
      </c>
      <c r="C18" s="193" t="s">
        <v>288</v>
      </c>
      <c r="D18" s="194" t="s">
        <v>289</v>
      </c>
      <c r="E18" s="195">
        <v>37754</v>
      </c>
      <c r="F18" s="193" t="s">
        <v>1467</v>
      </c>
      <c r="G18" s="195">
        <v>1</v>
      </c>
      <c r="H18" s="195"/>
      <c r="J18" s="200">
        <v>300</v>
      </c>
      <c r="K18" s="200">
        <f t="shared" si="2"/>
        <v>300</v>
      </c>
      <c r="L18" s="198"/>
      <c r="M18" s="198">
        <f t="shared" si="0"/>
        <v>300</v>
      </c>
      <c r="N18" s="198">
        <f t="shared" si="1"/>
        <v>300</v>
      </c>
    </row>
    <row r="19" spans="1:14">
      <c r="A19" s="192">
        <v>41605</v>
      </c>
      <c r="B19" s="192">
        <v>41605</v>
      </c>
      <c r="C19" s="193" t="s">
        <v>277</v>
      </c>
      <c r="D19" s="194" t="s">
        <v>291</v>
      </c>
      <c r="E19" s="195">
        <v>37751</v>
      </c>
      <c r="F19" s="193" t="s">
        <v>883</v>
      </c>
      <c r="G19" s="195">
        <v>4</v>
      </c>
      <c r="H19" s="195">
        <v>2251</v>
      </c>
      <c r="I19" s="193" t="s">
        <v>772</v>
      </c>
      <c r="J19" s="200">
        <v>6800</v>
      </c>
      <c r="K19" s="200">
        <f t="shared" si="2"/>
        <v>27200</v>
      </c>
      <c r="L19" s="198"/>
      <c r="M19" s="198">
        <f t="shared" si="0"/>
        <v>27200</v>
      </c>
      <c r="N19" s="198">
        <f t="shared" si="1"/>
        <v>27200</v>
      </c>
    </row>
    <row r="20" spans="1:14">
      <c r="A20" s="192">
        <v>41605</v>
      </c>
      <c r="B20" s="192">
        <v>41605</v>
      </c>
      <c r="C20" s="193" t="s">
        <v>277</v>
      </c>
      <c r="D20" s="194" t="s">
        <v>291</v>
      </c>
      <c r="E20" s="195">
        <v>37751</v>
      </c>
      <c r="F20" s="193" t="s">
        <v>1085</v>
      </c>
      <c r="G20" s="195">
        <v>4</v>
      </c>
      <c r="H20" s="195">
        <v>2255</v>
      </c>
      <c r="I20" s="193" t="s">
        <v>271</v>
      </c>
      <c r="J20" s="200">
        <v>10500</v>
      </c>
      <c r="K20" s="200">
        <f t="shared" si="2"/>
        <v>42000</v>
      </c>
      <c r="L20" s="198"/>
      <c r="M20" s="198">
        <f t="shared" si="0"/>
        <v>42000</v>
      </c>
      <c r="N20" s="198">
        <f t="shared" si="1"/>
        <v>42000</v>
      </c>
    </row>
    <row r="21" spans="1:14">
      <c r="A21" s="192">
        <v>41605</v>
      </c>
      <c r="B21" s="192">
        <v>41605</v>
      </c>
      <c r="C21" s="193" t="s">
        <v>277</v>
      </c>
      <c r="D21" s="194" t="s">
        <v>291</v>
      </c>
      <c r="E21" s="195">
        <v>37751</v>
      </c>
      <c r="F21" s="193" t="s">
        <v>1085</v>
      </c>
      <c r="G21" s="195">
        <v>2</v>
      </c>
      <c r="H21" s="195"/>
      <c r="I21" s="193" t="s">
        <v>293</v>
      </c>
      <c r="J21" s="200">
        <v>11200</v>
      </c>
      <c r="K21" s="200">
        <f t="shared" si="2"/>
        <v>22400</v>
      </c>
      <c r="L21" s="198"/>
      <c r="M21" s="198">
        <f t="shared" si="0"/>
        <v>22400</v>
      </c>
      <c r="N21" s="198">
        <f t="shared" si="1"/>
        <v>22400</v>
      </c>
    </row>
    <row r="22" spans="1:14">
      <c r="A22" s="192">
        <v>41605</v>
      </c>
      <c r="B22" s="192">
        <v>41605</v>
      </c>
      <c r="C22" s="193" t="s">
        <v>296</v>
      </c>
      <c r="D22" s="194" t="s">
        <v>297</v>
      </c>
      <c r="E22" s="195">
        <v>37752</v>
      </c>
      <c r="F22" s="193" t="s">
        <v>1079</v>
      </c>
      <c r="G22" s="195">
        <v>1</v>
      </c>
      <c r="H22" s="195">
        <v>2253</v>
      </c>
      <c r="I22" s="193" t="s">
        <v>210</v>
      </c>
      <c r="J22" s="200">
        <v>16500</v>
      </c>
      <c r="K22" s="200">
        <f t="shared" si="2"/>
        <v>16500</v>
      </c>
      <c r="L22" s="198"/>
      <c r="M22" s="198">
        <f t="shared" si="0"/>
        <v>16500</v>
      </c>
      <c r="N22" s="198">
        <f t="shared" si="1"/>
        <v>16500</v>
      </c>
    </row>
    <row r="23" spans="1:14">
      <c r="A23" s="192">
        <v>41605</v>
      </c>
      <c r="B23" s="192">
        <v>41605</v>
      </c>
      <c r="C23" s="193" t="s">
        <v>296</v>
      </c>
      <c r="D23" s="194" t="s">
        <v>297</v>
      </c>
      <c r="E23" s="195">
        <v>37752</v>
      </c>
      <c r="F23" s="193" t="s">
        <v>1131</v>
      </c>
      <c r="G23" s="195">
        <v>1</v>
      </c>
      <c r="H23" s="195"/>
      <c r="I23" s="202" t="s">
        <v>773</v>
      </c>
      <c r="J23" s="200">
        <v>19900</v>
      </c>
      <c r="K23" s="200">
        <f t="shared" si="2"/>
        <v>19900</v>
      </c>
      <c r="L23" s="198"/>
      <c r="M23" s="198">
        <f t="shared" si="0"/>
        <v>19900</v>
      </c>
      <c r="N23" s="198">
        <f t="shared" si="1"/>
        <v>19900</v>
      </c>
    </row>
    <row r="24" spans="1:14" ht="13.5" thickBot="1">
      <c r="A24" s="264" t="s">
        <v>1508</v>
      </c>
      <c r="B24" s="265"/>
      <c r="C24" s="265"/>
      <c r="D24" s="266"/>
      <c r="E24" s="266"/>
      <c r="F24" s="265"/>
      <c r="G24" s="266"/>
      <c r="H24" s="267"/>
      <c r="I24" s="265"/>
      <c r="J24" s="268"/>
      <c r="K24" s="269">
        <v>236500</v>
      </c>
      <c r="M24" s="198">
        <f t="shared" si="0"/>
        <v>236500</v>
      </c>
      <c r="N24" s="198">
        <f t="shared" si="1"/>
        <v>236500</v>
      </c>
    </row>
    <row r="25" spans="1:14" ht="12" thickTop="1">
      <c r="H25" s="258" t="s">
        <v>792</v>
      </c>
      <c r="I25" s="259"/>
      <c r="J25" s="260"/>
      <c r="K25" s="259"/>
    </row>
    <row r="26" spans="1:14">
      <c r="M26" s="262"/>
    </row>
    <row r="27" spans="1:14">
      <c r="M27" s="262"/>
    </row>
    <row r="28" spans="1:14">
      <c r="M28" s="262"/>
    </row>
    <row r="29" spans="1:14">
      <c r="K29" s="262"/>
      <c r="M29" s="262"/>
    </row>
    <row r="30" spans="1:14">
      <c r="M30" s="262"/>
    </row>
    <row r="31" spans="1:14">
      <c r="M31" s="262"/>
    </row>
    <row r="32" spans="1:14">
      <c r="M32" s="262"/>
    </row>
    <row r="33" spans="8:13">
      <c r="H33" s="258"/>
      <c r="K33" s="263"/>
      <c r="M33" s="262"/>
    </row>
  </sheetData>
  <sortState ref="F8:K27">
    <sortCondition ref="F8:F27"/>
  </sortState>
  <mergeCells count="10">
    <mergeCell ref="G8:G9"/>
    <mergeCell ref="J8:J9"/>
    <mergeCell ref="K8:K9"/>
    <mergeCell ref="A8:A9"/>
    <mergeCell ref="A3:F3"/>
    <mergeCell ref="E8:E9"/>
    <mergeCell ref="B8:B9"/>
    <mergeCell ref="C8:C9"/>
    <mergeCell ref="D8:D9"/>
    <mergeCell ref="F8:F9"/>
  </mergeCells>
  <phoneticPr fontId="0" type="noConversion"/>
  <printOptions horizontalCentered="1" gridLines="1"/>
  <pageMargins left="0.53" right="0.25" top="0.75" bottom="0.75" header="0.3" footer="0.3"/>
  <pageSetup paperSize="5" scale="70" orientation="landscape" horizontalDpi="4294967293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F16" sqref="F16"/>
    </sheetView>
  </sheetViews>
  <sheetFormatPr defaultRowHeight="15"/>
  <cols>
    <col min="2" max="3" width="22.5703125" customWidth="1"/>
    <col min="8" max="8" width="19.140625" customWidth="1"/>
  </cols>
  <sheetData>
    <row r="1" spans="1:8">
      <c r="A1" s="170" t="s">
        <v>0</v>
      </c>
      <c r="B1" s="171"/>
      <c r="C1" s="173"/>
      <c r="D1" s="174"/>
      <c r="E1" s="175"/>
    </row>
    <row r="2" spans="1:8">
      <c r="A2" s="170" t="s">
        <v>1515</v>
      </c>
      <c r="B2" s="171"/>
      <c r="C2" s="173"/>
      <c r="D2" s="174"/>
      <c r="E2" s="175"/>
    </row>
    <row r="3" spans="1:8">
      <c r="A3" s="344" t="s">
        <v>1516</v>
      </c>
      <c r="B3" s="344"/>
      <c r="C3" s="344"/>
      <c r="D3" s="344"/>
      <c r="E3" s="344"/>
    </row>
    <row r="8" spans="1:8" ht="15.75" thickBot="1"/>
    <row r="9" spans="1:8" ht="15.75" thickBot="1">
      <c r="B9" s="355" t="s">
        <v>1</v>
      </c>
      <c r="C9" s="356" t="s">
        <v>788</v>
      </c>
    </row>
    <row r="11" spans="1:8">
      <c r="B11" s="349">
        <v>41605</v>
      </c>
      <c r="C11" s="351">
        <v>236500</v>
      </c>
    </row>
    <row r="12" spans="1:8">
      <c r="B12" s="349">
        <v>41606</v>
      </c>
      <c r="C12" s="351">
        <v>2540300</v>
      </c>
    </row>
    <row r="13" spans="1:8">
      <c r="B13" s="349">
        <v>41607</v>
      </c>
      <c r="C13" s="351">
        <v>1102050</v>
      </c>
    </row>
    <row r="14" spans="1:8">
      <c r="B14" s="349">
        <v>41608</v>
      </c>
      <c r="C14" s="351">
        <v>1635770</v>
      </c>
    </row>
    <row r="15" spans="1:8">
      <c r="B15" s="350" t="s">
        <v>1517</v>
      </c>
      <c r="C15" s="351">
        <v>35985</v>
      </c>
    </row>
    <row r="16" spans="1:8">
      <c r="B16" s="350" t="s">
        <v>54</v>
      </c>
      <c r="C16" s="351">
        <v>9400</v>
      </c>
      <c r="H16" s="352">
        <f>'NOV27'!K28+'Nov 28 - 2 (2)'!L254+'Nov28'!L129+'Nov29 - 2'!K110+'Nov29'!J109+'Nov 30 - 2 (2)'!K172+'Nov30'!K162</f>
        <v>5514620</v>
      </c>
    </row>
    <row r="17" spans="2:3" ht="15.75" thickBot="1">
      <c r="B17" s="353" t="s">
        <v>1508</v>
      </c>
      <c r="C17" s="354">
        <f>SUM(C11:C16)</f>
        <v>5560005</v>
      </c>
    </row>
    <row r="18" spans="2:3" ht="15.75" thickTop="1"/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12"/>
  <sheetViews>
    <sheetView zoomScaleNormal="100" workbookViewId="0">
      <pane ySplit="7" topLeftCell="A166" activePane="bottomLeft" state="frozen"/>
      <selection pane="bottomLeft" activeCell="F114" sqref="F114"/>
    </sheetView>
  </sheetViews>
  <sheetFormatPr defaultColWidth="7.5703125" defaultRowHeight="14.25"/>
  <cols>
    <col min="1" max="1" width="2.42578125" style="93" customWidth="1"/>
    <col min="2" max="2" width="10.7109375" style="94" bestFit="1" customWidth="1"/>
    <col min="3" max="3" width="27.42578125" style="93" customWidth="1"/>
    <col min="4" max="4" width="9.5703125" style="91" customWidth="1"/>
    <col min="5" max="5" width="16.7109375" style="91" customWidth="1"/>
    <col min="6" max="6" width="15.140625" style="93" customWidth="1"/>
    <col min="7" max="7" width="9" style="95" customWidth="1"/>
    <col min="8" max="8" width="7.5703125" style="91" customWidth="1"/>
    <col min="9" max="9" width="16.7109375" style="134" customWidth="1"/>
    <col min="10" max="10" width="12.85546875" style="96" customWidth="1"/>
    <col min="11" max="11" width="16.42578125" style="96" customWidth="1"/>
    <col min="12" max="12" width="11.28515625" style="96" customWidth="1"/>
    <col min="13" max="13" width="12.42578125" style="96" customWidth="1"/>
    <col min="14" max="14" width="12.42578125" style="96" bestFit="1" customWidth="1"/>
    <col min="15" max="15" width="13.140625" style="93" customWidth="1"/>
    <col min="16" max="16" width="11.5703125" style="93" hidden="1" customWidth="1"/>
    <col min="17" max="16384" width="7.5703125" style="93"/>
  </cols>
  <sheetData>
    <row r="1" spans="1:19" s="79" customFormat="1" ht="15">
      <c r="A1" s="46" t="s">
        <v>0</v>
      </c>
      <c r="B1" s="47"/>
      <c r="C1" s="48"/>
      <c r="D1" s="50"/>
      <c r="E1" s="78"/>
      <c r="G1" s="80"/>
      <c r="H1" s="81"/>
      <c r="I1" s="138"/>
      <c r="J1" s="82"/>
      <c r="K1" s="82"/>
      <c r="L1" s="82"/>
      <c r="M1" s="82"/>
      <c r="N1" s="82"/>
      <c r="O1" s="82"/>
    </row>
    <row r="2" spans="1:19" s="79" customFormat="1" ht="15">
      <c r="A2" s="83" t="s">
        <v>790</v>
      </c>
      <c r="B2" s="84"/>
      <c r="D2" s="81"/>
      <c r="E2" s="78"/>
      <c r="G2" s="80"/>
      <c r="H2" s="81"/>
      <c r="I2" s="138"/>
      <c r="J2" s="82"/>
      <c r="K2" s="82"/>
      <c r="L2" s="82"/>
      <c r="M2" s="82"/>
      <c r="N2" s="82"/>
      <c r="O2" s="82"/>
    </row>
    <row r="3" spans="1:19" s="79" customFormat="1" ht="15">
      <c r="A3" s="310">
        <v>41608</v>
      </c>
      <c r="B3" s="311"/>
      <c r="C3" s="310"/>
      <c r="D3" s="81"/>
      <c r="E3" s="78"/>
      <c r="G3" s="80"/>
      <c r="H3" s="81"/>
      <c r="I3" s="138"/>
      <c r="J3" s="82"/>
      <c r="K3" s="82"/>
      <c r="L3" s="82"/>
      <c r="M3" s="82"/>
      <c r="N3" s="82"/>
      <c r="O3" s="82"/>
    </row>
    <row r="4" spans="1:19" s="79" customFormat="1" ht="15" thickBot="1">
      <c r="B4" s="84"/>
      <c r="D4" s="81"/>
      <c r="E4" s="78"/>
      <c r="G4" s="80"/>
      <c r="H4" s="81"/>
      <c r="I4" s="138"/>
      <c r="J4" s="82"/>
      <c r="K4" s="82"/>
      <c r="L4" s="82"/>
      <c r="M4" s="82"/>
      <c r="N4" s="82"/>
      <c r="O4" s="82"/>
    </row>
    <row r="5" spans="1:19" s="85" customFormat="1" ht="15.75" customHeight="1" thickBot="1">
      <c r="B5" s="312" t="s">
        <v>1</v>
      </c>
      <c r="C5" s="309" t="s">
        <v>2</v>
      </c>
      <c r="D5" s="313" t="s">
        <v>816</v>
      </c>
      <c r="E5" s="314" t="s">
        <v>4</v>
      </c>
      <c r="F5" s="309" t="s">
        <v>5</v>
      </c>
      <c r="G5" s="315" t="s">
        <v>6</v>
      </c>
      <c r="H5" s="86"/>
      <c r="I5" s="139"/>
      <c r="J5" s="316" t="s">
        <v>7</v>
      </c>
      <c r="K5" s="316" t="s">
        <v>1214</v>
      </c>
      <c r="L5" s="87"/>
      <c r="M5" s="87"/>
      <c r="N5" s="317" t="s">
        <v>793</v>
      </c>
      <c r="O5" s="317"/>
      <c r="P5" s="309" t="s">
        <v>8</v>
      </c>
      <c r="Q5" s="88"/>
      <c r="R5" s="88"/>
      <c r="S5" s="88"/>
    </row>
    <row r="6" spans="1:19" s="79" customFormat="1" ht="12.75" customHeight="1" thickBot="1">
      <c r="B6" s="312"/>
      <c r="C6" s="309"/>
      <c r="D6" s="313"/>
      <c r="E6" s="314"/>
      <c r="F6" s="309"/>
      <c r="G6" s="315"/>
      <c r="H6" s="89" t="s">
        <v>9</v>
      </c>
      <c r="I6" s="89" t="s">
        <v>10</v>
      </c>
      <c r="J6" s="316"/>
      <c r="K6" s="316"/>
      <c r="L6" s="158" t="s">
        <v>736</v>
      </c>
      <c r="M6" s="158" t="s">
        <v>697</v>
      </c>
      <c r="N6" s="318" t="s">
        <v>11</v>
      </c>
      <c r="O6" s="316" t="s">
        <v>12</v>
      </c>
      <c r="P6" s="309"/>
    </row>
    <row r="7" spans="1:19" s="79" customFormat="1" ht="30.75" thickBot="1">
      <c r="B7" s="312"/>
      <c r="C7" s="309"/>
      <c r="D7" s="313"/>
      <c r="E7" s="314"/>
      <c r="F7" s="309"/>
      <c r="G7" s="315"/>
      <c r="H7" s="90" t="s">
        <v>15</v>
      </c>
      <c r="I7" s="90"/>
      <c r="J7" s="316"/>
      <c r="K7" s="316"/>
      <c r="L7" s="158" t="s">
        <v>737</v>
      </c>
      <c r="M7" s="158" t="s">
        <v>1215</v>
      </c>
      <c r="N7" s="318"/>
      <c r="O7" s="316"/>
      <c r="P7" s="309"/>
    </row>
    <row r="8" spans="1:19">
      <c r="B8" s="133">
        <v>41608</v>
      </c>
      <c r="C8" s="93" t="s">
        <v>1216</v>
      </c>
      <c r="D8" s="91">
        <v>1030</v>
      </c>
      <c r="E8" s="91">
        <v>38148</v>
      </c>
      <c r="F8" s="93" t="s">
        <v>872</v>
      </c>
      <c r="G8" s="95">
        <v>1</v>
      </c>
      <c r="H8" s="91">
        <v>2406</v>
      </c>
      <c r="I8" s="134" t="s">
        <v>1217</v>
      </c>
      <c r="J8" s="96">
        <v>650</v>
      </c>
      <c r="K8" s="96">
        <f>J8*G8</f>
        <v>650</v>
      </c>
      <c r="M8" s="96">
        <f>+K8+L8</f>
        <v>650</v>
      </c>
      <c r="N8" s="96">
        <f>K8</f>
        <v>650</v>
      </c>
    </row>
    <row r="9" spans="1:19">
      <c r="B9" s="133">
        <v>41608</v>
      </c>
      <c r="C9" s="93" t="s">
        <v>1218</v>
      </c>
      <c r="D9" s="91">
        <v>1029</v>
      </c>
      <c r="E9" s="91">
        <v>38147</v>
      </c>
      <c r="F9" s="93" t="s">
        <v>880</v>
      </c>
      <c r="G9" s="95">
        <v>1</v>
      </c>
      <c r="H9" s="91">
        <v>2405</v>
      </c>
      <c r="I9" s="134" t="s">
        <v>1219</v>
      </c>
      <c r="J9" s="96">
        <v>500</v>
      </c>
      <c r="K9" s="96">
        <f>J9*G9</f>
        <v>500</v>
      </c>
      <c r="M9" s="96">
        <f t="shared" ref="M9:M72" si="0">+K9+L9</f>
        <v>500</v>
      </c>
    </row>
    <row r="10" spans="1:19">
      <c r="B10" s="91"/>
      <c r="F10" s="93" t="s">
        <v>872</v>
      </c>
      <c r="G10" s="95">
        <v>1</v>
      </c>
      <c r="I10" s="140" t="s">
        <v>1220</v>
      </c>
      <c r="J10" s="96">
        <v>650</v>
      </c>
      <c r="K10" s="96">
        <f>J10*G10</f>
        <v>650</v>
      </c>
      <c r="M10" s="96">
        <f t="shared" si="0"/>
        <v>650</v>
      </c>
      <c r="N10" s="96">
        <f>SUM(K9:K10)</f>
        <v>1150</v>
      </c>
    </row>
    <row r="11" spans="1:19">
      <c r="B11" s="133">
        <v>41608</v>
      </c>
      <c r="C11" s="93" t="s">
        <v>885</v>
      </c>
      <c r="D11" s="91">
        <v>722</v>
      </c>
      <c r="E11" s="91" t="s">
        <v>426</v>
      </c>
      <c r="F11" s="93" t="s">
        <v>1221</v>
      </c>
      <c r="G11" s="95">
        <v>1</v>
      </c>
      <c r="H11" s="91">
        <v>2344</v>
      </c>
      <c r="I11" s="134" t="s">
        <v>1222</v>
      </c>
      <c r="J11" s="96">
        <v>17000</v>
      </c>
      <c r="K11" s="96">
        <v>12000</v>
      </c>
      <c r="M11" s="96">
        <f t="shared" si="0"/>
        <v>12000</v>
      </c>
      <c r="N11" s="96">
        <v>12000</v>
      </c>
      <c r="O11" s="96">
        <f>K11-N11</f>
        <v>0</v>
      </c>
    </row>
    <row r="12" spans="1:19">
      <c r="B12" s="133">
        <v>41608</v>
      </c>
      <c r="C12" s="93" t="s">
        <v>1223</v>
      </c>
      <c r="D12" s="91">
        <v>1031</v>
      </c>
      <c r="E12" s="91">
        <v>38149</v>
      </c>
      <c r="F12" s="93" t="s">
        <v>883</v>
      </c>
      <c r="G12" s="95">
        <v>1</v>
      </c>
      <c r="H12" s="91">
        <v>2407</v>
      </c>
      <c r="I12" s="134" t="s">
        <v>1224</v>
      </c>
      <c r="J12" s="96">
        <v>5500</v>
      </c>
      <c r="K12" s="96">
        <f t="shared" ref="K12:K17" si="1">J12*G12</f>
        <v>5500</v>
      </c>
      <c r="M12" s="96">
        <f t="shared" si="0"/>
        <v>5500</v>
      </c>
      <c r="N12" s="96">
        <f>K12</f>
        <v>5500</v>
      </c>
    </row>
    <row r="13" spans="1:19">
      <c r="B13" s="133">
        <v>41608</v>
      </c>
      <c r="C13" s="93" t="s">
        <v>1225</v>
      </c>
      <c r="D13" s="91">
        <v>1032</v>
      </c>
      <c r="E13" s="91">
        <v>38150</v>
      </c>
      <c r="F13" s="93" t="s">
        <v>1226</v>
      </c>
      <c r="G13" s="95">
        <v>1</v>
      </c>
      <c r="H13" s="91">
        <v>2408</v>
      </c>
      <c r="I13" s="134" t="s">
        <v>1227</v>
      </c>
      <c r="J13" s="96">
        <v>16500</v>
      </c>
      <c r="K13" s="96">
        <f t="shared" si="1"/>
        <v>16500</v>
      </c>
      <c r="M13" s="96">
        <f t="shared" si="0"/>
        <v>16500</v>
      </c>
      <c r="N13" s="96">
        <f>K13</f>
        <v>16500</v>
      </c>
    </row>
    <row r="14" spans="1:19">
      <c r="B14" s="133">
        <v>41608</v>
      </c>
      <c r="C14" s="93" t="s">
        <v>1228</v>
      </c>
      <c r="D14" s="91">
        <v>1033</v>
      </c>
      <c r="E14" s="91">
        <v>38044</v>
      </c>
      <c r="F14" s="93" t="s">
        <v>1226</v>
      </c>
      <c r="G14" s="95">
        <v>1</v>
      </c>
      <c r="H14" s="91">
        <v>2409</v>
      </c>
      <c r="I14" s="134" t="s">
        <v>1229</v>
      </c>
      <c r="J14" s="96">
        <v>16500</v>
      </c>
      <c r="K14" s="96">
        <f t="shared" si="1"/>
        <v>16500</v>
      </c>
      <c r="M14" s="96">
        <f t="shared" si="0"/>
        <v>16500</v>
      </c>
    </row>
    <row r="15" spans="1:19">
      <c r="B15" s="91"/>
      <c r="D15" s="91">
        <v>1033</v>
      </c>
      <c r="E15" s="91">
        <v>38045</v>
      </c>
      <c r="F15" s="93" t="s">
        <v>1036</v>
      </c>
      <c r="G15" s="95">
        <v>2</v>
      </c>
      <c r="I15" s="134" t="s">
        <v>1230</v>
      </c>
      <c r="J15" s="96">
        <v>3800</v>
      </c>
      <c r="K15" s="96">
        <f t="shared" si="1"/>
        <v>7600</v>
      </c>
      <c r="M15" s="96">
        <f t="shared" si="0"/>
        <v>7600</v>
      </c>
    </row>
    <row r="16" spans="1:19">
      <c r="B16" s="91"/>
      <c r="I16" s="134">
        <v>10400</v>
      </c>
      <c r="M16" s="96">
        <f t="shared" si="0"/>
        <v>0</v>
      </c>
    </row>
    <row r="17" spans="2:14">
      <c r="B17" s="91"/>
      <c r="F17" s="93" t="s">
        <v>824</v>
      </c>
      <c r="G17" s="95">
        <v>5</v>
      </c>
      <c r="I17" s="134" t="s">
        <v>1231</v>
      </c>
      <c r="J17" s="96">
        <v>1100</v>
      </c>
      <c r="K17" s="96">
        <f t="shared" si="1"/>
        <v>5500</v>
      </c>
      <c r="M17" s="96">
        <f t="shared" si="0"/>
        <v>5500</v>
      </c>
      <c r="N17" s="96">
        <f>SUM(K14:K17)</f>
        <v>29600</v>
      </c>
    </row>
    <row r="18" spans="2:14">
      <c r="B18" s="91"/>
      <c r="I18" s="134">
        <v>10920</v>
      </c>
      <c r="M18" s="96">
        <f t="shared" si="0"/>
        <v>0</v>
      </c>
    </row>
    <row r="19" spans="2:14">
      <c r="B19" s="91"/>
      <c r="I19" s="134">
        <v>11253</v>
      </c>
      <c r="M19" s="96">
        <f t="shared" si="0"/>
        <v>0</v>
      </c>
    </row>
    <row r="20" spans="2:14">
      <c r="B20" s="91"/>
      <c r="I20" s="134">
        <v>11480</v>
      </c>
      <c r="M20" s="96">
        <f t="shared" si="0"/>
        <v>0</v>
      </c>
    </row>
    <row r="21" spans="2:14">
      <c r="B21" s="91"/>
      <c r="I21" s="134">
        <v>10746</v>
      </c>
      <c r="M21" s="96">
        <f t="shared" si="0"/>
        <v>0</v>
      </c>
    </row>
    <row r="22" spans="2:14">
      <c r="B22" s="133">
        <v>41608</v>
      </c>
      <c r="C22" s="93" t="s">
        <v>1232</v>
      </c>
      <c r="D22" s="91">
        <v>1034</v>
      </c>
      <c r="E22" s="91">
        <v>38046</v>
      </c>
      <c r="F22" s="93" t="s">
        <v>880</v>
      </c>
      <c r="G22" s="95">
        <v>1</v>
      </c>
      <c r="H22" s="91">
        <v>2410</v>
      </c>
      <c r="I22" s="134" t="s">
        <v>1233</v>
      </c>
      <c r="J22" s="96">
        <v>500</v>
      </c>
      <c r="K22" s="96">
        <f t="shared" ref="K22:K64" si="2">J22*G22</f>
        <v>500</v>
      </c>
      <c r="M22" s="96">
        <f t="shared" si="0"/>
        <v>500</v>
      </c>
      <c r="N22" s="96">
        <f>K22</f>
        <v>500</v>
      </c>
    </row>
    <row r="23" spans="2:14">
      <c r="B23" s="133">
        <v>41608</v>
      </c>
      <c r="C23" s="93" t="s">
        <v>1234</v>
      </c>
      <c r="D23" s="91">
        <v>1035</v>
      </c>
      <c r="E23" s="91">
        <v>38047</v>
      </c>
      <c r="F23" s="93" t="s">
        <v>1085</v>
      </c>
      <c r="G23" s="95">
        <v>1</v>
      </c>
      <c r="H23" s="91">
        <v>2411</v>
      </c>
      <c r="I23" s="134" t="s">
        <v>1235</v>
      </c>
      <c r="J23" s="96">
        <v>10500</v>
      </c>
      <c r="K23" s="96">
        <f t="shared" si="2"/>
        <v>10500</v>
      </c>
      <c r="M23" s="96">
        <f t="shared" si="0"/>
        <v>10500</v>
      </c>
      <c r="N23" s="96">
        <f>K23</f>
        <v>10500</v>
      </c>
    </row>
    <row r="24" spans="2:14">
      <c r="B24" s="133">
        <v>41608</v>
      </c>
      <c r="C24" s="93" t="s">
        <v>1236</v>
      </c>
      <c r="D24" s="91">
        <v>1036</v>
      </c>
      <c r="E24" s="91">
        <v>38048</v>
      </c>
      <c r="F24" s="93" t="s">
        <v>883</v>
      </c>
      <c r="G24" s="95">
        <v>1</v>
      </c>
      <c r="H24" s="91">
        <v>2412</v>
      </c>
      <c r="I24" s="134" t="s">
        <v>1237</v>
      </c>
      <c r="J24" s="96">
        <v>5500</v>
      </c>
      <c r="K24" s="96">
        <f t="shared" si="2"/>
        <v>5500</v>
      </c>
      <c r="M24" s="96">
        <f t="shared" si="0"/>
        <v>5500</v>
      </c>
    </row>
    <row r="25" spans="2:14">
      <c r="B25" s="91"/>
      <c r="F25" s="93" t="s">
        <v>867</v>
      </c>
      <c r="G25" s="95">
        <v>2</v>
      </c>
      <c r="I25" s="134" t="s">
        <v>1238</v>
      </c>
      <c r="J25" s="96">
        <v>950</v>
      </c>
      <c r="K25" s="96">
        <f t="shared" si="2"/>
        <v>1900</v>
      </c>
      <c r="M25" s="96">
        <f t="shared" si="0"/>
        <v>1900</v>
      </c>
      <c r="N25" s="96">
        <f>SUM(K24:K25)</f>
        <v>7400</v>
      </c>
    </row>
    <row r="26" spans="2:14">
      <c r="B26" s="91"/>
      <c r="I26" s="134">
        <v>11148</v>
      </c>
      <c r="M26" s="96">
        <f t="shared" si="0"/>
        <v>0</v>
      </c>
    </row>
    <row r="27" spans="2:14">
      <c r="B27" s="133">
        <v>41608</v>
      </c>
      <c r="C27" s="93" t="s">
        <v>1239</v>
      </c>
      <c r="D27" s="91">
        <v>1037</v>
      </c>
      <c r="E27" s="91">
        <v>38049</v>
      </c>
      <c r="F27" s="93" t="s">
        <v>883</v>
      </c>
      <c r="G27" s="95">
        <v>1</v>
      </c>
      <c r="H27" s="91">
        <v>2413</v>
      </c>
      <c r="I27" s="134" t="s">
        <v>1240</v>
      </c>
      <c r="J27" s="96">
        <v>5500</v>
      </c>
      <c r="K27" s="96">
        <f t="shared" si="2"/>
        <v>5500</v>
      </c>
      <c r="M27" s="96">
        <f t="shared" si="0"/>
        <v>5500</v>
      </c>
    </row>
    <row r="28" spans="2:14">
      <c r="B28" s="91"/>
      <c r="F28" s="93" t="s">
        <v>863</v>
      </c>
      <c r="G28" s="95">
        <v>1</v>
      </c>
      <c r="J28" s="96">
        <v>300</v>
      </c>
      <c r="K28" s="96">
        <f t="shared" si="2"/>
        <v>300</v>
      </c>
      <c r="M28" s="96">
        <f t="shared" si="0"/>
        <v>300</v>
      </c>
      <c r="N28" s="96">
        <f>SUM(K27:K28)</f>
        <v>5800</v>
      </c>
    </row>
    <row r="29" spans="2:14">
      <c r="B29" s="133">
        <v>41608</v>
      </c>
      <c r="C29" s="93" t="s">
        <v>1241</v>
      </c>
      <c r="D29" s="91">
        <v>1038</v>
      </c>
      <c r="E29" s="91">
        <v>38050</v>
      </c>
      <c r="F29" s="93" t="s">
        <v>818</v>
      </c>
      <c r="G29" s="95">
        <v>1</v>
      </c>
      <c r="H29" s="91">
        <v>26111</v>
      </c>
      <c r="I29" s="134" t="s">
        <v>1242</v>
      </c>
      <c r="J29" s="96">
        <v>7000</v>
      </c>
      <c r="K29" s="96">
        <f t="shared" si="2"/>
        <v>7000</v>
      </c>
      <c r="M29" s="96">
        <f t="shared" si="0"/>
        <v>7000</v>
      </c>
      <c r="N29" s="96">
        <f>K29</f>
        <v>7000</v>
      </c>
    </row>
    <row r="30" spans="2:14">
      <c r="B30" s="91"/>
      <c r="K30" s="96">
        <v>0</v>
      </c>
      <c r="L30" s="96">
        <v>500</v>
      </c>
      <c r="M30" s="96">
        <f t="shared" si="0"/>
        <v>500</v>
      </c>
      <c r="N30" s="96">
        <v>500</v>
      </c>
    </row>
    <row r="31" spans="2:14">
      <c r="B31" s="133">
        <v>41608</v>
      </c>
      <c r="C31" s="93" t="s">
        <v>1243</v>
      </c>
      <c r="D31" s="91">
        <v>1039</v>
      </c>
      <c r="E31" s="91">
        <v>38201</v>
      </c>
      <c r="F31" s="93" t="s">
        <v>824</v>
      </c>
      <c r="G31" s="95">
        <v>1</v>
      </c>
      <c r="H31" s="91">
        <v>2414</v>
      </c>
      <c r="I31" s="134" t="s">
        <v>1244</v>
      </c>
      <c r="J31" s="96">
        <v>1100</v>
      </c>
      <c r="K31" s="96">
        <f t="shared" si="2"/>
        <v>1100</v>
      </c>
      <c r="M31" s="96">
        <f t="shared" si="0"/>
        <v>1100</v>
      </c>
      <c r="N31" s="96">
        <f>K31</f>
        <v>1100</v>
      </c>
    </row>
    <row r="32" spans="2:14">
      <c r="B32" s="133">
        <v>41608</v>
      </c>
      <c r="C32" s="93" t="s">
        <v>1245</v>
      </c>
      <c r="D32" s="91">
        <v>1040</v>
      </c>
      <c r="E32" s="91">
        <v>38202</v>
      </c>
      <c r="F32" s="93" t="s">
        <v>883</v>
      </c>
      <c r="G32" s="95">
        <v>1</v>
      </c>
      <c r="H32" s="91">
        <v>2415</v>
      </c>
      <c r="I32" s="134" t="s">
        <v>1246</v>
      </c>
      <c r="J32" s="96">
        <v>5500</v>
      </c>
      <c r="K32" s="96">
        <f t="shared" si="2"/>
        <v>5500</v>
      </c>
      <c r="M32" s="96">
        <f t="shared" si="0"/>
        <v>5500</v>
      </c>
    </row>
    <row r="33" spans="2:14">
      <c r="B33" s="91"/>
      <c r="F33" s="93" t="s">
        <v>880</v>
      </c>
      <c r="G33" s="95">
        <v>2</v>
      </c>
      <c r="I33" s="134" t="s">
        <v>1247</v>
      </c>
      <c r="J33" s="96">
        <v>500</v>
      </c>
      <c r="K33" s="96">
        <f t="shared" si="2"/>
        <v>1000</v>
      </c>
      <c r="M33" s="96">
        <f t="shared" si="0"/>
        <v>1000</v>
      </c>
      <c r="N33" s="96">
        <f>SUM(K32:K33)</f>
        <v>6500</v>
      </c>
    </row>
    <row r="34" spans="2:14">
      <c r="B34" s="91"/>
      <c r="I34" s="134" t="s">
        <v>1248</v>
      </c>
      <c r="M34" s="96">
        <f t="shared" si="0"/>
        <v>0</v>
      </c>
    </row>
    <row r="35" spans="2:14">
      <c r="B35" s="133">
        <v>41608</v>
      </c>
      <c r="C35" s="93" t="s">
        <v>1249</v>
      </c>
      <c r="D35" s="91">
        <v>1041</v>
      </c>
      <c r="E35" s="91">
        <v>38203</v>
      </c>
      <c r="F35" s="93" t="s">
        <v>883</v>
      </c>
      <c r="G35" s="95">
        <v>2</v>
      </c>
      <c r="H35" s="91">
        <v>2416</v>
      </c>
      <c r="I35" s="134" t="s">
        <v>1250</v>
      </c>
      <c r="J35" s="96">
        <v>5500</v>
      </c>
      <c r="K35" s="96">
        <f>J35*G35</f>
        <v>11000</v>
      </c>
      <c r="M35" s="96">
        <f t="shared" si="0"/>
        <v>11000</v>
      </c>
      <c r="N35" s="96">
        <f>K35</f>
        <v>11000</v>
      </c>
    </row>
    <row r="36" spans="2:14">
      <c r="B36" s="91"/>
      <c r="I36" s="134">
        <v>10244</v>
      </c>
      <c r="M36" s="96">
        <f t="shared" si="0"/>
        <v>0</v>
      </c>
    </row>
    <row r="37" spans="2:14">
      <c r="B37" s="133">
        <v>41608</v>
      </c>
      <c r="C37" s="93" t="s">
        <v>1251</v>
      </c>
      <c r="D37" s="91">
        <v>1042</v>
      </c>
      <c r="E37" s="91">
        <v>38204</v>
      </c>
      <c r="F37" s="93" t="s">
        <v>883</v>
      </c>
      <c r="G37" s="95">
        <v>1</v>
      </c>
      <c r="H37" s="91">
        <v>2417</v>
      </c>
      <c r="I37" s="134" t="s">
        <v>1252</v>
      </c>
      <c r="J37" s="96">
        <v>5500</v>
      </c>
      <c r="K37" s="96">
        <f t="shared" si="2"/>
        <v>5500</v>
      </c>
      <c r="M37" s="96">
        <f t="shared" si="0"/>
        <v>5500</v>
      </c>
    </row>
    <row r="38" spans="2:14">
      <c r="B38" s="91"/>
      <c r="F38" s="93" t="s">
        <v>863</v>
      </c>
      <c r="G38" s="95">
        <v>1</v>
      </c>
      <c r="J38" s="96">
        <v>300</v>
      </c>
      <c r="K38" s="96">
        <f t="shared" si="2"/>
        <v>300</v>
      </c>
      <c r="M38" s="96">
        <f t="shared" si="0"/>
        <v>300</v>
      </c>
      <c r="N38" s="96">
        <f>SUM(K37:K38)</f>
        <v>5800</v>
      </c>
    </row>
    <row r="39" spans="2:14">
      <c r="B39" s="133">
        <v>41608</v>
      </c>
      <c r="C39" s="93" t="s">
        <v>1253</v>
      </c>
      <c r="D39" s="91">
        <v>1043</v>
      </c>
      <c r="E39" s="91">
        <v>38205</v>
      </c>
      <c r="F39" s="93" t="s">
        <v>824</v>
      </c>
      <c r="G39" s="95">
        <v>1</v>
      </c>
      <c r="H39" s="91">
        <v>2418</v>
      </c>
      <c r="I39" s="134" t="s">
        <v>1254</v>
      </c>
      <c r="J39" s="96">
        <v>1100</v>
      </c>
      <c r="K39" s="96">
        <f t="shared" si="2"/>
        <v>1100</v>
      </c>
      <c r="M39" s="96">
        <f t="shared" si="0"/>
        <v>1100</v>
      </c>
    </row>
    <row r="40" spans="2:14">
      <c r="B40" s="91"/>
      <c r="F40" s="93" t="s">
        <v>872</v>
      </c>
      <c r="G40" s="95">
        <v>2</v>
      </c>
      <c r="I40" s="134" t="s">
        <v>1255</v>
      </c>
      <c r="J40" s="96">
        <v>650</v>
      </c>
      <c r="K40" s="96">
        <f t="shared" si="2"/>
        <v>1300</v>
      </c>
      <c r="M40" s="96">
        <f t="shared" si="0"/>
        <v>1300</v>
      </c>
    </row>
    <row r="41" spans="2:14">
      <c r="B41" s="91"/>
      <c r="I41" s="134">
        <v>22045</v>
      </c>
      <c r="M41" s="96">
        <f t="shared" si="0"/>
        <v>0</v>
      </c>
    </row>
    <row r="42" spans="2:14">
      <c r="B42" s="91"/>
      <c r="F42" s="93" t="s">
        <v>867</v>
      </c>
      <c r="G42" s="95">
        <v>1</v>
      </c>
      <c r="I42" s="134" t="s">
        <v>1256</v>
      </c>
      <c r="J42" s="96">
        <v>950</v>
      </c>
      <c r="K42" s="96">
        <f t="shared" si="2"/>
        <v>950</v>
      </c>
      <c r="M42" s="96">
        <f t="shared" si="0"/>
        <v>950</v>
      </c>
      <c r="N42" s="96">
        <f>SUM(K39:K42)</f>
        <v>3350</v>
      </c>
    </row>
    <row r="43" spans="2:14">
      <c r="B43" s="133">
        <v>41608</v>
      </c>
      <c r="C43" s="93" t="s">
        <v>1257</v>
      </c>
      <c r="D43" s="91">
        <v>1044</v>
      </c>
      <c r="E43" s="91">
        <v>38206</v>
      </c>
      <c r="F43" s="93" t="s">
        <v>1226</v>
      </c>
      <c r="G43" s="95">
        <v>1</v>
      </c>
      <c r="H43" s="91">
        <v>2419</v>
      </c>
      <c r="I43" s="134" t="s">
        <v>1258</v>
      </c>
      <c r="J43" s="96">
        <v>16500</v>
      </c>
      <c r="K43" s="96">
        <f t="shared" si="2"/>
        <v>16500</v>
      </c>
      <c r="M43" s="96">
        <f t="shared" si="0"/>
        <v>16500</v>
      </c>
    </row>
    <row r="44" spans="2:14">
      <c r="B44" s="91"/>
      <c r="F44" s="93" t="s">
        <v>824</v>
      </c>
      <c r="G44" s="95">
        <v>1</v>
      </c>
      <c r="I44" s="134" t="s">
        <v>1259</v>
      </c>
      <c r="J44" s="96">
        <v>1100</v>
      </c>
      <c r="K44" s="96">
        <f t="shared" si="2"/>
        <v>1100</v>
      </c>
      <c r="M44" s="96">
        <f t="shared" si="0"/>
        <v>1100</v>
      </c>
      <c r="N44" s="96">
        <f>SUM(K43:K44)</f>
        <v>17600</v>
      </c>
    </row>
    <row r="45" spans="2:14">
      <c r="B45" s="133">
        <v>41608</v>
      </c>
      <c r="C45" s="93" t="s">
        <v>1260</v>
      </c>
      <c r="D45" s="91">
        <v>1045</v>
      </c>
      <c r="E45" s="91">
        <v>38207</v>
      </c>
      <c r="F45" s="93" t="s">
        <v>1261</v>
      </c>
      <c r="G45" s="95">
        <v>1</v>
      </c>
      <c r="H45" s="91">
        <v>2420</v>
      </c>
      <c r="I45" s="134" t="s">
        <v>1262</v>
      </c>
      <c r="J45" s="96">
        <v>1100</v>
      </c>
      <c r="K45" s="96">
        <f t="shared" si="2"/>
        <v>1100</v>
      </c>
      <c r="M45" s="96">
        <f t="shared" si="0"/>
        <v>1100</v>
      </c>
    </row>
    <row r="46" spans="2:14">
      <c r="B46" s="91"/>
      <c r="F46" s="93" t="s">
        <v>872</v>
      </c>
      <c r="G46" s="95">
        <v>2</v>
      </c>
      <c r="I46" s="134" t="s">
        <v>1263</v>
      </c>
      <c r="J46" s="96">
        <v>650</v>
      </c>
      <c r="K46" s="96">
        <f t="shared" si="2"/>
        <v>1300</v>
      </c>
      <c r="M46" s="96">
        <f t="shared" si="0"/>
        <v>1300</v>
      </c>
      <c r="N46" s="96">
        <f>SUM(K45:K46)</f>
        <v>2400</v>
      </c>
    </row>
    <row r="47" spans="2:14">
      <c r="B47" s="91"/>
      <c r="I47" s="134">
        <v>22004</v>
      </c>
      <c r="M47" s="96">
        <f t="shared" si="0"/>
        <v>0</v>
      </c>
    </row>
    <row r="48" spans="2:14">
      <c r="B48" s="133">
        <v>41608</v>
      </c>
      <c r="C48" s="93" t="s">
        <v>1264</v>
      </c>
      <c r="D48" s="91">
        <v>1046</v>
      </c>
      <c r="E48" s="91">
        <v>38208</v>
      </c>
      <c r="F48" s="93" t="s">
        <v>867</v>
      </c>
      <c r="G48" s="95">
        <v>1</v>
      </c>
      <c r="H48" s="91">
        <v>2421</v>
      </c>
      <c r="I48" s="134" t="s">
        <v>1265</v>
      </c>
      <c r="J48" s="96">
        <v>950</v>
      </c>
      <c r="K48" s="96">
        <f t="shared" si="2"/>
        <v>950</v>
      </c>
      <c r="M48" s="96">
        <f t="shared" si="0"/>
        <v>950</v>
      </c>
      <c r="N48" s="96">
        <f>K48</f>
        <v>950</v>
      </c>
    </row>
    <row r="49" spans="2:14">
      <c r="B49" s="133">
        <v>41608</v>
      </c>
      <c r="C49" s="93" t="s">
        <v>1266</v>
      </c>
      <c r="D49" s="91">
        <v>1047</v>
      </c>
      <c r="E49" s="91">
        <v>38209</v>
      </c>
      <c r="F49" s="93" t="s">
        <v>883</v>
      </c>
      <c r="G49" s="95">
        <v>1</v>
      </c>
      <c r="H49" s="91">
        <v>2422</v>
      </c>
      <c r="I49" s="134" t="s">
        <v>1267</v>
      </c>
      <c r="J49" s="96">
        <v>5500</v>
      </c>
      <c r="K49" s="96">
        <f t="shared" si="2"/>
        <v>5500</v>
      </c>
      <c r="M49" s="96">
        <f t="shared" si="0"/>
        <v>5500</v>
      </c>
    </row>
    <row r="50" spans="2:14">
      <c r="B50" s="91"/>
      <c r="F50" s="93" t="s">
        <v>877</v>
      </c>
      <c r="G50" s="95">
        <v>1</v>
      </c>
      <c r="I50" s="134" t="s">
        <v>1268</v>
      </c>
      <c r="J50" s="96">
        <v>300</v>
      </c>
      <c r="K50" s="96">
        <f t="shared" si="2"/>
        <v>300</v>
      </c>
      <c r="M50" s="96">
        <f t="shared" si="0"/>
        <v>300</v>
      </c>
    </row>
    <row r="51" spans="2:14">
      <c r="B51" s="91"/>
      <c r="F51" s="93" t="s">
        <v>863</v>
      </c>
      <c r="G51" s="95">
        <v>1</v>
      </c>
      <c r="J51" s="96">
        <v>300</v>
      </c>
      <c r="K51" s="96">
        <f t="shared" si="2"/>
        <v>300</v>
      </c>
      <c r="M51" s="96">
        <f t="shared" si="0"/>
        <v>300</v>
      </c>
      <c r="N51" s="96">
        <f>SUM(K49:K51)</f>
        <v>6100</v>
      </c>
    </row>
    <row r="52" spans="2:14">
      <c r="B52" s="133">
        <v>41608</v>
      </c>
      <c r="C52" s="93" t="s">
        <v>1269</v>
      </c>
      <c r="D52" s="91">
        <v>1048</v>
      </c>
      <c r="E52" s="91">
        <v>38210</v>
      </c>
      <c r="F52" s="93" t="s">
        <v>867</v>
      </c>
      <c r="G52" s="95">
        <v>1</v>
      </c>
      <c r="H52" s="91">
        <v>2423</v>
      </c>
      <c r="I52" s="134" t="s">
        <v>1270</v>
      </c>
      <c r="J52" s="96">
        <v>950</v>
      </c>
      <c r="K52" s="96">
        <f t="shared" si="2"/>
        <v>950</v>
      </c>
      <c r="M52" s="96">
        <f t="shared" si="0"/>
        <v>950</v>
      </c>
      <c r="N52" s="96">
        <f>K52</f>
        <v>950</v>
      </c>
    </row>
    <row r="53" spans="2:14">
      <c r="B53" s="133">
        <v>41608</v>
      </c>
      <c r="C53" s="93" t="s">
        <v>1271</v>
      </c>
      <c r="D53" s="91">
        <v>1049</v>
      </c>
      <c r="E53" s="91">
        <v>38211</v>
      </c>
      <c r="F53" s="93" t="s">
        <v>880</v>
      </c>
      <c r="G53" s="95">
        <v>1</v>
      </c>
      <c r="H53" s="91">
        <v>2424</v>
      </c>
      <c r="I53" s="134" t="s">
        <v>1272</v>
      </c>
      <c r="J53" s="96">
        <v>500</v>
      </c>
      <c r="K53" s="96">
        <f t="shared" si="2"/>
        <v>500</v>
      </c>
      <c r="M53" s="96">
        <f t="shared" si="0"/>
        <v>500</v>
      </c>
    </row>
    <row r="54" spans="2:14">
      <c r="B54" s="91"/>
      <c r="F54" s="93" t="s">
        <v>1273</v>
      </c>
      <c r="G54" s="95">
        <v>1</v>
      </c>
      <c r="I54" s="134" t="s">
        <v>1274</v>
      </c>
      <c r="J54" s="96">
        <v>1100</v>
      </c>
      <c r="K54" s="96">
        <f t="shared" si="2"/>
        <v>1100</v>
      </c>
      <c r="M54" s="96">
        <f t="shared" si="0"/>
        <v>1100</v>
      </c>
      <c r="N54" s="96">
        <f>SUM(K53:K54)</f>
        <v>1600</v>
      </c>
    </row>
    <row r="55" spans="2:14">
      <c r="B55" s="133">
        <v>41608</v>
      </c>
      <c r="C55" s="93" t="s">
        <v>559</v>
      </c>
      <c r="D55" s="91">
        <v>1050</v>
      </c>
      <c r="E55" s="91">
        <v>38212</v>
      </c>
      <c r="F55" s="93" t="s">
        <v>1226</v>
      </c>
      <c r="G55" s="95">
        <v>1</v>
      </c>
      <c r="H55" s="91">
        <v>2425</v>
      </c>
      <c r="I55" s="134" t="s">
        <v>1275</v>
      </c>
      <c r="J55" s="96">
        <v>16500</v>
      </c>
      <c r="K55" s="96">
        <f t="shared" si="2"/>
        <v>16500</v>
      </c>
      <c r="M55" s="96">
        <f t="shared" si="0"/>
        <v>16500</v>
      </c>
    </row>
    <row r="56" spans="2:14">
      <c r="B56" s="91"/>
      <c r="F56" s="93" t="s">
        <v>883</v>
      </c>
      <c r="G56" s="95">
        <v>1</v>
      </c>
      <c r="I56" s="134" t="s">
        <v>1276</v>
      </c>
      <c r="J56" s="96">
        <v>5500</v>
      </c>
      <c r="K56" s="96">
        <f t="shared" si="2"/>
        <v>5500</v>
      </c>
      <c r="M56" s="96">
        <f t="shared" si="0"/>
        <v>5500</v>
      </c>
      <c r="N56" s="96">
        <f>SUM(K55:K56)</f>
        <v>22000</v>
      </c>
    </row>
    <row r="57" spans="2:14">
      <c r="B57" s="133">
        <v>41608</v>
      </c>
      <c r="C57" s="93" t="s">
        <v>1277</v>
      </c>
      <c r="D57" s="91">
        <v>901</v>
      </c>
      <c r="E57" s="91">
        <v>38213</v>
      </c>
      <c r="F57" s="93" t="s">
        <v>915</v>
      </c>
      <c r="G57" s="95">
        <v>1</v>
      </c>
      <c r="H57" s="91">
        <v>2426</v>
      </c>
      <c r="I57" s="134" t="s">
        <v>1278</v>
      </c>
      <c r="J57" s="96">
        <v>7700</v>
      </c>
      <c r="K57" s="96">
        <f t="shared" si="2"/>
        <v>7700</v>
      </c>
      <c r="M57" s="96">
        <f t="shared" si="0"/>
        <v>7700</v>
      </c>
    </row>
    <row r="58" spans="2:14">
      <c r="B58" s="91"/>
      <c r="F58" s="93" t="s">
        <v>966</v>
      </c>
      <c r="G58" s="95">
        <v>1</v>
      </c>
      <c r="I58" s="134" t="s">
        <v>1279</v>
      </c>
      <c r="J58" s="96">
        <v>5400</v>
      </c>
      <c r="K58" s="96">
        <f t="shared" si="2"/>
        <v>5400</v>
      </c>
      <c r="M58" s="96">
        <f t="shared" si="0"/>
        <v>5400</v>
      </c>
      <c r="N58" s="96">
        <f>SUM(K57:K58)</f>
        <v>13100</v>
      </c>
    </row>
    <row r="59" spans="2:14">
      <c r="B59" s="133">
        <v>41608</v>
      </c>
      <c r="C59" s="93" t="s">
        <v>1277</v>
      </c>
      <c r="D59" s="91">
        <v>902</v>
      </c>
      <c r="E59" s="91">
        <v>38214</v>
      </c>
      <c r="F59" s="93" t="s">
        <v>824</v>
      </c>
      <c r="G59" s="95">
        <v>1</v>
      </c>
      <c r="H59" s="91">
        <v>2427</v>
      </c>
      <c r="I59" s="134" t="s">
        <v>1280</v>
      </c>
      <c r="J59" s="96">
        <v>1100</v>
      </c>
      <c r="K59" s="96">
        <f t="shared" si="2"/>
        <v>1100</v>
      </c>
      <c r="M59" s="96">
        <f t="shared" si="0"/>
        <v>1100</v>
      </c>
    </row>
    <row r="60" spans="2:14">
      <c r="B60" s="91"/>
      <c r="F60" s="93" t="s">
        <v>867</v>
      </c>
      <c r="G60" s="95">
        <v>1</v>
      </c>
      <c r="I60" s="134" t="s">
        <v>1281</v>
      </c>
      <c r="J60" s="96">
        <v>950</v>
      </c>
      <c r="K60" s="96">
        <f t="shared" si="2"/>
        <v>950</v>
      </c>
      <c r="M60" s="96">
        <f t="shared" si="0"/>
        <v>950</v>
      </c>
      <c r="N60" s="96">
        <f>SUM(K59:K60)</f>
        <v>2050</v>
      </c>
    </row>
    <row r="61" spans="2:14">
      <c r="B61" s="133">
        <v>41608</v>
      </c>
      <c r="C61" s="93" t="s">
        <v>1282</v>
      </c>
      <c r="D61" s="91">
        <v>903</v>
      </c>
      <c r="E61" s="91">
        <v>38215</v>
      </c>
      <c r="F61" s="93" t="s">
        <v>824</v>
      </c>
      <c r="G61" s="95">
        <v>1</v>
      </c>
      <c r="H61" s="91">
        <v>2428</v>
      </c>
      <c r="I61" s="134" t="s">
        <v>1283</v>
      </c>
      <c r="J61" s="96">
        <v>1100</v>
      </c>
      <c r="K61" s="96">
        <f t="shared" si="2"/>
        <v>1100</v>
      </c>
      <c r="M61" s="96">
        <f t="shared" si="0"/>
        <v>1100</v>
      </c>
    </row>
    <row r="62" spans="2:14">
      <c r="B62" s="91"/>
      <c r="F62" s="93" t="s">
        <v>872</v>
      </c>
      <c r="G62" s="95">
        <v>1</v>
      </c>
      <c r="I62" s="134" t="s">
        <v>1284</v>
      </c>
      <c r="J62" s="96">
        <v>650</v>
      </c>
      <c r="K62" s="96">
        <f t="shared" si="2"/>
        <v>650</v>
      </c>
      <c r="M62" s="96">
        <f t="shared" si="0"/>
        <v>650</v>
      </c>
      <c r="N62" s="96">
        <f>SUM(K61:K62)</f>
        <v>1750</v>
      </c>
    </row>
    <row r="63" spans="2:14">
      <c r="B63" s="133">
        <v>41608</v>
      </c>
      <c r="C63" s="93" t="s">
        <v>1285</v>
      </c>
      <c r="D63" s="91">
        <v>904</v>
      </c>
      <c r="E63" s="91">
        <v>38216</v>
      </c>
      <c r="F63" s="93" t="s">
        <v>824</v>
      </c>
      <c r="G63" s="95">
        <v>1</v>
      </c>
      <c r="H63" s="91">
        <v>2429</v>
      </c>
      <c r="I63" s="134" t="s">
        <v>1286</v>
      </c>
      <c r="J63" s="96">
        <v>1100</v>
      </c>
      <c r="K63" s="96">
        <f t="shared" si="2"/>
        <v>1100</v>
      </c>
      <c r="M63" s="96">
        <f t="shared" si="0"/>
        <v>1100</v>
      </c>
      <c r="N63" s="96">
        <f>K63</f>
        <v>1100</v>
      </c>
    </row>
    <row r="64" spans="2:14">
      <c r="B64" s="133">
        <v>41608</v>
      </c>
      <c r="C64" s="93" t="s">
        <v>1285</v>
      </c>
      <c r="D64" s="91">
        <v>905</v>
      </c>
      <c r="E64" s="91">
        <v>38217</v>
      </c>
      <c r="F64" s="93" t="s">
        <v>824</v>
      </c>
      <c r="G64" s="95">
        <v>5</v>
      </c>
      <c r="H64" s="91">
        <v>2429</v>
      </c>
      <c r="I64" s="134" t="s">
        <v>1287</v>
      </c>
      <c r="J64" s="96">
        <v>1100</v>
      </c>
      <c r="K64" s="96">
        <f t="shared" si="2"/>
        <v>5500</v>
      </c>
      <c r="M64" s="96">
        <f t="shared" si="0"/>
        <v>5500</v>
      </c>
    </row>
    <row r="65" spans="2:16">
      <c r="B65" s="91"/>
      <c r="I65" s="134">
        <v>11360</v>
      </c>
      <c r="M65" s="96">
        <f t="shared" si="0"/>
        <v>0</v>
      </c>
    </row>
    <row r="66" spans="2:16">
      <c r="B66" s="91"/>
      <c r="I66" s="134">
        <v>10511</v>
      </c>
      <c r="M66" s="96">
        <f t="shared" si="0"/>
        <v>0</v>
      </c>
    </row>
    <row r="67" spans="2:16">
      <c r="B67" s="91"/>
      <c r="I67" s="134">
        <v>11186</v>
      </c>
      <c r="M67" s="96">
        <f t="shared" si="0"/>
        <v>0</v>
      </c>
    </row>
    <row r="68" spans="2:16">
      <c r="B68" s="91"/>
      <c r="I68" s="134">
        <v>11468</v>
      </c>
      <c r="M68" s="96">
        <f t="shared" si="0"/>
        <v>0</v>
      </c>
    </row>
    <row r="69" spans="2:16">
      <c r="B69" s="91"/>
      <c r="F69" s="93" t="s">
        <v>872</v>
      </c>
      <c r="G69" s="95">
        <v>5</v>
      </c>
      <c r="I69" s="134" t="s">
        <v>1288</v>
      </c>
      <c r="J69" s="96">
        <v>650</v>
      </c>
      <c r="K69" s="96">
        <f>J69*G69</f>
        <v>3250</v>
      </c>
      <c r="M69" s="96">
        <f t="shared" si="0"/>
        <v>3250</v>
      </c>
      <c r="N69" s="96">
        <f>SUM(K64:K69)</f>
        <v>8750</v>
      </c>
    </row>
    <row r="70" spans="2:16">
      <c r="B70" s="91"/>
      <c r="I70" s="134">
        <v>22203</v>
      </c>
      <c r="M70" s="96">
        <f t="shared" si="0"/>
        <v>0</v>
      </c>
    </row>
    <row r="71" spans="2:16">
      <c r="B71" s="91"/>
      <c r="I71" s="134">
        <v>22035</v>
      </c>
      <c r="M71" s="96">
        <f t="shared" si="0"/>
        <v>0</v>
      </c>
    </row>
    <row r="72" spans="2:16">
      <c r="B72" s="91"/>
      <c r="I72" s="134">
        <v>22031</v>
      </c>
      <c r="M72" s="96">
        <f t="shared" si="0"/>
        <v>0</v>
      </c>
    </row>
    <row r="73" spans="2:16">
      <c r="B73" s="91"/>
      <c r="I73" s="134">
        <v>22308</v>
      </c>
      <c r="M73" s="96">
        <f t="shared" ref="M73:M136" si="3">+K73+L73</f>
        <v>0</v>
      </c>
    </row>
    <row r="74" spans="2:16">
      <c r="B74" s="133">
        <v>41608</v>
      </c>
      <c r="C74" s="93" t="s">
        <v>1289</v>
      </c>
      <c r="D74" s="91">
        <v>906</v>
      </c>
      <c r="E74" s="91">
        <v>38218</v>
      </c>
      <c r="F74" s="93" t="s">
        <v>883</v>
      </c>
      <c r="G74" s="95">
        <v>1</v>
      </c>
      <c r="H74" s="91">
        <v>2430</v>
      </c>
      <c r="I74" s="134" t="s">
        <v>1290</v>
      </c>
      <c r="J74" s="96">
        <v>5000</v>
      </c>
      <c r="K74" s="96">
        <f t="shared" ref="K74:K137" si="4">J74*G74</f>
        <v>5000</v>
      </c>
      <c r="M74" s="96">
        <f t="shared" si="3"/>
        <v>5000</v>
      </c>
      <c r="N74" s="96">
        <f>K74</f>
        <v>5000</v>
      </c>
      <c r="P74" s="93" t="s">
        <v>1291</v>
      </c>
    </row>
    <row r="75" spans="2:16">
      <c r="B75" s="133">
        <v>41608</v>
      </c>
      <c r="C75" s="93" t="s">
        <v>1292</v>
      </c>
      <c r="D75" s="91">
        <v>907</v>
      </c>
      <c r="E75" s="91">
        <v>38219</v>
      </c>
      <c r="F75" s="93" t="s">
        <v>883</v>
      </c>
      <c r="G75" s="95">
        <v>1</v>
      </c>
      <c r="H75" s="91">
        <v>2431</v>
      </c>
      <c r="I75" s="134" t="s">
        <v>1293</v>
      </c>
      <c r="J75" s="96">
        <v>5000</v>
      </c>
      <c r="K75" s="96">
        <f t="shared" si="4"/>
        <v>5000</v>
      </c>
      <c r="M75" s="96">
        <f t="shared" si="3"/>
        <v>5000</v>
      </c>
      <c r="N75" s="96">
        <f>K75</f>
        <v>5000</v>
      </c>
      <c r="P75" s="93" t="s">
        <v>1291</v>
      </c>
    </row>
    <row r="76" spans="2:16">
      <c r="B76" s="133">
        <v>41608</v>
      </c>
      <c r="C76" s="93" t="s">
        <v>1294</v>
      </c>
      <c r="D76" s="91">
        <v>908</v>
      </c>
      <c r="E76" s="91">
        <v>38220</v>
      </c>
      <c r="F76" s="93" t="s">
        <v>872</v>
      </c>
      <c r="G76" s="95">
        <v>1</v>
      </c>
      <c r="H76" s="91">
        <v>2432</v>
      </c>
      <c r="I76" s="134" t="s">
        <v>1295</v>
      </c>
      <c r="J76" s="96">
        <v>650</v>
      </c>
      <c r="K76" s="96">
        <f t="shared" si="4"/>
        <v>650</v>
      </c>
      <c r="M76" s="96">
        <f t="shared" si="3"/>
        <v>650</v>
      </c>
      <c r="N76" s="96">
        <f>K76</f>
        <v>650</v>
      </c>
    </row>
    <row r="77" spans="2:16">
      <c r="B77" s="133">
        <v>41608</v>
      </c>
      <c r="C77" s="93" t="s">
        <v>1296</v>
      </c>
      <c r="D77" s="91">
        <v>909</v>
      </c>
      <c r="E77" s="91">
        <v>38221</v>
      </c>
      <c r="F77" s="93" t="s">
        <v>1297</v>
      </c>
      <c r="G77" s="95">
        <v>1</v>
      </c>
      <c r="H77" s="91">
        <v>2433</v>
      </c>
      <c r="I77" s="134" t="s">
        <v>1298</v>
      </c>
      <c r="J77" s="96">
        <v>18700</v>
      </c>
      <c r="K77" s="96">
        <f t="shared" si="4"/>
        <v>18700</v>
      </c>
      <c r="M77" s="96">
        <f t="shared" si="3"/>
        <v>18700</v>
      </c>
    </row>
    <row r="78" spans="2:16">
      <c r="B78" s="91"/>
      <c r="F78" s="93" t="s">
        <v>1299</v>
      </c>
      <c r="I78" s="134" t="s">
        <v>1300</v>
      </c>
      <c r="M78" s="96">
        <f t="shared" si="3"/>
        <v>0</v>
      </c>
    </row>
    <row r="79" spans="2:16">
      <c r="B79" s="91"/>
      <c r="F79" s="93" t="s">
        <v>883</v>
      </c>
      <c r="G79" s="95">
        <v>1</v>
      </c>
      <c r="I79" s="134" t="s">
        <v>1301</v>
      </c>
      <c r="J79" s="96">
        <v>5500</v>
      </c>
      <c r="K79" s="96">
        <f t="shared" si="4"/>
        <v>5500</v>
      </c>
      <c r="M79" s="96">
        <f t="shared" si="3"/>
        <v>5500</v>
      </c>
    </row>
    <row r="80" spans="2:16">
      <c r="B80" s="91"/>
      <c r="F80" s="93" t="s">
        <v>867</v>
      </c>
      <c r="G80" s="95">
        <v>2</v>
      </c>
      <c r="I80" s="134" t="s">
        <v>1302</v>
      </c>
      <c r="J80" s="96">
        <v>950</v>
      </c>
      <c r="K80" s="96">
        <f t="shared" si="4"/>
        <v>1900</v>
      </c>
      <c r="M80" s="96">
        <f t="shared" si="3"/>
        <v>1900</v>
      </c>
    </row>
    <row r="81" spans="2:16">
      <c r="B81" s="91"/>
      <c r="I81" s="134">
        <v>10868</v>
      </c>
      <c r="M81" s="96">
        <f t="shared" si="3"/>
        <v>0</v>
      </c>
    </row>
    <row r="82" spans="2:16">
      <c r="B82" s="91"/>
      <c r="F82" s="93" t="s">
        <v>863</v>
      </c>
      <c r="G82" s="95">
        <v>1</v>
      </c>
      <c r="J82" s="96">
        <v>300</v>
      </c>
      <c r="K82" s="96">
        <f t="shared" si="4"/>
        <v>300</v>
      </c>
      <c r="M82" s="96">
        <f t="shared" si="3"/>
        <v>300</v>
      </c>
      <c r="N82" s="96">
        <f>SUM(K77:K82)</f>
        <v>26400</v>
      </c>
    </row>
    <row r="83" spans="2:16">
      <c r="B83" s="133">
        <v>41608</v>
      </c>
      <c r="C83" s="93" t="s">
        <v>1303</v>
      </c>
      <c r="D83" s="91">
        <v>910</v>
      </c>
      <c r="E83" s="91">
        <v>38351</v>
      </c>
      <c r="F83" s="93" t="s">
        <v>872</v>
      </c>
      <c r="G83" s="95">
        <v>1</v>
      </c>
      <c r="H83" s="91">
        <v>2434</v>
      </c>
      <c r="I83" s="134" t="s">
        <v>1304</v>
      </c>
      <c r="J83" s="96">
        <v>650</v>
      </c>
      <c r="K83" s="96">
        <f t="shared" si="4"/>
        <v>650</v>
      </c>
      <c r="M83" s="96">
        <f t="shared" si="3"/>
        <v>650</v>
      </c>
    </row>
    <row r="84" spans="2:16">
      <c r="B84" s="91"/>
      <c r="F84" s="93" t="s">
        <v>867</v>
      </c>
      <c r="G84" s="95">
        <v>2</v>
      </c>
      <c r="I84" s="134" t="s">
        <v>1305</v>
      </c>
      <c r="J84" s="96">
        <v>950</v>
      </c>
      <c r="K84" s="96">
        <f t="shared" si="4"/>
        <v>1900</v>
      </c>
      <c r="M84" s="96">
        <f t="shared" si="3"/>
        <v>1900</v>
      </c>
      <c r="N84" s="96">
        <f>SUM(K83:K84)</f>
        <v>2550</v>
      </c>
    </row>
    <row r="85" spans="2:16">
      <c r="B85" s="91"/>
      <c r="I85" s="134">
        <v>12914</v>
      </c>
      <c r="M85" s="96">
        <f t="shared" si="3"/>
        <v>0</v>
      </c>
    </row>
    <row r="86" spans="2:16">
      <c r="B86" s="133">
        <v>41608</v>
      </c>
      <c r="C86" s="93" t="s">
        <v>1306</v>
      </c>
      <c r="D86" s="91">
        <v>911</v>
      </c>
      <c r="E86" s="91">
        <v>38352</v>
      </c>
      <c r="F86" s="93" t="s">
        <v>883</v>
      </c>
      <c r="G86" s="95">
        <v>1</v>
      </c>
      <c r="H86" s="91">
        <v>2435</v>
      </c>
      <c r="I86" s="134" t="s">
        <v>1307</v>
      </c>
      <c r="J86" s="96">
        <v>5500</v>
      </c>
      <c r="K86" s="96">
        <f t="shared" si="4"/>
        <v>5500</v>
      </c>
      <c r="M86" s="96">
        <f t="shared" si="3"/>
        <v>5500</v>
      </c>
      <c r="N86" s="96">
        <f>K86</f>
        <v>5500</v>
      </c>
    </row>
    <row r="87" spans="2:16">
      <c r="B87" s="133">
        <v>41608</v>
      </c>
      <c r="C87" s="93" t="s">
        <v>1308</v>
      </c>
      <c r="D87" s="91">
        <v>912</v>
      </c>
      <c r="E87" s="91">
        <v>38222</v>
      </c>
      <c r="F87" s="93" t="s">
        <v>1309</v>
      </c>
      <c r="G87" s="95">
        <v>1</v>
      </c>
      <c r="H87" s="91">
        <v>2436</v>
      </c>
      <c r="I87" s="134" t="s">
        <v>1310</v>
      </c>
      <c r="J87" s="96">
        <v>14300</v>
      </c>
      <c r="K87" s="96">
        <f t="shared" si="4"/>
        <v>14300</v>
      </c>
      <c r="M87" s="96">
        <f t="shared" si="3"/>
        <v>14300</v>
      </c>
      <c r="N87" s="96">
        <f>K87</f>
        <v>14300</v>
      </c>
    </row>
    <row r="88" spans="2:16">
      <c r="B88" s="133">
        <v>41608</v>
      </c>
      <c r="C88" s="93" t="s">
        <v>1311</v>
      </c>
      <c r="D88" s="91">
        <v>913</v>
      </c>
      <c r="E88" s="91">
        <v>38223</v>
      </c>
      <c r="F88" s="93" t="s">
        <v>867</v>
      </c>
      <c r="G88" s="95">
        <v>1</v>
      </c>
      <c r="H88" s="91">
        <v>2437</v>
      </c>
      <c r="I88" s="134" t="s">
        <v>1312</v>
      </c>
      <c r="J88" s="96">
        <v>950</v>
      </c>
      <c r="K88" s="96">
        <f t="shared" si="4"/>
        <v>950</v>
      </c>
      <c r="M88" s="96">
        <f t="shared" si="3"/>
        <v>950</v>
      </c>
      <c r="N88" s="96">
        <f>K88</f>
        <v>950</v>
      </c>
    </row>
    <row r="89" spans="2:16">
      <c r="B89" s="133">
        <v>41608</v>
      </c>
      <c r="C89" s="93" t="s">
        <v>1313</v>
      </c>
      <c r="D89" s="91">
        <v>914</v>
      </c>
      <c r="E89" s="91">
        <v>38224</v>
      </c>
      <c r="F89" s="93" t="s">
        <v>818</v>
      </c>
      <c r="G89" s="95">
        <v>1</v>
      </c>
      <c r="H89" s="91">
        <v>26112</v>
      </c>
      <c r="I89" s="134" t="s">
        <v>1314</v>
      </c>
      <c r="J89" s="96">
        <v>7000</v>
      </c>
      <c r="K89" s="96">
        <f t="shared" si="4"/>
        <v>7000</v>
      </c>
      <c r="M89" s="96">
        <f t="shared" si="3"/>
        <v>7000</v>
      </c>
      <c r="N89" s="96">
        <f>K89</f>
        <v>7000</v>
      </c>
      <c r="P89" s="93" t="s">
        <v>1315</v>
      </c>
    </row>
    <row r="90" spans="2:16">
      <c r="B90" s="133">
        <v>41608</v>
      </c>
      <c r="C90" s="93" t="s">
        <v>1316</v>
      </c>
      <c r="D90" s="91">
        <v>915</v>
      </c>
      <c r="E90" s="91">
        <v>38225</v>
      </c>
      <c r="F90" s="93" t="s">
        <v>818</v>
      </c>
      <c r="G90" s="95">
        <v>1</v>
      </c>
      <c r="H90" s="91">
        <v>2438</v>
      </c>
      <c r="I90" s="134" t="s">
        <v>1317</v>
      </c>
      <c r="J90" s="96">
        <v>7000</v>
      </c>
      <c r="K90" s="96">
        <f t="shared" si="4"/>
        <v>7000</v>
      </c>
      <c r="M90" s="96">
        <f t="shared" si="3"/>
        <v>7000</v>
      </c>
      <c r="N90" s="96">
        <f>K90</f>
        <v>7000</v>
      </c>
    </row>
    <row r="91" spans="2:16">
      <c r="B91" s="133">
        <v>41608</v>
      </c>
      <c r="C91" s="93" t="s">
        <v>1318</v>
      </c>
      <c r="D91" s="91">
        <v>916</v>
      </c>
      <c r="E91" s="91">
        <v>38226</v>
      </c>
      <c r="F91" s="93" t="s">
        <v>1085</v>
      </c>
      <c r="G91" s="95">
        <v>2</v>
      </c>
      <c r="H91" s="91">
        <v>2439</v>
      </c>
      <c r="I91" s="134" t="s">
        <v>1319</v>
      </c>
      <c r="J91" s="96">
        <v>10500</v>
      </c>
      <c r="K91" s="96">
        <f t="shared" si="4"/>
        <v>21000</v>
      </c>
      <c r="M91" s="96">
        <f t="shared" si="3"/>
        <v>21000</v>
      </c>
    </row>
    <row r="92" spans="2:16">
      <c r="B92" s="91"/>
      <c r="I92" s="134">
        <v>10386</v>
      </c>
      <c r="M92" s="96">
        <f t="shared" si="3"/>
        <v>0</v>
      </c>
      <c r="O92" s="96">
        <f>K91+K93-N93</f>
        <v>32500</v>
      </c>
    </row>
    <row r="93" spans="2:16">
      <c r="B93" s="91"/>
      <c r="F93" s="93" t="s">
        <v>1079</v>
      </c>
      <c r="G93" s="95">
        <v>1</v>
      </c>
      <c r="I93" s="134" t="s">
        <v>1320</v>
      </c>
      <c r="J93" s="96">
        <v>16500</v>
      </c>
      <c r="K93" s="96">
        <f t="shared" si="4"/>
        <v>16500</v>
      </c>
      <c r="M93" s="96">
        <f t="shared" si="3"/>
        <v>16500</v>
      </c>
      <c r="N93" s="96">
        <v>5000</v>
      </c>
    </row>
    <row r="94" spans="2:16">
      <c r="B94" s="133">
        <v>41608</v>
      </c>
      <c r="C94" s="93" t="s">
        <v>1321</v>
      </c>
      <c r="D94" s="91">
        <v>917</v>
      </c>
      <c r="E94" s="91">
        <v>38227</v>
      </c>
      <c r="F94" s="93" t="s">
        <v>1322</v>
      </c>
      <c r="G94" s="95">
        <v>1</v>
      </c>
      <c r="H94" s="91">
        <v>2440</v>
      </c>
      <c r="I94" s="134" t="s">
        <v>1323</v>
      </c>
      <c r="J94" s="96">
        <v>28600</v>
      </c>
      <c r="K94" s="96">
        <f t="shared" si="4"/>
        <v>28600</v>
      </c>
      <c r="M94" s="96">
        <f t="shared" si="3"/>
        <v>28600</v>
      </c>
      <c r="N94" s="96">
        <f>K94</f>
        <v>28600</v>
      </c>
    </row>
    <row r="95" spans="2:16">
      <c r="B95" s="91"/>
      <c r="F95" s="93" t="s">
        <v>1324</v>
      </c>
      <c r="I95" s="134" t="s">
        <v>1325</v>
      </c>
      <c r="M95" s="96">
        <f t="shared" si="3"/>
        <v>0</v>
      </c>
    </row>
    <row r="96" spans="2:16">
      <c r="B96" s="133">
        <v>41608</v>
      </c>
      <c r="C96" s="93" t="s">
        <v>1326</v>
      </c>
      <c r="D96" s="91">
        <v>918</v>
      </c>
      <c r="E96" s="91">
        <v>38228</v>
      </c>
      <c r="F96" s="93" t="s">
        <v>883</v>
      </c>
      <c r="G96" s="95">
        <v>1</v>
      </c>
      <c r="H96" s="91">
        <v>2442</v>
      </c>
      <c r="I96" s="134" t="s">
        <v>1327</v>
      </c>
      <c r="J96" s="96">
        <v>5500</v>
      </c>
      <c r="K96" s="96">
        <f t="shared" si="4"/>
        <v>5500</v>
      </c>
      <c r="M96" s="96">
        <f t="shared" si="3"/>
        <v>5500</v>
      </c>
    </row>
    <row r="97" spans="2:16">
      <c r="B97" s="91"/>
      <c r="F97" s="93" t="s">
        <v>863</v>
      </c>
      <c r="G97" s="95">
        <v>1</v>
      </c>
      <c r="J97" s="96">
        <v>300</v>
      </c>
      <c r="K97" s="96">
        <f t="shared" si="4"/>
        <v>300</v>
      </c>
      <c r="M97" s="96">
        <f t="shared" si="3"/>
        <v>300</v>
      </c>
      <c r="N97" s="96">
        <f>SUM(K96:K97)</f>
        <v>5800</v>
      </c>
    </row>
    <row r="98" spans="2:16">
      <c r="B98" s="133">
        <v>41608</v>
      </c>
      <c r="C98" s="93" t="s">
        <v>1328</v>
      </c>
      <c r="D98" s="91">
        <v>919</v>
      </c>
      <c r="E98" s="91">
        <v>38229</v>
      </c>
      <c r="F98" s="93" t="s">
        <v>883</v>
      </c>
      <c r="G98" s="95">
        <v>1</v>
      </c>
      <c r="H98" s="91">
        <v>2443</v>
      </c>
      <c r="I98" s="134" t="s">
        <v>1329</v>
      </c>
      <c r="J98" s="96">
        <v>5500</v>
      </c>
      <c r="K98" s="96">
        <f t="shared" si="4"/>
        <v>5500</v>
      </c>
      <c r="M98" s="96">
        <f t="shared" si="3"/>
        <v>5500</v>
      </c>
    </row>
    <row r="99" spans="2:16">
      <c r="B99" s="91"/>
      <c r="F99" s="93" t="s">
        <v>872</v>
      </c>
      <c r="G99" s="95">
        <v>1</v>
      </c>
      <c r="I99" s="134" t="s">
        <v>1330</v>
      </c>
      <c r="J99" s="96">
        <v>650</v>
      </c>
      <c r="K99" s="96">
        <f t="shared" si="4"/>
        <v>650</v>
      </c>
      <c r="M99" s="96">
        <f t="shared" si="3"/>
        <v>650</v>
      </c>
    </row>
    <row r="100" spans="2:16">
      <c r="B100" s="91"/>
      <c r="F100" s="93" t="s">
        <v>867</v>
      </c>
      <c r="G100" s="95">
        <v>1</v>
      </c>
      <c r="I100" s="134" t="s">
        <v>1331</v>
      </c>
      <c r="J100" s="96">
        <v>950</v>
      </c>
      <c r="K100" s="96">
        <f t="shared" si="4"/>
        <v>950</v>
      </c>
      <c r="M100" s="96">
        <f t="shared" si="3"/>
        <v>950</v>
      </c>
    </row>
    <row r="101" spans="2:16">
      <c r="B101" s="91"/>
      <c r="F101" s="93" t="s">
        <v>863</v>
      </c>
      <c r="G101" s="95">
        <v>1</v>
      </c>
      <c r="J101" s="96">
        <v>300</v>
      </c>
      <c r="K101" s="96">
        <f t="shared" si="4"/>
        <v>300</v>
      </c>
      <c r="M101" s="96">
        <f t="shared" si="3"/>
        <v>300</v>
      </c>
      <c r="N101" s="96">
        <f>SUM(K98:K101)</f>
        <v>7400</v>
      </c>
    </row>
    <row r="102" spans="2:16">
      <c r="B102" s="133">
        <v>41608</v>
      </c>
      <c r="C102" s="93" t="s">
        <v>1332</v>
      </c>
      <c r="D102" s="91">
        <v>920</v>
      </c>
      <c r="E102" s="91">
        <v>38230</v>
      </c>
      <c r="F102" s="93" t="s">
        <v>1085</v>
      </c>
      <c r="G102" s="95">
        <v>1</v>
      </c>
      <c r="H102" s="91">
        <v>2444</v>
      </c>
      <c r="I102" s="134" t="s">
        <v>1333</v>
      </c>
      <c r="J102" s="96">
        <v>10500</v>
      </c>
      <c r="K102" s="96">
        <f t="shared" si="4"/>
        <v>10500</v>
      </c>
      <c r="M102" s="96">
        <f t="shared" si="3"/>
        <v>10500</v>
      </c>
    </row>
    <row r="103" spans="2:16">
      <c r="B103" s="91"/>
      <c r="F103" s="93" t="s">
        <v>818</v>
      </c>
      <c r="G103" s="95">
        <v>1</v>
      </c>
      <c r="I103" s="134" t="s">
        <v>1334</v>
      </c>
      <c r="J103" s="96">
        <v>7000</v>
      </c>
      <c r="K103" s="96">
        <f t="shared" si="4"/>
        <v>7000</v>
      </c>
      <c r="M103" s="96">
        <f t="shared" si="3"/>
        <v>7000</v>
      </c>
      <c r="N103" s="96">
        <f>SUM(K102:K103)</f>
        <v>17500</v>
      </c>
    </row>
    <row r="104" spans="2:16">
      <c r="B104" s="133">
        <v>41608</v>
      </c>
      <c r="C104" s="93" t="s">
        <v>1335</v>
      </c>
      <c r="D104" s="91">
        <v>921</v>
      </c>
      <c r="E104" s="91">
        <v>38353</v>
      </c>
      <c r="F104" s="93" t="s">
        <v>1039</v>
      </c>
      <c r="G104" s="95">
        <v>1</v>
      </c>
      <c r="H104" s="91">
        <v>26113</v>
      </c>
      <c r="I104" s="134" t="s">
        <v>1336</v>
      </c>
      <c r="J104" s="96">
        <v>25500</v>
      </c>
      <c r="K104" s="96">
        <f t="shared" si="4"/>
        <v>25500</v>
      </c>
      <c r="M104" s="96">
        <f t="shared" si="3"/>
        <v>25500</v>
      </c>
    </row>
    <row r="105" spans="2:16">
      <c r="B105" s="91"/>
      <c r="F105" s="93" t="s">
        <v>1041</v>
      </c>
      <c r="I105" s="134" t="s">
        <v>1337</v>
      </c>
      <c r="M105" s="96">
        <f t="shared" si="3"/>
        <v>0</v>
      </c>
    </row>
    <row r="106" spans="2:16">
      <c r="B106" s="91"/>
      <c r="F106" s="93" t="s">
        <v>1079</v>
      </c>
      <c r="G106" s="95">
        <v>1</v>
      </c>
      <c r="I106" s="134" t="s">
        <v>1338</v>
      </c>
      <c r="J106" s="96">
        <v>16500</v>
      </c>
      <c r="K106" s="96">
        <f t="shared" si="4"/>
        <v>16500</v>
      </c>
      <c r="M106" s="96">
        <f t="shared" si="3"/>
        <v>16500</v>
      </c>
      <c r="N106" s="96">
        <f>SUM(K104:K106)</f>
        <v>42000</v>
      </c>
    </row>
    <row r="107" spans="2:16">
      <c r="B107" s="91"/>
      <c r="K107" s="96">
        <v>0</v>
      </c>
      <c r="L107" s="96">
        <v>300</v>
      </c>
      <c r="M107" s="96">
        <f t="shared" si="3"/>
        <v>300</v>
      </c>
      <c r="N107" s="96">
        <v>300</v>
      </c>
    </row>
    <row r="108" spans="2:16">
      <c r="B108" s="133">
        <v>41608</v>
      </c>
      <c r="C108" s="93" t="s">
        <v>1339</v>
      </c>
      <c r="D108" s="91">
        <v>922</v>
      </c>
      <c r="E108" s="91">
        <v>38231</v>
      </c>
      <c r="F108" s="93" t="s">
        <v>1079</v>
      </c>
      <c r="G108" s="95">
        <v>1</v>
      </c>
      <c r="H108" s="91">
        <v>2445</v>
      </c>
      <c r="I108" s="134" t="s">
        <v>1340</v>
      </c>
      <c r="J108" s="96">
        <v>16000</v>
      </c>
      <c r="K108" s="96">
        <f t="shared" si="4"/>
        <v>16000</v>
      </c>
      <c r="M108" s="96">
        <f t="shared" si="3"/>
        <v>16000</v>
      </c>
      <c r="N108" s="96">
        <f>K108</f>
        <v>16000</v>
      </c>
      <c r="P108" s="93" t="s">
        <v>1291</v>
      </c>
    </row>
    <row r="109" spans="2:16">
      <c r="B109" s="133">
        <v>41608</v>
      </c>
      <c r="C109" s="93" t="s">
        <v>1341</v>
      </c>
      <c r="D109" s="91">
        <v>923</v>
      </c>
      <c r="E109" s="91">
        <v>38354</v>
      </c>
      <c r="F109" s="93" t="s">
        <v>1085</v>
      </c>
      <c r="G109" s="95">
        <v>1</v>
      </c>
      <c r="H109" s="91">
        <v>2445</v>
      </c>
      <c r="I109" s="134" t="s">
        <v>1342</v>
      </c>
      <c r="J109" s="96">
        <v>10000</v>
      </c>
      <c r="K109" s="96">
        <f t="shared" si="4"/>
        <v>10000</v>
      </c>
      <c r="M109" s="96">
        <f t="shared" si="3"/>
        <v>10000</v>
      </c>
    </row>
    <row r="110" spans="2:16">
      <c r="B110" s="91"/>
      <c r="F110" s="93" t="s">
        <v>915</v>
      </c>
      <c r="G110" s="95">
        <v>1</v>
      </c>
      <c r="I110" s="134" t="s">
        <v>1343</v>
      </c>
      <c r="J110" s="96">
        <v>7600</v>
      </c>
      <c r="K110" s="96">
        <f t="shared" si="4"/>
        <v>7600</v>
      </c>
      <c r="M110" s="96">
        <f t="shared" si="3"/>
        <v>7600</v>
      </c>
      <c r="N110" s="96">
        <f>SUM(K109:K110)</f>
        <v>17600</v>
      </c>
    </row>
    <row r="111" spans="2:16">
      <c r="B111" s="133">
        <v>41608</v>
      </c>
      <c r="C111" s="93" t="s">
        <v>1344</v>
      </c>
      <c r="D111" s="91">
        <v>924</v>
      </c>
      <c r="E111" s="91">
        <v>38232</v>
      </c>
      <c r="F111" s="93" t="s">
        <v>824</v>
      </c>
      <c r="G111" s="95">
        <v>1</v>
      </c>
      <c r="H111" s="91">
        <v>2447</v>
      </c>
      <c r="I111" s="134" t="s">
        <v>1345</v>
      </c>
      <c r="J111" s="96">
        <v>1100</v>
      </c>
      <c r="K111" s="96">
        <f t="shared" si="4"/>
        <v>1100</v>
      </c>
      <c r="M111" s="96">
        <f t="shared" si="3"/>
        <v>1100</v>
      </c>
      <c r="N111" s="96">
        <f t="shared" ref="N111:N121" si="5">K111</f>
        <v>1100</v>
      </c>
    </row>
    <row r="112" spans="2:16">
      <c r="B112" s="133">
        <v>41608</v>
      </c>
      <c r="C112" s="93" t="s">
        <v>1346</v>
      </c>
      <c r="D112" s="91">
        <v>925</v>
      </c>
      <c r="E112" s="91">
        <v>38233</v>
      </c>
      <c r="F112" s="93" t="s">
        <v>818</v>
      </c>
      <c r="G112" s="95">
        <v>1</v>
      </c>
      <c r="H112" s="91">
        <v>26114</v>
      </c>
      <c r="I112" s="134" t="s">
        <v>1347</v>
      </c>
      <c r="J112" s="96">
        <v>7000</v>
      </c>
      <c r="K112" s="96">
        <f t="shared" si="4"/>
        <v>7000</v>
      </c>
      <c r="M112" s="96">
        <f t="shared" si="3"/>
        <v>7000</v>
      </c>
      <c r="N112" s="96">
        <f t="shared" si="5"/>
        <v>7000</v>
      </c>
    </row>
    <row r="113" spans="2:14">
      <c r="B113" s="91"/>
      <c r="K113" s="96">
        <v>0</v>
      </c>
      <c r="L113" s="96">
        <v>400</v>
      </c>
      <c r="M113" s="96">
        <f t="shared" si="3"/>
        <v>400</v>
      </c>
      <c r="N113" s="96">
        <v>400</v>
      </c>
    </row>
    <row r="114" spans="2:14">
      <c r="B114" s="133">
        <v>41608</v>
      </c>
      <c r="C114" s="93" t="s">
        <v>1348</v>
      </c>
      <c r="D114" s="91">
        <v>926</v>
      </c>
      <c r="E114" s="91">
        <v>38355</v>
      </c>
      <c r="F114" s="93" t="s">
        <v>883</v>
      </c>
      <c r="G114" s="95">
        <v>1</v>
      </c>
      <c r="H114" s="91">
        <v>2448</v>
      </c>
      <c r="I114" s="134" t="s">
        <v>1349</v>
      </c>
      <c r="J114" s="96">
        <v>5500</v>
      </c>
      <c r="K114" s="96">
        <f t="shared" si="4"/>
        <v>5500</v>
      </c>
      <c r="M114" s="96">
        <f t="shared" si="3"/>
        <v>5500</v>
      </c>
      <c r="N114" s="96">
        <f t="shared" si="5"/>
        <v>5500</v>
      </c>
    </row>
    <row r="115" spans="2:14">
      <c r="B115" s="133">
        <v>41608</v>
      </c>
      <c r="C115" s="93" t="s">
        <v>1350</v>
      </c>
      <c r="D115" s="91">
        <v>927</v>
      </c>
      <c r="E115" s="91">
        <v>38356</v>
      </c>
      <c r="F115" s="93" t="s">
        <v>883</v>
      </c>
      <c r="G115" s="95">
        <v>1</v>
      </c>
      <c r="H115" s="91">
        <v>2448</v>
      </c>
      <c r="I115" s="134" t="s">
        <v>1351</v>
      </c>
      <c r="J115" s="96">
        <v>5500</v>
      </c>
      <c r="K115" s="96">
        <f t="shared" si="4"/>
        <v>5500</v>
      </c>
      <c r="M115" s="96">
        <f t="shared" si="3"/>
        <v>5500</v>
      </c>
      <c r="N115" s="96">
        <f t="shared" si="5"/>
        <v>5500</v>
      </c>
    </row>
    <row r="116" spans="2:14">
      <c r="B116" s="133">
        <v>41608</v>
      </c>
      <c r="C116" s="93" t="s">
        <v>1352</v>
      </c>
      <c r="D116" s="91">
        <v>928</v>
      </c>
      <c r="E116" s="91">
        <v>38234</v>
      </c>
      <c r="F116" s="93" t="s">
        <v>1079</v>
      </c>
      <c r="G116" s="95">
        <v>1</v>
      </c>
      <c r="H116" s="91">
        <v>2449</v>
      </c>
      <c r="I116" s="134" t="s">
        <v>1353</v>
      </c>
      <c r="J116" s="96">
        <v>16500</v>
      </c>
      <c r="K116" s="96">
        <f t="shared" si="4"/>
        <v>16500</v>
      </c>
      <c r="M116" s="96">
        <f t="shared" si="3"/>
        <v>16500</v>
      </c>
      <c r="N116" s="96">
        <f t="shared" si="5"/>
        <v>16500</v>
      </c>
    </row>
    <row r="117" spans="2:14">
      <c r="B117" s="133">
        <v>41608</v>
      </c>
      <c r="C117" s="93" t="s">
        <v>1354</v>
      </c>
      <c r="D117" s="91">
        <v>929</v>
      </c>
      <c r="E117" s="91">
        <v>38235</v>
      </c>
      <c r="F117" s="93" t="s">
        <v>880</v>
      </c>
      <c r="G117" s="95">
        <v>1</v>
      </c>
      <c r="J117" s="96">
        <v>500</v>
      </c>
      <c r="K117" s="96">
        <f t="shared" si="4"/>
        <v>500</v>
      </c>
      <c r="M117" s="96">
        <f t="shared" si="3"/>
        <v>500</v>
      </c>
      <c r="N117" s="96">
        <f t="shared" si="5"/>
        <v>500</v>
      </c>
    </row>
    <row r="118" spans="2:14">
      <c r="B118" s="133">
        <v>41608</v>
      </c>
      <c r="C118" s="93" t="s">
        <v>1355</v>
      </c>
      <c r="D118" s="91">
        <v>930</v>
      </c>
      <c r="E118" s="91">
        <v>38236</v>
      </c>
      <c r="F118" s="93" t="s">
        <v>883</v>
      </c>
      <c r="G118" s="95">
        <v>1</v>
      </c>
      <c r="H118" s="91">
        <v>2651</v>
      </c>
      <c r="I118" s="134" t="s">
        <v>1356</v>
      </c>
      <c r="J118" s="96">
        <v>5500</v>
      </c>
      <c r="K118" s="96">
        <f t="shared" si="4"/>
        <v>5500</v>
      </c>
      <c r="M118" s="96">
        <f t="shared" si="3"/>
        <v>5500</v>
      </c>
      <c r="N118" s="96">
        <f t="shared" si="5"/>
        <v>5500</v>
      </c>
    </row>
    <row r="119" spans="2:14">
      <c r="B119" s="133">
        <v>41608</v>
      </c>
      <c r="C119" s="93" t="s">
        <v>1357</v>
      </c>
      <c r="D119" s="91">
        <v>931</v>
      </c>
      <c r="E119" s="91">
        <v>38237</v>
      </c>
      <c r="F119" s="93" t="s">
        <v>1126</v>
      </c>
      <c r="G119" s="95">
        <v>1</v>
      </c>
      <c r="H119" s="91">
        <v>2652</v>
      </c>
      <c r="I119" s="134" t="s">
        <v>1358</v>
      </c>
      <c r="J119" s="96">
        <v>12300</v>
      </c>
      <c r="K119" s="96">
        <f t="shared" si="4"/>
        <v>12300</v>
      </c>
      <c r="M119" s="96">
        <f t="shared" si="3"/>
        <v>12300</v>
      </c>
      <c r="N119" s="96">
        <f t="shared" si="5"/>
        <v>12300</v>
      </c>
    </row>
    <row r="120" spans="2:14">
      <c r="B120" s="133">
        <v>41608</v>
      </c>
      <c r="C120" s="93" t="s">
        <v>1359</v>
      </c>
      <c r="D120" s="91">
        <v>932</v>
      </c>
      <c r="E120" s="91">
        <v>38238</v>
      </c>
      <c r="F120" s="93" t="s">
        <v>883</v>
      </c>
      <c r="G120" s="95">
        <v>1</v>
      </c>
      <c r="H120" s="91">
        <v>2653</v>
      </c>
      <c r="I120" s="134" t="s">
        <v>1360</v>
      </c>
      <c r="J120" s="96">
        <v>5500</v>
      </c>
      <c r="K120" s="96">
        <f t="shared" si="4"/>
        <v>5500</v>
      </c>
      <c r="M120" s="96">
        <f t="shared" si="3"/>
        <v>5500</v>
      </c>
      <c r="N120" s="96">
        <f t="shared" si="5"/>
        <v>5500</v>
      </c>
    </row>
    <row r="121" spans="2:14">
      <c r="B121" s="133">
        <v>41608</v>
      </c>
      <c r="C121" s="93" t="s">
        <v>1361</v>
      </c>
      <c r="D121" s="91">
        <v>933</v>
      </c>
      <c r="E121" s="91">
        <v>38239</v>
      </c>
      <c r="F121" s="93" t="s">
        <v>824</v>
      </c>
      <c r="G121" s="95">
        <v>1</v>
      </c>
      <c r="H121" s="91">
        <v>2654</v>
      </c>
      <c r="I121" s="134" t="s">
        <v>1362</v>
      </c>
      <c r="J121" s="96">
        <v>1100</v>
      </c>
      <c r="K121" s="96">
        <f t="shared" si="4"/>
        <v>1100</v>
      </c>
      <c r="M121" s="96">
        <f t="shared" si="3"/>
        <v>1100</v>
      </c>
      <c r="N121" s="96">
        <f t="shared" si="5"/>
        <v>1100</v>
      </c>
    </row>
    <row r="122" spans="2:14">
      <c r="B122" s="133">
        <v>41608</v>
      </c>
      <c r="C122" s="93" t="s">
        <v>1363</v>
      </c>
      <c r="D122" s="91">
        <v>934</v>
      </c>
      <c r="E122" s="91">
        <v>38240</v>
      </c>
      <c r="F122" s="93" t="s">
        <v>1085</v>
      </c>
      <c r="G122" s="95">
        <v>1</v>
      </c>
      <c r="H122" s="91">
        <v>2655</v>
      </c>
      <c r="I122" s="134" t="s">
        <v>1364</v>
      </c>
      <c r="J122" s="96">
        <v>10500</v>
      </c>
      <c r="K122" s="96">
        <f t="shared" si="4"/>
        <v>10500</v>
      </c>
      <c r="M122" s="96">
        <f t="shared" si="3"/>
        <v>10500</v>
      </c>
    </row>
    <row r="123" spans="2:14">
      <c r="B123" s="91"/>
      <c r="F123" s="93" t="s">
        <v>863</v>
      </c>
      <c r="G123" s="95">
        <v>1</v>
      </c>
      <c r="J123" s="96">
        <v>300</v>
      </c>
      <c r="K123" s="96">
        <f t="shared" si="4"/>
        <v>300</v>
      </c>
      <c r="M123" s="96">
        <f t="shared" si="3"/>
        <v>300</v>
      </c>
      <c r="N123" s="96">
        <f>SUM(K122:K123)</f>
        <v>10800</v>
      </c>
    </row>
    <row r="124" spans="2:14">
      <c r="B124" s="133">
        <v>41608</v>
      </c>
      <c r="C124" s="93" t="s">
        <v>1365</v>
      </c>
      <c r="D124" s="91">
        <v>935</v>
      </c>
      <c r="E124" s="91">
        <v>38241</v>
      </c>
      <c r="F124" s="93" t="s">
        <v>877</v>
      </c>
      <c r="G124" s="95">
        <v>1</v>
      </c>
      <c r="H124" s="91">
        <v>2656</v>
      </c>
      <c r="I124" s="134" t="s">
        <v>1366</v>
      </c>
      <c r="J124" s="96">
        <v>300</v>
      </c>
      <c r="K124" s="96">
        <f t="shared" si="4"/>
        <v>300</v>
      </c>
      <c r="M124" s="96">
        <f t="shared" si="3"/>
        <v>300</v>
      </c>
    </row>
    <row r="125" spans="2:14">
      <c r="B125" s="91"/>
      <c r="F125" s="93" t="s">
        <v>818</v>
      </c>
      <c r="G125" s="95">
        <v>1</v>
      </c>
      <c r="I125" s="134" t="s">
        <v>1367</v>
      </c>
      <c r="J125" s="96">
        <v>7000</v>
      </c>
      <c r="K125" s="96">
        <f t="shared" si="4"/>
        <v>7000</v>
      </c>
      <c r="M125" s="96">
        <f t="shared" si="3"/>
        <v>7000</v>
      </c>
      <c r="N125" s="96">
        <f>SUM(K124:K125)</f>
        <v>7300</v>
      </c>
    </row>
    <row r="126" spans="2:14">
      <c r="B126" s="133">
        <v>41608</v>
      </c>
      <c r="C126" s="93" t="s">
        <v>1368</v>
      </c>
      <c r="D126" s="91">
        <v>936</v>
      </c>
      <c r="E126" s="91">
        <v>38357</v>
      </c>
      <c r="F126" s="93" t="s">
        <v>867</v>
      </c>
      <c r="G126" s="95">
        <v>1</v>
      </c>
      <c r="H126" s="91">
        <v>2657</v>
      </c>
      <c r="I126" s="134" t="s">
        <v>1369</v>
      </c>
      <c r="J126" s="96">
        <v>950</v>
      </c>
      <c r="K126" s="96">
        <f t="shared" si="4"/>
        <v>950</v>
      </c>
      <c r="M126" s="96">
        <f t="shared" si="3"/>
        <v>950</v>
      </c>
      <c r="N126" s="96">
        <f t="shared" ref="N126:N131" si="6">K126</f>
        <v>950</v>
      </c>
    </row>
    <row r="127" spans="2:14">
      <c r="B127" s="133">
        <v>41608</v>
      </c>
      <c r="C127" s="93" t="s">
        <v>1370</v>
      </c>
      <c r="D127" s="91">
        <v>937</v>
      </c>
      <c r="E127" s="91">
        <v>38242</v>
      </c>
      <c r="F127" s="93" t="s">
        <v>824</v>
      </c>
      <c r="G127" s="95">
        <v>1</v>
      </c>
      <c r="H127" s="91">
        <v>2658</v>
      </c>
      <c r="I127" s="134" t="s">
        <v>1371</v>
      </c>
      <c r="J127" s="96">
        <v>1100</v>
      </c>
      <c r="K127" s="96">
        <f t="shared" si="4"/>
        <v>1100</v>
      </c>
      <c r="M127" s="96">
        <f t="shared" si="3"/>
        <v>1100</v>
      </c>
      <c r="N127" s="96">
        <f t="shared" si="6"/>
        <v>1100</v>
      </c>
    </row>
    <row r="128" spans="2:14">
      <c r="B128" s="133">
        <v>41608</v>
      </c>
      <c r="C128" s="93" t="s">
        <v>1372</v>
      </c>
      <c r="D128" s="91">
        <v>938</v>
      </c>
      <c r="E128" s="91">
        <v>38358</v>
      </c>
      <c r="F128" s="93" t="s">
        <v>824</v>
      </c>
      <c r="G128" s="95">
        <v>1</v>
      </c>
      <c r="H128" s="91">
        <v>2659</v>
      </c>
      <c r="I128" s="134" t="s">
        <v>1373</v>
      </c>
      <c r="J128" s="96">
        <v>1100</v>
      </c>
      <c r="K128" s="96">
        <f t="shared" si="4"/>
        <v>1100</v>
      </c>
      <c r="M128" s="96">
        <f t="shared" si="3"/>
        <v>1100</v>
      </c>
      <c r="N128" s="96">
        <f t="shared" si="6"/>
        <v>1100</v>
      </c>
    </row>
    <row r="129" spans="2:14">
      <c r="B129" s="133">
        <v>41608</v>
      </c>
      <c r="C129" s="93" t="s">
        <v>1374</v>
      </c>
      <c r="D129" s="91">
        <v>939</v>
      </c>
      <c r="E129" s="91">
        <v>38359</v>
      </c>
      <c r="F129" s="93" t="s">
        <v>872</v>
      </c>
      <c r="G129" s="95">
        <v>1</v>
      </c>
      <c r="H129" s="91">
        <v>2660</v>
      </c>
      <c r="I129" s="134" t="s">
        <v>1375</v>
      </c>
      <c r="J129" s="96">
        <v>650</v>
      </c>
      <c r="K129" s="96">
        <f t="shared" si="4"/>
        <v>650</v>
      </c>
      <c r="M129" s="96">
        <f t="shared" si="3"/>
        <v>650</v>
      </c>
      <c r="N129" s="96">
        <f t="shared" si="6"/>
        <v>650</v>
      </c>
    </row>
    <row r="130" spans="2:14">
      <c r="B130" s="133">
        <v>41608</v>
      </c>
      <c r="C130" s="93" t="s">
        <v>1376</v>
      </c>
      <c r="D130" s="91">
        <v>940</v>
      </c>
      <c r="E130" s="91">
        <v>38360</v>
      </c>
      <c r="F130" s="93" t="s">
        <v>1079</v>
      </c>
      <c r="G130" s="95">
        <v>1</v>
      </c>
      <c r="H130" s="91">
        <v>2661</v>
      </c>
      <c r="I130" s="134" t="s">
        <v>1377</v>
      </c>
      <c r="J130" s="96">
        <v>16500</v>
      </c>
      <c r="K130" s="96">
        <f t="shared" si="4"/>
        <v>16500</v>
      </c>
      <c r="M130" s="96">
        <f t="shared" si="3"/>
        <v>16500</v>
      </c>
      <c r="N130" s="96">
        <f t="shared" si="6"/>
        <v>16500</v>
      </c>
    </row>
    <row r="131" spans="2:14">
      <c r="B131" s="133">
        <v>41608</v>
      </c>
      <c r="C131" s="93" t="s">
        <v>1198</v>
      </c>
      <c r="D131" s="91">
        <v>941</v>
      </c>
      <c r="E131" s="91">
        <v>38243</v>
      </c>
      <c r="F131" s="93" t="s">
        <v>877</v>
      </c>
      <c r="G131" s="95">
        <v>1</v>
      </c>
      <c r="H131" s="91">
        <v>2662</v>
      </c>
      <c r="I131" s="134" t="s">
        <v>1378</v>
      </c>
      <c r="J131" s="96">
        <v>300</v>
      </c>
      <c r="K131" s="96">
        <f t="shared" si="4"/>
        <v>300</v>
      </c>
      <c r="M131" s="96">
        <f t="shared" si="3"/>
        <v>300</v>
      </c>
      <c r="N131" s="96">
        <f t="shared" si="6"/>
        <v>300</v>
      </c>
    </row>
    <row r="132" spans="2:14">
      <c r="B132" s="133">
        <v>41608</v>
      </c>
      <c r="C132" s="93" t="s">
        <v>1379</v>
      </c>
      <c r="D132" s="91">
        <v>942</v>
      </c>
      <c r="E132" s="91">
        <v>38244</v>
      </c>
      <c r="F132" s="93" t="s">
        <v>883</v>
      </c>
      <c r="G132" s="95">
        <v>1</v>
      </c>
      <c r="H132" s="91">
        <v>2663</v>
      </c>
      <c r="I132" s="134" t="s">
        <v>1380</v>
      </c>
      <c r="J132" s="96">
        <v>5500</v>
      </c>
      <c r="K132" s="96">
        <f t="shared" si="4"/>
        <v>5500</v>
      </c>
      <c r="M132" s="96">
        <f t="shared" si="3"/>
        <v>5500</v>
      </c>
    </row>
    <row r="133" spans="2:14">
      <c r="B133" s="91"/>
      <c r="F133" s="93" t="s">
        <v>863</v>
      </c>
      <c r="G133" s="95">
        <v>1</v>
      </c>
      <c r="J133" s="96">
        <v>300</v>
      </c>
      <c r="K133" s="96">
        <f t="shared" si="4"/>
        <v>300</v>
      </c>
      <c r="M133" s="96">
        <f t="shared" si="3"/>
        <v>300</v>
      </c>
    </row>
    <row r="134" spans="2:14">
      <c r="B134" s="91"/>
      <c r="F134" s="93" t="s">
        <v>1381</v>
      </c>
      <c r="G134" s="95">
        <v>1</v>
      </c>
      <c r="I134" s="134" t="s">
        <v>1382</v>
      </c>
      <c r="J134" s="96">
        <v>7700</v>
      </c>
      <c r="K134" s="96">
        <f t="shared" si="4"/>
        <v>7700</v>
      </c>
      <c r="M134" s="96">
        <f t="shared" si="3"/>
        <v>7700</v>
      </c>
    </row>
    <row r="135" spans="2:14">
      <c r="B135" s="91"/>
      <c r="F135" s="93" t="s">
        <v>880</v>
      </c>
      <c r="G135" s="95">
        <v>1</v>
      </c>
      <c r="J135" s="96">
        <v>500</v>
      </c>
      <c r="K135" s="96">
        <f t="shared" si="4"/>
        <v>500</v>
      </c>
      <c r="M135" s="96">
        <f t="shared" si="3"/>
        <v>500</v>
      </c>
      <c r="N135" s="96">
        <f>SUM(K132:K135)</f>
        <v>14000</v>
      </c>
    </row>
    <row r="136" spans="2:14">
      <c r="B136" s="133">
        <v>41608</v>
      </c>
      <c r="C136" s="93" t="s">
        <v>1383</v>
      </c>
      <c r="D136" s="91">
        <v>943</v>
      </c>
      <c r="E136" s="91">
        <v>38245</v>
      </c>
      <c r="F136" s="92" t="s">
        <v>1085</v>
      </c>
      <c r="G136" s="95">
        <v>1</v>
      </c>
      <c r="H136" s="91">
        <v>2664</v>
      </c>
      <c r="I136" s="134" t="s">
        <v>1384</v>
      </c>
      <c r="J136" s="96">
        <v>10500</v>
      </c>
      <c r="K136" s="96">
        <f t="shared" si="4"/>
        <v>10500</v>
      </c>
      <c r="M136" s="96">
        <f t="shared" si="3"/>
        <v>10500</v>
      </c>
      <c r="N136" s="96">
        <f>K136</f>
        <v>10500</v>
      </c>
    </row>
    <row r="137" spans="2:14">
      <c r="B137" s="133">
        <v>41608</v>
      </c>
      <c r="C137" s="93" t="s">
        <v>1251</v>
      </c>
      <c r="D137" s="91">
        <v>944</v>
      </c>
      <c r="E137" s="91">
        <v>38246</v>
      </c>
      <c r="F137" s="92" t="s">
        <v>883</v>
      </c>
      <c r="G137" s="95">
        <v>1</v>
      </c>
      <c r="H137" s="95">
        <v>2665</v>
      </c>
      <c r="I137" s="134" t="s">
        <v>1385</v>
      </c>
      <c r="J137" s="96">
        <v>5500</v>
      </c>
      <c r="K137" s="96">
        <f t="shared" si="4"/>
        <v>5500</v>
      </c>
      <c r="M137" s="96">
        <f t="shared" ref="M137:M171" si="7">+K137+L137</f>
        <v>5500</v>
      </c>
    </row>
    <row r="138" spans="2:14">
      <c r="B138" s="91"/>
      <c r="F138" s="92" t="s">
        <v>863</v>
      </c>
      <c r="G138" s="95">
        <v>1</v>
      </c>
      <c r="J138" s="96">
        <v>300</v>
      </c>
      <c r="K138" s="96">
        <f t="shared" ref="K138:K171" si="8">J138*G138</f>
        <v>300</v>
      </c>
      <c r="M138" s="96">
        <f t="shared" si="7"/>
        <v>300</v>
      </c>
      <c r="N138" s="96">
        <f>SUM(K137:K138)</f>
        <v>5800</v>
      </c>
    </row>
    <row r="139" spans="2:14">
      <c r="B139" s="133">
        <v>41608</v>
      </c>
      <c r="C139" s="93" t="s">
        <v>1386</v>
      </c>
      <c r="D139" s="91">
        <v>945</v>
      </c>
      <c r="E139" s="91">
        <v>38247</v>
      </c>
      <c r="F139" s="92" t="s">
        <v>824</v>
      </c>
      <c r="G139" s="95">
        <v>1</v>
      </c>
      <c r="H139" s="95">
        <v>2666</v>
      </c>
      <c r="I139" s="134" t="s">
        <v>1387</v>
      </c>
      <c r="J139" s="96">
        <v>1100</v>
      </c>
      <c r="K139" s="96">
        <f t="shared" si="8"/>
        <v>1100</v>
      </c>
      <c r="M139" s="96">
        <f t="shared" si="7"/>
        <v>1100</v>
      </c>
      <c r="N139" s="96">
        <f>K139</f>
        <v>1100</v>
      </c>
    </row>
    <row r="140" spans="2:14">
      <c r="B140" s="133">
        <v>41608</v>
      </c>
      <c r="C140" s="93" t="s">
        <v>1388</v>
      </c>
      <c r="D140" s="91">
        <v>946</v>
      </c>
      <c r="E140" s="91">
        <v>38248</v>
      </c>
      <c r="F140" s="92" t="s">
        <v>867</v>
      </c>
      <c r="G140" s="95">
        <v>1</v>
      </c>
      <c r="H140" s="95">
        <v>2667</v>
      </c>
      <c r="I140" s="134" t="s">
        <v>1389</v>
      </c>
      <c r="J140" s="96">
        <v>950</v>
      </c>
      <c r="K140" s="96">
        <f t="shared" si="8"/>
        <v>950</v>
      </c>
      <c r="M140" s="96">
        <f t="shared" si="7"/>
        <v>950</v>
      </c>
      <c r="N140" s="96">
        <f>K140</f>
        <v>950</v>
      </c>
    </row>
    <row r="141" spans="2:14">
      <c r="B141" s="133">
        <v>41608</v>
      </c>
      <c r="C141" s="93" t="s">
        <v>1390</v>
      </c>
      <c r="D141" s="91">
        <v>947</v>
      </c>
      <c r="E141" s="91">
        <v>38249</v>
      </c>
      <c r="F141" s="92" t="s">
        <v>872</v>
      </c>
      <c r="G141" s="95">
        <v>1</v>
      </c>
      <c r="H141" s="95">
        <v>2668</v>
      </c>
      <c r="I141" s="134" t="s">
        <v>1391</v>
      </c>
      <c r="J141" s="96">
        <v>650</v>
      </c>
      <c r="K141" s="96">
        <f t="shared" si="8"/>
        <v>650</v>
      </c>
      <c r="M141" s="96">
        <f t="shared" si="7"/>
        <v>650</v>
      </c>
      <c r="N141" s="96">
        <f>K141</f>
        <v>650</v>
      </c>
    </row>
    <row r="142" spans="2:14">
      <c r="B142" s="133">
        <v>41608</v>
      </c>
      <c r="C142" s="93" t="s">
        <v>1392</v>
      </c>
      <c r="D142" s="91">
        <v>948</v>
      </c>
      <c r="E142" s="91">
        <v>38250</v>
      </c>
      <c r="F142" s="92" t="s">
        <v>872</v>
      </c>
      <c r="G142" s="95">
        <v>1</v>
      </c>
      <c r="H142" s="95">
        <v>2669</v>
      </c>
      <c r="I142" s="134" t="s">
        <v>1393</v>
      </c>
      <c r="J142" s="96">
        <v>650</v>
      </c>
      <c r="K142" s="96">
        <f t="shared" si="8"/>
        <v>650</v>
      </c>
      <c r="M142" s="96">
        <f t="shared" si="7"/>
        <v>650</v>
      </c>
      <c r="N142" s="96">
        <f>K142</f>
        <v>650</v>
      </c>
    </row>
    <row r="143" spans="2:14">
      <c r="B143" s="133">
        <v>41608</v>
      </c>
      <c r="C143" s="93" t="s">
        <v>1394</v>
      </c>
      <c r="D143" s="91">
        <v>949</v>
      </c>
      <c r="E143" s="91">
        <v>38361</v>
      </c>
      <c r="F143" s="92" t="s">
        <v>1085</v>
      </c>
      <c r="G143" s="95">
        <v>1</v>
      </c>
      <c r="H143" s="95">
        <v>2670</v>
      </c>
      <c r="I143" s="134" t="s">
        <v>1395</v>
      </c>
      <c r="J143" s="96">
        <v>10500</v>
      </c>
      <c r="K143" s="96">
        <f t="shared" si="8"/>
        <v>10500</v>
      </c>
      <c r="M143" s="96">
        <f t="shared" si="7"/>
        <v>10500</v>
      </c>
    </row>
    <row r="144" spans="2:14">
      <c r="B144" s="91"/>
      <c r="F144" s="92" t="s">
        <v>863</v>
      </c>
      <c r="G144" s="95">
        <v>1</v>
      </c>
      <c r="J144" s="96">
        <v>300</v>
      </c>
      <c r="K144" s="96">
        <f t="shared" si="8"/>
        <v>300</v>
      </c>
      <c r="M144" s="96">
        <f t="shared" si="7"/>
        <v>300</v>
      </c>
      <c r="N144" s="96">
        <f>SUM(K143:K144)</f>
        <v>10800</v>
      </c>
    </row>
    <row r="145" spans="2:15">
      <c r="B145" s="133">
        <v>41608</v>
      </c>
      <c r="C145" s="93" t="s">
        <v>1396</v>
      </c>
      <c r="D145" s="91">
        <v>950</v>
      </c>
      <c r="E145" s="91">
        <v>38362</v>
      </c>
      <c r="F145" s="92" t="s">
        <v>905</v>
      </c>
      <c r="G145" s="95">
        <v>1</v>
      </c>
      <c r="H145" s="95">
        <v>2671</v>
      </c>
      <c r="I145" s="134" t="s">
        <v>1397</v>
      </c>
      <c r="J145" s="96">
        <v>3800</v>
      </c>
      <c r="K145" s="96">
        <f t="shared" si="8"/>
        <v>3800</v>
      </c>
      <c r="M145" s="96">
        <f t="shared" si="7"/>
        <v>3800</v>
      </c>
      <c r="N145" s="96">
        <f>K145</f>
        <v>3800</v>
      </c>
    </row>
    <row r="146" spans="2:15">
      <c r="B146" s="133">
        <v>41608</v>
      </c>
      <c r="C146" s="93" t="s">
        <v>1398</v>
      </c>
      <c r="D146" s="91">
        <v>1101</v>
      </c>
      <c r="E146" s="91">
        <v>38363</v>
      </c>
      <c r="F146" s="92" t="s">
        <v>1079</v>
      </c>
      <c r="G146" s="95">
        <v>1</v>
      </c>
      <c r="H146" s="95">
        <v>2672</v>
      </c>
      <c r="I146" s="134" t="s">
        <v>1399</v>
      </c>
      <c r="J146" s="96">
        <v>16500</v>
      </c>
      <c r="K146" s="96">
        <f t="shared" si="8"/>
        <v>16500</v>
      </c>
      <c r="M146" s="96">
        <f t="shared" si="7"/>
        <v>16500</v>
      </c>
    </row>
    <row r="147" spans="2:15">
      <c r="B147" s="91"/>
      <c r="F147" s="92" t="s">
        <v>1273</v>
      </c>
      <c r="G147" s="95">
        <v>1</v>
      </c>
      <c r="I147" s="134" t="s">
        <v>1400</v>
      </c>
      <c r="J147" s="96">
        <v>1100</v>
      </c>
      <c r="K147" s="96">
        <f t="shared" si="8"/>
        <v>1100</v>
      </c>
      <c r="M147" s="96">
        <f t="shared" si="7"/>
        <v>1100</v>
      </c>
      <c r="N147" s="96">
        <f>SUM(K146:K147)</f>
        <v>17600</v>
      </c>
    </row>
    <row r="148" spans="2:15">
      <c r="B148" s="133">
        <v>41608</v>
      </c>
      <c r="C148" s="93" t="s">
        <v>1398</v>
      </c>
      <c r="D148" s="91">
        <v>1102</v>
      </c>
      <c r="E148" s="91">
        <v>38364</v>
      </c>
      <c r="F148" s="92" t="s">
        <v>1079</v>
      </c>
      <c r="G148" s="95">
        <v>1</v>
      </c>
      <c r="H148" s="95">
        <v>2673</v>
      </c>
      <c r="I148" s="134" t="s">
        <v>1401</v>
      </c>
      <c r="J148" s="96">
        <v>16500</v>
      </c>
      <c r="K148" s="96">
        <f t="shared" si="8"/>
        <v>16500</v>
      </c>
      <c r="M148" s="96">
        <f t="shared" si="7"/>
        <v>16500</v>
      </c>
      <c r="N148" s="96">
        <v>2000</v>
      </c>
      <c r="O148" s="96">
        <f>K148-N148</f>
        <v>14500</v>
      </c>
    </row>
    <row r="149" spans="2:15">
      <c r="B149" s="133">
        <v>41608</v>
      </c>
      <c r="C149" s="93" t="s">
        <v>1402</v>
      </c>
      <c r="D149" s="91">
        <v>1103</v>
      </c>
      <c r="E149" s="91">
        <v>38365</v>
      </c>
      <c r="F149" s="92" t="s">
        <v>824</v>
      </c>
      <c r="G149" s="95">
        <v>1</v>
      </c>
      <c r="H149" s="95">
        <v>2674</v>
      </c>
      <c r="I149" s="134" t="s">
        <v>1403</v>
      </c>
      <c r="J149" s="96">
        <v>1100</v>
      </c>
      <c r="K149" s="96">
        <f t="shared" si="8"/>
        <v>1100</v>
      </c>
      <c r="M149" s="96">
        <f t="shared" si="7"/>
        <v>1100</v>
      </c>
    </row>
    <row r="150" spans="2:15">
      <c r="B150" s="91"/>
      <c r="F150" s="92" t="s">
        <v>867</v>
      </c>
      <c r="G150" s="95">
        <v>1</v>
      </c>
      <c r="I150" s="134" t="s">
        <v>1404</v>
      </c>
      <c r="J150" s="96">
        <v>950</v>
      </c>
      <c r="K150" s="96">
        <f t="shared" si="8"/>
        <v>950</v>
      </c>
      <c r="M150" s="96">
        <f t="shared" si="7"/>
        <v>950</v>
      </c>
      <c r="N150" s="96">
        <f>SUM(K149:K150)</f>
        <v>2050</v>
      </c>
    </row>
    <row r="151" spans="2:15">
      <c r="B151" s="133">
        <v>41608</v>
      </c>
      <c r="C151" s="93" t="s">
        <v>1405</v>
      </c>
      <c r="D151" s="91">
        <v>1104</v>
      </c>
      <c r="E151" s="91">
        <v>38366</v>
      </c>
      <c r="F151" s="92" t="s">
        <v>1079</v>
      </c>
      <c r="G151" s="95">
        <v>1</v>
      </c>
      <c r="H151" s="95">
        <v>2675</v>
      </c>
      <c r="I151" s="134" t="s">
        <v>1406</v>
      </c>
      <c r="J151" s="96">
        <v>16500</v>
      </c>
      <c r="K151" s="96">
        <f t="shared" si="8"/>
        <v>16500</v>
      </c>
      <c r="M151" s="96">
        <f t="shared" si="7"/>
        <v>16500</v>
      </c>
    </row>
    <row r="152" spans="2:15">
      <c r="B152" s="91"/>
      <c r="F152" s="92" t="s">
        <v>824</v>
      </c>
      <c r="G152" s="95">
        <v>1</v>
      </c>
      <c r="I152" s="134" t="s">
        <v>1407</v>
      </c>
      <c r="J152" s="96">
        <v>1100</v>
      </c>
      <c r="K152" s="96">
        <f t="shared" si="8"/>
        <v>1100</v>
      </c>
      <c r="M152" s="96">
        <f t="shared" si="7"/>
        <v>1100</v>
      </c>
      <c r="N152" s="96">
        <f>SUM(K151:K152)</f>
        <v>17600</v>
      </c>
    </row>
    <row r="153" spans="2:15">
      <c r="B153" s="133">
        <v>41608</v>
      </c>
      <c r="C153" s="93" t="s">
        <v>1408</v>
      </c>
      <c r="D153" s="91">
        <v>1105</v>
      </c>
      <c r="E153" s="91">
        <v>38367</v>
      </c>
      <c r="F153" s="92" t="s">
        <v>1085</v>
      </c>
      <c r="G153" s="95">
        <v>1</v>
      </c>
      <c r="H153" s="95">
        <v>2676</v>
      </c>
      <c r="I153" s="134" t="s">
        <v>1409</v>
      </c>
      <c r="J153" s="96">
        <v>10500</v>
      </c>
      <c r="K153" s="96">
        <f t="shared" si="8"/>
        <v>10500</v>
      </c>
      <c r="M153" s="96">
        <f t="shared" si="7"/>
        <v>10500</v>
      </c>
      <c r="N153" s="96">
        <f>K153</f>
        <v>10500</v>
      </c>
    </row>
    <row r="154" spans="2:15">
      <c r="B154" s="133">
        <v>41608</v>
      </c>
      <c r="C154" s="93" t="s">
        <v>1410</v>
      </c>
      <c r="D154" s="91">
        <v>1106</v>
      </c>
      <c r="E154" s="91">
        <v>38368</v>
      </c>
      <c r="F154" s="92" t="s">
        <v>872</v>
      </c>
      <c r="G154" s="95">
        <v>1</v>
      </c>
      <c r="H154" s="95">
        <v>2677</v>
      </c>
      <c r="I154" s="134" t="s">
        <v>1411</v>
      </c>
      <c r="J154" s="96">
        <v>650</v>
      </c>
      <c r="K154" s="96">
        <f t="shared" si="8"/>
        <v>650</v>
      </c>
      <c r="M154" s="96">
        <f t="shared" si="7"/>
        <v>650</v>
      </c>
      <c r="N154" s="96">
        <f>K154</f>
        <v>650</v>
      </c>
    </row>
    <row r="155" spans="2:15">
      <c r="B155" s="133">
        <v>41608</v>
      </c>
      <c r="C155" s="93" t="s">
        <v>1412</v>
      </c>
      <c r="D155" s="91">
        <v>1107</v>
      </c>
      <c r="E155" s="91">
        <v>38369</v>
      </c>
      <c r="F155" s="92" t="s">
        <v>883</v>
      </c>
      <c r="G155" s="95">
        <v>1</v>
      </c>
      <c r="H155" s="95">
        <v>2678</v>
      </c>
      <c r="I155" s="134" t="s">
        <v>1413</v>
      </c>
      <c r="J155" s="96">
        <v>5500</v>
      </c>
      <c r="K155" s="96">
        <f t="shared" si="8"/>
        <v>5500</v>
      </c>
      <c r="M155" s="96">
        <f t="shared" si="7"/>
        <v>5500</v>
      </c>
    </row>
    <row r="156" spans="2:15">
      <c r="B156" s="91"/>
      <c r="F156" s="92" t="s">
        <v>863</v>
      </c>
      <c r="G156" s="95">
        <v>1</v>
      </c>
      <c r="H156" s="95"/>
      <c r="J156" s="96">
        <v>300</v>
      </c>
      <c r="K156" s="96">
        <f t="shared" si="8"/>
        <v>300</v>
      </c>
      <c r="M156" s="96">
        <f t="shared" si="7"/>
        <v>300</v>
      </c>
      <c r="N156" s="96">
        <f>SUM(K155:K156)</f>
        <v>5800</v>
      </c>
    </row>
    <row r="157" spans="2:15">
      <c r="B157" s="133">
        <v>41608</v>
      </c>
      <c r="C157" s="93" t="s">
        <v>1414</v>
      </c>
      <c r="D157" s="91">
        <v>1108</v>
      </c>
      <c r="E157" s="91">
        <v>38370</v>
      </c>
      <c r="F157" s="92" t="s">
        <v>867</v>
      </c>
      <c r="G157" s="95">
        <v>1</v>
      </c>
      <c r="H157" s="95">
        <v>2679</v>
      </c>
      <c r="I157" s="134" t="s">
        <v>1415</v>
      </c>
      <c r="J157" s="96">
        <v>950</v>
      </c>
      <c r="K157" s="96">
        <f t="shared" si="8"/>
        <v>950</v>
      </c>
      <c r="M157" s="96">
        <f t="shared" si="7"/>
        <v>950</v>
      </c>
      <c r="N157" s="96">
        <f t="shared" ref="N157:N171" si="9">K157</f>
        <v>950</v>
      </c>
    </row>
    <row r="158" spans="2:15">
      <c r="B158" s="133">
        <v>41608</v>
      </c>
      <c r="C158" s="93" t="s">
        <v>1416</v>
      </c>
      <c r="D158" s="91">
        <v>1109</v>
      </c>
      <c r="E158" s="91">
        <v>38371</v>
      </c>
      <c r="F158" s="92" t="s">
        <v>872</v>
      </c>
      <c r="G158" s="95">
        <v>1</v>
      </c>
      <c r="H158" s="95">
        <v>2680</v>
      </c>
      <c r="I158" s="134" t="s">
        <v>1417</v>
      </c>
      <c r="J158" s="96">
        <v>650</v>
      </c>
      <c r="K158" s="96">
        <f t="shared" si="8"/>
        <v>650</v>
      </c>
      <c r="M158" s="96">
        <f t="shared" si="7"/>
        <v>650</v>
      </c>
      <c r="N158" s="96">
        <f t="shared" si="9"/>
        <v>650</v>
      </c>
    </row>
    <row r="159" spans="2:15">
      <c r="B159" s="133">
        <v>41608</v>
      </c>
      <c r="C159" s="93" t="s">
        <v>1418</v>
      </c>
      <c r="D159" s="91">
        <v>1110</v>
      </c>
      <c r="E159" s="91">
        <v>38372</v>
      </c>
      <c r="F159" s="92" t="s">
        <v>867</v>
      </c>
      <c r="G159" s="95">
        <v>1</v>
      </c>
      <c r="H159" s="95">
        <v>2681</v>
      </c>
      <c r="I159" s="134" t="s">
        <v>1419</v>
      </c>
      <c r="J159" s="96">
        <v>950</v>
      </c>
      <c r="K159" s="96">
        <f t="shared" si="8"/>
        <v>950</v>
      </c>
      <c r="M159" s="96">
        <f t="shared" si="7"/>
        <v>950</v>
      </c>
      <c r="N159" s="96">
        <f t="shared" si="9"/>
        <v>950</v>
      </c>
    </row>
    <row r="160" spans="2:15">
      <c r="B160" s="133">
        <v>41608</v>
      </c>
      <c r="C160" s="93" t="s">
        <v>1420</v>
      </c>
      <c r="D160" s="91">
        <v>1111</v>
      </c>
      <c r="E160" s="91">
        <v>38373</v>
      </c>
      <c r="F160" s="92" t="s">
        <v>880</v>
      </c>
      <c r="G160" s="95">
        <v>1</v>
      </c>
      <c r="H160" s="95">
        <v>2682</v>
      </c>
      <c r="I160" s="134" t="s">
        <v>1421</v>
      </c>
      <c r="J160" s="96">
        <v>500</v>
      </c>
      <c r="K160" s="96">
        <f t="shared" si="8"/>
        <v>500</v>
      </c>
      <c r="M160" s="96">
        <f t="shared" si="7"/>
        <v>500</v>
      </c>
      <c r="N160" s="96">
        <f t="shared" si="9"/>
        <v>500</v>
      </c>
    </row>
    <row r="161" spans="2:15">
      <c r="B161" s="133">
        <v>41608</v>
      </c>
      <c r="C161" s="93" t="s">
        <v>1422</v>
      </c>
      <c r="D161" s="91">
        <v>1112</v>
      </c>
      <c r="E161" s="91">
        <v>38374</v>
      </c>
      <c r="F161" s="92" t="s">
        <v>880</v>
      </c>
      <c r="G161" s="95">
        <v>1</v>
      </c>
      <c r="H161" s="95">
        <v>2682</v>
      </c>
      <c r="I161" s="134" t="s">
        <v>1423</v>
      </c>
      <c r="J161" s="96">
        <v>500</v>
      </c>
      <c r="K161" s="96">
        <f t="shared" si="8"/>
        <v>500</v>
      </c>
      <c r="M161" s="96">
        <f t="shared" si="7"/>
        <v>500</v>
      </c>
      <c r="N161" s="96">
        <f t="shared" si="9"/>
        <v>500</v>
      </c>
    </row>
    <row r="162" spans="2:15">
      <c r="B162" s="133">
        <v>41608</v>
      </c>
      <c r="C162" s="93" t="s">
        <v>1424</v>
      </c>
      <c r="D162" s="91">
        <v>1113</v>
      </c>
      <c r="E162" s="91">
        <v>38375</v>
      </c>
      <c r="F162" s="92" t="s">
        <v>867</v>
      </c>
      <c r="G162" s="95">
        <v>1</v>
      </c>
      <c r="H162" s="95">
        <v>2683</v>
      </c>
      <c r="I162" s="134" t="s">
        <v>1425</v>
      </c>
      <c r="J162" s="96">
        <v>950</v>
      </c>
      <c r="K162" s="96">
        <f t="shared" si="8"/>
        <v>950</v>
      </c>
      <c r="M162" s="96">
        <f t="shared" si="7"/>
        <v>950</v>
      </c>
      <c r="N162" s="96">
        <f t="shared" si="9"/>
        <v>950</v>
      </c>
    </row>
    <row r="163" spans="2:15">
      <c r="B163" s="133">
        <v>41608</v>
      </c>
      <c r="C163" s="93" t="s">
        <v>1426</v>
      </c>
      <c r="D163" s="91">
        <v>1114</v>
      </c>
      <c r="E163" s="91">
        <v>38376</v>
      </c>
      <c r="F163" s="92" t="s">
        <v>883</v>
      </c>
      <c r="G163" s="95">
        <v>1</v>
      </c>
      <c r="H163" s="95">
        <v>2684</v>
      </c>
      <c r="I163" s="134" t="s">
        <v>1427</v>
      </c>
      <c r="J163" s="96">
        <v>5500</v>
      </c>
      <c r="K163" s="96">
        <f t="shared" si="8"/>
        <v>5500</v>
      </c>
      <c r="M163" s="96">
        <f t="shared" si="7"/>
        <v>5500</v>
      </c>
      <c r="N163" s="96">
        <f t="shared" si="9"/>
        <v>5500</v>
      </c>
    </row>
    <row r="164" spans="2:15">
      <c r="B164" s="133">
        <v>41608</v>
      </c>
      <c r="C164" s="93" t="s">
        <v>1428</v>
      </c>
      <c r="D164" s="91">
        <v>1115</v>
      </c>
      <c r="E164" s="91">
        <v>38377</v>
      </c>
      <c r="F164" s="92" t="s">
        <v>1100</v>
      </c>
      <c r="G164" s="95">
        <v>1</v>
      </c>
      <c r="H164" s="95">
        <v>2685</v>
      </c>
      <c r="I164" s="134" t="s">
        <v>1429</v>
      </c>
      <c r="J164" s="96">
        <v>650</v>
      </c>
      <c r="K164" s="96">
        <f t="shared" si="8"/>
        <v>650</v>
      </c>
      <c r="M164" s="96">
        <f t="shared" si="7"/>
        <v>650</v>
      </c>
      <c r="N164" s="96">
        <f t="shared" si="9"/>
        <v>650</v>
      </c>
    </row>
    <row r="165" spans="2:15">
      <c r="B165" s="133">
        <v>41608</v>
      </c>
      <c r="C165" s="93" t="s">
        <v>1430</v>
      </c>
      <c r="D165" s="91">
        <v>1116</v>
      </c>
      <c r="E165" s="91">
        <v>38378</v>
      </c>
      <c r="F165" s="92" t="s">
        <v>1100</v>
      </c>
      <c r="G165" s="95">
        <v>1</v>
      </c>
      <c r="H165" s="95">
        <v>2686</v>
      </c>
      <c r="I165" s="134" t="s">
        <v>1431</v>
      </c>
      <c r="J165" s="96">
        <v>650</v>
      </c>
      <c r="K165" s="96">
        <f t="shared" si="8"/>
        <v>650</v>
      </c>
      <c r="M165" s="96">
        <f t="shared" si="7"/>
        <v>650</v>
      </c>
      <c r="N165" s="96">
        <f t="shared" si="9"/>
        <v>650</v>
      </c>
    </row>
    <row r="166" spans="2:15">
      <c r="B166" s="133">
        <v>41608</v>
      </c>
      <c r="C166" s="93" t="s">
        <v>1432</v>
      </c>
      <c r="D166" s="91">
        <v>1117</v>
      </c>
      <c r="E166" s="91">
        <v>38379</v>
      </c>
      <c r="F166" s="92" t="s">
        <v>981</v>
      </c>
      <c r="G166" s="95">
        <v>1</v>
      </c>
      <c r="H166" s="95">
        <v>2687</v>
      </c>
      <c r="I166" s="134" t="s">
        <v>1433</v>
      </c>
      <c r="J166" s="96">
        <v>1100</v>
      </c>
      <c r="K166" s="96">
        <f t="shared" si="8"/>
        <v>1100</v>
      </c>
      <c r="M166" s="96">
        <f t="shared" si="7"/>
        <v>1100</v>
      </c>
      <c r="N166" s="96">
        <f t="shared" si="9"/>
        <v>1100</v>
      </c>
    </row>
    <row r="167" spans="2:15">
      <c r="B167" s="133">
        <v>41608</v>
      </c>
      <c r="C167" s="93" t="s">
        <v>1434</v>
      </c>
      <c r="D167" s="91">
        <v>1118</v>
      </c>
      <c r="E167" s="91">
        <v>38380</v>
      </c>
      <c r="F167" s="92" t="s">
        <v>981</v>
      </c>
      <c r="G167" s="95">
        <v>1</v>
      </c>
      <c r="H167" s="95">
        <v>2688</v>
      </c>
      <c r="I167" s="134" t="s">
        <v>1435</v>
      </c>
      <c r="J167" s="96">
        <v>1100</v>
      </c>
      <c r="K167" s="96">
        <f t="shared" si="8"/>
        <v>1100</v>
      </c>
      <c r="M167" s="96">
        <f t="shared" si="7"/>
        <v>1100</v>
      </c>
      <c r="N167" s="96">
        <f t="shared" si="9"/>
        <v>1100</v>
      </c>
    </row>
    <row r="168" spans="2:15">
      <c r="B168" s="133">
        <v>41608</v>
      </c>
      <c r="C168" s="93" t="s">
        <v>1436</v>
      </c>
      <c r="D168" s="91">
        <v>1119</v>
      </c>
      <c r="E168" s="91">
        <v>38381</v>
      </c>
      <c r="F168" s="92" t="s">
        <v>1100</v>
      </c>
      <c r="G168" s="95">
        <v>1</v>
      </c>
      <c r="H168" s="95">
        <v>2689</v>
      </c>
      <c r="I168" s="134" t="s">
        <v>1437</v>
      </c>
      <c r="J168" s="96">
        <v>650</v>
      </c>
      <c r="K168" s="96">
        <f t="shared" si="8"/>
        <v>650</v>
      </c>
      <c r="M168" s="96">
        <f t="shared" si="7"/>
        <v>650</v>
      </c>
      <c r="N168" s="96">
        <f t="shared" si="9"/>
        <v>650</v>
      </c>
    </row>
    <row r="169" spans="2:15">
      <c r="B169" s="133">
        <v>41608</v>
      </c>
      <c r="C169" s="93" t="s">
        <v>1438</v>
      </c>
      <c r="D169" s="91">
        <v>1120</v>
      </c>
      <c r="E169" s="91">
        <v>38382</v>
      </c>
      <c r="F169" s="92" t="s">
        <v>1439</v>
      </c>
      <c r="G169" s="95">
        <v>1</v>
      </c>
      <c r="H169" s="95">
        <v>2690</v>
      </c>
      <c r="I169" s="134" t="s">
        <v>1440</v>
      </c>
      <c r="J169" s="96">
        <v>4500</v>
      </c>
      <c r="K169" s="96">
        <f t="shared" si="8"/>
        <v>4500</v>
      </c>
      <c r="M169" s="96">
        <f t="shared" si="7"/>
        <v>4500</v>
      </c>
      <c r="N169" s="96">
        <f t="shared" si="9"/>
        <v>4500</v>
      </c>
    </row>
    <row r="170" spans="2:15">
      <c r="B170" s="91"/>
      <c r="F170" s="92" t="s">
        <v>1439</v>
      </c>
      <c r="G170" s="95">
        <v>1</v>
      </c>
      <c r="H170" s="95">
        <v>2690</v>
      </c>
      <c r="I170" s="134" t="s">
        <v>1441</v>
      </c>
      <c r="J170" s="96">
        <v>4500</v>
      </c>
      <c r="K170" s="96">
        <f t="shared" si="8"/>
        <v>4500</v>
      </c>
      <c r="M170" s="96">
        <f t="shared" si="7"/>
        <v>4500</v>
      </c>
      <c r="N170" s="96">
        <f t="shared" si="9"/>
        <v>4500</v>
      </c>
    </row>
    <row r="171" spans="2:15">
      <c r="B171" s="91"/>
      <c r="F171" s="92" t="s">
        <v>877</v>
      </c>
      <c r="G171" s="95">
        <v>1</v>
      </c>
      <c r="H171" s="95">
        <v>2690</v>
      </c>
      <c r="I171" s="134" t="s">
        <v>1442</v>
      </c>
      <c r="J171" s="96">
        <v>300</v>
      </c>
      <c r="K171" s="96">
        <f t="shared" si="8"/>
        <v>300</v>
      </c>
      <c r="M171" s="96">
        <f t="shared" si="7"/>
        <v>300</v>
      </c>
      <c r="N171" s="96">
        <f t="shared" si="9"/>
        <v>300</v>
      </c>
    </row>
    <row r="172" spans="2:15" s="122" customFormat="1" ht="15.75" thickBot="1">
      <c r="D172" s="76"/>
      <c r="E172" s="76"/>
      <c r="F172" s="135"/>
      <c r="G172" s="136"/>
      <c r="H172" s="136"/>
      <c r="I172" s="141"/>
      <c r="J172" s="123" t="s">
        <v>697</v>
      </c>
      <c r="K172" s="123">
        <f>SUM(K8:K171)</f>
        <v>691050</v>
      </c>
      <c r="L172" s="123">
        <f>SUM(L8:L171)</f>
        <v>1200</v>
      </c>
      <c r="M172" s="123">
        <f>SUM(M8:M171)</f>
        <v>692250</v>
      </c>
      <c r="N172" s="123">
        <f>SUM(N8:N171)</f>
        <v>645250</v>
      </c>
      <c r="O172" s="123">
        <f>SUM(O8:O171)</f>
        <v>47000</v>
      </c>
    </row>
    <row r="173" spans="2:15" ht="15" thickTop="1"/>
    <row r="175" spans="2:15">
      <c r="I175" s="75" t="s">
        <v>738</v>
      </c>
      <c r="K175" s="96">
        <f>+K172</f>
        <v>691050</v>
      </c>
    </row>
    <row r="176" spans="2:15">
      <c r="I176" s="75" t="s">
        <v>787</v>
      </c>
      <c r="K176" s="96">
        <f>+L172</f>
        <v>1200</v>
      </c>
    </row>
    <row r="177" spans="9:11" ht="15.75" thickBot="1">
      <c r="I177" s="124" t="s">
        <v>799</v>
      </c>
      <c r="K177" s="123">
        <f>SUM(K175:K176)</f>
        <v>692250</v>
      </c>
    </row>
    <row r="178" spans="9:11" ht="15" thickTop="1"/>
    <row r="181" spans="9:11">
      <c r="I181" s="134" t="s">
        <v>793</v>
      </c>
    </row>
    <row r="182" spans="9:11">
      <c r="I182" s="75" t="s">
        <v>11</v>
      </c>
      <c r="K182" s="96">
        <f>+N172</f>
        <v>645250</v>
      </c>
    </row>
    <row r="183" spans="9:11">
      <c r="I183" s="134" t="s">
        <v>813</v>
      </c>
      <c r="K183" s="96">
        <f>+O172</f>
        <v>47000</v>
      </c>
    </row>
    <row r="184" spans="9:11" ht="15.75" thickBot="1">
      <c r="I184" s="124" t="s">
        <v>801</v>
      </c>
      <c r="K184" s="123">
        <f>SUM(K182:K183)</f>
        <v>692250</v>
      </c>
    </row>
    <row r="185" spans="9:11" ht="15" thickTop="1">
      <c r="J185" s="93"/>
      <c r="K185" s="93"/>
    </row>
    <row r="186" spans="9:11">
      <c r="J186" s="93"/>
      <c r="K186" s="93"/>
    </row>
    <row r="187" spans="9:11">
      <c r="J187" s="93"/>
      <c r="K187" s="93"/>
    </row>
    <row r="189" spans="9:11">
      <c r="J189" s="93"/>
      <c r="K189" s="93"/>
    </row>
    <row r="200" spans="5:5">
      <c r="E200" s="97"/>
    </row>
    <row r="201" spans="5:5">
      <c r="E201" s="97"/>
    </row>
    <row r="202" spans="5:5">
      <c r="E202" s="97"/>
    </row>
    <row r="203" spans="5:5">
      <c r="E203" s="98"/>
    </row>
    <row r="204" spans="5:5">
      <c r="E204" s="97"/>
    </row>
    <row r="205" spans="5:5">
      <c r="E205" s="97"/>
    </row>
    <row r="206" spans="5:5">
      <c r="E206" s="97"/>
    </row>
    <row r="207" spans="5:5">
      <c r="E207" s="97"/>
    </row>
    <row r="208" spans="5:5">
      <c r="E208" s="97"/>
    </row>
    <row r="209" spans="5:5">
      <c r="E209" s="97"/>
    </row>
    <row r="210" spans="5:5">
      <c r="E210" s="97"/>
    </row>
    <row r="211" spans="5:5">
      <c r="E211" s="97"/>
    </row>
    <row r="212" spans="5:5">
      <c r="E212" s="97"/>
    </row>
  </sheetData>
  <mergeCells count="13">
    <mergeCell ref="G5:G7"/>
    <mergeCell ref="J5:J7"/>
    <mergeCell ref="K5:K7"/>
    <mergeCell ref="N5:O5"/>
    <mergeCell ref="P5:P7"/>
    <mergeCell ref="N6:N7"/>
    <mergeCell ref="O6:O7"/>
    <mergeCell ref="F5:F7"/>
    <mergeCell ref="A3:C3"/>
    <mergeCell ref="B5:B7"/>
    <mergeCell ref="C5:C7"/>
    <mergeCell ref="D5:D7"/>
    <mergeCell ref="E5:E7"/>
  </mergeCells>
  <printOptions horizontalCentered="1" gridLines="1"/>
  <pageMargins left="0.4" right="0.38" top="0.5" bottom="0.5" header="0.5" footer="0.5"/>
  <pageSetup paperSize="5" scale="70" orientation="landscape" horizontalDpi="4294967293" verticalDpi="72" r:id="rId1"/>
  <headerFooter alignWithMargins="0"/>
  <rowBreaks count="4" manualBreakCount="4">
    <brk id="43" max="14" man="1"/>
    <brk id="82" max="16383" man="1"/>
    <brk id="113" max="16383" man="1"/>
    <brk id="1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69"/>
  <sheetViews>
    <sheetView zoomScaleNormal="100" workbookViewId="0">
      <pane ySplit="9" topLeftCell="A43" activePane="bottomLeft" state="frozen"/>
      <selection pane="bottomLeft" activeCell="F53" sqref="F53"/>
    </sheetView>
  </sheetViews>
  <sheetFormatPr defaultColWidth="7.5703125" defaultRowHeight="14.25"/>
  <cols>
    <col min="1" max="1" width="2.42578125" style="160" customWidth="1"/>
    <col min="2" max="2" width="12.28515625" style="159" customWidth="1"/>
    <col min="3" max="3" width="21.7109375" style="160" customWidth="1"/>
    <col min="4" max="4" width="9.85546875" style="169" customWidth="1"/>
    <col min="5" max="5" width="16" style="168" customWidth="1"/>
    <col min="6" max="6" width="21.7109375" style="168" customWidth="1"/>
    <col min="7" max="7" width="11.5703125" style="160" hidden="1" customWidth="1"/>
    <col min="8" max="16384" width="7.5703125" style="160"/>
  </cols>
  <sheetData>
    <row r="1" spans="1:7">
      <c r="A1" s="235" t="s">
        <v>0</v>
      </c>
      <c r="B1" s="236"/>
      <c r="C1" s="237"/>
    </row>
    <row r="2" spans="1:7">
      <c r="A2" s="235" t="s">
        <v>790</v>
      </c>
      <c r="B2" s="236"/>
      <c r="C2" s="237"/>
    </row>
    <row r="3" spans="1:7">
      <c r="A3" s="321">
        <v>41608</v>
      </c>
      <c r="B3" s="321"/>
      <c r="C3" s="321"/>
    </row>
    <row r="4" spans="1:7">
      <c r="A4" s="162"/>
      <c r="B4" s="162"/>
      <c r="C4" s="162"/>
    </row>
    <row r="5" spans="1:7">
      <c r="A5" s="162"/>
      <c r="B5" s="162"/>
      <c r="C5" s="162"/>
    </row>
    <row r="6" spans="1:7" s="205" customFormat="1" ht="11.25">
      <c r="A6" s="220"/>
      <c r="B6" s="220" t="s">
        <v>1505</v>
      </c>
      <c r="C6" s="220"/>
      <c r="D6" s="238"/>
      <c r="E6" s="208"/>
      <c r="F6" s="208"/>
    </row>
    <row r="7" spans="1:7" s="205" customFormat="1" ht="12" thickBot="1">
      <c r="B7" s="204"/>
      <c r="D7" s="238"/>
      <c r="E7" s="208"/>
      <c r="F7" s="208"/>
    </row>
    <row r="8" spans="1:7" s="209" customFormat="1" ht="15.75" customHeight="1" thickBot="1">
      <c r="B8" s="319" t="s">
        <v>1</v>
      </c>
      <c r="C8" s="322" t="s">
        <v>5</v>
      </c>
      <c r="D8" s="323" t="s">
        <v>6</v>
      </c>
      <c r="E8" s="320" t="s">
        <v>7</v>
      </c>
      <c r="F8" s="320" t="s">
        <v>1214</v>
      </c>
      <c r="G8" s="322" t="s">
        <v>8</v>
      </c>
    </row>
    <row r="9" spans="1:7" s="205" customFormat="1" ht="12.75" customHeight="1" thickBot="1">
      <c r="B9" s="319"/>
      <c r="C9" s="322"/>
      <c r="D9" s="323"/>
      <c r="E9" s="320"/>
      <c r="F9" s="320"/>
      <c r="G9" s="322"/>
    </row>
    <row r="10" spans="1:7" s="205" customFormat="1" ht="11.25">
      <c r="B10" s="271">
        <v>41608</v>
      </c>
      <c r="C10" s="205" t="s">
        <v>915</v>
      </c>
      <c r="D10" s="238">
        <v>4</v>
      </c>
      <c r="E10" s="208">
        <v>7700</v>
      </c>
      <c r="F10" s="208">
        <f t="shared" ref="F10:F40" si="0">E10*D10</f>
        <v>30800</v>
      </c>
    </row>
    <row r="11" spans="1:7" s="205" customFormat="1" ht="11.25">
      <c r="B11" s="271">
        <v>41608</v>
      </c>
      <c r="C11" s="205" t="s">
        <v>915</v>
      </c>
      <c r="D11" s="238">
        <v>2</v>
      </c>
      <c r="E11" s="208">
        <v>7600</v>
      </c>
      <c r="F11" s="208">
        <f t="shared" si="0"/>
        <v>15200</v>
      </c>
    </row>
    <row r="12" spans="1:7" s="205" customFormat="1" ht="11.25">
      <c r="B12" s="271">
        <v>41608</v>
      </c>
      <c r="C12" s="205" t="s">
        <v>1309</v>
      </c>
      <c r="D12" s="238">
        <v>1</v>
      </c>
      <c r="E12" s="208">
        <v>14300</v>
      </c>
      <c r="F12" s="208">
        <f t="shared" si="0"/>
        <v>14300</v>
      </c>
    </row>
    <row r="13" spans="1:7" s="205" customFormat="1" ht="11.25">
      <c r="B13" s="176">
        <v>41608</v>
      </c>
      <c r="C13" s="179" t="s">
        <v>1500</v>
      </c>
      <c r="D13" s="184">
        <v>1</v>
      </c>
      <c r="E13" s="208">
        <v>15400</v>
      </c>
      <c r="F13" s="208">
        <f t="shared" si="0"/>
        <v>15400</v>
      </c>
    </row>
    <row r="14" spans="1:7" s="205" customFormat="1" ht="11.25">
      <c r="B14" s="176">
        <v>41608</v>
      </c>
      <c r="C14" s="179" t="s">
        <v>1493</v>
      </c>
      <c r="D14" s="184">
        <v>1</v>
      </c>
      <c r="E14" s="208">
        <v>12700</v>
      </c>
      <c r="F14" s="208">
        <f t="shared" si="0"/>
        <v>12700</v>
      </c>
    </row>
    <row r="15" spans="1:7" s="205" customFormat="1" ht="11.25">
      <c r="B15" s="271">
        <v>41608</v>
      </c>
      <c r="C15" s="205" t="s">
        <v>1100</v>
      </c>
      <c r="D15" s="238">
        <v>40</v>
      </c>
      <c r="E15" s="208">
        <v>650</v>
      </c>
      <c r="F15" s="208">
        <f t="shared" si="0"/>
        <v>26000</v>
      </c>
    </row>
    <row r="16" spans="1:7" s="205" customFormat="1" ht="11.25">
      <c r="B16" s="176">
        <v>41608</v>
      </c>
      <c r="C16" s="179" t="s">
        <v>1100</v>
      </c>
      <c r="D16" s="184">
        <v>1</v>
      </c>
      <c r="E16" s="208">
        <v>620</v>
      </c>
      <c r="F16" s="208">
        <f t="shared" si="0"/>
        <v>620</v>
      </c>
    </row>
    <row r="17" spans="2:7" s="205" customFormat="1" ht="11.25">
      <c r="B17" s="271">
        <v>41608</v>
      </c>
      <c r="C17" s="205" t="s">
        <v>875</v>
      </c>
      <c r="D17" s="238">
        <v>26</v>
      </c>
      <c r="E17" s="208">
        <v>950</v>
      </c>
      <c r="F17" s="208">
        <f t="shared" si="0"/>
        <v>24700</v>
      </c>
    </row>
    <row r="18" spans="2:7" s="205" customFormat="1" ht="11.25">
      <c r="B18" s="271">
        <v>41608</v>
      </c>
      <c r="C18" s="205" t="s">
        <v>1504</v>
      </c>
      <c r="D18" s="238">
        <v>44</v>
      </c>
      <c r="E18" s="208">
        <v>1100</v>
      </c>
      <c r="F18" s="208">
        <f t="shared" si="0"/>
        <v>48400</v>
      </c>
    </row>
    <row r="19" spans="2:7" s="205" customFormat="1" ht="11.25">
      <c r="B19" s="176">
        <v>41608</v>
      </c>
      <c r="C19" s="205" t="s">
        <v>1504</v>
      </c>
      <c r="D19" s="184">
        <v>2</v>
      </c>
      <c r="E19" s="208">
        <v>1050</v>
      </c>
      <c r="F19" s="208">
        <f t="shared" si="0"/>
        <v>2100</v>
      </c>
    </row>
    <row r="20" spans="2:7" s="205" customFormat="1" ht="11.25">
      <c r="B20" s="176">
        <v>41608</v>
      </c>
      <c r="C20" s="205" t="s">
        <v>1504</v>
      </c>
      <c r="D20" s="184">
        <v>20</v>
      </c>
      <c r="E20" s="208">
        <v>1000</v>
      </c>
      <c r="F20" s="208">
        <f t="shared" si="0"/>
        <v>20000</v>
      </c>
    </row>
    <row r="21" spans="2:7" s="205" customFormat="1" ht="11.25">
      <c r="B21" s="176">
        <v>41608</v>
      </c>
      <c r="C21" s="179" t="s">
        <v>1490</v>
      </c>
      <c r="D21" s="184">
        <v>3</v>
      </c>
      <c r="E21" s="208">
        <v>5400</v>
      </c>
      <c r="F21" s="208">
        <f t="shared" si="0"/>
        <v>16200</v>
      </c>
    </row>
    <row r="22" spans="2:7" s="205" customFormat="1" ht="11.25">
      <c r="B22" s="271">
        <v>41608</v>
      </c>
      <c r="C22" s="205" t="s">
        <v>1076</v>
      </c>
      <c r="D22" s="238">
        <v>23</v>
      </c>
      <c r="E22" s="208">
        <v>7000</v>
      </c>
      <c r="F22" s="208">
        <f t="shared" si="0"/>
        <v>161000</v>
      </c>
    </row>
    <row r="23" spans="2:7" s="205" customFormat="1" ht="11.25">
      <c r="B23" s="271">
        <v>41608</v>
      </c>
      <c r="C23" s="205" t="s">
        <v>1485</v>
      </c>
      <c r="D23" s="238">
        <v>1</v>
      </c>
      <c r="E23" s="208">
        <v>18700</v>
      </c>
      <c r="F23" s="208">
        <f t="shared" si="0"/>
        <v>18700</v>
      </c>
    </row>
    <row r="24" spans="2:7" s="205" customFormat="1" ht="11.25">
      <c r="B24" s="271">
        <v>41608</v>
      </c>
      <c r="C24" s="205" t="s">
        <v>1483</v>
      </c>
      <c r="D24" s="238">
        <v>2</v>
      </c>
      <c r="E24" s="208">
        <v>25500</v>
      </c>
      <c r="F24" s="208">
        <f t="shared" si="0"/>
        <v>51000</v>
      </c>
    </row>
    <row r="25" spans="2:7" s="205" customFormat="1" ht="11.25">
      <c r="B25" s="271">
        <v>41608</v>
      </c>
      <c r="C25" s="205" t="s">
        <v>1482</v>
      </c>
      <c r="D25" s="238">
        <v>1</v>
      </c>
      <c r="E25" s="208">
        <v>28600</v>
      </c>
      <c r="F25" s="208">
        <f t="shared" si="0"/>
        <v>28600</v>
      </c>
    </row>
    <row r="26" spans="2:7" s="205" customFormat="1" ht="11.25">
      <c r="B26" s="176">
        <v>41608</v>
      </c>
      <c r="C26" s="179" t="s">
        <v>1481</v>
      </c>
      <c r="D26" s="184">
        <v>1</v>
      </c>
      <c r="E26" s="208">
        <v>36700</v>
      </c>
      <c r="F26" s="208">
        <f t="shared" si="0"/>
        <v>36700</v>
      </c>
    </row>
    <row r="27" spans="2:7" s="205" customFormat="1" ht="11.25">
      <c r="B27" s="176">
        <v>41608</v>
      </c>
      <c r="C27" s="179" t="s">
        <v>1503</v>
      </c>
      <c r="D27" s="184">
        <v>1</v>
      </c>
      <c r="E27" s="208">
        <v>42100</v>
      </c>
      <c r="F27" s="208">
        <f t="shared" si="0"/>
        <v>42100</v>
      </c>
    </row>
    <row r="28" spans="2:7" s="205" customFormat="1" ht="11.25">
      <c r="B28" s="271">
        <v>41608</v>
      </c>
      <c r="C28" s="205" t="s">
        <v>1148</v>
      </c>
      <c r="D28" s="238">
        <v>9</v>
      </c>
      <c r="E28" s="208">
        <v>3800</v>
      </c>
      <c r="F28" s="208">
        <f t="shared" si="0"/>
        <v>34200</v>
      </c>
    </row>
    <row r="29" spans="2:7" s="205" customFormat="1" ht="11.25">
      <c r="B29" s="176">
        <v>41608</v>
      </c>
      <c r="C29" s="179" t="s">
        <v>1466</v>
      </c>
      <c r="D29" s="184">
        <v>21</v>
      </c>
      <c r="E29" s="208">
        <v>300</v>
      </c>
      <c r="F29" s="208">
        <f t="shared" si="0"/>
        <v>6300</v>
      </c>
    </row>
    <row r="30" spans="2:7" s="205" customFormat="1" ht="11.25">
      <c r="B30" s="271">
        <v>41608</v>
      </c>
      <c r="C30" s="205" t="s">
        <v>1467</v>
      </c>
      <c r="D30" s="238">
        <v>7</v>
      </c>
      <c r="E30" s="208">
        <v>300</v>
      </c>
      <c r="F30" s="208">
        <f t="shared" si="0"/>
        <v>2100</v>
      </c>
      <c r="G30" s="179"/>
    </row>
    <row r="31" spans="2:7" s="205" customFormat="1" ht="11.25">
      <c r="B31" s="271">
        <v>41608</v>
      </c>
      <c r="C31" s="272" t="s">
        <v>1439</v>
      </c>
      <c r="D31" s="238">
        <v>3</v>
      </c>
      <c r="E31" s="208">
        <v>4500</v>
      </c>
      <c r="F31" s="208">
        <f t="shared" si="0"/>
        <v>13500</v>
      </c>
      <c r="G31" s="179"/>
    </row>
    <row r="32" spans="2:7" s="205" customFormat="1" ht="11.25">
      <c r="B32" s="176">
        <v>41608</v>
      </c>
      <c r="C32" s="179" t="s">
        <v>883</v>
      </c>
      <c r="D32" s="184">
        <v>46</v>
      </c>
      <c r="E32" s="208">
        <v>5500</v>
      </c>
      <c r="F32" s="208">
        <f t="shared" si="0"/>
        <v>253000</v>
      </c>
      <c r="G32" s="179"/>
    </row>
    <row r="33" spans="2:7" s="205" customFormat="1" ht="11.25">
      <c r="B33" s="271">
        <v>41608</v>
      </c>
      <c r="C33" s="205" t="s">
        <v>883</v>
      </c>
      <c r="D33" s="238">
        <v>15</v>
      </c>
      <c r="E33" s="208">
        <v>5000</v>
      </c>
      <c r="F33" s="208">
        <f t="shared" si="0"/>
        <v>75000</v>
      </c>
      <c r="G33" s="179"/>
    </row>
    <row r="34" spans="2:7" s="205" customFormat="1" ht="11.25">
      <c r="B34" s="271">
        <v>41608</v>
      </c>
      <c r="C34" s="205" t="s">
        <v>1085</v>
      </c>
      <c r="D34" s="238">
        <v>14</v>
      </c>
      <c r="E34" s="208">
        <v>10500</v>
      </c>
      <c r="F34" s="208">
        <f t="shared" si="0"/>
        <v>147000</v>
      </c>
      <c r="G34" s="179"/>
    </row>
    <row r="35" spans="2:7" s="205" customFormat="1" ht="11.25">
      <c r="B35" s="176">
        <v>41608</v>
      </c>
      <c r="C35" s="179" t="s">
        <v>1085</v>
      </c>
      <c r="D35" s="184">
        <v>3</v>
      </c>
      <c r="E35" s="208">
        <v>10000</v>
      </c>
      <c r="F35" s="208">
        <f t="shared" si="0"/>
        <v>30000</v>
      </c>
      <c r="G35" s="179"/>
    </row>
    <row r="36" spans="2:7" s="205" customFormat="1" ht="11.25">
      <c r="B36" s="271">
        <v>41608</v>
      </c>
      <c r="C36" s="205" t="s">
        <v>1079</v>
      </c>
      <c r="D36" s="238">
        <v>24</v>
      </c>
      <c r="E36" s="208">
        <v>16500</v>
      </c>
      <c r="F36" s="208">
        <f t="shared" si="0"/>
        <v>396000</v>
      </c>
      <c r="G36" s="179"/>
    </row>
    <row r="37" spans="2:7" s="205" customFormat="1" ht="11.25">
      <c r="B37" s="176">
        <v>41608</v>
      </c>
      <c r="C37" s="179" t="s">
        <v>1079</v>
      </c>
      <c r="D37" s="184">
        <v>3</v>
      </c>
      <c r="E37" s="208">
        <v>16000</v>
      </c>
      <c r="F37" s="208">
        <f t="shared" si="0"/>
        <v>48000</v>
      </c>
      <c r="G37" s="179"/>
    </row>
    <row r="38" spans="2:7" s="205" customFormat="1" ht="11.25">
      <c r="B38" s="271">
        <v>41608</v>
      </c>
      <c r="C38" s="205" t="s">
        <v>1472</v>
      </c>
      <c r="D38" s="238">
        <v>9</v>
      </c>
      <c r="E38" s="208">
        <v>300</v>
      </c>
      <c r="F38" s="208">
        <f t="shared" si="0"/>
        <v>2700</v>
      </c>
      <c r="G38" s="179"/>
    </row>
    <row r="39" spans="2:7" s="205" customFormat="1" ht="11.25">
      <c r="B39" s="271">
        <v>41608</v>
      </c>
      <c r="C39" s="205" t="s">
        <v>1471</v>
      </c>
      <c r="D39" s="238">
        <v>18</v>
      </c>
      <c r="E39" s="208">
        <v>500</v>
      </c>
      <c r="F39" s="208">
        <f t="shared" si="0"/>
        <v>9000</v>
      </c>
      <c r="G39" s="179" t="s">
        <v>702</v>
      </c>
    </row>
    <row r="40" spans="2:7" s="205" customFormat="1" ht="11.25">
      <c r="B40" s="176">
        <v>41608</v>
      </c>
      <c r="C40" s="179" t="s">
        <v>1471</v>
      </c>
      <c r="D40" s="184">
        <v>1</v>
      </c>
      <c r="E40" s="208">
        <v>450</v>
      </c>
      <c r="F40" s="208">
        <f t="shared" si="0"/>
        <v>450</v>
      </c>
      <c r="G40" s="179"/>
    </row>
    <row r="41" spans="2:7" s="205" customFormat="1" ht="12" thickBot="1">
      <c r="B41" s="243" t="s">
        <v>1507</v>
      </c>
      <c r="C41" s="244"/>
      <c r="D41" s="273"/>
      <c r="E41" s="274"/>
      <c r="F41" s="274">
        <f>SUM(F10:F40)</f>
        <v>1581770</v>
      </c>
      <c r="G41" s="244"/>
    </row>
    <row r="42" spans="2:7" s="205" customFormat="1" ht="12" thickTop="1">
      <c r="B42" s="204"/>
      <c r="D42" s="238"/>
      <c r="E42" s="208"/>
      <c r="F42" s="208"/>
    </row>
    <row r="43" spans="2:7" s="205" customFormat="1" ht="11.25">
      <c r="B43" s="204"/>
      <c r="D43" s="238"/>
      <c r="E43" s="208"/>
      <c r="F43" s="208"/>
    </row>
    <row r="44" spans="2:7" s="205" customFormat="1" ht="11.25">
      <c r="B44" s="204"/>
      <c r="D44" s="238"/>
      <c r="E44" s="208"/>
      <c r="F44" s="208"/>
    </row>
    <row r="45" spans="2:7" s="205" customFormat="1" ht="11.25">
      <c r="B45" s="220" t="s">
        <v>1506</v>
      </c>
      <c r="C45" s="220"/>
      <c r="D45" s="238"/>
      <c r="E45" s="208"/>
      <c r="F45" s="208"/>
    </row>
    <row r="46" spans="2:7" s="205" customFormat="1" ht="12" thickBot="1">
      <c r="B46" s="204"/>
      <c r="D46" s="238"/>
      <c r="E46" s="208"/>
      <c r="F46" s="208"/>
    </row>
    <row r="47" spans="2:7" s="205" customFormat="1" ht="12" thickBot="1">
      <c r="B47" s="319" t="s">
        <v>1</v>
      </c>
      <c r="C47" s="322" t="s">
        <v>5</v>
      </c>
      <c r="D47" s="323" t="s">
        <v>6</v>
      </c>
      <c r="E47" s="320" t="s">
        <v>7</v>
      </c>
      <c r="F47" s="320" t="s">
        <v>1214</v>
      </c>
    </row>
    <row r="48" spans="2:7" s="205" customFormat="1" ht="12" thickBot="1">
      <c r="B48" s="319"/>
      <c r="C48" s="322"/>
      <c r="D48" s="323"/>
      <c r="E48" s="320"/>
      <c r="F48" s="320"/>
    </row>
    <row r="49" spans="2:6" s="205" customFormat="1" ht="11.25">
      <c r="B49" s="271">
        <v>41608</v>
      </c>
      <c r="C49" s="205" t="s">
        <v>1126</v>
      </c>
      <c r="D49" s="238">
        <v>2</v>
      </c>
      <c r="E49" s="208">
        <v>12300</v>
      </c>
      <c r="F49" s="208">
        <f>E49*D49</f>
        <v>24600</v>
      </c>
    </row>
    <row r="50" spans="2:6" s="205" customFormat="1" ht="11.25">
      <c r="B50" s="176">
        <v>41608</v>
      </c>
      <c r="C50" s="179" t="s">
        <v>1496</v>
      </c>
      <c r="D50" s="184">
        <v>2</v>
      </c>
      <c r="E50" s="208">
        <v>14700</v>
      </c>
      <c r="F50" s="208">
        <f>E50*D50</f>
        <v>29400</v>
      </c>
    </row>
    <row r="51" spans="2:6" s="205" customFormat="1" ht="12" thickBot="1">
      <c r="B51" s="243" t="s">
        <v>1507</v>
      </c>
      <c r="C51" s="244"/>
      <c r="D51" s="273"/>
      <c r="E51" s="274"/>
      <c r="F51" s="274">
        <f>SUM(F49:F50)</f>
        <v>54000</v>
      </c>
    </row>
    <row r="52" spans="2:6" ht="15" thickTop="1"/>
    <row r="53" spans="2:6" ht="15" thickBot="1">
      <c r="B53" s="251" t="s">
        <v>1508</v>
      </c>
      <c r="C53" s="252"/>
      <c r="D53" s="253"/>
      <c r="E53" s="254"/>
      <c r="F53" s="255">
        <f>F51+F41</f>
        <v>1635770</v>
      </c>
    </row>
    <row r="54" spans="2:6" ht="15" thickTop="1"/>
    <row r="56" spans="2:6">
      <c r="B56" s="275"/>
    </row>
    <row r="57" spans="2:6">
      <c r="B57" s="236" t="s">
        <v>1465</v>
      </c>
      <c r="C57" s="237"/>
      <c r="D57" s="276"/>
      <c r="E57" s="160"/>
      <c r="F57" s="161" t="s">
        <v>1512</v>
      </c>
    </row>
    <row r="60" spans="2:6">
      <c r="E60" s="160"/>
    </row>
    <row r="61" spans="2:6">
      <c r="B61" s="275" t="s">
        <v>1510</v>
      </c>
      <c r="E61" s="160"/>
      <c r="F61" s="277" t="s">
        <v>1513</v>
      </c>
    </row>
    <row r="62" spans="2:6">
      <c r="B62" s="275" t="s">
        <v>1511</v>
      </c>
      <c r="E62" s="160"/>
      <c r="F62" s="277" t="s">
        <v>1514</v>
      </c>
    </row>
    <row r="67" spans="6:6">
      <c r="F67" s="168">
        <v>1647770</v>
      </c>
    </row>
    <row r="68" spans="6:6">
      <c r="F68" s="168">
        <v>-12000</v>
      </c>
    </row>
    <row r="69" spans="6:6">
      <c r="F69" s="168">
        <f>SUM(F67:F68)</f>
        <v>1635770</v>
      </c>
    </row>
  </sheetData>
  <sortState ref="B8:F287">
    <sortCondition ref="C8:C287"/>
  </sortState>
  <mergeCells count="12">
    <mergeCell ref="B47:B48"/>
    <mergeCell ref="C47:C48"/>
    <mergeCell ref="D47:D48"/>
    <mergeCell ref="E47:E48"/>
    <mergeCell ref="F47:F48"/>
    <mergeCell ref="B8:B9"/>
    <mergeCell ref="F8:F9"/>
    <mergeCell ref="A3:C3"/>
    <mergeCell ref="G8:G9"/>
    <mergeCell ref="C8:C9"/>
    <mergeCell ref="D8:D9"/>
    <mergeCell ref="E8:E9"/>
  </mergeCells>
  <phoneticPr fontId="19" type="noConversion"/>
  <printOptions horizontalCentered="1" gridLines="1"/>
  <pageMargins left="0.4" right="0.38" top="0.5" bottom="0.5" header="0.5" footer="0.5"/>
  <pageSetup paperSize="5" scale="70" orientation="landscape" horizontalDpi="4294967293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U121"/>
  <sheetViews>
    <sheetView zoomScaleNormal="100" workbookViewId="0">
      <pane ySplit="7" topLeftCell="A107" activePane="bottomLeft" state="frozen"/>
      <selection activeCell="J153" sqref="J153"/>
      <selection pane="bottomLeft" activeCell="B42" sqref="B42"/>
    </sheetView>
  </sheetViews>
  <sheetFormatPr defaultColWidth="9" defaultRowHeight="15"/>
  <cols>
    <col min="1" max="1" width="9" style="44" customWidth="1"/>
    <col min="2" max="2" width="34.5703125" style="17" customWidth="1"/>
    <col min="3" max="3" width="12.42578125" style="25" customWidth="1"/>
    <col min="4" max="4" width="9.7109375" style="25" customWidth="1"/>
    <col min="5" max="5" width="26.28515625" style="17" customWidth="1"/>
    <col min="6" max="6" width="6.140625" style="25" customWidth="1"/>
    <col min="7" max="7" width="6.28515625" style="17" customWidth="1"/>
    <col min="8" max="8" width="45" style="35" customWidth="1"/>
    <col min="9" max="9" width="10.28515625" style="30" customWidth="1"/>
    <col min="10" max="10" width="13.42578125" style="30" customWidth="1"/>
    <col min="11" max="11" width="10.42578125" style="30" bestFit="1" customWidth="1"/>
    <col min="12" max="12" width="11.5703125" style="30" customWidth="1"/>
    <col min="13" max="13" width="11.7109375" style="30" customWidth="1"/>
    <col min="14" max="14" width="10.42578125" style="30" customWidth="1"/>
    <col min="15" max="15" width="5.85546875" style="17" bestFit="1" customWidth="1"/>
    <col min="16" max="16" width="7" style="17" customWidth="1"/>
    <col min="17" max="17" width="9.28515625" style="17" customWidth="1"/>
    <col min="18" max="18" width="11" style="30" customWidth="1"/>
    <col min="19" max="19" width="0.85546875" style="17" hidden="1" customWidth="1"/>
    <col min="20" max="20" width="6.140625" style="17" hidden="1" customWidth="1"/>
    <col min="21" max="16384" width="9" style="17"/>
  </cols>
  <sheetData>
    <row r="1" spans="1:21" s="3" customFormat="1">
      <c r="A1" s="1" t="s">
        <v>0</v>
      </c>
      <c r="B1" s="2"/>
      <c r="D1" s="6"/>
      <c r="F1" s="5"/>
      <c r="G1" s="5"/>
      <c r="H1" s="31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1" s="3" customFormat="1">
      <c r="A2" s="1" t="s">
        <v>790</v>
      </c>
      <c r="B2" s="2"/>
      <c r="D2" s="6"/>
      <c r="F2" s="5"/>
      <c r="G2" s="5"/>
      <c r="H2" s="31"/>
      <c r="I2" s="12"/>
      <c r="J2" s="14"/>
      <c r="K2" s="12"/>
      <c r="L2" s="12"/>
      <c r="M2" s="12"/>
      <c r="N2" s="12"/>
      <c r="O2" s="12"/>
      <c r="P2" s="12"/>
      <c r="Q2" s="12"/>
      <c r="R2" s="12"/>
    </row>
    <row r="3" spans="1:21" s="3" customFormat="1">
      <c r="A3" s="137" t="s">
        <v>1464</v>
      </c>
      <c r="B3" s="45"/>
      <c r="C3" s="45"/>
      <c r="D3" s="6"/>
      <c r="F3" s="5"/>
      <c r="G3" s="5"/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21" s="3" customFormat="1" ht="14.25" thickBot="1">
      <c r="A4" s="2"/>
      <c r="C4" s="5"/>
      <c r="D4" s="6"/>
      <c r="F4" s="5"/>
      <c r="G4" s="5"/>
      <c r="H4" s="31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21" s="7" customFormat="1" ht="15.75" thickBot="1">
      <c r="A5" s="306" t="s">
        <v>1</v>
      </c>
      <c r="B5" s="284" t="s">
        <v>2</v>
      </c>
      <c r="C5" s="287" t="s">
        <v>20</v>
      </c>
      <c r="D5" s="303" t="s">
        <v>4</v>
      </c>
      <c r="E5" s="284" t="s">
        <v>5</v>
      </c>
      <c r="F5" s="287" t="s">
        <v>6</v>
      </c>
      <c r="G5" s="8"/>
      <c r="H5" s="32"/>
      <c r="I5" s="290" t="s">
        <v>7</v>
      </c>
      <c r="J5" s="290" t="s">
        <v>788</v>
      </c>
      <c r="K5" s="21"/>
      <c r="L5" s="21"/>
      <c r="M5" s="300" t="s">
        <v>793</v>
      </c>
      <c r="N5" s="301"/>
      <c r="O5" s="301"/>
      <c r="P5" s="301"/>
      <c r="Q5" s="301"/>
      <c r="R5" s="302"/>
      <c r="S5" s="284" t="s">
        <v>8</v>
      </c>
      <c r="T5" s="9"/>
      <c r="U5" s="9"/>
    </row>
    <row r="6" spans="1:21" s="3" customFormat="1" ht="15.75" customHeight="1" thickBot="1">
      <c r="A6" s="307"/>
      <c r="B6" s="285"/>
      <c r="C6" s="288"/>
      <c r="D6" s="304"/>
      <c r="E6" s="285"/>
      <c r="F6" s="288"/>
      <c r="G6" s="10" t="s">
        <v>9</v>
      </c>
      <c r="H6" s="10" t="s">
        <v>10</v>
      </c>
      <c r="I6" s="291"/>
      <c r="J6" s="291"/>
      <c r="K6" s="15" t="s">
        <v>736</v>
      </c>
      <c r="L6" s="15" t="s">
        <v>697</v>
      </c>
      <c r="M6" s="295" t="s">
        <v>11</v>
      </c>
      <c r="N6" s="290" t="s">
        <v>12</v>
      </c>
      <c r="O6" s="297" t="s">
        <v>14</v>
      </c>
      <c r="P6" s="298"/>
      <c r="Q6" s="298"/>
      <c r="R6" s="299"/>
      <c r="S6" s="293"/>
    </row>
    <row r="7" spans="1:21" s="3" customFormat="1" ht="27.75" customHeight="1" thickBot="1">
      <c r="A7" s="308"/>
      <c r="B7" s="286"/>
      <c r="C7" s="289"/>
      <c r="D7" s="305"/>
      <c r="E7" s="286"/>
      <c r="F7" s="289"/>
      <c r="G7" s="11" t="s">
        <v>15</v>
      </c>
      <c r="H7" s="34"/>
      <c r="I7" s="292"/>
      <c r="J7" s="292"/>
      <c r="K7" s="16" t="s">
        <v>737</v>
      </c>
      <c r="L7" s="16" t="s">
        <v>789</v>
      </c>
      <c r="M7" s="296"/>
      <c r="N7" s="292"/>
      <c r="O7" s="13" t="s">
        <v>16</v>
      </c>
      <c r="P7" s="13" t="s">
        <v>17</v>
      </c>
      <c r="Q7" s="13" t="s">
        <v>1</v>
      </c>
      <c r="R7" s="13" t="s">
        <v>18</v>
      </c>
      <c r="S7" s="294"/>
    </row>
    <row r="8" spans="1:21">
      <c r="A8" s="44">
        <v>41607</v>
      </c>
      <c r="B8" s="17" t="s">
        <v>355</v>
      </c>
      <c r="C8" s="25">
        <v>771</v>
      </c>
      <c r="D8" s="25">
        <v>38022</v>
      </c>
      <c r="E8" s="17" t="s">
        <v>356</v>
      </c>
      <c r="F8" s="25">
        <v>1</v>
      </c>
      <c r="G8" s="17">
        <v>2347</v>
      </c>
      <c r="H8" s="35" t="s">
        <v>357</v>
      </c>
      <c r="I8" s="30">
        <v>48900</v>
      </c>
      <c r="J8" s="30">
        <f>I8*F8</f>
        <v>48900</v>
      </c>
      <c r="L8" s="30">
        <f>+J8+K8</f>
        <v>48900</v>
      </c>
      <c r="M8" s="30">
        <f>J8</f>
        <v>48900</v>
      </c>
    </row>
    <row r="9" spans="1:21">
      <c r="A9" s="44">
        <v>41607</v>
      </c>
      <c r="B9" s="17" t="s">
        <v>358</v>
      </c>
      <c r="C9" s="25">
        <v>772</v>
      </c>
      <c r="D9" s="25">
        <v>38023</v>
      </c>
      <c r="E9" s="17" t="s">
        <v>57</v>
      </c>
      <c r="F9" s="25">
        <v>1</v>
      </c>
      <c r="G9" s="17">
        <v>2374</v>
      </c>
      <c r="H9" s="35" t="s">
        <v>359</v>
      </c>
      <c r="I9" s="30">
        <v>1100</v>
      </c>
      <c r="J9" s="30">
        <f t="shared" ref="J9:J55" si="0">I9*F9</f>
        <v>1100</v>
      </c>
      <c r="L9" s="30">
        <f t="shared" ref="L9:L55" si="1">+J9+K9</f>
        <v>1100</v>
      </c>
      <c r="M9" s="30">
        <f t="shared" ref="M9:M55" si="2">J9</f>
        <v>1100</v>
      </c>
    </row>
    <row r="10" spans="1:21">
      <c r="A10" s="44">
        <v>41607</v>
      </c>
      <c r="B10" s="17" t="s">
        <v>360</v>
      </c>
      <c r="C10" s="25">
        <v>635</v>
      </c>
      <c r="D10" s="25">
        <v>37793</v>
      </c>
      <c r="E10" s="17" t="s">
        <v>57</v>
      </c>
      <c r="F10" s="25">
        <v>1</v>
      </c>
      <c r="G10" s="17">
        <v>2375</v>
      </c>
      <c r="H10" s="35" t="s">
        <v>361</v>
      </c>
      <c r="I10" s="30">
        <v>1100</v>
      </c>
      <c r="J10" s="30">
        <f t="shared" si="0"/>
        <v>1100</v>
      </c>
      <c r="L10" s="30">
        <f t="shared" si="1"/>
        <v>1100</v>
      </c>
      <c r="M10" s="30">
        <f t="shared" si="2"/>
        <v>1100</v>
      </c>
    </row>
    <row r="11" spans="1:21">
      <c r="A11" s="44">
        <v>41607</v>
      </c>
      <c r="B11" s="17" t="s">
        <v>362</v>
      </c>
      <c r="C11" s="25">
        <v>636</v>
      </c>
      <c r="D11" s="25">
        <v>37794</v>
      </c>
      <c r="E11" s="17" t="s">
        <v>363</v>
      </c>
      <c r="F11" s="25">
        <v>1</v>
      </c>
      <c r="G11" s="17">
        <v>2376</v>
      </c>
      <c r="H11" s="35" t="s">
        <v>364</v>
      </c>
      <c r="I11" s="30">
        <v>12300</v>
      </c>
      <c r="J11" s="30">
        <f t="shared" si="0"/>
        <v>12300</v>
      </c>
      <c r="L11" s="30">
        <f t="shared" si="1"/>
        <v>12300</v>
      </c>
      <c r="M11" s="30">
        <f t="shared" si="2"/>
        <v>12300</v>
      </c>
    </row>
    <row r="12" spans="1:21">
      <c r="A12" s="44">
        <v>41607</v>
      </c>
      <c r="B12" s="17" t="s">
        <v>365</v>
      </c>
      <c r="C12" s="25">
        <v>637</v>
      </c>
      <c r="D12" s="25">
        <v>37795</v>
      </c>
      <c r="E12" s="17" t="s">
        <v>57</v>
      </c>
      <c r="F12" s="25">
        <v>2</v>
      </c>
      <c r="G12" s="17">
        <v>2379</v>
      </c>
      <c r="H12" s="35" t="s">
        <v>366</v>
      </c>
      <c r="I12" s="30">
        <v>1100</v>
      </c>
      <c r="J12" s="30">
        <f t="shared" si="0"/>
        <v>2200</v>
      </c>
      <c r="L12" s="30">
        <f t="shared" si="1"/>
        <v>2200</v>
      </c>
      <c r="M12" s="30">
        <f t="shared" si="2"/>
        <v>2200</v>
      </c>
    </row>
    <row r="13" spans="1:21">
      <c r="E13" s="17" t="s">
        <v>263</v>
      </c>
      <c r="F13" s="25">
        <v>1</v>
      </c>
      <c r="H13" s="35" t="s">
        <v>367</v>
      </c>
      <c r="I13" s="30">
        <v>5400</v>
      </c>
      <c r="J13" s="30">
        <f t="shared" si="0"/>
        <v>5400</v>
      </c>
      <c r="L13" s="30">
        <f t="shared" si="1"/>
        <v>5400</v>
      </c>
      <c r="M13" s="30">
        <f t="shared" si="2"/>
        <v>5400</v>
      </c>
    </row>
    <row r="14" spans="1:21">
      <c r="A14" s="44">
        <v>41607</v>
      </c>
      <c r="B14" s="17" t="s">
        <v>368</v>
      </c>
      <c r="C14" s="25">
        <v>638</v>
      </c>
      <c r="D14" s="25">
        <v>37796</v>
      </c>
      <c r="E14" s="17" t="s">
        <v>44</v>
      </c>
      <c r="F14" s="25">
        <v>5</v>
      </c>
      <c r="G14" s="17">
        <v>2378</v>
      </c>
      <c r="H14" s="35" t="s">
        <v>369</v>
      </c>
      <c r="I14" s="30">
        <v>650</v>
      </c>
      <c r="J14" s="30">
        <f t="shared" si="0"/>
        <v>3250</v>
      </c>
      <c r="L14" s="30">
        <f t="shared" si="1"/>
        <v>3250</v>
      </c>
      <c r="M14" s="30">
        <f t="shared" si="2"/>
        <v>3250</v>
      </c>
    </row>
    <row r="15" spans="1:21">
      <c r="A15" s="44">
        <v>41607</v>
      </c>
      <c r="B15" s="17" t="s">
        <v>368</v>
      </c>
      <c r="C15" s="25">
        <v>640</v>
      </c>
      <c r="D15" s="25">
        <v>38085</v>
      </c>
      <c r="E15" s="17" t="s">
        <v>34</v>
      </c>
      <c r="F15" s="25">
        <v>1</v>
      </c>
      <c r="G15" s="17">
        <v>2380</v>
      </c>
      <c r="H15" s="35" t="s">
        <v>370</v>
      </c>
      <c r="I15" s="30">
        <v>5500</v>
      </c>
      <c r="J15" s="30">
        <f t="shared" si="0"/>
        <v>5500</v>
      </c>
      <c r="L15" s="30">
        <f t="shared" si="1"/>
        <v>5500</v>
      </c>
      <c r="M15" s="30">
        <f t="shared" si="2"/>
        <v>5500</v>
      </c>
    </row>
    <row r="16" spans="1:21">
      <c r="A16" s="44">
        <v>41607</v>
      </c>
      <c r="B16" s="17" t="s">
        <v>371</v>
      </c>
      <c r="C16" s="25">
        <v>702</v>
      </c>
      <c r="D16" s="25">
        <v>38083</v>
      </c>
      <c r="E16" s="17" t="s">
        <v>207</v>
      </c>
      <c r="F16" s="25">
        <v>1</v>
      </c>
      <c r="G16" s="17">
        <v>2534</v>
      </c>
      <c r="H16" s="35" t="s">
        <v>740</v>
      </c>
      <c r="I16" s="30">
        <v>16500</v>
      </c>
      <c r="J16" s="30">
        <f t="shared" si="0"/>
        <v>16500</v>
      </c>
      <c r="L16" s="30">
        <f t="shared" si="1"/>
        <v>16500</v>
      </c>
      <c r="M16" s="30">
        <v>10500</v>
      </c>
      <c r="N16" s="30">
        <f>J16+J18</f>
        <v>16800</v>
      </c>
      <c r="S16" s="17" t="s">
        <v>372</v>
      </c>
    </row>
    <row r="17" spans="1:19">
      <c r="E17" s="17" t="s">
        <v>101</v>
      </c>
      <c r="F17" s="25">
        <v>1</v>
      </c>
      <c r="H17" s="35" t="s">
        <v>739</v>
      </c>
      <c r="I17" s="30">
        <v>10500</v>
      </c>
      <c r="J17" s="30">
        <f t="shared" si="0"/>
        <v>10500</v>
      </c>
      <c r="L17" s="30">
        <f t="shared" si="1"/>
        <v>10500</v>
      </c>
      <c r="M17" s="30">
        <v>0</v>
      </c>
    </row>
    <row r="18" spans="1:19">
      <c r="E18" s="17" t="s">
        <v>245</v>
      </c>
      <c r="F18" s="25">
        <v>1</v>
      </c>
      <c r="I18" s="30">
        <v>300</v>
      </c>
      <c r="J18" s="30">
        <f t="shared" si="0"/>
        <v>300</v>
      </c>
      <c r="L18" s="30">
        <f t="shared" si="1"/>
        <v>300</v>
      </c>
      <c r="M18" s="30">
        <v>0</v>
      </c>
    </row>
    <row r="19" spans="1:19">
      <c r="C19" s="25">
        <v>644</v>
      </c>
      <c r="E19" s="17" t="s">
        <v>425</v>
      </c>
      <c r="H19" s="35" t="s">
        <v>811</v>
      </c>
      <c r="J19" s="30">
        <f>I19*F19</f>
        <v>0</v>
      </c>
      <c r="L19" s="30">
        <f t="shared" si="1"/>
        <v>0</v>
      </c>
      <c r="M19" s="30">
        <v>16800</v>
      </c>
      <c r="N19" s="30">
        <v>-16800</v>
      </c>
      <c r="S19" s="17" t="s">
        <v>426</v>
      </c>
    </row>
    <row r="20" spans="1:19">
      <c r="A20" s="44">
        <v>41607</v>
      </c>
      <c r="B20" s="17" t="s">
        <v>373</v>
      </c>
      <c r="C20" s="25">
        <v>699</v>
      </c>
      <c r="D20" s="25">
        <v>37797</v>
      </c>
      <c r="E20" s="17" t="s">
        <v>57</v>
      </c>
      <c r="F20" s="25">
        <v>2</v>
      </c>
      <c r="G20" s="17">
        <v>2350</v>
      </c>
      <c r="H20" s="35" t="s">
        <v>374</v>
      </c>
      <c r="I20" s="30">
        <v>1100</v>
      </c>
      <c r="J20" s="30">
        <f t="shared" si="0"/>
        <v>2200</v>
      </c>
      <c r="L20" s="30">
        <f t="shared" si="1"/>
        <v>2200</v>
      </c>
      <c r="M20" s="30">
        <f t="shared" si="2"/>
        <v>2200</v>
      </c>
    </row>
    <row r="21" spans="1:19">
      <c r="E21" s="17" t="s">
        <v>205</v>
      </c>
      <c r="F21" s="25">
        <v>2</v>
      </c>
      <c r="H21" s="35" t="s">
        <v>375</v>
      </c>
      <c r="I21" s="30">
        <v>500</v>
      </c>
      <c r="J21" s="30">
        <f t="shared" si="0"/>
        <v>1000</v>
      </c>
      <c r="L21" s="30">
        <f t="shared" si="1"/>
        <v>1000</v>
      </c>
      <c r="M21" s="30">
        <f t="shared" si="2"/>
        <v>1000</v>
      </c>
    </row>
    <row r="22" spans="1:19">
      <c r="D22" s="25">
        <v>37956</v>
      </c>
      <c r="E22" s="17" t="s">
        <v>61</v>
      </c>
      <c r="F22" s="25">
        <v>1</v>
      </c>
      <c r="G22" s="17">
        <v>2348</v>
      </c>
      <c r="H22" s="35" t="s">
        <v>377</v>
      </c>
      <c r="I22" s="30">
        <v>12300</v>
      </c>
      <c r="J22" s="30">
        <f t="shared" si="0"/>
        <v>12300</v>
      </c>
      <c r="L22" s="30">
        <f t="shared" si="1"/>
        <v>12300</v>
      </c>
      <c r="M22" s="30">
        <f t="shared" si="2"/>
        <v>12300</v>
      </c>
    </row>
    <row r="23" spans="1:19">
      <c r="E23" s="17" t="s">
        <v>376</v>
      </c>
      <c r="F23" s="25">
        <v>1</v>
      </c>
      <c r="H23" s="35" t="s">
        <v>378</v>
      </c>
      <c r="I23" s="30">
        <v>14700</v>
      </c>
      <c r="J23" s="30">
        <f t="shared" si="0"/>
        <v>14700</v>
      </c>
      <c r="L23" s="30">
        <f t="shared" si="1"/>
        <v>14700</v>
      </c>
      <c r="M23" s="30">
        <f t="shared" si="2"/>
        <v>14700</v>
      </c>
    </row>
    <row r="24" spans="1:19">
      <c r="A24" s="44">
        <v>41607</v>
      </c>
      <c r="B24" s="17" t="s">
        <v>379</v>
      </c>
      <c r="C24" s="25">
        <v>639</v>
      </c>
      <c r="D24" s="25">
        <v>38086</v>
      </c>
      <c r="E24" s="17" t="s">
        <v>380</v>
      </c>
      <c r="F24" s="25">
        <v>1</v>
      </c>
      <c r="G24" s="17">
        <v>2296</v>
      </c>
      <c r="H24" s="35" t="s">
        <v>390</v>
      </c>
      <c r="I24" s="30">
        <v>16500</v>
      </c>
      <c r="J24" s="30">
        <f t="shared" si="0"/>
        <v>16500</v>
      </c>
      <c r="L24" s="30">
        <f t="shared" si="1"/>
        <v>16500</v>
      </c>
      <c r="M24" s="30">
        <v>5000</v>
      </c>
      <c r="N24" s="30">
        <f>J24-M24</f>
        <v>11500</v>
      </c>
      <c r="S24" s="17" t="s">
        <v>381</v>
      </c>
    </row>
    <row r="25" spans="1:19">
      <c r="C25" s="25">
        <v>641</v>
      </c>
      <c r="H25" s="35" t="s">
        <v>811</v>
      </c>
      <c r="J25" s="30">
        <f>I25*F25</f>
        <v>0</v>
      </c>
      <c r="L25" s="30">
        <f t="shared" si="1"/>
        <v>0</v>
      </c>
      <c r="M25" s="30">
        <v>11500</v>
      </c>
      <c r="N25" s="30">
        <v>-11500</v>
      </c>
      <c r="S25" s="17" t="s">
        <v>385</v>
      </c>
    </row>
    <row r="26" spans="1:19">
      <c r="A26" s="44">
        <v>41607</v>
      </c>
      <c r="B26" s="17" t="s">
        <v>382</v>
      </c>
      <c r="C26" s="25">
        <v>700</v>
      </c>
      <c r="D26" s="25">
        <v>38087</v>
      </c>
      <c r="E26" s="17" t="s">
        <v>77</v>
      </c>
      <c r="F26" s="25">
        <v>2</v>
      </c>
      <c r="G26" s="17">
        <v>2297</v>
      </c>
      <c r="H26" s="35" t="s">
        <v>383</v>
      </c>
      <c r="I26" s="30">
        <v>950</v>
      </c>
      <c r="J26" s="30">
        <f t="shared" si="0"/>
        <v>1900</v>
      </c>
      <c r="L26" s="30">
        <f t="shared" si="1"/>
        <v>1900</v>
      </c>
      <c r="M26" s="30">
        <f t="shared" si="2"/>
        <v>1900</v>
      </c>
    </row>
    <row r="27" spans="1:19">
      <c r="E27" s="17" t="s">
        <v>380</v>
      </c>
      <c r="F27" s="25">
        <v>1</v>
      </c>
      <c r="H27" s="35" t="s">
        <v>384</v>
      </c>
      <c r="I27" s="30">
        <v>16500</v>
      </c>
      <c r="J27" s="30">
        <f t="shared" si="0"/>
        <v>16500</v>
      </c>
      <c r="L27" s="30">
        <f t="shared" si="1"/>
        <v>16500</v>
      </c>
      <c r="M27" s="30">
        <f t="shared" si="2"/>
        <v>16500</v>
      </c>
    </row>
    <row r="28" spans="1:19">
      <c r="A28" s="44">
        <v>41607</v>
      </c>
      <c r="B28" s="17" t="s">
        <v>386</v>
      </c>
      <c r="C28" s="25">
        <v>642</v>
      </c>
      <c r="D28" s="25">
        <v>38088</v>
      </c>
      <c r="E28" s="17" t="s">
        <v>207</v>
      </c>
      <c r="F28" s="25">
        <v>1</v>
      </c>
      <c r="G28" s="17">
        <v>2298</v>
      </c>
      <c r="H28" s="35" t="s">
        <v>387</v>
      </c>
      <c r="I28" s="30">
        <v>16500</v>
      </c>
      <c r="J28" s="30">
        <f t="shared" si="0"/>
        <v>16500</v>
      </c>
      <c r="L28" s="30">
        <f t="shared" si="1"/>
        <v>16500</v>
      </c>
      <c r="M28" s="30">
        <f t="shared" si="2"/>
        <v>16500</v>
      </c>
    </row>
    <row r="29" spans="1:19">
      <c r="A29" s="44">
        <v>41607</v>
      </c>
      <c r="B29" s="17" t="s">
        <v>388</v>
      </c>
      <c r="C29" s="25">
        <v>703</v>
      </c>
      <c r="D29" s="25">
        <v>38089</v>
      </c>
      <c r="E29" s="17" t="s">
        <v>389</v>
      </c>
      <c r="F29" s="25">
        <v>1</v>
      </c>
      <c r="G29" s="17">
        <v>2349</v>
      </c>
      <c r="I29" s="30">
        <v>300</v>
      </c>
      <c r="J29" s="30">
        <f t="shared" si="0"/>
        <v>300</v>
      </c>
      <c r="L29" s="30">
        <f t="shared" si="1"/>
        <v>300</v>
      </c>
      <c r="M29" s="30">
        <f t="shared" si="2"/>
        <v>300</v>
      </c>
    </row>
    <row r="30" spans="1:19">
      <c r="A30" s="44">
        <v>41607</v>
      </c>
      <c r="B30" s="17" t="s">
        <v>391</v>
      </c>
      <c r="C30" s="25">
        <v>704</v>
      </c>
      <c r="D30" s="25">
        <v>38090</v>
      </c>
      <c r="E30" s="17" t="s">
        <v>57</v>
      </c>
      <c r="F30" s="25">
        <v>1</v>
      </c>
      <c r="G30" s="17">
        <v>2299</v>
      </c>
      <c r="H30" s="35" t="s">
        <v>393</v>
      </c>
      <c r="I30" s="30">
        <v>1100</v>
      </c>
      <c r="J30" s="30">
        <f t="shared" si="0"/>
        <v>1100</v>
      </c>
      <c r="L30" s="30">
        <f t="shared" si="1"/>
        <v>1100</v>
      </c>
      <c r="M30" s="30">
        <f t="shared" si="2"/>
        <v>1100</v>
      </c>
    </row>
    <row r="31" spans="1:19">
      <c r="E31" s="17" t="s">
        <v>34</v>
      </c>
      <c r="F31" s="25">
        <v>1</v>
      </c>
      <c r="H31" s="35" t="s">
        <v>394</v>
      </c>
      <c r="I31" s="30">
        <v>5500</v>
      </c>
      <c r="J31" s="30">
        <f t="shared" si="0"/>
        <v>5500</v>
      </c>
      <c r="L31" s="30">
        <f t="shared" si="1"/>
        <v>5500</v>
      </c>
      <c r="M31" s="30">
        <f t="shared" si="2"/>
        <v>5500</v>
      </c>
    </row>
    <row r="32" spans="1:19">
      <c r="E32" s="17" t="s">
        <v>392</v>
      </c>
      <c r="F32" s="25">
        <v>1</v>
      </c>
      <c r="H32" s="35" t="s">
        <v>392</v>
      </c>
      <c r="I32" s="30">
        <v>300</v>
      </c>
      <c r="J32" s="30">
        <f t="shared" si="0"/>
        <v>300</v>
      </c>
      <c r="L32" s="30">
        <f t="shared" si="1"/>
        <v>300</v>
      </c>
      <c r="M32" s="30">
        <f t="shared" si="2"/>
        <v>300</v>
      </c>
    </row>
    <row r="33" spans="1:19">
      <c r="A33" s="44">
        <v>41607</v>
      </c>
      <c r="B33" s="17" t="s">
        <v>395</v>
      </c>
      <c r="C33" s="25">
        <v>705</v>
      </c>
      <c r="D33" s="25">
        <v>38091</v>
      </c>
      <c r="E33" s="17" t="s">
        <v>396</v>
      </c>
      <c r="F33" s="25">
        <v>1</v>
      </c>
      <c r="G33" s="17">
        <v>26069</v>
      </c>
      <c r="H33" s="35" t="s">
        <v>397</v>
      </c>
      <c r="I33" s="30">
        <v>7000</v>
      </c>
      <c r="J33" s="30">
        <f t="shared" si="0"/>
        <v>7000</v>
      </c>
      <c r="L33" s="30">
        <f t="shared" si="1"/>
        <v>7000</v>
      </c>
      <c r="M33" s="30">
        <f t="shared" si="2"/>
        <v>7000</v>
      </c>
    </row>
    <row r="34" spans="1:19">
      <c r="E34" s="17" t="s">
        <v>34</v>
      </c>
      <c r="F34" s="25">
        <v>1</v>
      </c>
      <c r="H34" s="35" t="s">
        <v>398</v>
      </c>
      <c r="I34" s="30">
        <v>5500</v>
      </c>
      <c r="J34" s="30">
        <f t="shared" si="0"/>
        <v>5500</v>
      </c>
      <c r="L34" s="30">
        <f t="shared" si="1"/>
        <v>5500</v>
      </c>
      <c r="M34" s="30">
        <f t="shared" si="2"/>
        <v>5500</v>
      </c>
    </row>
    <row r="35" spans="1:19">
      <c r="E35" s="17" t="s">
        <v>205</v>
      </c>
      <c r="F35" s="25">
        <v>1</v>
      </c>
      <c r="H35" s="35" t="s">
        <v>399</v>
      </c>
      <c r="I35" s="30">
        <v>500</v>
      </c>
      <c r="J35" s="30">
        <f t="shared" si="0"/>
        <v>500</v>
      </c>
      <c r="L35" s="30">
        <f t="shared" si="1"/>
        <v>500</v>
      </c>
      <c r="M35" s="30">
        <f t="shared" si="2"/>
        <v>500</v>
      </c>
    </row>
    <row r="36" spans="1:19">
      <c r="E36" s="17" t="s">
        <v>44</v>
      </c>
      <c r="F36" s="25">
        <v>10</v>
      </c>
      <c r="H36" s="35" t="s">
        <v>1455</v>
      </c>
      <c r="I36" s="30">
        <v>650</v>
      </c>
      <c r="J36" s="30">
        <f t="shared" si="0"/>
        <v>6500</v>
      </c>
      <c r="L36" s="30">
        <f t="shared" si="1"/>
        <v>6500</v>
      </c>
      <c r="M36" s="30">
        <f t="shared" si="2"/>
        <v>6500</v>
      </c>
    </row>
    <row r="37" spans="1:19">
      <c r="H37" s="35" t="s">
        <v>1456</v>
      </c>
    </row>
    <row r="38" spans="1:19">
      <c r="E38" s="17" t="s">
        <v>44</v>
      </c>
      <c r="F38" s="25">
        <v>15</v>
      </c>
      <c r="H38" s="35" t="s">
        <v>1457</v>
      </c>
      <c r="I38" s="30">
        <v>650</v>
      </c>
      <c r="J38" s="30">
        <f t="shared" si="0"/>
        <v>9750</v>
      </c>
      <c r="L38" s="30">
        <f t="shared" si="1"/>
        <v>9750</v>
      </c>
      <c r="M38" s="30">
        <f t="shared" si="2"/>
        <v>9750</v>
      </c>
    </row>
    <row r="39" spans="1:19">
      <c r="H39" s="142" t="s">
        <v>1458</v>
      </c>
    </row>
    <row r="40" spans="1:19">
      <c r="H40" s="35" t="s">
        <v>1459</v>
      </c>
    </row>
    <row r="41" spans="1:19">
      <c r="I41" s="30">
        <v>300</v>
      </c>
      <c r="J41" s="30">
        <v>0</v>
      </c>
      <c r="K41" s="30">
        <v>300</v>
      </c>
      <c r="L41" s="30">
        <f t="shared" si="1"/>
        <v>300</v>
      </c>
      <c r="M41" s="30">
        <v>300</v>
      </c>
      <c r="S41" s="17" t="s">
        <v>400</v>
      </c>
    </row>
    <row r="42" spans="1:19">
      <c r="A42" s="44">
        <v>41607</v>
      </c>
      <c r="B42" s="17" t="s">
        <v>168</v>
      </c>
      <c r="C42" s="25">
        <v>706</v>
      </c>
      <c r="D42" s="25">
        <v>37798</v>
      </c>
      <c r="E42" s="17" t="s">
        <v>804</v>
      </c>
      <c r="F42" s="25">
        <v>2</v>
      </c>
      <c r="G42" s="17">
        <v>2382</v>
      </c>
      <c r="H42" s="35" t="s">
        <v>402</v>
      </c>
      <c r="I42" s="30">
        <v>5500</v>
      </c>
      <c r="J42" s="30">
        <f t="shared" si="0"/>
        <v>11000</v>
      </c>
      <c r="L42" s="30">
        <f t="shared" si="1"/>
        <v>11000</v>
      </c>
      <c r="M42" s="30">
        <f t="shared" si="2"/>
        <v>11000</v>
      </c>
    </row>
    <row r="43" spans="1:19">
      <c r="A43" s="44">
        <v>41607</v>
      </c>
      <c r="B43" s="17" t="s">
        <v>403</v>
      </c>
      <c r="C43" s="25">
        <v>707</v>
      </c>
      <c r="D43" s="25">
        <v>37799</v>
      </c>
      <c r="E43" s="17" t="s">
        <v>805</v>
      </c>
      <c r="F43" s="25">
        <v>2</v>
      </c>
      <c r="G43" s="17">
        <v>2383</v>
      </c>
      <c r="H43" s="35" t="s">
        <v>404</v>
      </c>
      <c r="I43" s="30">
        <v>650</v>
      </c>
      <c r="J43" s="30">
        <f t="shared" si="0"/>
        <v>1300</v>
      </c>
      <c r="L43" s="30">
        <f t="shared" si="1"/>
        <v>1300</v>
      </c>
      <c r="M43" s="30">
        <f t="shared" si="2"/>
        <v>1300</v>
      </c>
    </row>
    <row r="44" spans="1:19">
      <c r="A44" s="44">
        <v>41607</v>
      </c>
      <c r="B44" s="17" t="s">
        <v>405</v>
      </c>
      <c r="C44" s="25">
        <v>643</v>
      </c>
      <c r="D44" s="25">
        <v>37800</v>
      </c>
      <c r="E44" s="17" t="s">
        <v>802</v>
      </c>
      <c r="F44" s="25">
        <v>1</v>
      </c>
      <c r="G44" s="17">
        <v>26071</v>
      </c>
      <c r="H44" s="35" t="s">
        <v>406</v>
      </c>
      <c r="I44" s="30">
        <v>42100</v>
      </c>
      <c r="J44" s="30">
        <f t="shared" si="0"/>
        <v>42100</v>
      </c>
      <c r="L44" s="30">
        <f t="shared" si="1"/>
        <v>42100</v>
      </c>
      <c r="M44" s="30">
        <v>34500</v>
      </c>
      <c r="O44" s="17" t="s">
        <v>408</v>
      </c>
      <c r="P44" s="20" t="s">
        <v>409</v>
      </c>
      <c r="Q44" s="148">
        <v>41607</v>
      </c>
      <c r="R44" s="30">
        <v>7600</v>
      </c>
      <c r="S44" s="17" t="s">
        <v>410</v>
      </c>
    </row>
    <row r="45" spans="1:19">
      <c r="E45" s="17" t="s">
        <v>803</v>
      </c>
      <c r="F45" s="25">
        <v>1</v>
      </c>
      <c r="H45" s="35" t="s">
        <v>407</v>
      </c>
      <c r="I45" s="30">
        <v>500</v>
      </c>
      <c r="J45" s="30">
        <v>0</v>
      </c>
      <c r="K45" s="30">
        <v>500</v>
      </c>
      <c r="L45" s="30">
        <f t="shared" si="1"/>
        <v>500</v>
      </c>
      <c r="M45" s="30">
        <v>500</v>
      </c>
    </row>
    <row r="46" spans="1:19">
      <c r="A46" s="44">
        <v>41607</v>
      </c>
      <c r="B46" s="17" t="s">
        <v>411</v>
      </c>
      <c r="C46" s="25">
        <v>708</v>
      </c>
      <c r="D46" s="25">
        <v>38093</v>
      </c>
      <c r="E46" s="17" t="s">
        <v>413</v>
      </c>
      <c r="F46" s="25">
        <v>5</v>
      </c>
      <c r="G46" s="17">
        <v>2384</v>
      </c>
      <c r="H46" s="35" t="s">
        <v>417</v>
      </c>
      <c r="I46" s="30">
        <v>650</v>
      </c>
      <c r="J46" s="30">
        <f t="shared" si="0"/>
        <v>3250</v>
      </c>
      <c r="L46" s="30">
        <f t="shared" si="1"/>
        <v>3250</v>
      </c>
      <c r="M46" s="30">
        <f t="shared" si="2"/>
        <v>3250</v>
      </c>
    </row>
    <row r="47" spans="1:19">
      <c r="E47" s="17" t="s">
        <v>414</v>
      </c>
      <c r="F47" s="25">
        <v>1</v>
      </c>
      <c r="H47" s="35" t="s">
        <v>418</v>
      </c>
      <c r="I47" s="30">
        <v>950</v>
      </c>
      <c r="J47" s="30">
        <f t="shared" si="0"/>
        <v>950</v>
      </c>
      <c r="L47" s="30">
        <f t="shared" si="1"/>
        <v>950</v>
      </c>
      <c r="M47" s="30">
        <f t="shared" si="2"/>
        <v>950</v>
      </c>
    </row>
    <row r="48" spans="1:19">
      <c r="E48" s="17" t="s">
        <v>415</v>
      </c>
      <c r="F48" s="25">
        <v>1</v>
      </c>
      <c r="H48" s="35" t="s">
        <v>419</v>
      </c>
      <c r="I48" s="30">
        <v>1100</v>
      </c>
      <c r="J48" s="30">
        <f t="shared" si="0"/>
        <v>1100</v>
      </c>
      <c r="L48" s="30">
        <f t="shared" si="1"/>
        <v>1100</v>
      </c>
      <c r="M48" s="30">
        <f t="shared" si="2"/>
        <v>1100</v>
      </c>
    </row>
    <row r="49" spans="1:19">
      <c r="E49" s="17" t="s">
        <v>412</v>
      </c>
      <c r="F49" s="25">
        <v>1</v>
      </c>
      <c r="H49" s="35" t="s">
        <v>420</v>
      </c>
      <c r="I49" s="30">
        <v>5500</v>
      </c>
      <c r="J49" s="30">
        <f t="shared" si="0"/>
        <v>5500</v>
      </c>
      <c r="L49" s="30">
        <f t="shared" si="1"/>
        <v>5500</v>
      </c>
      <c r="M49" s="30">
        <f t="shared" si="2"/>
        <v>5500</v>
      </c>
    </row>
    <row r="50" spans="1:19">
      <c r="E50" s="17" t="s">
        <v>416</v>
      </c>
      <c r="F50" s="25">
        <v>1</v>
      </c>
      <c r="H50" s="125" t="s">
        <v>421</v>
      </c>
      <c r="I50" s="30">
        <v>300</v>
      </c>
      <c r="J50" s="30">
        <f t="shared" si="0"/>
        <v>300</v>
      </c>
      <c r="L50" s="30">
        <f t="shared" si="1"/>
        <v>300</v>
      </c>
      <c r="M50" s="30">
        <f t="shared" si="2"/>
        <v>300</v>
      </c>
    </row>
    <row r="51" spans="1:19">
      <c r="A51" s="44">
        <v>41607</v>
      </c>
      <c r="B51" s="17" t="s">
        <v>422</v>
      </c>
      <c r="C51" s="25">
        <v>709</v>
      </c>
      <c r="D51" s="25">
        <v>38094</v>
      </c>
      <c r="E51" s="17" t="s">
        <v>178</v>
      </c>
      <c r="F51" s="25">
        <v>1</v>
      </c>
      <c r="G51" s="17">
        <v>2385</v>
      </c>
      <c r="H51" s="35" t="s">
        <v>423</v>
      </c>
      <c r="I51" s="30">
        <v>5500</v>
      </c>
      <c r="J51" s="30">
        <f t="shared" si="0"/>
        <v>5500</v>
      </c>
      <c r="L51" s="30">
        <f t="shared" si="1"/>
        <v>5500</v>
      </c>
      <c r="M51" s="30">
        <f t="shared" si="2"/>
        <v>5500</v>
      </c>
    </row>
    <row r="52" spans="1:19">
      <c r="E52" s="17" t="s">
        <v>416</v>
      </c>
      <c r="F52" s="25">
        <v>1</v>
      </c>
      <c r="I52" s="30">
        <v>300</v>
      </c>
      <c r="J52" s="30">
        <f t="shared" si="0"/>
        <v>300</v>
      </c>
      <c r="L52" s="30">
        <f t="shared" si="1"/>
        <v>300</v>
      </c>
      <c r="M52" s="30">
        <f t="shared" si="2"/>
        <v>300</v>
      </c>
    </row>
    <row r="53" spans="1:19">
      <c r="E53" s="17" t="s">
        <v>806</v>
      </c>
      <c r="F53" s="25">
        <v>1</v>
      </c>
      <c r="H53" s="35" t="s">
        <v>424</v>
      </c>
      <c r="I53" s="30">
        <v>16500</v>
      </c>
      <c r="J53" s="30">
        <f t="shared" si="0"/>
        <v>16500</v>
      </c>
      <c r="L53" s="30">
        <f t="shared" si="1"/>
        <v>16500</v>
      </c>
      <c r="M53" s="30">
        <f t="shared" si="2"/>
        <v>16500</v>
      </c>
    </row>
    <row r="54" spans="1:19">
      <c r="A54" s="44">
        <v>41607</v>
      </c>
      <c r="B54" s="17" t="s">
        <v>427</v>
      </c>
      <c r="C54" s="25">
        <v>710</v>
      </c>
      <c r="D54" s="25">
        <v>38095</v>
      </c>
      <c r="E54" s="17" t="s">
        <v>34</v>
      </c>
      <c r="F54" s="25">
        <v>1</v>
      </c>
      <c r="G54" s="17">
        <v>2386</v>
      </c>
      <c r="H54" s="35" t="s">
        <v>430</v>
      </c>
      <c r="I54" s="30">
        <v>5500</v>
      </c>
      <c r="J54" s="30">
        <f t="shared" si="0"/>
        <v>5500</v>
      </c>
      <c r="L54" s="30">
        <f t="shared" si="1"/>
        <v>5500</v>
      </c>
      <c r="M54" s="30">
        <f t="shared" si="2"/>
        <v>5500</v>
      </c>
    </row>
    <row r="55" spans="1:19">
      <c r="E55" s="17" t="s">
        <v>106</v>
      </c>
      <c r="F55" s="25">
        <v>1</v>
      </c>
      <c r="G55" s="17">
        <v>26072</v>
      </c>
      <c r="H55" s="35" t="s">
        <v>429</v>
      </c>
      <c r="I55" s="30">
        <v>7000</v>
      </c>
      <c r="J55" s="30">
        <f t="shared" si="0"/>
        <v>7000</v>
      </c>
      <c r="L55" s="30">
        <f t="shared" si="1"/>
        <v>7000</v>
      </c>
      <c r="M55" s="30">
        <f t="shared" si="2"/>
        <v>7000</v>
      </c>
    </row>
    <row r="56" spans="1:19">
      <c r="F56" s="25">
        <v>1</v>
      </c>
      <c r="I56" s="30">
        <v>300</v>
      </c>
      <c r="J56" s="30">
        <v>0</v>
      </c>
      <c r="K56" s="30">
        <v>300</v>
      </c>
      <c r="L56" s="30">
        <f t="shared" ref="L56:L98" si="3">+J56+K56</f>
        <v>300</v>
      </c>
      <c r="M56" s="30">
        <v>300</v>
      </c>
      <c r="S56" s="17" t="s">
        <v>428</v>
      </c>
    </row>
    <row r="57" spans="1:19">
      <c r="A57" s="44">
        <v>41607</v>
      </c>
      <c r="B57" s="17" t="s">
        <v>431</v>
      </c>
      <c r="C57" s="25">
        <v>711</v>
      </c>
      <c r="D57" s="25">
        <v>38096</v>
      </c>
      <c r="E57" s="17" t="s">
        <v>807</v>
      </c>
      <c r="F57" s="25">
        <v>3</v>
      </c>
      <c r="G57" s="17">
        <v>2387</v>
      </c>
      <c r="H57" s="35" t="s">
        <v>432</v>
      </c>
      <c r="I57" s="30">
        <v>16500</v>
      </c>
      <c r="J57" s="30">
        <f t="shared" ref="J57:J100" si="4">I57*F57</f>
        <v>49500</v>
      </c>
      <c r="L57" s="30">
        <f t="shared" si="3"/>
        <v>49500</v>
      </c>
      <c r="M57" s="30">
        <f t="shared" ref="M57:M100" si="5">J57</f>
        <v>49500</v>
      </c>
    </row>
    <row r="58" spans="1:19">
      <c r="A58" s="44">
        <v>41607</v>
      </c>
      <c r="B58" s="17" t="s">
        <v>433</v>
      </c>
      <c r="C58" s="25">
        <v>645</v>
      </c>
      <c r="D58" s="25">
        <v>38098</v>
      </c>
      <c r="E58" s="17" t="s">
        <v>150</v>
      </c>
      <c r="F58" s="25">
        <v>1</v>
      </c>
      <c r="G58" s="17">
        <v>2389</v>
      </c>
      <c r="H58" s="35" t="s">
        <v>434</v>
      </c>
      <c r="I58" s="30">
        <v>3800</v>
      </c>
      <c r="J58" s="30">
        <f t="shared" si="4"/>
        <v>3800</v>
      </c>
      <c r="L58" s="30">
        <f t="shared" si="3"/>
        <v>3800</v>
      </c>
      <c r="M58" s="30">
        <f t="shared" si="5"/>
        <v>3800</v>
      </c>
    </row>
    <row r="59" spans="1:19">
      <c r="A59" s="44">
        <v>41607</v>
      </c>
      <c r="B59" s="17" t="s">
        <v>433</v>
      </c>
      <c r="C59" s="25">
        <v>645</v>
      </c>
      <c r="D59" s="25">
        <v>38098</v>
      </c>
      <c r="E59" s="17" t="s">
        <v>1471</v>
      </c>
      <c r="F59" s="25">
        <v>1</v>
      </c>
      <c r="H59" s="35" t="s">
        <v>741</v>
      </c>
      <c r="I59" s="30">
        <v>500</v>
      </c>
      <c r="J59" s="30">
        <f t="shared" si="4"/>
        <v>500</v>
      </c>
      <c r="L59" s="30">
        <f t="shared" si="3"/>
        <v>500</v>
      </c>
      <c r="M59" s="30">
        <f t="shared" si="5"/>
        <v>500</v>
      </c>
    </row>
    <row r="60" spans="1:19">
      <c r="A60" s="44">
        <v>41607</v>
      </c>
      <c r="B60" s="17" t="s">
        <v>433</v>
      </c>
      <c r="C60" s="25">
        <v>648</v>
      </c>
      <c r="D60" s="25">
        <v>37808</v>
      </c>
      <c r="E60" s="17" t="s">
        <v>1471</v>
      </c>
      <c r="F60" s="25">
        <v>3</v>
      </c>
      <c r="H60" s="35" t="s">
        <v>437</v>
      </c>
      <c r="I60" s="30">
        <v>500</v>
      </c>
      <c r="J60" s="30">
        <f t="shared" si="4"/>
        <v>1500</v>
      </c>
      <c r="L60" s="30">
        <f t="shared" si="3"/>
        <v>1500</v>
      </c>
      <c r="M60" s="30">
        <f t="shared" si="5"/>
        <v>1500</v>
      </c>
    </row>
    <row r="61" spans="1:19">
      <c r="A61" s="44">
        <v>41607</v>
      </c>
      <c r="B61" s="17" t="s">
        <v>433</v>
      </c>
      <c r="C61" s="25">
        <v>645</v>
      </c>
      <c r="D61" s="25">
        <v>38097</v>
      </c>
      <c r="E61" s="17" t="s">
        <v>57</v>
      </c>
      <c r="F61" s="25">
        <v>2</v>
      </c>
      <c r="G61" s="17">
        <v>2388</v>
      </c>
      <c r="H61" s="35" t="s">
        <v>438</v>
      </c>
      <c r="I61" s="30">
        <v>1100</v>
      </c>
      <c r="J61" s="30">
        <f t="shared" si="4"/>
        <v>2200</v>
      </c>
      <c r="L61" s="30">
        <f t="shared" si="3"/>
        <v>2200</v>
      </c>
      <c r="M61" s="30">
        <f t="shared" si="5"/>
        <v>2200</v>
      </c>
    </row>
    <row r="62" spans="1:19">
      <c r="A62" s="44">
        <v>41607</v>
      </c>
      <c r="B62" s="17" t="s">
        <v>433</v>
      </c>
      <c r="C62" s="25">
        <v>645</v>
      </c>
      <c r="D62" s="25">
        <v>38097</v>
      </c>
      <c r="E62" s="17" t="s">
        <v>44</v>
      </c>
      <c r="F62" s="25">
        <v>10</v>
      </c>
      <c r="H62" s="35" t="s">
        <v>1460</v>
      </c>
      <c r="I62" s="30">
        <v>650</v>
      </c>
      <c r="J62" s="30">
        <f t="shared" si="4"/>
        <v>6500</v>
      </c>
      <c r="L62" s="30">
        <f t="shared" si="3"/>
        <v>6500</v>
      </c>
      <c r="M62" s="30">
        <f t="shared" si="5"/>
        <v>6500</v>
      </c>
    </row>
    <row r="63" spans="1:19">
      <c r="H63" s="35" t="s">
        <v>1461</v>
      </c>
    </row>
    <row r="64" spans="1:19">
      <c r="A64" s="44">
        <v>41607</v>
      </c>
      <c r="B64" s="17" t="s">
        <v>435</v>
      </c>
      <c r="C64" s="25">
        <v>646</v>
      </c>
      <c r="D64" s="25">
        <v>38099</v>
      </c>
      <c r="E64" s="17" t="s">
        <v>48</v>
      </c>
      <c r="F64" s="25">
        <v>1</v>
      </c>
      <c r="G64" s="17">
        <v>2390</v>
      </c>
      <c r="H64" s="35" t="s">
        <v>436</v>
      </c>
      <c r="I64" s="30">
        <v>7700</v>
      </c>
      <c r="J64" s="30">
        <f t="shared" si="4"/>
        <v>7700</v>
      </c>
      <c r="L64" s="30">
        <f t="shared" si="3"/>
        <v>7700</v>
      </c>
      <c r="M64" s="30">
        <f t="shared" si="5"/>
        <v>7700</v>
      </c>
    </row>
    <row r="65" spans="1:13">
      <c r="A65" s="44">
        <v>41607</v>
      </c>
      <c r="B65" s="17" t="s">
        <v>439</v>
      </c>
      <c r="C65" s="25">
        <v>712</v>
      </c>
      <c r="D65" s="25">
        <v>38100</v>
      </c>
      <c r="E65" s="17" t="s">
        <v>57</v>
      </c>
      <c r="F65" s="25">
        <v>2</v>
      </c>
      <c r="G65" s="17">
        <v>2391</v>
      </c>
      <c r="H65" s="35" t="s">
        <v>440</v>
      </c>
      <c r="I65" s="30">
        <v>1100</v>
      </c>
      <c r="J65" s="30">
        <f t="shared" si="4"/>
        <v>2200</v>
      </c>
      <c r="L65" s="30">
        <f t="shared" si="3"/>
        <v>2200</v>
      </c>
      <c r="M65" s="30">
        <f t="shared" si="5"/>
        <v>2200</v>
      </c>
    </row>
    <row r="66" spans="1:13">
      <c r="A66" s="44">
        <v>41607</v>
      </c>
      <c r="B66" s="17" t="s">
        <v>441</v>
      </c>
      <c r="C66" s="25">
        <v>649</v>
      </c>
      <c r="D66" s="25">
        <v>37809</v>
      </c>
      <c r="E66" s="17" t="s">
        <v>34</v>
      </c>
      <c r="F66" s="25">
        <v>1</v>
      </c>
      <c r="G66" s="17">
        <v>2392</v>
      </c>
      <c r="H66" s="35" t="s">
        <v>442</v>
      </c>
      <c r="I66" s="30">
        <v>5500</v>
      </c>
      <c r="J66" s="30">
        <f t="shared" si="4"/>
        <v>5500</v>
      </c>
      <c r="L66" s="30">
        <f t="shared" si="3"/>
        <v>5500</v>
      </c>
      <c r="M66" s="30">
        <f t="shared" si="5"/>
        <v>5500</v>
      </c>
    </row>
    <row r="67" spans="1:13">
      <c r="E67" s="17" t="s">
        <v>416</v>
      </c>
      <c r="F67" s="25">
        <v>1</v>
      </c>
      <c r="I67" s="30">
        <v>300</v>
      </c>
      <c r="J67" s="30">
        <f t="shared" si="4"/>
        <v>300</v>
      </c>
      <c r="L67" s="30">
        <f t="shared" si="3"/>
        <v>300</v>
      </c>
      <c r="M67" s="30">
        <f t="shared" si="5"/>
        <v>300</v>
      </c>
    </row>
    <row r="68" spans="1:13">
      <c r="A68" s="44">
        <v>41607</v>
      </c>
      <c r="B68" s="17" t="s">
        <v>443</v>
      </c>
      <c r="C68" s="25">
        <v>650</v>
      </c>
      <c r="D68" s="25">
        <v>37810</v>
      </c>
      <c r="E68" s="17" t="s">
        <v>34</v>
      </c>
      <c r="F68" s="25">
        <v>1</v>
      </c>
      <c r="G68" s="17">
        <v>2394</v>
      </c>
      <c r="H68" s="35" t="s">
        <v>444</v>
      </c>
      <c r="I68" s="30">
        <v>5500</v>
      </c>
      <c r="J68" s="30">
        <f t="shared" si="4"/>
        <v>5500</v>
      </c>
      <c r="L68" s="30">
        <f t="shared" si="3"/>
        <v>5500</v>
      </c>
      <c r="M68" s="30">
        <f t="shared" si="5"/>
        <v>5500</v>
      </c>
    </row>
    <row r="69" spans="1:13">
      <c r="A69" s="44">
        <v>41607</v>
      </c>
      <c r="B69" s="17" t="s">
        <v>445</v>
      </c>
      <c r="C69" s="25">
        <v>714</v>
      </c>
      <c r="D69" s="25">
        <v>37812</v>
      </c>
      <c r="E69" s="17" t="s">
        <v>292</v>
      </c>
      <c r="F69" s="25">
        <v>1</v>
      </c>
      <c r="G69" s="17">
        <v>2395</v>
      </c>
      <c r="H69" s="35" t="s">
        <v>446</v>
      </c>
      <c r="I69" s="30">
        <v>950</v>
      </c>
      <c r="J69" s="30">
        <f t="shared" si="4"/>
        <v>950</v>
      </c>
      <c r="L69" s="30">
        <f t="shared" si="3"/>
        <v>950</v>
      </c>
      <c r="M69" s="30">
        <f t="shared" si="5"/>
        <v>950</v>
      </c>
    </row>
    <row r="70" spans="1:13">
      <c r="E70" s="17" t="s">
        <v>44</v>
      </c>
      <c r="F70" s="25">
        <v>1</v>
      </c>
      <c r="H70" s="35" t="s">
        <v>447</v>
      </c>
      <c r="I70" s="30">
        <v>650</v>
      </c>
      <c r="J70" s="30">
        <f t="shared" si="4"/>
        <v>650</v>
      </c>
      <c r="L70" s="30">
        <f t="shared" si="3"/>
        <v>650</v>
      </c>
      <c r="M70" s="30">
        <f t="shared" si="5"/>
        <v>650</v>
      </c>
    </row>
    <row r="71" spans="1:13">
      <c r="A71" s="44">
        <v>41607</v>
      </c>
      <c r="B71" s="17" t="s">
        <v>448</v>
      </c>
      <c r="C71" s="25">
        <v>713</v>
      </c>
      <c r="D71" s="25">
        <v>37811</v>
      </c>
      <c r="E71" s="17" t="s">
        <v>57</v>
      </c>
      <c r="F71" s="25">
        <v>2</v>
      </c>
      <c r="G71" s="17">
        <v>2393</v>
      </c>
      <c r="H71" s="35" t="s">
        <v>454</v>
      </c>
      <c r="I71" s="30">
        <v>1100</v>
      </c>
      <c r="J71" s="30">
        <f t="shared" si="4"/>
        <v>2200</v>
      </c>
      <c r="L71" s="30">
        <f t="shared" si="3"/>
        <v>2200</v>
      </c>
      <c r="M71" s="30">
        <f t="shared" si="5"/>
        <v>2200</v>
      </c>
    </row>
    <row r="72" spans="1:13">
      <c r="E72" s="17" t="s">
        <v>44</v>
      </c>
      <c r="F72" s="25">
        <v>1</v>
      </c>
      <c r="H72" s="35" t="s">
        <v>455</v>
      </c>
      <c r="I72" s="30">
        <v>650</v>
      </c>
      <c r="J72" s="30">
        <f t="shared" si="4"/>
        <v>650</v>
      </c>
      <c r="L72" s="30">
        <f t="shared" si="3"/>
        <v>650</v>
      </c>
      <c r="M72" s="30">
        <f t="shared" si="5"/>
        <v>650</v>
      </c>
    </row>
    <row r="73" spans="1:13">
      <c r="E73" s="17" t="s">
        <v>401</v>
      </c>
      <c r="F73" s="25">
        <v>1</v>
      </c>
      <c r="H73" s="35" t="s">
        <v>456</v>
      </c>
      <c r="I73" s="30">
        <v>5500</v>
      </c>
      <c r="J73" s="30">
        <f t="shared" si="4"/>
        <v>5500</v>
      </c>
      <c r="L73" s="30">
        <f t="shared" si="3"/>
        <v>5500</v>
      </c>
      <c r="M73" s="30">
        <f t="shared" si="5"/>
        <v>5500</v>
      </c>
    </row>
    <row r="74" spans="1:13">
      <c r="E74" s="17" t="s">
        <v>808</v>
      </c>
      <c r="F74" s="25">
        <v>1</v>
      </c>
      <c r="H74" s="35" t="s">
        <v>457</v>
      </c>
      <c r="I74" s="30">
        <v>16500</v>
      </c>
      <c r="J74" s="30">
        <f t="shared" si="4"/>
        <v>16500</v>
      </c>
      <c r="L74" s="30">
        <f t="shared" si="3"/>
        <v>16500</v>
      </c>
      <c r="M74" s="30">
        <f t="shared" si="5"/>
        <v>16500</v>
      </c>
    </row>
    <row r="75" spans="1:13">
      <c r="E75" s="17" t="s">
        <v>449</v>
      </c>
      <c r="F75" s="25">
        <v>1</v>
      </c>
      <c r="H75" s="35" t="s">
        <v>458</v>
      </c>
      <c r="I75" s="30">
        <v>5400</v>
      </c>
      <c r="J75" s="30">
        <f t="shared" si="4"/>
        <v>5400</v>
      </c>
      <c r="L75" s="30">
        <f t="shared" si="3"/>
        <v>5400</v>
      </c>
      <c r="M75" s="30">
        <f t="shared" si="5"/>
        <v>5400</v>
      </c>
    </row>
    <row r="76" spans="1:13">
      <c r="E76" s="17" t="s">
        <v>450</v>
      </c>
      <c r="F76" s="25">
        <v>1</v>
      </c>
      <c r="I76" s="30">
        <v>300</v>
      </c>
      <c r="J76" s="30">
        <f t="shared" si="4"/>
        <v>300</v>
      </c>
      <c r="L76" s="30">
        <f t="shared" si="3"/>
        <v>300</v>
      </c>
      <c r="M76" s="30">
        <f t="shared" si="5"/>
        <v>300</v>
      </c>
    </row>
    <row r="77" spans="1:13">
      <c r="A77" s="44">
        <v>41607</v>
      </c>
      <c r="B77" s="17" t="s">
        <v>451</v>
      </c>
      <c r="C77" s="25">
        <v>715</v>
      </c>
      <c r="D77" s="25">
        <v>37813</v>
      </c>
      <c r="E77" s="17" t="s">
        <v>452</v>
      </c>
      <c r="F77" s="25">
        <v>1</v>
      </c>
      <c r="G77" s="17">
        <v>2396</v>
      </c>
      <c r="H77" s="35" t="s">
        <v>453</v>
      </c>
      <c r="I77" s="30">
        <v>950</v>
      </c>
      <c r="J77" s="30">
        <f t="shared" si="4"/>
        <v>950</v>
      </c>
      <c r="L77" s="30">
        <f t="shared" si="3"/>
        <v>950</v>
      </c>
      <c r="M77" s="30">
        <f t="shared" si="5"/>
        <v>950</v>
      </c>
    </row>
    <row r="78" spans="1:13">
      <c r="A78" s="44">
        <v>41607</v>
      </c>
      <c r="B78" s="17" t="s">
        <v>459</v>
      </c>
      <c r="C78" s="25">
        <v>716</v>
      </c>
      <c r="D78" s="25">
        <v>37814</v>
      </c>
      <c r="E78" s="17" t="s">
        <v>809</v>
      </c>
      <c r="F78" s="25">
        <v>1</v>
      </c>
      <c r="G78" s="17">
        <v>2397</v>
      </c>
      <c r="H78" s="35" t="s">
        <v>461</v>
      </c>
      <c r="I78" s="30">
        <v>10500</v>
      </c>
      <c r="J78" s="30">
        <f t="shared" si="4"/>
        <v>10500</v>
      </c>
      <c r="L78" s="30">
        <f t="shared" si="3"/>
        <v>10500</v>
      </c>
      <c r="M78" s="30">
        <f t="shared" si="5"/>
        <v>10500</v>
      </c>
    </row>
    <row r="79" spans="1:13">
      <c r="E79" s="17" t="s">
        <v>389</v>
      </c>
      <c r="F79" s="25">
        <v>1</v>
      </c>
      <c r="I79" s="30">
        <v>300</v>
      </c>
      <c r="J79" s="30">
        <f t="shared" si="4"/>
        <v>300</v>
      </c>
      <c r="L79" s="30">
        <f t="shared" si="3"/>
        <v>300</v>
      </c>
      <c r="M79" s="30">
        <f t="shared" si="5"/>
        <v>300</v>
      </c>
    </row>
    <row r="80" spans="1:13">
      <c r="A80" s="44">
        <v>41607</v>
      </c>
      <c r="B80" s="17" t="s">
        <v>462</v>
      </c>
      <c r="C80" s="25">
        <v>851</v>
      </c>
      <c r="D80" s="25">
        <v>37815</v>
      </c>
      <c r="E80" s="17" t="s">
        <v>463</v>
      </c>
      <c r="F80" s="25">
        <v>1</v>
      </c>
      <c r="G80" s="17">
        <v>2398</v>
      </c>
      <c r="H80" s="35" t="s">
        <v>464</v>
      </c>
      <c r="I80" s="30">
        <v>16500</v>
      </c>
      <c r="J80" s="30">
        <f t="shared" si="4"/>
        <v>16500</v>
      </c>
      <c r="L80" s="30">
        <f t="shared" si="3"/>
        <v>16500</v>
      </c>
      <c r="M80" s="30">
        <f t="shared" si="5"/>
        <v>16500</v>
      </c>
    </row>
    <row r="81" spans="1:19">
      <c r="A81" s="44">
        <v>41607</v>
      </c>
      <c r="B81" s="17" t="s">
        <v>465</v>
      </c>
      <c r="C81" s="25">
        <v>852</v>
      </c>
      <c r="D81" s="25">
        <v>37816</v>
      </c>
      <c r="E81" s="17" t="s">
        <v>380</v>
      </c>
      <c r="F81" s="25">
        <v>1</v>
      </c>
      <c r="G81" s="17">
        <v>2399</v>
      </c>
      <c r="H81" s="35" t="s">
        <v>466</v>
      </c>
      <c r="I81" s="30">
        <v>16500</v>
      </c>
      <c r="J81" s="30">
        <f t="shared" si="4"/>
        <v>16500</v>
      </c>
      <c r="L81" s="30">
        <f t="shared" si="3"/>
        <v>16500</v>
      </c>
      <c r="M81" s="30">
        <f t="shared" si="5"/>
        <v>16500</v>
      </c>
    </row>
    <row r="82" spans="1:19">
      <c r="E82" s="17" t="s">
        <v>77</v>
      </c>
      <c r="F82" s="25">
        <v>1</v>
      </c>
      <c r="H82" s="35" t="s">
        <v>467</v>
      </c>
      <c r="I82" s="30">
        <v>950</v>
      </c>
      <c r="J82" s="30">
        <f t="shared" si="4"/>
        <v>950</v>
      </c>
      <c r="L82" s="30">
        <f t="shared" si="3"/>
        <v>950</v>
      </c>
      <c r="M82" s="30">
        <f t="shared" si="5"/>
        <v>950</v>
      </c>
    </row>
    <row r="83" spans="1:19">
      <c r="A83" s="44">
        <v>41607</v>
      </c>
      <c r="B83" s="17" t="s">
        <v>476</v>
      </c>
      <c r="C83" s="25">
        <v>717</v>
      </c>
      <c r="D83" s="25" t="s">
        <v>798</v>
      </c>
      <c r="E83" s="17" t="s">
        <v>810</v>
      </c>
      <c r="F83" s="25">
        <v>1</v>
      </c>
      <c r="G83" s="17">
        <v>2508</v>
      </c>
      <c r="H83" s="35" t="s">
        <v>742</v>
      </c>
      <c r="I83" s="30">
        <v>25500</v>
      </c>
      <c r="J83" s="30">
        <v>22000</v>
      </c>
      <c r="L83" s="30">
        <f t="shared" si="3"/>
        <v>22000</v>
      </c>
      <c r="M83" s="30">
        <f t="shared" si="5"/>
        <v>22000</v>
      </c>
      <c r="S83" s="17" t="s">
        <v>468</v>
      </c>
    </row>
    <row r="84" spans="1:19">
      <c r="A84" s="44">
        <v>41607</v>
      </c>
      <c r="B84" s="17" t="s">
        <v>471</v>
      </c>
      <c r="C84" s="25">
        <v>853</v>
      </c>
      <c r="D84" s="25">
        <v>37817</v>
      </c>
      <c r="E84" s="17" t="s">
        <v>44</v>
      </c>
      <c r="F84" s="25">
        <v>1</v>
      </c>
      <c r="H84" s="35" t="s">
        <v>470</v>
      </c>
      <c r="I84" s="30">
        <v>650</v>
      </c>
      <c r="J84" s="30">
        <f t="shared" si="4"/>
        <v>650</v>
      </c>
      <c r="L84" s="30">
        <f t="shared" si="3"/>
        <v>650</v>
      </c>
      <c r="M84" s="30">
        <f t="shared" si="5"/>
        <v>650</v>
      </c>
    </row>
    <row r="85" spans="1:19">
      <c r="E85" s="17" t="s">
        <v>205</v>
      </c>
      <c r="F85" s="25">
        <v>1</v>
      </c>
      <c r="I85" s="30">
        <v>500</v>
      </c>
      <c r="J85" s="30">
        <f t="shared" si="4"/>
        <v>500</v>
      </c>
      <c r="L85" s="30">
        <f t="shared" si="3"/>
        <v>500</v>
      </c>
      <c r="M85" s="30">
        <f t="shared" si="5"/>
        <v>500</v>
      </c>
    </row>
    <row r="86" spans="1:19">
      <c r="E86" s="17" t="s">
        <v>245</v>
      </c>
      <c r="F86" s="25">
        <v>1</v>
      </c>
      <c r="I86" s="30">
        <v>300</v>
      </c>
      <c r="J86" s="30">
        <f t="shared" si="4"/>
        <v>300</v>
      </c>
      <c r="L86" s="30">
        <f t="shared" si="3"/>
        <v>300</v>
      </c>
      <c r="M86" s="30">
        <f t="shared" si="5"/>
        <v>300</v>
      </c>
    </row>
    <row r="87" spans="1:19">
      <c r="A87" s="44">
        <v>41607</v>
      </c>
      <c r="B87" s="17" t="s">
        <v>472</v>
      </c>
      <c r="C87" s="25">
        <v>854</v>
      </c>
      <c r="D87" s="25">
        <v>37818</v>
      </c>
      <c r="E87" s="17" t="s">
        <v>214</v>
      </c>
      <c r="F87" s="25">
        <v>1</v>
      </c>
      <c r="G87" s="17">
        <v>2536</v>
      </c>
      <c r="H87" s="127" t="s">
        <v>473</v>
      </c>
      <c r="I87" s="30">
        <v>9000</v>
      </c>
      <c r="J87" s="30">
        <f t="shared" si="4"/>
        <v>9000</v>
      </c>
      <c r="L87" s="30">
        <f t="shared" si="3"/>
        <v>9000</v>
      </c>
      <c r="M87" s="30">
        <f t="shared" si="5"/>
        <v>9000</v>
      </c>
    </row>
    <row r="88" spans="1:19">
      <c r="A88" s="44">
        <v>41607</v>
      </c>
      <c r="B88" s="17" t="s">
        <v>474</v>
      </c>
      <c r="C88" s="25">
        <v>855</v>
      </c>
      <c r="D88" s="25">
        <v>37819</v>
      </c>
      <c r="E88" s="17" t="s">
        <v>34</v>
      </c>
      <c r="F88" s="25">
        <v>1</v>
      </c>
      <c r="G88" s="17">
        <v>2535</v>
      </c>
      <c r="H88" s="35" t="s">
        <v>475</v>
      </c>
      <c r="I88" s="30">
        <v>5500</v>
      </c>
      <c r="J88" s="30">
        <f t="shared" si="4"/>
        <v>5500</v>
      </c>
      <c r="L88" s="30">
        <f t="shared" si="3"/>
        <v>5500</v>
      </c>
      <c r="M88" s="30">
        <f t="shared" si="5"/>
        <v>5500</v>
      </c>
    </row>
    <row r="89" spans="1:19">
      <c r="E89" s="17" t="s">
        <v>416</v>
      </c>
      <c r="F89" s="25">
        <v>1</v>
      </c>
      <c r="I89" s="30">
        <v>300</v>
      </c>
      <c r="J89" s="30">
        <f t="shared" si="4"/>
        <v>300</v>
      </c>
      <c r="L89" s="30">
        <f t="shared" si="3"/>
        <v>300</v>
      </c>
      <c r="M89" s="30">
        <f t="shared" si="5"/>
        <v>300</v>
      </c>
    </row>
    <row r="90" spans="1:19">
      <c r="A90" s="44">
        <v>41607</v>
      </c>
      <c r="B90" s="17" t="s">
        <v>476</v>
      </c>
      <c r="C90" s="25">
        <v>718</v>
      </c>
      <c r="D90" s="25">
        <v>37820</v>
      </c>
      <c r="E90" s="17" t="s">
        <v>34</v>
      </c>
      <c r="F90" s="25">
        <v>1</v>
      </c>
      <c r="G90" s="17">
        <v>2537</v>
      </c>
      <c r="H90" s="35" t="s">
        <v>477</v>
      </c>
      <c r="I90" s="30">
        <v>5500</v>
      </c>
      <c r="J90" s="30">
        <f t="shared" si="4"/>
        <v>5500</v>
      </c>
      <c r="L90" s="30">
        <f t="shared" si="3"/>
        <v>5500</v>
      </c>
      <c r="M90" s="30">
        <f t="shared" si="5"/>
        <v>5500</v>
      </c>
    </row>
    <row r="91" spans="1:19">
      <c r="E91" s="17" t="s">
        <v>416</v>
      </c>
      <c r="F91" s="25">
        <v>2</v>
      </c>
      <c r="I91" s="30">
        <v>300</v>
      </c>
      <c r="J91" s="30">
        <f t="shared" si="4"/>
        <v>600</v>
      </c>
      <c r="L91" s="30">
        <f t="shared" si="3"/>
        <v>600</v>
      </c>
      <c r="M91" s="30">
        <f t="shared" si="5"/>
        <v>600</v>
      </c>
    </row>
    <row r="92" spans="1:19">
      <c r="A92" s="44">
        <v>41607</v>
      </c>
      <c r="B92" s="17" t="s">
        <v>478</v>
      </c>
      <c r="C92" s="25">
        <v>856</v>
      </c>
      <c r="D92" s="25">
        <v>37821</v>
      </c>
      <c r="E92" s="17" t="s">
        <v>44</v>
      </c>
      <c r="F92" s="25">
        <v>1</v>
      </c>
      <c r="G92" s="17">
        <v>2538</v>
      </c>
      <c r="H92" s="35" t="s">
        <v>479</v>
      </c>
      <c r="I92" s="30">
        <v>650</v>
      </c>
      <c r="J92" s="30">
        <f t="shared" si="4"/>
        <v>650</v>
      </c>
      <c r="L92" s="30">
        <f t="shared" si="3"/>
        <v>650</v>
      </c>
      <c r="M92" s="30">
        <f t="shared" si="5"/>
        <v>650</v>
      </c>
    </row>
    <row r="93" spans="1:19">
      <c r="A93" s="44">
        <v>41607</v>
      </c>
      <c r="B93" s="17" t="s">
        <v>480</v>
      </c>
      <c r="C93" s="25">
        <v>857</v>
      </c>
      <c r="D93" s="25">
        <v>37822</v>
      </c>
      <c r="E93" s="17" t="s">
        <v>44</v>
      </c>
      <c r="F93" s="25">
        <v>2</v>
      </c>
      <c r="G93" s="17">
        <v>2539</v>
      </c>
      <c r="H93" s="35" t="s">
        <v>481</v>
      </c>
      <c r="I93" s="30">
        <v>650</v>
      </c>
      <c r="J93" s="30">
        <f t="shared" si="4"/>
        <v>1300</v>
      </c>
      <c r="L93" s="30">
        <f t="shared" si="3"/>
        <v>1300</v>
      </c>
      <c r="M93" s="30">
        <f t="shared" si="5"/>
        <v>1300</v>
      </c>
    </row>
    <row r="94" spans="1:19">
      <c r="A94" s="44">
        <v>41607</v>
      </c>
      <c r="B94" s="17" t="s">
        <v>482</v>
      </c>
      <c r="C94" s="25">
        <v>858</v>
      </c>
      <c r="D94" s="25">
        <v>37823</v>
      </c>
      <c r="E94" s="17" t="s">
        <v>77</v>
      </c>
      <c r="F94" s="25">
        <v>1</v>
      </c>
      <c r="G94" s="17">
        <v>2540</v>
      </c>
      <c r="H94" s="35" t="s">
        <v>483</v>
      </c>
      <c r="I94" s="30">
        <v>950</v>
      </c>
      <c r="J94" s="30">
        <f t="shared" si="4"/>
        <v>950</v>
      </c>
      <c r="L94" s="30">
        <f t="shared" si="3"/>
        <v>950</v>
      </c>
      <c r="M94" s="30">
        <f t="shared" si="5"/>
        <v>950</v>
      </c>
    </row>
    <row r="95" spans="1:19">
      <c r="A95" s="44">
        <v>41607</v>
      </c>
      <c r="B95" s="17" t="s">
        <v>484</v>
      </c>
      <c r="C95" s="25">
        <v>859</v>
      </c>
      <c r="D95" s="25">
        <v>37824</v>
      </c>
      <c r="E95" s="17" t="s">
        <v>101</v>
      </c>
      <c r="F95" s="25">
        <v>1</v>
      </c>
      <c r="G95" s="17">
        <v>2541</v>
      </c>
      <c r="H95" s="35" t="s">
        <v>485</v>
      </c>
      <c r="I95" s="30">
        <v>10500</v>
      </c>
      <c r="J95" s="30">
        <f t="shared" si="4"/>
        <v>10500</v>
      </c>
      <c r="L95" s="30">
        <f t="shared" si="3"/>
        <v>10500</v>
      </c>
      <c r="M95" s="30">
        <f t="shared" si="5"/>
        <v>10500</v>
      </c>
    </row>
    <row r="96" spans="1:19">
      <c r="A96" s="44">
        <v>41607</v>
      </c>
      <c r="B96" s="17" t="s">
        <v>486</v>
      </c>
      <c r="C96" s="25">
        <v>860</v>
      </c>
      <c r="D96" s="25">
        <v>38043</v>
      </c>
      <c r="E96" s="17" t="s">
        <v>57</v>
      </c>
      <c r="F96" s="25">
        <v>5</v>
      </c>
      <c r="G96" s="17">
        <v>2543</v>
      </c>
      <c r="H96" s="35" t="s">
        <v>487</v>
      </c>
      <c r="I96" s="30">
        <v>1100</v>
      </c>
      <c r="J96" s="30">
        <f t="shared" si="4"/>
        <v>5500</v>
      </c>
      <c r="L96" s="30">
        <f t="shared" si="3"/>
        <v>5500</v>
      </c>
      <c r="M96" s="30">
        <f t="shared" si="5"/>
        <v>5500</v>
      </c>
    </row>
    <row r="97" spans="1:19">
      <c r="E97" s="17" t="s">
        <v>34</v>
      </c>
      <c r="F97" s="25">
        <v>5</v>
      </c>
      <c r="G97" s="17">
        <v>2545</v>
      </c>
      <c r="H97" s="35" t="s">
        <v>489</v>
      </c>
      <c r="I97" s="30">
        <v>5500</v>
      </c>
      <c r="J97" s="30">
        <f t="shared" si="4"/>
        <v>27500</v>
      </c>
      <c r="L97" s="30">
        <f t="shared" si="3"/>
        <v>27500</v>
      </c>
      <c r="M97" s="30">
        <f t="shared" si="5"/>
        <v>27500</v>
      </c>
    </row>
    <row r="98" spans="1:19">
      <c r="E98" s="17" t="s">
        <v>101</v>
      </c>
      <c r="F98" s="25">
        <v>2</v>
      </c>
      <c r="H98" s="35" t="s">
        <v>488</v>
      </c>
      <c r="I98" s="30">
        <v>10500</v>
      </c>
      <c r="J98" s="30">
        <f t="shared" si="4"/>
        <v>21000</v>
      </c>
      <c r="L98" s="30">
        <f t="shared" si="3"/>
        <v>21000</v>
      </c>
      <c r="M98" s="30">
        <f t="shared" si="5"/>
        <v>21000</v>
      </c>
    </row>
    <row r="99" spans="1:19">
      <c r="A99" s="44">
        <v>41607</v>
      </c>
      <c r="B99" s="17" t="s">
        <v>492</v>
      </c>
      <c r="C99" s="25">
        <v>719</v>
      </c>
      <c r="D99" s="25">
        <v>37825</v>
      </c>
      <c r="E99" s="17" t="s">
        <v>490</v>
      </c>
      <c r="F99" s="25">
        <v>1</v>
      </c>
      <c r="G99" s="17">
        <v>2542</v>
      </c>
      <c r="H99" s="35" t="s">
        <v>494</v>
      </c>
      <c r="I99" s="30">
        <v>500</v>
      </c>
      <c r="J99" s="30">
        <f t="shared" si="4"/>
        <v>500</v>
      </c>
      <c r="L99" s="30">
        <f t="shared" ref="L99:L108" si="6">+J99+K99</f>
        <v>500</v>
      </c>
      <c r="M99" s="30">
        <f t="shared" si="5"/>
        <v>500</v>
      </c>
    </row>
    <row r="100" spans="1:19">
      <c r="E100" s="17" t="s">
        <v>491</v>
      </c>
      <c r="F100" s="25">
        <v>1</v>
      </c>
      <c r="H100" s="35" t="s">
        <v>493</v>
      </c>
      <c r="I100" s="30">
        <v>300</v>
      </c>
      <c r="J100" s="30">
        <f t="shared" si="4"/>
        <v>300</v>
      </c>
      <c r="L100" s="30">
        <f t="shared" si="6"/>
        <v>300</v>
      </c>
      <c r="M100" s="30">
        <f t="shared" si="5"/>
        <v>300</v>
      </c>
    </row>
    <row r="101" spans="1:19">
      <c r="A101" s="44">
        <v>41607</v>
      </c>
      <c r="B101" s="17" t="s">
        <v>492</v>
      </c>
      <c r="C101" s="25">
        <v>861</v>
      </c>
      <c r="D101" s="25">
        <v>37826</v>
      </c>
      <c r="E101" s="17" t="s">
        <v>495</v>
      </c>
      <c r="F101" s="25">
        <v>1</v>
      </c>
      <c r="G101" s="17">
        <v>2544</v>
      </c>
      <c r="H101" s="35" t="s">
        <v>497</v>
      </c>
      <c r="I101" s="30">
        <v>500</v>
      </c>
      <c r="J101" s="30">
        <f t="shared" ref="J101:J108" si="7">I101*F101</f>
        <v>500</v>
      </c>
      <c r="L101" s="30">
        <f t="shared" si="6"/>
        <v>500</v>
      </c>
      <c r="M101" s="30">
        <v>4200</v>
      </c>
      <c r="N101" s="30">
        <f>J101+J102+J103+J104-M101</f>
        <v>15750</v>
      </c>
      <c r="S101" s="17" t="s">
        <v>500</v>
      </c>
    </row>
    <row r="102" spans="1:19">
      <c r="E102" s="17" t="s">
        <v>34</v>
      </c>
      <c r="F102" s="25">
        <v>1</v>
      </c>
      <c r="H102" s="35" t="s">
        <v>498</v>
      </c>
      <c r="I102" s="30">
        <v>5500</v>
      </c>
      <c r="J102" s="30">
        <f t="shared" si="7"/>
        <v>5500</v>
      </c>
      <c r="L102" s="30">
        <f t="shared" si="6"/>
        <v>5500</v>
      </c>
      <c r="M102" s="30">
        <v>0</v>
      </c>
    </row>
    <row r="103" spans="1:19">
      <c r="E103" s="17" t="s">
        <v>496</v>
      </c>
      <c r="F103" s="25">
        <v>5</v>
      </c>
      <c r="H103" s="35" t="s">
        <v>499</v>
      </c>
      <c r="I103" s="30">
        <v>1100</v>
      </c>
      <c r="J103" s="30">
        <f t="shared" si="7"/>
        <v>5500</v>
      </c>
      <c r="L103" s="30">
        <f t="shared" si="6"/>
        <v>5500</v>
      </c>
      <c r="M103" s="30">
        <v>0</v>
      </c>
    </row>
    <row r="104" spans="1:19">
      <c r="E104" s="17" t="s">
        <v>44</v>
      </c>
      <c r="F104" s="25">
        <v>13</v>
      </c>
      <c r="G104" s="17">
        <v>2546</v>
      </c>
      <c r="H104" s="35" t="s">
        <v>1462</v>
      </c>
      <c r="I104" s="30">
        <v>650</v>
      </c>
      <c r="J104" s="30">
        <f t="shared" si="7"/>
        <v>8450</v>
      </c>
      <c r="L104" s="30">
        <f t="shared" si="6"/>
        <v>8450</v>
      </c>
      <c r="M104" s="30">
        <v>0</v>
      </c>
    </row>
    <row r="105" spans="1:19">
      <c r="H105" s="35" t="s">
        <v>1463</v>
      </c>
    </row>
    <row r="106" spans="1:19">
      <c r="A106" s="44">
        <v>41607</v>
      </c>
      <c r="B106" s="17" t="s">
        <v>501</v>
      </c>
      <c r="C106" s="25">
        <v>862</v>
      </c>
      <c r="D106" s="25">
        <v>37827</v>
      </c>
      <c r="E106" s="17" t="s">
        <v>502</v>
      </c>
      <c r="F106" s="25">
        <v>1</v>
      </c>
      <c r="G106" s="17">
        <v>26073</v>
      </c>
      <c r="H106" s="35" t="s">
        <v>503</v>
      </c>
      <c r="I106" s="30">
        <v>22200</v>
      </c>
      <c r="J106" s="30">
        <f t="shared" si="7"/>
        <v>22200</v>
      </c>
      <c r="L106" s="30">
        <f t="shared" si="6"/>
        <v>22200</v>
      </c>
      <c r="M106" s="30">
        <f>J106</f>
        <v>22200</v>
      </c>
      <c r="S106" s="17" t="s">
        <v>743</v>
      </c>
    </row>
    <row r="107" spans="1:19">
      <c r="A107" s="44">
        <v>41607</v>
      </c>
      <c r="B107" s="17" t="s">
        <v>504</v>
      </c>
      <c r="C107" s="25">
        <v>863</v>
      </c>
      <c r="D107" s="25">
        <v>37828</v>
      </c>
      <c r="E107" s="17" t="s">
        <v>496</v>
      </c>
      <c r="F107" s="25">
        <v>1</v>
      </c>
      <c r="G107" s="17">
        <v>2547</v>
      </c>
      <c r="H107" s="35" t="s">
        <v>505</v>
      </c>
      <c r="I107" s="30">
        <v>1100</v>
      </c>
      <c r="J107" s="30">
        <f t="shared" si="7"/>
        <v>1100</v>
      </c>
      <c r="L107" s="30">
        <f t="shared" si="6"/>
        <v>1100</v>
      </c>
      <c r="M107" s="30">
        <f>J107</f>
        <v>1100</v>
      </c>
    </row>
    <row r="108" spans="1:19">
      <c r="E108" s="17" t="s">
        <v>205</v>
      </c>
      <c r="F108" s="25">
        <v>1</v>
      </c>
      <c r="I108" s="30">
        <v>500</v>
      </c>
      <c r="J108" s="30">
        <f t="shared" si="7"/>
        <v>500</v>
      </c>
      <c r="L108" s="30">
        <f t="shared" si="6"/>
        <v>500</v>
      </c>
      <c r="M108" s="30">
        <f>J108</f>
        <v>500</v>
      </c>
    </row>
    <row r="109" spans="1:19" s="23" customFormat="1" ht="15.75" thickBot="1">
      <c r="A109" s="101"/>
      <c r="C109" s="102"/>
      <c r="D109" s="102"/>
      <c r="F109" s="102"/>
      <c r="H109" s="131"/>
      <c r="I109" s="103" t="s">
        <v>697</v>
      </c>
      <c r="J109" s="103">
        <f>SUM(J8:J108)</f>
        <v>644750</v>
      </c>
      <c r="K109" s="103">
        <f>SUM(K8:K108)</f>
        <v>1100</v>
      </c>
      <c r="L109" s="103">
        <f>SUM(L8:L108)</f>
        <v>645850</v>
      </c>
      <c r="M109" s="103">
        <f>SUM(M8:M108)</f>
        <v>622500</v>
      </c>
      <c r="N109" s="103">
        <f>SUM(N8:N108)</f>
        <v>15750</v>
      </c>
      <c r="R109" s="103">
        <f>SUM(R8:R108)</f>
        <v>7600</v>
      </c>
    </row>
    <row r="110" spans="1:19" ht="15.75" thickTop="1"/>
    <row r="111" spans="1:19">
      <c r="J111" s="100"/>
    </row>
    <row r="112" spans="1:19">
      <c r="H112" s="35" t="s">
        <v>738</v>
      </c>
      <c r="J112" s="100">
        <f>+SUM(J8:J108)</f>
        <v>644750</v>
      </c>
    </row>
    <row r="113" spans="8:10">
      <c r="H113" s="35" t="s">
        <v>787</v>
      </c>
      <c r="J113" s="100">
        <f>+SUM(K8:K108)</f>
        <v>1100</v>
      </c>
    </row>
    <row r="114" spans="8:10" ht="15.75" thickBot="1">
      <c r="H114" s="104" t="s">
        <v>799</v>
      </c>
      <c r="J114" s="132">
        <f>SUM(J112:J113)</f>
        <v>645850</v>
      </c>
    </row>
    <row r="115" spans="8:10" ht="15.75" thickTop="1"/>
    <row r="116" spans="8:10">
      <c r="H116" s="35" t="s">
        <v>793</v>
      </c>
    </row>
    <row r="117" spans="8:10">
      <c r="H117" s="35" t="s">
        <v>11</v>
      </c>
      <c r="J117" s="100">
        <f>+SUM(M8:M108)</f>
        <v>622500</v>
      </c>
    </row>
    <row r="118" spans="8:10">
      <c r="H118" s="35" t="s">
        <v>786</v>
      </c>
      <c r="J118" s="100">
        <f>+SUM(R8:R108)</f>
        <v>7600</v>
      </c>
    </row>
    <row r="119" spans="8:10">
      <c r="H119" s="35" t="s">
        <v>813</v>
      </c>
      <c r="J119" s="100">
        <f>+SUM(N8:N108)</f>
        <v>15750</v>
      </c>
    </row>
    <row r="120" spans="8:10" ht="15.75" thickBot="1">
      <c r="H120" s="104" t="s">
        <v>801</v>
      </c>
      <c r="J120" s="132">
        <f>SUM(J117:J119)</f>
        <v>645850</v>
      </c>
    </row>
    <row r="121" spans="8:10" ht="15.75" thickTop="1"/>
  </sheetData>
  <mergeCells count="13">
    <mergeCell ref="F5:F7"/>
    <mergeCell ref="I5:I7"/>
    <mergeCell ref="J5:J7"/>
    <mergeCell ref="D5:D7"/>
    <mergeCell ref="A5:A7"/>
    <mergeCell ref="B5:B7"/>
    <mergeCell ref="C5:C7"/>
    <mergeCell ref="E5:E7"/>
    <mergeCell ref="M5:R5"/>
    <mergeCell ref="S5:S7"/>
    <mergeCell ref="M6:M7"/>
    <mergeCell ref="N6:N7"/>
    <mergeCell ref="O6:R6"/>
  </mergeCells>
  <phoneticPr fontId="0" type="noConversion"/>
  <printOptions horizontalCentered="1" gridLines="1"/>
  <pageMargins left="0.25" right="0.25" top="0.5" bottom="0.5" header="0.3" footer="0.3"/>
  <pageSetup paperSize="5" scale="60" orientation="landscape" horizontalDpi="300" verticalDpi="300" r:id="rId1"/>
  <rowBreaks count="1" manualBreakCount="1">
    <brk id="63" max="20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139"/>
  <sheetViews>
    <sheetView zoomScaleNormal="100" workbookViewId="0">
      <pane ySplit="7" topLeftCell="A100" activePane="bottomLeft" state="frozen"/>
      <selection pane="bottomLeft" activeCell="C44" sqref="C44"/>
    </sheetView>
  </sheetViews>
  <sheetFormatPr defaultColWidth="9" defaultRowHeight="14.25"/>
  <cols>
    <col min="1" max="1" width="2" style="68" customWidth="1"/>
    <col min="2" max="2" width="10.42578125" style="71" customWidth="1"/>
    <col min="3" max="3" width="19.85546875" style="68" customWidth="1"/>
    <col min="4" max="4" width="11.5703125" style="69" customWidth="1"/>
    <col min="5" max="5" width="10.140625" style="69" customWidth="1"/>
    <col min="6" max="6" width="18.85546875" style="68" customWidth="1"/>
    <col min="7" max="7" width="5.42578125" style="69" customWidth="1"/>
    <col min="8" max="8" width="9" style="69" customWidth="1"/>
    <col min="9" max="9" width="38.28515625" style="75" customWidth="1"/>
    <col min="10" max="10" width="11.85546875" style="70" customWidth="1"/>
    <col min="11" max="11" width="16.42578125" style="70" customWidth="1"/>
    <col min="12" max="12" width="11.42578125" style="70" customWidth="1"/>
    <col min="13" max="13" width="13.28515625" style="70" customWidth="1"/>
    <col min="14" max="14" width="13.140625" style="52" customWidth="1"/>
    <col min="15" max="15" width="29" style="68" hidden="1" customWidth="1"/>
    <col min="16" max="16384" width="9" style="68"/>
  </cols>
  <sheetData>
    <row r="1" spans="1:18" s="48" customFormat="1" ht="15">
      <c r="A1" s="46" t="s">
        <v>0</v>
      </c>
      <c r="B1" s="47"/>
      <c r="D1" s="50"/>
      <c r="E1" s="51"/>
      <c r="G1" s="50"/>
      <c r="H1" s="50"/>
      <c r="I1" s="143"/>
      <c r="J1" s="52"/>
      <c r="K1" s="52"/>
      <c r="L1" s="52"/>
      <c r="M1" s="52"/>
      <c r="N1" s="52"/>
    </row>
    <row r="2" spans="1:18" s="48" customFormat="1" ht="15">
      <c r="A2" s="46" t="s">
        <v>790</v>
      </c>
      <c r="B2" s="47"/>
      <c r="D2" s="50"/>
      <c r="E2" s="51"/>
      <c r="G2" s="50"/>
      <c r="H2" s="50"/>
      <c r="I2" s="143"/>
      <c r="J2" s="52"/>
      <c r="K2" s="52"/>
      <c r="L2" s="52"/>
      <c r="M2" s="52"/>
      <c r="N2" s="52"/>
    </row>
    <row r="3" spans="1:18" s="48" customFormat="1" ht="15">
      <c r="A3" s="328">
        <v>41607</v>
      </c>
      <c r="B3" s="328"/>
      <c r="C3" s="328"/>
      <c r="D3" s="50"/>
      <c r="E3" s="51"/>
      <c r="G3" s="50"/>
      <c r="H3" s="50"/>
      <c r="I3" s="143"/>
      <c r="J3" s="52"/>
      <c r="K3" s="52"/>
      <c r="L3" s="52"/>
      <c r="M3" s="52"/>
      <c r="N3" s="52"/>
    </row>
    <row r="4" spans="1:18" s="48" customFormat="1" ht="15" thickBot="1">
      <c r="B4" s="47"/>
      <c r="D4" s="50"/>
      <c r="E4" s="51"/>
      <c r="G4" s="50"/>
      <c r="H4" s="50"/>
      <c r="I4" s="143"/>
      <c r="J4" s="52"/>
      <c r="K4" s="52"/>
      <c r="L4" s="52"/>
      <c r="M4" s="52"/>
      <c r="N4" s="52"/>
    </row>
    <row r="5" spans="1:18" s="55" customFormat="1" ht="30.75" customHeight="1" thickBot="1">
      <c r="B5" s="329" t="s">
        <v>1</v>
      </c>
      <c r="C5" s="326" t="s">
        <v>2</v>
      </c>
      <c r="D5" s="324" t="s">
        <v>816</v>
      </c>
      <c r="E5" s="330" t="s">
        <v>4</v>
      </c>
      <c r="F5" s="326" t="s">
        <v>5</v>
      </c>
      <c r="G5" s="324" t="s">
        <v>6</v>
      </c>
      <c r="H5" s="56"/>
      <c r="I5" s="144"/>
      <c r="J5" s="325" t="s">
        <v>7</v>
      </c>
      <c r="K5" s="325" t="s">
        <v>788</v>
      </c>
      <c r="L5" s="58"/>
      <c r="M5" s="58"/>
      <c r="N5" s="157" t="s">
        <v>793</v>
      </c>
      <c r="O5" s="326" t="s">
        <v>8</v>
      </c>
      <c r="P5" s="60"/>
      <c r="Q5" s="60"/>
      <c r="R5" s="60"/>
    </row>
    <row r="6" spans="1:18" s="48" customFormat="1" ht="12.75" customHeight="1" thickBot="1">
      <c r="B6" s="329"/>
      <c r="C6" s="326"/>
      <c r="D6" s="324"/>
      <c r="E6" s="330"/>
      <c r="F6" s="326"/>
      <c r="G6" s="324"/>
      <c r="H6" s="61" t="s">
        <v>9</v>
      </c>
      <c r="I6" s="61" t="s">
        <v>10</v>
      </c>
      <c r="J6" s="325"/>
      <c r="K6" s="325"/>
      <c r="L6" s="156" t="s">
        <v>736</v>
      </c>
      <c r="M6" s="156" t="s">
        <v>697</v>
      </c>
      <c r="N6" s="327" t="s">
        <v>11</v>
      </c>
      <c r="O6" s="326"/>
    </row>
    <row r="7" spans="1:18" s="48" customFormat="1" ht="30.75" thickBot="1">
      <c r="B7" s="329"/>
      <c r="C7" s="326"/>
      <c r="D7" s="324"/>
      <c r="E7" s="330"/>
      <c r="F7" s="326"/>
      <c r="G7" s="324"/>
      <c r="H7" s="65" t="s">
        <v>15</v>
      </c>
      <c r="I7" s="145"/>
      <c r="J7" s="325"/>
      <c r="K7" s="325"/>
      <c r="L7" s="156" t="s">
        <v>737</v>
      </c>
      <c r="M7" s="156" t="s">
        <v>789</v>
      </c>
      <c r="N7" s="327"/>
      <c r="O7" s="326"/>
    </row>
    <row r="8" spans="1:18">
      <c r="B8" s="71">
        <v>41607</v>
      </c>
      <c r="C8" s="68" t="s">
        <v>1075</v>
      </c>
      <c r="D8" s="69">
        <v>773</v>
      </c>
      <c r="E8" s="69">
        <v>38024</v>
      </c>
      <c r="F8" s="68" t="s">
        <v>1076</v>
      </c>
      <c r="G8" s="69">
        <v>1</v>
      </c>
      <c r="H8" s="69">
        <v>26109</v>
      </c>
      <c r="I8" s="75" t="s">
        <v>1077</v>
      </c>
      <c r="J8" s="70">
        <v>7000</v>
      </c>
      <c r="K8" s="70">
        <f t="shared" ref="K8:K16" si="0">J8*G8</f>
        <v>7000</v>
      </c>
      <c r="M8" s="70">
        <f>+K8+L8</f>
        <v>7000</v>
      </c>
      <c r="N8" s="52">
        <f>K8</f>
        <v>7000</v>
      </c>
    </row>
    <row r="9" spans="1:18">
      <c r="K9" s="70">
        <v>0</v>
      </c>
      <c r="L9" s="70">
        <v>500</v>
      </c>
      <c r="M9" s="70">
        <f>+K9+L9</f>
        <v>500</v>
      </c>
      <c r="N9" s="52">
        <v>500</v>
      </c>
    </row>
    <row r="10" spans="1:18">
      <c r="B10" s="71">
        <v>41607</v>
      </c>
      <c r="C10" s="68" t="s">
        <v>1078</v>
      </c>
      <c r="D10" s="69">
        <v>774</v>
      </c>
      <c r="E10" s="69">
        <v>38110</v>
      </c>
      <c r="F10" s="68" t="s">
        <v>1079</v>
      </c>
      <c r="G10" s="69">
        <v>1</v>
      </c>
      <c r="H10" s="69">
        <v>2451</v>
      </c>
      <c r="I10" s="75" t="s">
        <v>1080</v>
      </c>
      <c r="J10" s="70">
        <v>16500</v>
      </c>
      <c r="K10" s="70">
        <f t="shared" si="0"/>
        <v>16500</v>
      </c>
      <c r="M10" s="70">
        <f t="shared" ref="M10:M73" si="1">+K10+L10</f>
        <v>16500</v>
      </c>
    </row>
    <row r="11" spans="1:18">
      <c r="F11" s="68" t="s">
        <v>867</v>
      </c>
      <c r="G11" s="69">
        <v>1</v>
      </c>
      <c r="I11" s="146" t="s">
        <v>1081</v>
      </c>
      <c r="J11" s="70">
        <v>950</v>
      </c>
      <c r="K11" s="70">
        <f t="shared" si="0"/>
        <v>950</v>
      </c>
      <c r="M11" s="70">
        <f t="shared" si="1"/>
        <v>950</v>
      </c>
      <c r="N11" s="52">
        <f>SUM(K10:K11)</f>
        <v>17450</v>
      </c>
    </row>
    <row r="12" spans="1:18">
      <c r="B12" s="71">
        <v>41607</v>
      </c>
      <c r="C12" s="68" t="s">
        <v>1082</v>
      </c>
      <c r="D12" s="69">
        <v>778</v>
      </c>
      <c r="E12" s="69">
        <v>38112</v>
      </c>
      <c r="F12" s="68" t="s">
        <v>867</v>
      </c>
      <c r="G12" s="69">
        <v>1</v>
      </c>
      <c r="H12" s="69">
        <v>2455</v>
      </c>
      <c r="I12" s="75" t="s">
        <v>1083</v>
      </c>
      <c r="J12" s="70">
        <v>950</v>
      </c>
      <c r="K12" s="70">
        <f t="shared" si="0"/>
        <v>950</v>
      </c>
      <c r="M12" s="70">
        <f t="shared" si="1"/>
        <v>950</v>
      </c>
      <c r="N12" s="52">
        <f>K12</f>
        <v>950</v>
      </c>
    </row>
    <row r="13" spans="1:18">
      <c r="B13" s="71">
        <v>41607</v>
      </c>
      <c r="C13" s="68" t="s">
        <v>1084</v>
      </c>
      <c r="D13" s="69">
        <v>777</v>
      </c>
      <c r="E13" s="69">
        <v>38026</v>
      </c>
      <c r="F13" s="68" t="s">
        <v>1085</v>
      </c>
      <c r="G13" s="69">
        <v>1</v>
      </c>
      <c r="H13" s="69">
        <v>2454</v>
      </c>
      <c r="I13" s="75" t="s">
        <v>1086</v>
      </c>
      <c r="J13" s="70">
        <v>10500</v>
      </c>
      <c r="K13" s="70">
        <f t="shared" si="0"/>
        <v>10500</v>
      </c>
      <c r="M13" s="70">
        <f t="shared" si="1"/>
        <v>10500</v>
      </c>
    </row>
    <row r="14" spans="1:18">
      <c r="F14" s="68" t="s">
        <v>863</v>
      </c>
      <c r="G14" s="69">
        <v>1</v>
      </c>
      <c r="J14" s="70">
        <v>300</v>
      </c>
      <c r="K14" s="70">
        <f t="shared" si="0"/>
        <v>300</v>
      </c>
      <c r="M14" s="70">
        <f t="shared" si="1"/>
        <v>300</v>
      </c>
      <c r="N14" s="52">
        <f>SUM(K13:K14)</f>
        <v>10800</v>
      </c>
    </row>
    <row r="15" spans="1:18">
      <c r="B15" s="71">
        <v>41607</v>
      </c>
      <c r="C15" s="68" t="s">
        <v>560</v>
      </c>
      <c r="D15" s="69">
        <v>776</v>
      </c>
      <c r="E15" s="69">
        <v>38025</v>
      </c>
      <c r="F15" s="68" t="s">
        <v>883</v>
      </c>
      <c r="G15" s="69">
        <v>1</v>
      </c>
      <c r="I15" s="75" t="s">
        <v>1087</v>
      </c>
      <c r="J15" s="70">
        <v>5500</v>
      </c>
      <c r="K15" s="70">
        <f>J15*G15</f>
        <v>5500</v>
      </c>
      <c r="M15" s="70">
        <f>+K15+L15</f>
        <v>5500</v>
      </c>
      <c r="N15" s="52">
        <f>SUM(K15:K15)</f>
        <v>5500</v>
      </c>
    </row>
    <row r="16" spans="1:18">
      <c r="B16" s="71">
        <v>41607</v>
      </c>
      <c r="C16" s="68" t="s">
        <v>1088</v>
      </c>
      <c r="D16" s="69">
        <v>775</v>
      </c>
      <c r="E16" s="69">
        <v>38111</v>
      </c>
      <c r="F16" s="68" t="s">
        <v>872</v>
      </c>
      <c r="G16" s="69">
        <v>2</v>
      </c>
      <c r="H16" s="69">
        <v>2452</v>
      </c>
      <c r="I16" s="75" t="s">
        <v>1089</v>
      </c>
      <c r="J16" s="70">
        <v>650</v>
      </c>
      <c r="K16" s="70">
        <f t="shared" si="0"/>
        <v>1300</v>
      </c>
      <c r="M16" s="70">
        <f t="shared" si="1"/>
        <v>1300</v>
      </c>
      <c r="N16" s="52">
        <f>K16</f>
        <v>1300</v>
      </c>
    </row>
    <row r="17" spans="2:14">
      <c r="I17" s="75" t="s">
        <v>1090</v>
      </c>
      <c r="M17" s="70">
        <f t="shared" si="1"/>
        <v>0</v>
      </c>
    </row>
    <row r="18" spans="2:14">
      <c r="B18" s="71">
        <v>41607</v>
      </c>
      <c r="C18" s="68" t="s">
        <v>1091</v>
      </c>
      <c r="D18" s="69">
        <v>779</v>
      </c>
      <c r="E18" s="69">
        <v>38113</v>
      </c>
      <c r="F18" s="68" t="s">
        <v>821</v>
      </c>
      <c r="G18" s="69">
        <v>1</v>
      </c>
      <c r="H18" s="69">
        <v>2456</v>
      </c>
      <c r="I18" s="75" t="s">
        <v>1092</v>
      </c>
      <c r="J18" s="70">
        <v>5500</v>
      </c>
      <c r="K18" s="70">
        <f>J18*G18</f>
        <v>5500</v>
      </c>
      <c r="M18" s="70">
        <f t="shared" si="1"/>
        <v>5500</v>
      </c>
      <c r="N18" s="52">
        <f>K18</f>
        <v>5500</v>
      </c>
    </row>
    <row r="19" spans="2:14">
      <c r="B19" s="71">
        <v>41607</v>
      </c>
      <c r="C19" s="68" t="s">
        <v>1093</v>
      </c>
      <c r="D19" s="69">
        <v>780</v>
      </c>
      <c r="E19" s="69">
        <v>38027</v>
      </c>
      <c r="F19" s="68" t="s">
        <v>867</v>
      </c>
      <c r="G19" s="69">
        <v>1</v>
      </c>
      <c r="H19" s="69">
        <v>2457</v>
      </c>
      <c r="I19" s="75" t="s">
        <v>1094</v>
      </c>
      <c r="J19" s="70">
        <v>950</v>
      </c>
      <c r="K19" s="70">
        <f>J19*G19</f>
        <v>950</v>
      </c>
      <c r="M19" s="70">
        <f t="shared" si="1"/>
        <v>950</v>
      </c>
      <c r="N19" s="52">
        <f>K19</f>
        <v>950</v>
      </c>
    </row>
    <row r="20" spans="2:14">
      <c r="B20" s="71">
        <v>41607</v>
      </c>
      <c r="C20" s="68" t="s">
        <v>1095</v>
      </c>
      <c r="D20" s="69">
        <v>781</v>
      </c>
      <c r="E20" s="69">
        <v>38114</v>
      </c>
      <c r="F20" s="68" t="s">
        <v>824</v>
      </c>
      <c r="G20" s="69">
        <v>4</v>
      </c>
      <c r="H20" s="69">
        <v>2458</v>
      </c>
      <c r="I20" s="75" t="s">
        <v>1096</v>
      </c>
      <c r="J20" s="70">
        <v>1100</v>
      </c>
      <c r="K20" s="70">
        <f>J20*G20</f>
        <v>4400</v>
      </c>
      <c r="M20" s="70">
        <f t="shared" si="1"/>
        <v>4400</v>
      </c>
      <c r="N20" s="52">
        <f>K20</f>
        <v>4400</v>
      </c>
    </row>
    <row r="21" spans="2:14">
      <c r="I21" s="75">
        <v>11254</v>
      </c>
      <c r="M21" s="70">
        <f t="shared" si="1"/>
        <v>0</v>
      </c>
    </row>
    <row r="22" spans="2:14">
      <c r="I22" s="75">
        <v>10525</v>
      </c>
      <c r="M22" s="70">
        <f t="shared" si="1"/>
        <v>0</v>
      </c>
    </row>
    <row r="23" spans="2:14">
      <c r="I23" s="75">
        <v>11498</v>
      </c>
      <c r="M23" s="70">
        <f t="shared" si="1"/>
        <v>0</v>
      </c>
    </row>
    <row r="24" spans="2:14">
      <c r="B24" s="71">
        <v>41607</v>
      </c>
      <c r="C24" s="68" t="s">
        <v>1097</v>
      </c>
      <c r="D24" s="69">
        <v>782</v>
      </c>
      <c r="E24" s="69">
        <v>38028</v>
      </c>
      <c r="F24" s="68" t="s">
        <v>883</v>
      </c>
      <c r="G24" s="69">
        <v>1</v>
      </c>
      <c r="H24" s="69">
        <v>2459</v>
      </c>
      <c r="I24" s="75" t="s">
        <v>1098</v>
      </c>
      <c r="J24" s="70">
        <v>5500</v>
      </c>
      <c r="K24" s="70">
        <f t="shared" ref="K24:K57" si="2">J24*G24</f>
        <v>5500</v>
      </c>
      <c r="M24" s="70">
        <f t="shared" si="1"/>
        <v>5500</v>
      </c>
    </row>
    <row r="25" spans="2:14">
      <c r="F25" s="68" t="s">
        <v>863</v>
      </c>
      <c r="G25" s="69">
        <v>1</v>
      </c>
      <c r="J25" s="70">
        <v>300</v>
      </c>
      <c r="K25" s="70">
        <f t="shared" si="2"/>
        <v>300</v>
      </c>
      <c r="M25" s="70">
        <f t="shared" si="1"/>
        <v>300</v>
      </c>
      <c r="N25" s="52">
        <f>SUM(K24:K25)</f>
        <v>5800</v>
      </c>
    </row>
    <row r="26" spans="2:14">
      <c r="B26" s="71">
        <v>41607</v>
      </c>
      <c r="C26" s="68" t="s">
        <v>1099</v>
      </c>
      <c r="D26" s="69">
        <v>783</v>
      </c>
      <c r="E26" s="69">
        <v>38029</v>
      </c>
      <c r="F26" s="68" t="s">
        <v>1100</v>
      </c>
      <c r="G26" s="69">
        <v>1</v>
      </c>
      <c r="H26" s="69">
        <v>2460</v>
      </c>
      <c r="I26" s="75" t="s">
        <v>1101</v>
      </c>
      <c r="J26" s="70">
        <v>650</v>
      </c>
      <c r="K26" s="70">
        <f t="shared" si="2"/>
        <v>650</v>
      </c>
      <c r="M26" s="70">
        <f t="shared" si="1"/>
        <v>650</v>
      </c>
      <c r="N26" s="52">
        <f>K26</f>
        <v>650</v>
      </c>
    </row>
    <row r="27" spans="2:14">
      <c r="B27" s="71">
        <v>41607</v>
      </c>
      <c r="C27" s="68" t="s">
        <v>1102</v>
      </c>
      <c r="D27" s="69">
        <v>784</v>
      </c>
      <c r="E27" s="69">
        <v>38030</v>
      </c>
      <c r="F27" s="68" t="s">
        <v>1100</v>
      </c>
      <c r="G27" s="69">
        <v>2</v>
      </c>
      <c r="H27" s="69">
        <v>2461</v>
      </c>
      <c r="I27" s="75" t="s">
        <v>1103</v>
      </c>
      <c r="J27" s="70">
        <v>650</v>
      </c>
      <c r="K27" s="70">
        <f t="shared" si="2"/>
        <v>1300</v>
      </c>
      <c r="M27" s="70">
        <f t="shared" si="1"/>
        <v>1300</v>
      </c>
    </row>
    <row r="28" spans="2:14">
      <c r="I28" s="75">
        <v>16108</v>
      </c>
      <c r="M28" s="70">
        <f t="shared" si="1"/>
        <v>0</v>
      </c>
    </row>
    <row r="29" spans="2:14">
      <c r="F29" s="68" t="s">
        <v>867</v>
      </c>
      <c r="G29" s="69">
        <v>1</v>
      </c>
      <c r="I29" s="75" t="s">
        <v>1104</v>
      </c>
      <c r="J29" s="70">
        <v>950</v>
      </c>
      <c r="K29" s="70">
        <f t="shared" si="2"/>
        <v>950</v>
      </c>
      <c r="M29" s="70">
        <f t="shared" si="1"/>
        <v>950</v>
      </c>
      <c r="N29" s="52">
        <f>SUM(K27:K29)</f>
        <v>2250</v>
      </c>
    </row>
    <row r="30" spans="2:14">
      <c r="B30" s="71">
        <v>41607</v>
      </c>
      <c r="C30" s="68" t="s">
        <v>1105</v>
      </c>
      <c r="D30" s="69">
        <v>785</v>
      </c>
      <c r="E30" s="69">
        <v>38031</v>
      </c>
      <c r="F30" s="68" t="s">
        <v>867</v>
      </c>
      <c r="G30" s="69">
        <v>1</v>
      </c>
      <c r="H30" s="69">
        <v>2462</v>
      </c>
      <c r="I30" s="75" t="s">
        <v>1106</v>
      </c>
      <c r="J30" s="70">
        <v>950</v>
      </c>
      <c r="K30" s="70">
        <f t="shared" si="2"/>
        <v>950</v>
      </c>
      <c r="M30" s="70">
        <f t="shared" si="1"/>
        <v>950</v>
      </c>
      <c r="N30" s="52">
        <f>K30</f>
        <v>950</v>
      </c>
    </row>
    <row r="31" spans="2:14">
      <c r="B31" s="71">
        <v>41607</v>
      </c>
      <c r="C31" s="68" t="s">
        <v>1107</v>
      </c>
      <c r="D31" s="69">
        <v>786</v>
      </c>
      <c r="E31" s="69">
        <v>38115</v>
      </c>
      <c r="F31" s="68" t="s">
        <v>867</v>
      </c>
      <c r="G31" s="69">
        <v>1</v>
      </c>
      <c r="H31" s="69">
        <v>2463</v>
      </c>
      <c r="I31" s="75" t="s">
        <v>1108</v>
      </c>
      <c r="J31" s="70">
        <v>950</v>
      </c>
      <c r="K31" s="70">
        <f t="shared" si="2"/>
        <v>950</v>
      </c>
      <c r="M31" s="70">
        <f t="shared" si="1"/>
        <v>950</v>
      </c>
    </row>
    <row r="32" spans="2:14">
      <c r="F32" s="68" t="s">
        <v>1100</v>
      </c>
      <c r="G32" s="69">
        <v>1</v>
      </c>
      <c r="I32" s="75" t="s">
        <v>1109</v>
      </c>
      <c r="J32" s="70">
        <v>650</v>
      </c>
      <c r="K32" s="70">
        <f t="shared" si="2"/>
        <v>650</v>
      </c>
      <c r="M32" s="70">
        <f t="shared" si="1"/>
        <v>650</v>
      </c>
      <c r="N32" s="52">
        <f>SUM(K31:K32)</f>
        <v>1600</v>
      </c>
    </row>
    <row r="33" spans="2:14">
      <c r="B33" s="71">
        <v>41607</v>
      </c>
      <c r="C33" s="68" t="s">
        <v>1110</v>
      </c>
      <c r="D33" s="69">
        <v>787</v>
      </c>
      <c r="E33" s="69">
        <v>38032</v>
      </c>
      <c r="F33" s="68" t="s">
        <v>1111</v>
      </c>
      <c r="G33" s="69">
        <v>1</v>
      </c>
      <c r="H33" s="69">
        <v>2464</v>
      </c>
      <c r="I33" s="75" t="s">
        <v>1112</v>
      </c>
      <c r="J33" s="70">
        <v>1100</v>
      </c>
      <c r="K33" s="70">
        <f t="shared" si="2"/>
        <v>1100</v>
      </c>
      <c r="M33" s="70">
        <f t="shared" si="1"/>
        <v>1100</v>
      </c>
      <c r="N33" s="52">
        <f>K33</f>
        <v>1100</v>
      </c>
    </row>
    <row r="34" spans="2:14">
      <c r="B34" s="71">
        <v>41607</v>
      </c>
      <c r="C34" s="68" t="s">
        <v>1113</v>
      </c>
      <c r="D34" s="69">
        <v>788</v>
      </c>
      <c r="E34" s="69">
        <v>38033</v>
      </c>
      <c r="F34" s="68" t="s">
        <v>1114</v>
      </c>
      <c r="G34" s="69">
        <v>2</v>
      </c>
      <c r="H34" s="69">
        <v>2465</v>
      </c>
      <c r="I34" s="75" t="s">
        <v>1115</v>
      </c>
      <c r="J34" s="70">
        <v>7700</v>
      </c>
      <c r="K34" s="70">
        <f t="shared" si="2"/>
        <v>15400</v>
      </c>
      <c r="M34" s="70">
        <f t="shared" si="1"/>
        <v>15400</v>
      </c>
      <c r="N34" s="52">
        <f>K34</f>
        <v>15400</v>
      </c>
    </row>
    <row r="35" spans="2:14">
      <c r="I35" s="75" t="s">
        <v>1116</v>
      </c>
      <c r="M35" s="70">
        <f t="shared" si="1"/>
        <v>0</v>
      </c>
    </row>
    <row r="36" spans="2:14">
      <c r="B36" s="71">
        <v>41607</v>
      </c>
      <c r="C36" s="68" t="s">
        <v>1117</v>
      </c>
      <c r="D36" s="69">
        <v>789</v>
      </c>
      <c r="E36" s="69">
        <v>38116</v>
      </c>
      <c r="F36" s="68" t="s">
        <v>883</v>
      </c>
      <c r="G36" s="69">
        <v>1</v>
      </c>
      <c r="H36" s="69">
        <v>2466</v>
      </c>
      <c r="I36" s="75" t="s">
        <v>1118</v>
      </c>
      <c r="J36" s="70">
        <v>5500</v>
      </c>
      <c r="K36" s="70">
        <f t="shared" si="2"/>
        <v>5500</v>
      </c>
      <c r="M36" s="70">
        <f t="shared" si="1"/>
        <v>5500</v>
      </c>
    </row>
    <row r="37" spans="2:14">
      <c r="F37" s="68" t="s">
        <v>863</v>
      </c>
      <c r="G37" s="69">
        <v>1</v>
      </c>
      <c r="J37" s="70">
        <v>300</v>
      </c>
      <c r="K37" s="70">
        <f t="shared" si="2"/>
        <v>300</v>
      </c>
      <c r="M37" s="70">
        <f t="shared" si="1"/>
        <v>300</v>
      </c>
      <c r="N37" s="52">
        <f>SUM(K36:K37)</f>
        <v>5800</v>
      </c>
    </row>
    <row r="38" spans="2:14">
      <c r="B38" s="71">
        <v>41607</v>
      </c>
      <c r="C38" s="68" t="s">
        <v>1119</v>
      </c>
      <c r="D38" s="69">
        <v>790</v>
      </c>
      <c r="E38" s="69">
        <v>38034</v>
      </c>
      <c r="F38" s="68" t="s">
        <v>1079</v>
      </c>
      <c r="G38" s="69">
        <v>1</v>
      </c>
      <c r="H38" s="69">
        <v>2468</v>
      </c>
      <c r="I38" s="75" t="s">
        <v>1120</v>
      </c>
      <c r="J38" s="70">
        <v>16500</v>
      </c>
      <c r="K38" s="70">
        <f t="shared" si="2"/>
        <v>16500</v>
      </c>
      <c r="M38" s="70">
        <f t="shared" si="1"/>
        <v>16500</v>
      </c>
      <c r="N38" s="52">
        <f>K38</f>
        <v>16500</v>
      </c>
    </row>
    <row r="39" spans="2:14">
      <c r="B39" s="71">
        <v>41607</v>
      </c>
      <c r="C39" s="68" t="s">
        <v>1121</v>
      </c>
      <c r="D39" s="69">
        <v>791</v>
      </c>
      <c r="E39" s="69">
        <v>38118</v>
      </c>
      <c r="F39" s="68" t="s">
        <v>883</v>
      </c>
      <c r="G39" s="69">
        <v>1</v>
      </c>
      <c r="H39" s="69">
        <v>2469</v>
      </c>
      <c r="I39" s="75" t="s">
        <v>1122</v>
      </c>
      <c r="J39" s="70">
        <v>5500</v>
      </c>
      <c r="K39" s="70">
        <f t="shared" si="2"/>
        <v>5500</v>
      </c>
      <c r="M39" s="70">
        <f t="shared" si="1"/>
        <v>5500</v>
      </c>
    </row>
    <row r="40" spans="2:14">
      <c r="F40" s="68" t="s">
        <v>863</v>
      </c>
      <c r="G40" s="69">
        <v>1</v>
      </c>
      <c r="J40" s="70">
        <v>300</v>
      </c>
      <c r="K40" s="70">
        <f t="shared" si="2"/>
        <v>300</v>
      </c>
      <c r="M40" s="70">
        <f t="shared" si="1"/>
        <v>300</v>
      </c>
      <c r="N40" s="52">
        <f>SUM(K39:K40)</f>
        <v>5800</v>
      </c>
    </row>
    <row r="41" spans="2:14">
      <c r="B41" s="71">
        <v>41607</v>
      </c>
      <c r="C41" s="68" t="s">
        <v>1123</v>
      </c>
      <c r="D41" s="69">
        <v>792</v>
      </c>
      <c r="E41" s="69">
        <v>38117</v>
      </c>
      <c r="F41" s="68" t="s">
        <v>1076</v>
      </c>
      <c r="G41" s="69">
        <v>1</v>
      </c>
      <c r="H41" s="69">
        <v>26110</v>
      </c>
      <c r="I41" s="75" t="s">
        <v>1124</v>
      </c>
      <c r="J41" s="70">
        <v>7000</v>
      </c>
      <c r="K41" s="70">
        <f t="shared" si="2"/>
        <v>7000</v>
      </c>
      <c r="M41" s="70">
        <f t="shared" si="1"/>
        <v>7000</v>
      </c>
      <c r="N41" s="52">
        <f t="shared" ref="N41:N47" si="3">K41</f>
        <v>7000</v>
      </c>
    </row>
    <row r="42" spans="2:14">
      <c r="K42" s="70">
        <v>0</v>
      </c>
      <c r="L42" s="70">
        <v>300</v>
      </c>
      <c r="M42" s="70">
        <f t="shared" si="1"/>
        <v>300</v>
      </c>
      <c r="N42" s="52">
        <v>300</v>
      </c>
    </row>
    <row r="43" spans="2:14">
      <c r="B43" s="71">
        <v>41607</v>
      </c>
      <c r="C43" s="68" t="s">
        <v>1125</v>
      </c>
      <c r="D43" s="69">
        <v>793</v>
      </c>
      <c r="E43" s="69">
        <v>38119</v>
      </c>
      <c r="F43" s="68" t="s">
        <v>1126</v>
      </c>
      <c r="G43" s="69">
        <v>1</v>
      </c>
      <c r="H43" s="69">
        <v>2470</v>
      </c>
      <c r="I43" s="75" t="s">
        <v>1127</v>
      </c>
      <c r="J43" s="70">
        <v>12300</v>
      </c>
      <c r="K43" s="70">
        <f t="shared" si="2"/>
        <v>12300</v>
      </c>
      <c r="M43" s="70">
        <f t="shared" si="1"/>
        <v>12300</v>
      </c>
      <c r="N43" s="52">
        <f t="shared" si="3"/>
        <v>12300</v>
      </c>
    </row>
    <row r="44" spans="2:14">
      <c r="B44" s="71">
        <v>41607</v>
      </c>
      <c r="C44" s="68" t="s">
        <v>1128</v>
      </c>
      <c r="D44" s="69">
        <v>794</v>
      </c>
      <c r="E44" s="69">
        <v>38120</v>
      </c>
      <c r="F44" s="68" t="s">
        <v>824</v>
      </c>
      <c r="G44" s="69">
        <v>1</v>
      </c>
      <c r="H44" s="69">
        <v>2471</v>
      </c>
      <c r="I44" s="75" t="s">
        <v>1129</v>
      </c>
      <c r="J44" s="70">
        <v>1100</v>
      </c>
      <c r="K44" s="70">
        <f t="shared" si="2"/>
        <v>1100</v>
      </c>
      <c r="M44" s="70">
        <f t="shared" si="1"/>
        <v>1100</v>
      </c>
      <c r="N44" s="52">
        <f t="shared" si="3"/>
        <v>1100</v>
      </c>
    </row>
    <row r="45" spans="2:14">
      <c r="B45" s="71">
        <v>41607</v>
      </c>
      <c r="C45" s="68" t="s">
        <v>1130</v>
      </c>
      <c r="D45" s="69">
        <v>795</v>
      </c>
      <c r="E45" s="69">
        <v>38121</v>
      </c>
      <c r="F45" s="68" t="s">
        <v>1131</v>
      </c>
      <c r="G45" s="69">
        <v>1</v>
      </c>
      <c r="H45" s="69">
        <v>2472</v>
      </c>
      <c r="I45" s="75" t="s">
        <v>1132</v>
      </c>
      <c r="J45" s="70">
        <v>16500</v>
      </c>
      <c r="K45" s="70">
        <f t="shared" si="2"/>
        <v>16500</v>
      </c>
      <c r="M45" s="70">
        <f t="shared" si="1"/>
        <v>16500</v>
      </c>
      <c r="N45" s="52">
        <f t="shared" si="3"/>
        <v>16500</v>
      </c>
    </row>
    <row r="46" spans="2:14">
      <c r="B46" s="71">
        <v>41607</v>
      </c>
      <c r="C46" s="68" t="s">
        <v>1133</v>
      </c>
      <c r="D46" s="69">
        <v>796</v>
      </c>
      <c r="E46" s="69">
        <v>38122</v>
      </c>
      <c r="F46" s="68" t="s">
        <v>824</v>
      </c>
      <c r="G46" s="69">
        <v>1</v>
      </c>
      <c r="H46" s="69">
        <v>2473</v>
      </c>
      <c r="I46" s="75" t="s">
        <v>1134</v>
      </c>
      <c r="J46" s="70">
        <v>1100</v>
      </c>
      <c r="K46" s="70">
        <f t="shared" si="2"/>
        <v>1100</v>
      </c>
      <c r="M46" s="70">
        <f t="shared" si="1"/>
        <v>1100</v>
      </c>
      <c r="N46" s="52">
        <f t="shared" si="3"/>
        <v>1100</v>
      </c>
    </row>
    <row r="47" spans="2:14">
      <c r="B47" s="71">
        <v>41607</v>
      </c>
      <c r="C47" s="68" t="s">
        <v>1135</v>
      </c>
      <c r="D47" s="69">
        <v>797</v>
      </c>
      <c r="E47" s="69">
        <v>38123</v>
      </c>
      <c r="F47" s="68" t="s">
        <v>1136</v>
      </c>
      <c r="G47" s="69">
        <v>6</v>
      </c>
      <c r="H47" s="69">
        <v>2474</v>
      </c>
      <c r="I47" s="75" t="s">
        <v>1137</v>
      </c>
      <c r="J47" s="70">
        <v>10700</v>
      </c>
      <c r="K47" s="70">
        <f t="shared" si="2"/>
        <v>64200</v>
      </c>
      <c r="M47" s="70">
        <f t="shared" si="1"/>
        <v>64200</v>
      </c>
      <c r="N47" s="52">
        <f t="shared" si="3"/>
        <v>64200</v>
      </c>
    </row>
    <row r="48" spans="2:14">
      <c r="I48" s="75">
        <v>-40957</v>
      </c>
      <c r="M48" s="70">
        <f t="shared" si="1"/>
        <v>0</v>
      </c>
    </row>
    <row r="49" spans="2:14">
      <c r="I49" s="75">
        <v>-39913</v>
      </c>
      <c r="M49" s="70">
        <f t="shared" si="1"/>
        <v>0</v>
      </c>
    </row>
    <row r="50" spans="2:14">
      <c r="I50" s="75">
        <v>-41032</v>
      </c>
      <c r="M50" s="70">
        <f t="shared" si="1"/>
        <v>0</v>
      </c>
    </row>
    <row r="51" spans="2:14">
      <c r="I51" s="75">
        <v>-40638</v>
      </c>
      <c r="M51" s="70">
        <f t="shared" si="1"/>
        <v>0</v>
      </c>
    </row>
    <row r="52" spans="2:14">
      <c r="I52" s="75">
        <v>-41045</v>
      </c>
      <c r="M52" s="70">
        <f t="shared" si="1"/>
        <v>0</v>
      </c>
    </row>
    <row r="53" spans="2:14">
      <c r="B53" s="71">
        <v>41607</v>
      </c>
      <c r="C53" s="68" t="s">
        <v>1138</v>
      </c>
      <c r="D53" s="69">
        <v>798</v>
      </c>
      <c r="E53" s="69">
        <v>38124</v>
      </c>
      <c r="F53" s="68" t="s">
        <v>872</v>
      </c>
      <c r="G53" s="69">
        <v>1</v>
      </c>
      <c r="H53" s="69">
        <v>2475</v>
      </c>
      <c r="I53" s="75" t="s">
        <v>1139</v>
      </c>
      <c r="J53" s="70">
        <v>650</v>
      </c>
      <c r="K53" s="70">
        <f t="shared" si="2"/>
        <v>650</v>
      </c>
      <c r="M53" s="70">
        <f t="shared" si="1"/>
        <v>650</v>
      </c>
    </row>
    <row r="54" spans="2:14">
      <c r="F54" s="68" t="s">
        <v>867</v>
      </c>
      <c r="G54" s="69">
        <v>1</v>
      </c>
      <c r="I54" s="75" t="s">
        <v>1140</v>
      </c>
      <c r="J54" s="70">
        <v>950</v>
      </c>
      <c r="K54" s="70">
        <f t="shared" si="2"/>
        <v>950</v>
      </c>
      <c r="M54" s="70">
        <f t="shared" si="1"/>
        <v>950</v>
      </c>
      <c r="N54" s="52">
        <f>SUM(K53:K54)</f>
        <v>1600</v>
      </c>
    </row>
    <row r="55" spans="2:14">
      <c r="B55" s="71">
        <v>41607</v>
      </c>
      <c r="C55" s="68" t="s">
        <v>1141</v>
      </c>
      <c r="D55" s="69">
        <v>799</v>
      </c>
      <c r="E55" s="69">
        <v>38035</v>
      </c>
      <c r="F55" s="68" t="s">
        <v>883</v>
      </c>
      <c r="G55" s="69">
        <v>1</v>
      </c>
      <c r="H55" s="69">
        <v>2476</v>
      </c>
      <c r="I55" s="75" t="s">
        <v>1142</v>
      </c>
      <c r="J55" s="70">
        <v>5500</v>
      </c>
      <c r="K55" s="70">
        <f t="shared" si="2"/>
        <v>5500</v>
      </c>
      <c r="M55" s="70">
        <f t="shared" si="1"/>
        <v>5500</v>
      </c>
      <c r="N55" s="52">
        <f>K55</f>
        <v>5500</v>
      </c>
    </row>
    <row r="56" spans="2:14">
      <c r="B56" s="71">
        <v>41607</v>
      </c>
      <c r="C56" s="68" t="s">
        <v>1143</v>
      </c>
      <c r="D56" s="69">
        <v>800</v>
      </c>
      <c r="E56" s="69">
        <v>38036</v>
      </c>
      <c r="F56" s="68" t="s">
        <v>824</v>
      </c>
      <c r="G56" s="69">
        <v>1</v>
      </c>
      <c r="H56" s="69">
        <v>2477</v>
      </c>
      <c r="I56" s="75" t="s">
        <v>1144</v>
      </c>
      <c r="J56" s="70">
        <v>1100</v>
      </c>
      <c r="K56" s="70">
        <f t="shared" si="2"/>
        <v>1100</v>
      </c>
      <c r="M56" s="70">
        <f t="shared" si="1"/>
        <v>1100</v>
      </c>
      <c r="N56" s="52">
        <f>K56</f>
        <v>1100</v>
      </c>
    </row>
    <row r="57" spans="2:14">
      <c r="B57" s="71">
        <v>41607</v>
      </c>
      <c r="C57" s="68" t="s">
        <v>1145</v>
      </c>
      <c r="D57" s="69">
        <v>1001</v>
      </c>
      <c r="E57" s="69">
        <v>38125</v>
      </c>
      <c r="F57" s="68" t="s">
        <v>1068</v>
      </c>
      <c r="G57" s="69">
        <v>4</v>
      </c>
      <c r="H57" s="69">
        <v>2478</v>
      </c>
      <c r="I57" s="75" t="s">
        <v>1146</v>
      </c>
      <c r="J57" s="70">
        <v>650</v>
      </c>
      <c r="K57" s="70">
        <f t="shared" si="2"/>
        <v>2600</v>
      </c>
      <c r="M57" s="70">
        <f t="shared" si="1"/>
        <v>2600</v>
      </c>
      <c r="N57" s="52">
        <f>K57</f>
        <v>2600</v>
      </c>
    </row>
    <row r="58" spans="2:14">
      <c r="I58" s="75">
        <v>22184</v>
      </c>
      <c r="M58" s="70">
        <f t="shared" si="1"/>
        <v>0</v>
      </c>
    </row>
    <row r="59" spans="2:14">
      <c r="I59" s="75">
        <v>22186</v>
      </c>
      <c r="M59" s="70">
        <f t="shared" si="1"/>
        <v>0</v>
      </c>
    </row>
    <row r="60" spans="2:14">
      <c r="I60" s="75">
        <v>22183</v>
      </c>
      <c r="M60" s="70">
        <f t="shared" si="1"/>
        <v>0</v>
      </c>
    </row>
    <row r="61" spans="2:14">
      <c r="B61" s="71">
        <v>41607</v>
      </c>
      <c r="C61" s="68" t="s">
        <v>1147</v>
      </c>
      <c r="D61" s="69">
        <v>1002</v>
      </c>
      <c r="E61" s="69">
        <v>38126</v>
      </c>
      <c r="F61" s="68" t="s">
        <v>1148</v>
      </c>
      <c r="G61" s="69">
        <v>1</v>
      </c>
      <c r="H61" s="69">
        <v>2480</v>
      </c>
      <c r="I61" s="75" t="s">
        <v>1149</v>
      </c>
      <c r="J61" s="70">
        <v>3800</v>
      </c>
      <c r="K61" s="70">
        <f>J61*G61</f>
        <v>3800</v>
      </c>
      <c r="M61" s="70">
        <f t="shared" si="1"/>
        <v>3800</v>
      </c>
      <c r="N61" s="52">
        <f>K61</f>
        <v>3800</v>
      </c>
    </row>
    <row r="62" spans="2:14">
      <c r="B62" s="71">
        <v>41607</v>
      </c>
      <c r="C62" s="68" t="s">
        <v>1147</v>
      </c>
      <c r="D62" s="69">
        <v>1003</v>
      </c>
      <c r="E62" s="69">
        <v>38038</v>
      </c>
      <c r="F62" s="68" t="s">
        <v>1085</v>
      </c>
      <c r="G62" s="69">
        <v>2</v>
      </c>
      <c r="H62" s="69">
        <v>2479</v>
      </c>
      <c r="I62" s="75" t="s">
        <v>1150</v>
      </c>
      <c r="J62" s="70">
        <v>10500</v>
      </c>
      <c r="K62" s="70">
        <f>J62*G62</f>
        <v>21000</v>
      </c>
      <c r="M62" s="70">
        <f t="shared" si="1"/>
        <v>21000</v>
      </c>
      <c r="N62" s="52">
        <f>K62</f>
        <v>21000</v>
      </c>
    </row>
    <row r="63" spans="2:14">
      <c r="I63" s="75" t="s">
        <v>1151</v>
      </c>
      <c r="M63" s="70">
        <f t="shared" si="1"/>
        <v>0</v>
      </c>
    </row>
    <row r="64" spans="2:14">
      <c r="B64" s="71">
        <v>41607</v>
      </c>
      <c r="C64" s="68" t="s">
        <v>1152</v>
      </c>
      <c r="D64" s="69">
        <v>1004</v>
      </c>
      <c r="E64" s="69">
        <v>38037</v>
      </c>
      <c r="F64" s="68" t="s">
        <v>867</v>
      </c>
      <c r="G64" s="69">
        <v>1</v>
      </c>
      <c r="H64" s="69">
        <v>2481</v>
      </c>
      <c r="I64" s="75" t="s">
        <v>1153</v>
      </c>
      <c r="J64" s="70">
        <v>950</v>
      </c>
      <c r="K64" s="70">
        <f>J64*G64</f>
        <v>950</v>
      </c>
      <c r="M64" s="70">
        <f t="shared" si="1"/>
        <v>950</v>
      </c>
      <c r="N64" s="52">
        <f>K64</f>
        <v>950</v>
      </c>
    </row>
    <row r="65" spans="2:14">
      <c r="B65" s="71">
        <v>41607</v>
      </c>
      <c r="C65" s="68" t="s">
        <v>1154</v>
      </c>
      <c r="D65" s="69">
        <v>1005</v>
      </c>
      <c r="E65" s="69">
        <v>38127</v>
      </c>
      <c r="F65" s="68" t="s">
        <v>883</v>
      </c>
      <c r="G65" s="69">
        <v>3</v>
      </c>
      <c r="H65" s="69">
        <v>2482</v>
      </c>
      <c r="I65" s="75" t="s">
        <v>1155</v>
      </c>
      <c r="J65" s="70">
        <v>5500</v>
      </c>
      <c r="K65" s="70">
        <f>J65*G65</f>
        <v>16500</v>
      </c>
      <c r="M65" s="70">
        <f t="shared" si="1"/>
        <v>16500</v>
      </c>
    </row>
    <row r="66" spans="2:14">
      <c r="I66" s="75">
        <v>10670</v>
      </c>
      <c r="M66" s="70">
        <f t="shared" si="1"/>
        <v>0</v>
      </c>
    </row>
    <row r="67" spans="2:14">
      <c r="I67" s="75">
        <v>10791</v>
      </c>
      <c r="M67" s="70">
        <f t="shared" si="1"/>
        <v>0</v>
      </c>
    </row>
    <row r="68" spans="2:14">
      <c r="F68" s="68" t="s">
        <v>929</v>
      </c>
      <c r="G68" s="69">
        <v>1</v>
      </c>
      <c r="I68" s="75" t="s">
        <v>1156</v>
      </c>
      <c r="J68" s="70">
        <v>10500</v>
      </c>
      <c r="K68" s="70">
        <f t="shared" ref="K68:K109" si="4">J68*G68</f>
        <v>10500</v>
      </c>
      <c r="M68" s="70">
        <f t="shared" si="1"/>
        <v>10500</v>
      </c>
    </row>
    <row r="69" spans="2:14">
      <c r="F69" s="68" t="s">
        <v>1036</v>
      </c>
      <c r="G69" s="69">
        <v>1</v>
      </c>
      <c r="I69" s="75" t="s">
        <v>1157</v>
      </c>
      <c r="J69" s="70">
        <v>3800</v>
      </c>
      <c r="K69" s="70">
        <f t="shared" si="4"/>
        <v>3800</v>
      </c>
      <c r="M69" s="70">
        <f t="shared" si="1"/>
        <v>3800</v>
      </c>
    </row>
    <row r="70" spans="2:14">
      <c r="F70" s="68" t="s">
        <v>824</v>
      </c>
      <c r="G70" s="69">
        <v>1</v>
      </c>
      <c r="I70" s="75" t="s">
        <v>1158</v>
      </c>
      <c r="J70" s="70">
        <v>1100</v>
      </c>
      <c r="K70" s="70">
        <f t="shared" si="4"/>
        <v>1100</v>
      </c>
      <c r="M70" s="70">
        <f t="shared" si="1"/>
        <v>1100</v>
      </c>
      <c r="N70" s="52">
        <f>SUM(K65:K70)</f>
        <v>31900</v>
      </c>
    </row>
    <row r="71" spans="2:14">
      <c r="B71" s="71">
        <v>41607</v>
      </c>
      <c r="C71" s="68" t="s">
        <v>1159</v>
      </c>
      <c r="D71" s="69">
        <v>1006</v>
      </c>
      <c r="E71" s="69">
        <v>38128</v>
      </c>
      <c r="F71" s="68" t="s">
        <v>1114</v>
      </c>
      <c r="G71" s="69">
        <v>1</v>
      </c>
      <c r="H71" s="69">
        <v>2483</v>
      </c>
      <c r="I71" s="75" t="s">
        <v>1160</v>
      </c>
      <c r="J71" s="70">
        <v>7700</v>
      </c>
      <c r="K71" s="70">
        <f t="shared" si="4"/>
        <v>7700</v>
      </c>
      <c r="M71" s="70">
        <f t="shared" si="1"/>
        <v>7700</v>
      </c>
      <c r="N71" s="52">
        <f>K71</f>
        <v>7700</v>
      </c>
    </row>
    <row r="72" spans="2:14">
      <c r="B72" s="71">
        <v>41607</v>
      </c>
      <c r="C72" s="68" t="s">
        <v>1161</v>
      </c>
      <c r="D72" s="69">
        <v>1007</v>
      </c>
      <c r="E72" s="69">
        <v>38129</v>
      </c>
      <c r="F72" s="68" t="s">
        <v>1068</v>
      </c>
      <c r="G72" s="69">
        <v>1</v>
      </c>
      <c r="H72" s="69">
        <v>2484</v>
      </c>
      <c r="I72" s="75" t="s">
        <v>1162</v>
      </c>
      <c r="J72" s="70">
        <v>650</v>
      </c>
      <c r="K72" s="70">
        <f t="shared" si="4"/>
        <v>650</v>
      </c>
      <c r="M72" s="70">
        <f t="shared" si="1"/>
        <v>650</v>
      </c>
    </row>
    <row r="73" spans="2:14">
      <c r="F73" s="68" t="s">
        <v>883</v>
      </c>
      <c r="G73" s="69">
        <v>1</v>
      </c>
      <c r="I73" s="75" t="s">
        <v>1163</v>
      </c>
      <c r="J73" s="70">
        <v>5500</v>
      </c>
      <c r="K73" s="70">
        <f t="shared" si="4"/>
        <v>5500</v>
      </c>
      <c r="M73" s="70">
        <f t="shared" si="1"/>
        <v>5500</v>
      </c>
      <c r="N73" s="52">
        <f>SUM(K72:K73)</f>
        <v>6150</v>
      </c>
    </row>
    <row r="74" spans="2:14">
      <c r="B74" s="71">
        <v>41607</v>
      </c>
      <c r="C74" s="68" t="s">
        <v>1161</v>
      </c>
      <c r="D74" s="69">
        <v>1008</v>
      </c>
      <c r="E74" s="69">
        <v>38039</v>
      </c>
      <c r="F74" s="68" t="s">
        <v>880</v>
      </c>
      <c r="G74" s="69">
        <v>2</v>
      </c>
      <c r="H74" s="69">
        <v>2485</v>
      </c>
      <c r="I74" s="75" t="s">
        <v>1164</v>
      </c>
      <c r="J74" s="70">
        <v>500</v>
      </c>
      <c r="K74" s="70">
        <f t="shared" si="4"/>
        <v>1000</v>
      </c>
      <c r="M74" s="70">
        <f t="shared" ref="M74:M109" si="5">+K74+L74</f>
        <v>1000</v>
      </c>
      <c r="N74" s="52">
        <f>K74</f>
        <v>1000</v>
      </c>
    </row>
    <row r="75" spans="2:14">
      <c r="I75" s="75">
        <v>10967</v>
      </c>
      <c r="M75" s="70">
        <f t="shared" si="5"/>
        <v>0</v>
      </c>
    </row>
    <row r="76" spans="2:14">
      <c r="B76" s="71">
        <v>41607</v>
      </c>
      <c r="C76" s="68" t="s">
        <v>1165</v>
      </c>
      <c r="D76" s="69">
        <v>1009</v>
      </c>
      <c r="E76" s="69">
        <v>38130</v>
      </c>
      <c r="F76" s="68" t="s">
        <v>915</v>
      </c>
      <c r="G76" s="69">
        <v>1</v>
      </c>
      <c r="H76" s="69">
        <v>2486</v>
      </c>
      <c r="I76" s="75" t="s">
        <v>1166</v>
      </c>
      <c r="J76" s="70">
        <v>7700</v>
      </c>
      <c r="K76" s="70">
        <f t="shared" si="4"/>
        <v>7700</v>
      </c>
      <c r="M76" s="70">
        <f t="shared" si="5"/>
        <v>7700</v>
      </c>
      <c r="N76" s="52">
        <f>K76</f>
        <v>7700</v>
      </c>
    </row>
    <row r="77" spans="2:14">
      <c r="B77" s="71">
        <v>41607</v>
      </c>
      <c r="C77" s="68" t="s">
        <v>1167</v>
      </c>
      <c r="D77" s="69">
        <v>1010</v>
      </c>
      <c r="E77" s="69">
        <v>38131</v>
      </c>
      <c r="F77" s="68" t="s">
        <v>1114</v>
      </c>
      <c r="G77" s="69">
        <v>2</v>
      </c>
      <c r="H77" s="69">
        <v>2487</v>
      </c>
      <c r="I77" s="75" t="s">
        <v>1168</v>
      </c>
      <c r="J77" s="70">
        <v>7700</v>
      </c>
      <c r="K77" s="70">
        <f t="shared" si="4"/>
        <v>15400</v>
      </c>
      <c r="M77" s="70">
        <f t="shared" si="5"/>
        <v>15400</v>
      </c>
    </row>
    <row r="78" spans="2:14">
      <c r="I78" s="75">
        <v>52984</v>
      </c>
      <c r="M78" s="70">
        <f t="shared" si="5"/>
        <v>0</v>
      </c>
    </row>
    <row r="79" spans="2:14">
      <c r="F79" s="68" t="s">
        <v>1169</v>
      </c>
      <c r="G79" s="69">
        <v>1</v>
      </c>
      <c r="I79" s="75" t="s">
        <v>1170</v>
      </c>
      <c r="J79" s="70">
        <v>14300</v>
      </c>
      <c r="K79" s="70">
        <f t="shared" si="4"/>
        <v>14300</v>
      </c>
      <c r="M79" s="70">
        <f t="shared" si="5"/>
        <v>14300</v>
      </c>
      <c r="N79" s="52">
        <f>SUM(K77:K79)</f>
        <v>29700</v>
      </c>
    </row>
    <row r="80" spans="2:14">
      <c r="B80" s="71">
        <v>41607</v>
      </c>
      <c r="C80" s="68" t="s">
        <v>1171</v>
      </c>
      <c r="D80" s="69">
        <v>1011</v>
      </c>
      <c r="E80" s="69">
        <v>38132</v>
      </c>
      <c r="F80" s="68" t="s">
        <v>1036</v>
      </c>
      <c r="G80" s="69">
        <v>2</v>
      </c>
      <c r="H80" s="69">
        <v>2488</v>
      </c>
      <c r="I80" s="75" t="s">
        <v>1172</v>
      </c>
      <c r="J80" s="70">
        <v>3800</v>
      </c>
      <c r="K80" s="70">
        <f t="shared" si="4"/>
        <v>7600</v>
      </c>
      <c r="M80" s="70">
        <f t="shared" si="5"/>
        <v>7600</v>
      </c>
      <c r="N80" s="52">
        <f>K80</f>
        <v>7600</v>
      </c>
    </row>
    <row r="81" spans="2:14">
      <c r="I81" s="75">
        <v>10411</v>
      </c>
      <c r="M81" s="70">
        <f t="shared" si="5"/>
        <v>0</v>
      </c>
    </row>
    <row r="82" spans="2:14">
      <c r="B82" s="71">
        <v>41607</v>
      </c>
      <c r="C82" s="68" t="s">
        <v>1173</v>
      </c>
      <c r="D82" s="69">
        <v>1012</v>
      </c>
      <c r="E82" s="69">
        <v>38133</v>
      </c>
      <c r="F82" s="68" t="s">
        <v>1076</v>
      </c>
      <c r="G82" s="69">
        <v>1</v>
      </c>
      <c r="H82" s="69">
        <v>2489</v>
      </c>
      <c r="I82" s="75" t="s">
        <v>1174</v>
      </c>
      <c r="J82" s="70">
        <v>7000</v>
      </c>
      <c r="K82" s="70">
        <f t="shared" si="4"/>
        <v>7000</v>
      </c>
      <c r="M82" s="70">
        <f t="shared" si="5"/>
        <v>7000</v>
      </c>
      <c r="N82" s="52">
        <f>K82</f>
        <v>7000</v>
      </c>
    </row>
    <row r="83" spans="2:14">
      <c r="B83" s="71">
        <v>41607</v>
      </c>
      <c r="C83" s="68" t="s">
        <v>589</v>
      </c>
      <c r="D83" s="69">
        <v>1013</v>
      </c>
      <c r="E83" s="69">
        <v>38134</v>
      </c>
      <c r="F83" s="68" t="s">
        <v>880</v>
      </c>
      <c r="G83" s="69">
        <v>1</v>
      </c>
      <c r="H83" s="69">
        <v>2490</v>
      </c>
      <c r="I83" s="75" t="s">
        <v>1175</v>
      </c>
      <c r="J83" s="70">
        <v>500</v>
      </c>
      <c r="K83" s="70">
        <f t="shared" si="4"/>
        <v>500</v>
      </c>
      <c r="M83" s="70">
        <f t="shared" si="5"/>
        <v>500</v>
      </c>
      <c r="N83" s="52">
        <f>K83</f>
        <v>500</v>
      </c>
    </row>
    <row r="84" spans="2:14">
      <c r="B84" s="71">
        <v>41607</v>
      </c>
      <c r="C84" s="68" t="s">
        <v>1176</v>
      </c>
      <c r="D84" s="69">
        <v>1014</v>
      </c>
      <c r="E84" s="69">
        <v>38135</v>
      </c>
      <c r="F84" s="68" t="s">
        <v>867</v>
      </c>
      <c r="G84" s="69">
        <v>2</v>
      </c>
      <c r="H84" s="69">
        <v>2491</v>
      </c>
      <c r="I84" s="75" t="s">
        <v>1177</v>
      </c>
      <c r="J84" s="70">
        <v>950</v>
      </c>
      <c r="K84" s="70">
        <f t="shared" si="4"/>
        <v>1900</v>
      </c>
      <c r="M84" s="70">
        <f t="shared" si="5"/>
        <v>1900</v>
      </c>
    </row>
    <row r="85" spans="2:14">
      <c r="I85" s="75">
        <v>10873</v>
      </c>
      <c r="M85" s="70">
        <f t="shared" si="5"/>
        <v>0</v>
      </c>
    </row>
    <row r="86" spans="2:14">
      <c r="F86" s="68" t="s">
        <v>872</v>
      </c>
      <c r="G86" s="69">
        <v>1</v>
      </c>
      <c r="I86" s="75" t="s">
        <v>1178</v>
      </c>
      <c r="J86" s="70">
        <v>650</v>
      </c>
      <c r="K86" s="70">
        <f t="shared" si="4"/>
        <v>650</v>
      </c>
      <c r="M86" s="70">
        <f t="shared" si="5"/>
        <v>650</v>
      </c>
      <c r="N86" s="52">
        <f>SUM(K84:K86)</f>
        <v>2550</v>
      </c>
    </row>
    <row r="87" spans="2:14">
      <c r="B87" s="71">
        <v>41607</v>
      </c>
      <c r="C87" s="68" t="s">
        <v>1179</v>
      </c>
      <c r="D87" s="69">
        <v>1015</v>
      </c>
      <c r="E87" s="69">
        <v>38136</v>
      </c>
      <c r="F87" s="68" t="s">
        <v>818</v>
      </c>
      <c r="G87" s="69">
        <v>1</v>
      </c>
      <c r="H87" s="69">
        <v>2492</v>
      </c>
      <c r="I87" s="75" t="s">
        <v>1180</v>
      </c>
      <c r="J87" s="70">
        <v>7000</v>
      </c>
      <c r="K87" s="70">
        <f t="shared" si="4"/>
        <v>7000</v>
      </c>
      <c r="M87" s="70">
        <f t="shared" si="5"/>
        <v>7000</v>
      </c>
    </row>
    <row r="88" spans="2:14">
      <c r="F88" s="68" t="s">
        <v>877</v>
      </c>
      <c r="G88" s="69">
        <v>1</v>
      </c>
      <c r="I88" s="75" t="s">
        <v>1181</v>
      </c>
      <c r="J88" s="70">
        <v>300</v>
      </c>
      <c r="K88" s="70">
        <f t="shared" si="4"/>
        <v>300</v>
      </c>
      <c r="M88" s="70">
        <f t="shared" si="5"/>
        <v>300</v>
      </c>
    </row>
    <row r="89" spans="2:14">
      <c r="F89" s="68" t="s">
        <v>880</v>
      </c>
      <c r="G89" s="69">
        <v>1</v>
      </c>
      <c r="J89" s="70">
        <v>500</v>
      </c>
      <c r="K89" s="70">
        <f t="shared" si="4"/>
        <v>500</v>
      </c>
      <c r="M89" s="70">
        <f t="shared" si="5"/>
        <v>500</v>
      </c>
      <c r="N89" s="52">
        <f>SUM(K87:K89)</f>
        <v>7800</v>
      </c>
    </row>
    <row r="90" spans="2:14">
      <c r="B90" s="71">
        <v>41607</v>
      </c>
      <c r="C90" s="68" t="s">
        <v>1182</v>
      </c>
      <c r="D90" s="69">
        <v>1016</v>
      </c>
      <c r="E90" s="69">
        <v>38040</v>
      </c>
      <c r="F90" s="68" t="s">
        <v>875</v>
      </c>
      <c r="G90" s="69">
        <v>1</v>
      </c>
      <c r="H90" s="69">
        <v>2493</v>
      </c>
      <c r="I90" s="75" t="s">
        <v>1183</v>
      </c>
      <c r="J90" s="70">
        <v>950</v>
      </c>
      <c r="K90" s="70">
        <f t="shared" si="4"/>
        <v>950</v>
      </c>
      <c r="M90" s="70">
        <f t="shared" si="5"/>
        <v>950</v>
      </c>
      <c r="N90" s="52">
        <f t="shared" ref="N90:N95" si="6">K90</f>
        <v>950</v>
      </c>
    </row>
    <row r="91" spans="2:14">
      <c r="B91" s="71">
        <v>41607</v>
      </c>
      <c r="C91" s="68" t="s">
        <v>1184</v>
      </c>
      <c r="D91" s="69">
        <v>1017</v>
      </c>
      <c r="E91" s="69">
        <v>38041</v>
      </c>
      <c r="F91" s="68" t="s">
        <v>1185</v>
      </c>
      <c r="G91" s="69">
        <v>1</v>
      </c>
      <c r="H91" s="69">
        <v>2494</v>
      </c>
      <c r="I91" s="75" t="s">
        <v>1186</v>
      </c>
      <c r="J91" s="70">
        <v>10700</v>
      </c>
      <c r="K91" s="70">
        <f t="shared" si="4"/>
        <v>10700</v>
      </c>
      <c r="M91" s="70">
        <f t="shared" si="5"/>
        <v>10700</v>
      </c>
      <c r="N91" s="52">
        <f t="shared" si="6"/>
        <v>10700</v>
      </c>
    </row>
    <row r="92" spans="2:14">
      <c r="B92" s="71">
        <v>41607</v>
      </c>
      <c r="C92" s="68" t="s">
        <v>1187</v>
      </c>
      <c r="D92" s="69">
        <v>1018</v>
      </c>
      <c r="E92" s="69">
        <v>38042</v>
      </c>
      <c r="F92" s="68" t="s">
        <v>915</v>
      </c>
      <c r="G92" s="69">
        <v>1</v>
      </c>
      <c r="H92" s="69">
        <v>2494</v>
      </c>
      <c r="I92" s="75" t="s">
        <v>1188</v>
      </c>
      <c r="J92" s="70">
        <v>7700</v>
      </c>
      <c r="K92" s="70">
        <f t="shared" si="4"/>
        <v>7700</v>
      </c>
      <c r="M92" s="70">
        <f t="shared" si="5"/>
        <v>7700</v>
      </c>
      <c r="N92" s="52">
        <f t="shared" si="6"/>
        <v>7700</v>
      </c>
    </row>
    <row r="93" spans="2:14">
      <c r="B93" s="71">
        <v>41607</v>
      </c>
      <c r="C93" s="68" t="s">
        <v>1189</v>
      </c>
      <c r="D93" s="69">
        <v>1019</v>
      </c>
      <c r="E93" s="69">
        <v>38137</v>
      </c>
      <c r="F93" s="68" t="s">
        <v>1190</v>
      </c>
      <c r="G93" s="69">
        <v>1</v>
      </c>
      <c r="H93" s="69">
        <v>2495</v>
      </c>
      <c r="I93" s="75" t="s">
        <v>1191</v>
      </c>
      <c r="J93" s="70">
        <v>19000</v>
      </c>
      <c r="K93" s="70">
        <f t="shared" si="4"/>
        <v>19000</v>
      </c>
      <c r="M93" s="70">
        <f t="shared" si="5"/>
        <v>19000</v>
      </c>
      <c r="N93" s="52">
        <f t="shared" si="6"/>
        <v>19000</v>
      </c>
    </row>
    <row r="94" spans="2:14">
      <c r="B94" s="71">
        <v>41607</v>
      </c>
      <c r="C94" s="68" t="s">
        <v>1192</v>
      </c>
      <c r="D94" s="69">
        <v>1020</v>
      </c>
      <c r="E94" s="69">
        <v>38138</v>
      </c>
      <c r="F94" s="68" t="s">
        <v>1036</v>
      </c>
      <c r="G94" s="69">
        <v>1</v>
      </c>
      <c r="H94" s="69">
        <v>2496</v>
      </c>
      <c r="I94" s="75" t="s">
        <v>1193</v>
      </c>
      <c r="J94" s="70">
        <v>3800</v>
      </c>
      <c r="K94" s="70">
        <f t="shared" si="4"/>
        <v>3800</v>
      </c>
      <c r="M94" s="70">
        <f t="shared" si="5"/>
        <v>3800</v>
      </c>
      <c r="N94" s="52">
        <f t="shared" si="6"/>
        <v>3800</v>
      </c>
    </row>
    <row r="95" spans="2:14">
      <c r="B95" s="71">
        <v>41607</v>
      </c>
      <c r="C95" s="68" t="s">
        <v>1194</v>
      </c>
      <c r="D95" s="69">
        <v>1021</v>
      </c>
      <c r="E95" s="69">
        <v>38139</v>
      </c>
      <c r="F95" s="68" t="s">
        <v>824</v>
      </c>
      <c r="G95" s="69">
        <v>1</v>
      </c>
      <c r="H95" s="69">
        <v>2497</v>
      </c>
      <c r="I95" s="75" t="s">
        <v>1195</v>
      </c>
      <c r="J95" s="70">
        <v>1100</v>
      </c>
      <c r="K95" s="70">
        <f t="shared" si="4"/>
        <v>1100</v>
      </c>
      <c r="M95" s="70">
        <f t="shared" si="5"/>
        <v>1100</v>
      </c>
      <c r="N95" s="52">
        <f t="shared" si="6"/>
        <v>1100</v>
      </c>
    </row>
    <row r="96" spans="2:14">
      <c r="B96" s="71">
        <v>41607</v>
      </c>
      <c r="C96" s="68" t="s">
        <v>480</v>
      </c>
      <c r="D96" s="69">
        <v>1022</v>
      </c>
      <c r="E96" s="69">
        <v>38140</v>
      </c>
      <c r="F96" s="68" t="s">
        <v>872</v>
      </c>
      <c r="G96" s="69">
        <v>1</v>
      </c>
      <c r="H96" s="69">
        <v>2498</v>
      </c>
      <c r="I96" s="75" t="s">
        <v>1196</v>
      </c>
      <c r="J96" s="70">
        <v>650</v>
      </c>
      <c r="K96" s="70">
        <f t="shared" si="4"/>
        <v>650</v>
      </c>
      <c r="M96" s="70">
        <f t="shared" si="5"/>
        <v>650</v>
      </c>
    </row>
    <row r="97" spans="2:15">
      <c r="F97" s="68" t="s">
        <v>867</v>
      </c>
      <c r="G97" s="69">
        <v>1</v>
      </c>
      <c r="I97" s="75" t="s">
        <v>1197</v>
      </c>
      <c r="J97" s="70">
        <v>950</v>
      </c>
      <c r="K97" s="70">
        <f t="shared" si="4"/>
        <v>950</v>
      </c>
      <c r="M97" s="70">
        <f t="shared" si="5"/>
        <v>950</v>
      </c>
      <c r="N97" s="52">
        <f>SUM(K96:K97)</f>
        <v>1600</v>
      </c>
    </row>
    <row r="98" spans="2:15">
      <c r="B98" s="71">
        <v>41607</v>
      </c>
      <c r="C98" s="68" t="s">
        <v>1198</v>
      </c>
      <c r="D98" s="69">
        <v>1023</v>
      </c>
      <c r="E98" s="69">
        <v>38141</v>
      </c>
      <c r="F98" s="68" t="s">
        <v>883</v>
      </c>
      <c r="G98" s="69">
        <v>1</v>
      </c>
      <c r="H98" s="69">
        <v>2499</v>
      </c>
      <c r="I98" s="75" t="s">
        <v>1199</v>
      </c>
      <c r="J98" s="70">
        <v>5500</v>
      </c>
      <c r="K98" s="70">
        <f t="shared" si="4"/>
        <v>5500</v>
      </c>
      <c r="M98" s="70">
        <f t="shared" si="5"/>
        <v>5500</v>
      </c>
      <c r="N98" s="52">
        <f>K98</f>
        <v>5500</v>
      </c>
    </row>
    <row r="99" spans="2:15">
      <c r="B99" s="71">
        <v>41607</v>
      </c>
      <c r="C99" s="68" t="s">
        <v>1200</v>
      </c>
      <c r="D99" s="69">
        <v>1024</v>
      </c>
      <c r="E99" s="69">
        <v>38142</v>
      </c>
      <c r="F99" s="68" t="s">
        <v>824</v>
      </c>
      <c r="G99" s="69">
        <v>1</v>
      </c>
      <c r="H99" s="69">
        <v>2500</v>
      </c>
      <c r="I99" s="75" t="s">
        <v>1201</v>
      </c>
      <c r="J99" s="70">
        <v>1100</v>
      </c>
      <c r="K99" s="70">
        <f t="shared" si="4"/>
        <v>1100</v>
      </c>
      <c r="M99" s="70">
        <f t="shared" si="5"/>
        <v>1100</v>
      </c>
    </row>
    <row r="100" spans="2:15">
      <c r="F100" s="68" t="s">
        <v>818</v>
      </c>
      <c r="G100" s="69">
        <v>1</v>
      </c>
      <c r="I100" s="75" t="s">
        <v>1202</v>
      </c>
      <c r="J100" s="70">
        <v>7000</v>
      </c>
      <c r="K100" s="70">
        <f t="shared" si="4"/>
        <v>7000</v>
      </c>
      <c r="M100" s="70">
        <f t="shared" si="5"/>
        <v>7000</v>
      </c>
      <c r="N100" s="52">
        <f>SUM(K99:K100)</f>
        <v>8100</v>
      </c>
    </row>
    <row r="101" spans="2:15">
      <c r="B101" s="71">
        <v>41607</v>
      </c>
      <c r="C101" s="68" t="s">
        <v>1203</v>
      </c>
      <c r="D101" s="69">
        <v>1025</v>
      </c>
      <c r="E101" s="69">
        <v>38143</v>
      </c>
      <c r="F101" s="68" t="s">
        <v>818</v>
      </c>
      <c r="G101" s="69">
        <v>1</v>
      </c>
      <c r="H101" s="69">
        <v>2401</v>
      </c>
      <c r="I101" s="75" t="s">
        <v>1204</v>
      </c>
      <c r="J101" s="70">
        <v>7000</v>
      </c>
      <c r="K101" s="70">
        <f t="shared" si="4"/>
        <v>7000</v>
      </c>
      <c r="M101" s="70">
        <f t="shared" si="5"/>
        <v>7000</v>
      </c>
      <c r="N101" s="52">
        <f>K101</f>
        <v>7000</v>
      </c>
    </row>
    <row r="102" spans="2:15">
      <c r="B102" s="71">
        <v>41607</v>
      </c>
      <c r="C102" s="68" t="s">
        <v>1205</v>
      </c>
      <c r="D102" s="69">
        <v>1026</v>
      </c>
      <c r="E102" s="69">
        <v>38144</v>
      </c>
      <c r="F102" s="68" t="s">
        <v>867</v>
      </c>
      <c r="G102" s="69">
        <v>2</v>
      </c>
      <c r="H102" s="69">
        <v>2402</v>
      </c>
      <c r="I102" s="75" t="s">
        <v>1206</v>
      </c>
      <c r="J102" s="70">
        <v>950</v>
      </c>
      <c r="K102" s="70">
        <f t="shared" si="4"/>
        <v>1900</v>
      </c>
      <c r="M102" s="70">
        <f t="shared" si="5"/>
        <v>1900</v>
      </c>
    </row>
    <row r="103" spans="2:15">
      <c r="I103" s="75">
        <v>11652</v>
      </c>
      <c r="M103" s="70">
        <f t="shared" si="5"/>
        <v>0</v>
      </c>
    </row>
    <row r="104" spans="2:15">
      <c r="F104" s="68" t="s">
        <v>1131</v>
      </c>
      <c r="G104" s="69">
        <v>1</v>
      </c>
      <c r="I104" s="75" t="s">
        <v>1207</v>
      </c>
      <c r="J104" s="70">
        <v>16500</v>
      </c>
      <c r="K104" s="70">
        <f t="shared" si="4"/>
        <v>16500</v>
      </c>
      <c r="M104" s="70">
        <f t="shared" si="5"/>
        <v>16500</v>
      </c>
      <c r="N104" s="52">
        <f>SUM(K102:K104)</f>
        <v>18400</v>
      </c>
      <c r="O104" s="68" t="s">
        <v>1006</v>
      </c>
    </row>
    <row r="105" spans="2:15">
      <c r="B105" s="71">
        <v>41607</v>
      </c>
      <c r="C105" s="68" t="s">
        <v>1208</v>
      </c>
      <c r="D105" s="69">
        <v>1027</v>
      </c>
      <c r="E105" s="69">
        <v>38145</v>
      </c>
      <c r="F105" s="68" t="s">
        <v>1085</v>
      </c>
      <c r="G105" s="69">
        <v>1</v>
      </c>
      <c r="H105" s="69">
        <v>2403</v>
      </c>
      <c r="I105" s="75" t="s">
        <v>1209</v>
      </c>
      <c r="J105" s="70">
        <v>10000</v>
      </c>
      <c r="K105" s="70">
        <f t="shared" si="4"/>
        <v>10000</v>
      </c>
      <c r="M105" s="70">
        <f t="shared" si="5"/>
        <v>10000</v>
      </c>
    </row>
    <row r="106" spans="2:15">
      <c r="F106" s="68" t="s">
        <v>883</v>
      </c>
      <c r="G106" s="69">
        <v>2</v>
      </c>
      <c r="I106" s="75" t="s">
        <v>1210</v>
      </c>
      <c r="J106" s="70">
        <v>5000</v>
      </c>
      <c r="K106" s="70">
        <f t="shared" si="4"/>
        <v>10000</v>
      </c>
      <c r="M106" s="70">
        <f t="shared" si="5"/>
        <v>10000</v>
      </c>
      <c r="O106" s="68" t="s">
        <v>851</v>
      </c>
    </row>
    <row r="107" spans="2:15">
      <c r="F107" s="68" t="s">
        <v>877</v>
      </c>
      <c r="G107" s="69">
        <v>2</v>
      </c>
      <c r="I107" s="75" t="s">
        <v>1211</v>
      </c>
      <c r="J107" s="70">
        <v>300</v>
      </c>
      <c r="K107" s="70">
        <f t="shared" si="4"/>
        <v>600</v>
      </c>
      <c r="M107" s="70">
        <f t="shared" si="5"/>
        <v>600</v>
      </c>
    </row>
    <row r="108" spans="2:15">
      <c r="F108" s="68" t="s">
        <v>863</v>
      </c>
      <c r="G108" s="69">
        <v>1</v>
      </c>
      <c r="J108" s="70">
        <v>300</v>
      </c>
      <c r="K108" s="70">
        <f t="shared" si="4"/>
        <v>300</v>
      </c>
      <c r="M108" s="70">
        <f t="shared" si="5"/>
        <v>300</v>
      </c>
      <c r="N108" s="52">
        <f>SUM(K105:K108)</f>
        <v>20900</v>
      </c>
    </row>
    <row r="109" spans="2:15">
      <c r="B109" s="71">
        <v>41607</v>
      </c>
      <c r="C109" s="68" t="s">
        <v>1212</v>
      </c>
      <c r="D109" s="69">
        <v>1028</v>
      </c>
      <c r="E109" s="69">
        <v>38146</v>
      </c>
      <c r="F109" s="68" t="s">
        <v>1131</v>
      </c>
      <c r="G109" s="69">
        <v>1</v>
      </c>
      <c r="H109" s="69">
        <v>2404</v>
      </c>
      <c r="I109" s="75" t="s">
        <v>1213</v>
      </c>
      <c r="J109" s="70">
        <v>16500</v>
      </c>
      <c r="K109" s="70">
        <f t="shared" si="4"/>
        <v>16500</v>
      </c>
      <c r="M109" s="70">
        <f t="shared" si="5"/>
        <v>16500</v>
      </c>
      <c r="N109" s="52">
        <f>K109</f>
        <v>16500</v>
      </c>
    </row>
    <row r="110" spans="2:15" s="122" customFormat="1" ht="15.75" thickBot="1">
      <c r="B110" s="121"/>
      <c r="D110" s="76"/>
      <c r="E110" s="76"/>
      <c r="G110" s="76"/>
      <c r="H110" s="76"/>
      <c r="I110" s="141"/>
      <c r="J110" s="123" t="s">
        <v>697</v>
      </c>
      <c r="K110" s="123">
        <f>SUM(K8:K109)</f>
        <v>479300</v>
      </c>
      <c r="L110" s="123">
        <f>SUM(L8:L109)</f>
        <v>800</v>
      </c>
      <c r="M110" s="123">
        <f>SUM(M8:M109)</f>
        <v>480100</v>
      </c>
      <c r="N110" s="147">
        <f>SUM(N8:N109)</f>
        <v>480100</v>
      </c>
    </row>
    <row r="111" spans="2:15" ht="15" thickTop="1"/>
    <row r="113" spans="9:19">
      <c r="I113" s="75" t="s">
        <v>738</v>
      </c>
      <c r="K113" s="70">
        <f>+K110</f>
        <v>479300</v>
      </c>
    </row>
    <row r="114" spans="9:19">
      <c r="I114" s="75" t="s">
        <v>787</v>
      </c>
      <c r="K114" s="70">
        <f>+L110</f>
        <v>800</v>
      </c>
    </row>
    <row r="115" spans="9:19" ht="15.75" thickBot="1">
      <c r="I115" s="124" t="s">
        <v>799</v>
      </c>
      <c r="K115" s="123">
        <f>SUM(K113:K114)</f>
        <v>480100</v>
      </c>
    </row>
    <row r="116" spans="9:19" ht="15" thickTop="1"/>
    <row r="118" spans="9:19">
      <c r="I118" s="75" t="s">
        <v>11</v>
      </c>
      <c r="K118" s="70">
        <f>+N110</f>
        <v>480100</v>
      </c>
    </row>
    <row r="120" spans="9:19">
      <c r="N120" s="149"/>
      <c r="O120" s="77"/>
      <c r="P120" s="77"/>
      <c r="Q120" s="77"/>
      <c r="R120" s="77"/>
      <c r="S120" s="77"/>
    </row>
    <row r="121" spans="9:19">
      <c r="N121" s="149"/>
      <c r="O121" s="77"/>
      <c r="P121" s="77"/>
      <c r="Q121" s="77"/>
      <c r="R121" s="77"/>
      <c r="S121" s="77"/>
    </row>
    <row r="122" spans="9:19">
      <c r="N122" s="149"/>
      <c r="O122" s="77"/>
      <c r="P122" s="77"/>
      <c r="Q122" s="77"/>
      <c r="R122" s="77"/>
      <c r="S122" s="77"/>
    </row>
    <row r="123" spans="9:19">
      <c r="N123" s="149"/>
      <c r="O123" s="77"/>
      <c r="P123" s="77"/>
      <c r="Q123" s="77"/>
      <c r="R123" s="77"/>
      <c r="S123" s="77"/>
    </row>
    <row r="124" spans="9:19">
      <c r="N124" s="149"/>
      <c r="O124" s="77"/>
      <c r="P124" s="77"/>
      <c r="Q124" s="77"/>
      <c r="R124" s="77"/>
      <c r="S124" s="77"/>
    </row>
    <row r="125" spans="9:19">
      <c r="N125" s="149"/>
      <c r="O125" s="77"/>
      <c r="P125" s="77"/>
      <c r="Q125" s="77"/>
      <c r="R125" s="77"/>
      <c r="S125" s="77"/>
    </row>
    <row r="126" spans="9:19">
      <c r="N126" s="149"/>
      <c r="O126" s="77"/>
      <c r="P126" s="77"/>
      <c r="Q126" s="77"/>
      <c r="R126" s="77"/>
      <c r="S126" s="77"/>
    </row>
    <row r="127" spans="9:19">
      <c r="N127" s="149"/>
      <c r="O127" s="77"/>
      <c r="P127" s="77"/>
      <c r="Q127" s="77"/>
      <c r="R127" s="77"/>
      <c r="S127" s="77"/>
    </row>
    <row r="128" spans="9:19">
      <c r="N128" s="149"/>
      <c r="O128" s="77"/>
      <c r="P128" s="77"/>
      <c r="Q128" s="77"/>
      <c r="R128" s="77"/>
      <c r="S128" s="77"/>
    </row>
    <row r="129" spans="14:19">
      <c r="N129" s="149"/>
      <c r="O129" s="77"/>
      <c r="P129" s="77"/>
      <c r="Q129" s="77"/>
      <c r="R129" s="77"/>
      <c r="S129" s="77"/>
    </row>
    <row r="130" spans="14:19">
      <c r="N130" s="149"/>
      <c r="O130" s="77"/>
      <c r="P130" s="77"/>
      <c r="Q130" s="77"/>
      <c r="R130" s="77"/>
      <c r="S130" s="77"/>
    </row>
    <row r="131" spans="14:19">
      <c r="N131" s="149"/>
      <c r="O131" s="77"/>
      <c r="P131" s="77"/>
      <c r="Q131" s="77"/>
      <c r="R131" s="77"/>
      <c r="S131" s="77"/>
    </row>
    <row r="132" spans="14:19">
      <c r="N132" s="149"/>
      <c r="O132" s="77"/>
      <c r="P132" s="77"/>
      <c r="Q132" s="77"/>
      <c r="R132" s="77"/>
      <c r="S132" s="77"/>
    </row>
    <row r="133" spans="14:19">
      <c r="N133" s="149"/>
      <c r="O133" s="77"/>
      <c r="P133" s="77"/>
      <c r="Q133" s="77"/>
      <c r="R133" s="77"/>
      <c r="S133" s="77"/>
    </row>
    <row r="134" spans="14:19">
      <c r="N134" s="149"/>
      <c r="O134" s="77"/>
      <c r="P134" s="77"/>
      <c r="Q134" s="77"/>
      <c r="R134" s="77"/>
      <c r="S134" s="77"/>
    </row>
    <row r="135" spans="14:19" ht="15">
      <c r="N135" s="150"/>
      <c r="O135" s="77"/>
      <c r="P135" s="77"/>
      <c r="Q135" s="77"/>
      <c r="R135" s="77"/>
      <c r="S135" s="77"/>
    </row>
    <row r="136" spans="14:19">
      <c r="N136" s="149"/>
      <c r="O136" s="77"/>
      <c r="P136" s="77"/>
      <c r="Q136" s="77"/>
      <c r="R136" s="77"/>
      <c r="S136" s="77"/>
    </row>
    <row r="137" spans="14:19">
      <c r="N137" s="149"/>
      <c r="O137" s="77"/>
      <c r="P137" s="77"/>
      <c r="Q137" s="77"/>
      <c r="R137" s="77"/>
      <c r="S137" s="77"/>
    </row>
    <row r="138" spans="14:19">
      <c r="N138" s="149"/>
      <c r="O138" s="77"/>
      <c r="P138" s="77"/>
      <c r="Q138" s="77"/>
      <c r="R138" s="77"/>
      <c r="S138" s="77"/>
    </row>
    <row r="139" spans="14:19">
      <c r="N139" s="149"/>
      <c r="O139" s="77"/>
      <c r="P139" s="77"/>
      <c r="Q139" s="77"/>
      <c r="R139" s="77"/>
      <c r="S139" s="77"/>
    </row>
  </sheetData>
  <mergeCells count="11">
    <mergeCell ref="F5:F7"/>
    <mergeCell ref="A3:C3"/>
    <mergeCell ref="B5:B7"/>
    <mergeCell ref="C5:C7"/>
    <mergeCell ref="D5:D7"/>
    <mergeCell ref="E5:E7"/>
    <mergeCell ref="G5:G7"/>
    <mergeCell ref="J5:J7"/>
    <mergeCell ref="K5:K7"/>
    <mergeCell ref="O5:O7"/>
    <mergeCell ref="N6:N7"/>
  </mergeCells>
  <printOptions horizontalCentered="1" gridLines="1"/>
  <pageMargins left="1" right="0.55000000000000004" top="0.75" bottom="0.75" header="0.5" footer="0.5"/>
  <pageSetup paperSize="5" scale="70" orientation="landscape" horizontalDpi="4294967293" verticalDpi="72" r:id="rId1"/>
  <headerFooter alignWithMargins="0"/>
  <rowBreaks count="2" manualBreakCount="2">
    <brk id="40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8"/>
  <sheetViews>
    <sheetView zoomScaleNormal="100" workbookViewId="0">
      <pane ySplit="8" topLeftCell="A36" activePane="bottomLeft" state="frozen"/>
      <selection pane="bottomLeft" activeCell="F43" sqref="F43"/>
    </sheetView>
  </sheetViews>
  <sheetFormatPr defaultColWidth="9" defaultRowHeight="14.25"/>
  <cols>
    <col min="1" max="1" width="2" style="164" customWidth="1"/>
    <col min="2" max="2" width="14.28515625" style="165" customWidth="1"/>
    <col min="3" max="3" width="20.7109375" style="164" customWidth="1"/>
    <col min="4" max="4" width="11.28515625" style="166" customWidth="1"/>
    <col min="5" max="5" width="16" style="167" customWidth="1"/>
    <col min="6" max="6" width="22" style="167" customWidth="1"/>
    <col min="7" max="16384" width="9" style="164"/>
  </cols>
  <sheetData>
    <row r="1" spans="1:7" s="160" customFormat="1">
      <c r="A1" s="235" t="s">
        <v>0</v>
      </c>
      <c r="B1" s="236"/>
      <c r="C1" s="237"/>
      <c r="D1" s="221"/>
      <c r="E1" s="208"/>
      <c r="F1" s="208"/>
      <c r="G1" s="205"/>
    </row>
    <row r="2" spans="1:7" s="160" customFormat="1">
      <c r="A2" s="235" t="s">
        <v>790</v>
      </c>
      <c r="B2" s="236"/>
      <c r="C2" s="237"/>
      <c r="D2" s="221"/>
      <c r="E2" s="208"/>
      <c r="F2" s="208"/>
      <c r="G2" s="205"/>
    </row>
    <row r="3" spans="1:7" s="160" customFormat="1">
      <c r="A3" s="321">
        <v>41607</v>
      </c>
      <c r="B3" s="321"/>
      <c r="C3" s="321"/>
      <c r="D3" s="221"/>
      <c r="E3" s="208"/>
      <c r="F3" s="208"/>
      <c r="G3" s="205"/>
    </row>
    <row r="4" spans="1:7" s="160" customFormat="1">
      <c r="A4" s="220"/>
      <c r="B4" s="220"/>
      <c r="C4" s="220"/>
      <c r="D4" s="221"/>
      <c r="E4" s="208"/>
      <c r="F4" s="208"/>
      <c r="G4" s="205"/>
    </row>
    <row r="5" spans="1:7" s="160" customFormat="1">
      <c r="A5" s="220"/>
      <c r="B5" s="220"/>
      <c r="C5" s="220"/>
      <c r="D5" s="221"/>
      <c r="E5" s="208"/>
      <c r="F5" s="208"/>
      <c r="G5" s="205"/>
    </row>
    <row r="6" spans="1:7" s="160" customFormat="1">
      <c r="A6" s="220"/>
      <c r="B6" s="220" t="s">
        <v>1505</v>
      </c>
      <c r="C6" s="220"/>
      <c r="D6" s="221"/>
      <c r="E6" s="208"/>
      <c r="F6" s="208"/>
      <c r="G6" s="205"/>
    </row>
    <row r="7" spans="1:7" s="160" customFormat="1" ht="14.25" customHeight="1" thickBot="1">
      <c r="A7" s="205"/>
      <c r="B7" s="204"/>
      <c r="C7" s="205"/>
      <c r="D7" s="221"/>
      <c r="E7" s="208"/>
      <c r="F7" s="208"/>
      <c r="G7" s="205"/>
    </row>
    <row r="8" spans="1:7" s="163" customFormat="1" ht="30.75" customHeight="1" thickBot="1">
      <c r="A8" s="209"/>
      <c r="B8" s="222" t="s">
        <v>1</v>
      </c>
      <c r="C8" s="223" t="s">
        <v>5</v>
      </c>
      <c r="D8" s="224" t="s">
        <v>6</v>
      </c>
      <c r="E8" s="225" t="s">
        <v>7</v>
      </c>
      <c r="F8" s="225" t="s">
        <v>788</v>
      </c>
      <c r="G8" s="209"/>
    </row>
    <row r="9" spans="1:7">
      <c r="A9" s="213"/>
      <c r="B9" s="239">
        <v>41607</v>
      </c>
      <c r="C9" s="213" t="s">
        <v>915</v>
      </c>
      <c r="D9" s="226">
        <v>8</v>
      </c>
      <c r="E9" s="216">
        <v>7700</v>
      </c>
      <c r="F9" s="216">
        <f t="shared" ref="F9:F32" si="0">E9*D9</f>
        <v>61600</v>
      </c>
      <c r="G9" s="213"/>
    </row>
    <row r="10" spans="1:7">
      <c r="A10" s="213"/>
      <c r="B10" s="239">
        <v>41607</v>
      </c>
      <c r="C10" s="213" t="s">
        <v>1185</v>
      </c>
      <c r="D10" s="226">
        <v>7</v>
      </c>
      <c r="E10" s="216">
        <v>10700</v>
      </c>
      <c r="F10" s="216">
        <f t="shared" si="0"/>
        <v>74900</v>
      </c>
      <c r="G10" s="213"/>
    </row>
    <row r="11" spans="1:7">
      <c r="A11" s="213"/>
      <c r="B11" s="240">
        <v>41607</v>
      </c>
      <c r="C11" s="193" t="s">
        <v>1499</v>
      </c>
      <c r="D11" s="195">
        <v>1</v>
      </c>
      <c r="E11" s="197">
        <v>12300</v>
      </c>
      <c r="F11" s="197">
        <f t="shared" si="0"/>
        <v>12300</v>
      </c>
      <c r="G11" s="213"/>
    </row>
    <row r="12" spans="1:7">
      <c r="A12" s="213"/>
      <c r="B12" s="239">
        <v>41607</v>
      </c>
      <c r="C12" s="213" t="s">
        <v>1309</v>
      </c>
      <c r="D12" s="226">
        <v>1</v>
      </c>
      <c r="E12" s="216">
        <v>14300</v>
      </c>
      <c r="F12" s="216">
        <f t="shared" si="0"/>
        <v>14300</v>
      </c>
      <c r="G12" s="213"/>
    </row>
    <row r="13" spans="1:7">
      <c r="A13" s="213"/>
      <c r="B13" s="239">
        <v>41607</v>
      </c>
      <c r="C13" s="213" t="s">
        <v>1190</v>
      </c>
      <c r="D13" s="226">
        <v>1</v>
      </c>
      <c r="E13" s="216">
        <v>19000</v>
      </c>
      <c r="F13" s="216">
        <f t="shared" si="0"/>
        <v>19000</v>
      </c>
      <c r="G13" s="213"/>
    </row>
    <row r="14" spans="1:7">
      <c r="A14" s="213"/>
      <c r="B14" s="240">
        <v>41607</v>
      </c>
      <c r="C14" s="193" t="s">
        <v>1495</v>
      </c>
      <c r="D14" s="195">
        <v>1</v>
      </c>
      <c r="E14" s="197">
        <v>22200</v>
      </c>
      <c r="F14" s="197">
        <f t="shared" si="0"/>
        <v>22200</v>
      </c>
      <c r="G14" s="213"/>
    </row>
    <row r="15" spans="1:7">
      <c r="A15" s="213"/>
      <c r="B15" s="239">
        <v>41607</v>
      </c>
      <c r="C15" s="213" t="s">
        <v>1100</v>
      </c>
      <c r="D15" s="215">
        <v>80</v>
      </c>
      <c r="E15" s="216">
        <v>650</v>
      </c>
      <c r="F15" s="216">
        <f t="shared" si="0"/>
        <v>52000</v>
      </c>
      <c r="G15" s="213"/>
    </row>
    <row r="16" spans="1:7">
      <c r="A16" s="213"/>
      <c r="B16" s="239">
        <v>41607</v>
      </c>
      <c r="C16" s="213" t="s">
        <v>875</v>
      </c>
      <c r="D16" s="215">
        <v>21</v>
      </c>
      <c r="E16" s="216">
        <v>950</v>
      </c>
      <c r="F16" s="216">
        <f t="shared" si="0"/>
        <v>19950</v>
      </c>
      <c r="G16" s="213"/>
    </row>
    <row r="17" spans="1:7">
      <c r="A17" s="213"/>
      <c r="B17" s="239">
        <v>41607</v>
      </c>
      <c r="C17" s="213" t="s">
        <v>1504</v>
      </c>
      <c r="D17" s="226">
        <v>36</v>
      </c>
      <c r="E17" s="216">
        <v>1100</v>
      </c>
      <c r="F17" s="216">
        <f t="shared" si="0"/>
        <v>39600</v>
      </c>
      <c r="G17" s="213"/>
    </row>
    <row r="18" spans="1:7">
      <c r="A18" s="213"/>
      <c r="B18" s="240">
        <v>41607</v>
      </c>
      <c r="C18" s="193" t="s">
        <v>1509</v>
      </c>
      <c r="D18" s="195">
        <v>1</v>
      </c>
      <c r="E18" s="197">
        <v>48900</v>
      </c>
      <c r="F18" s="197">
        <f t="shared" si="0"/>
        <v>48900</v>
      </c>
      <c r="G18" s="213"/>
    </row>
    <row r="19" spans="1:7">
      <c r="A19" s="213"/>
      <c r="B19" s="240">
        <v>41607</v>
      </c>
      <c r="C19" s="193" t="s">
        <v>1490</v>
      </c>
      <c r="D19" s="195">
        <v>2</v>
      </c>
      <c r="E19" s="197">
        <v>5400</v>
      </c>
      <c r="F19" s="197">
        <f t="shared" si="0"/>
        <v>10800</v>
      </c>
      <c r="G19" s="213"/>
    </row>
    <row r="20" spans="1:7">
      <c r="A20" s="213"/>
      <c r="B20" s="239">
        <v>41607</v>
      </c>
      <c r="C20" s="213" t="s">
        <v>1076</v>
      </c>
      <c r="D20" s="226">
        <v>8</v>
      </c>
      <c r="E20" s="216">
        <v>7000</v>
      </c>
      <c r="F20" s="216">
        <f t="shared" si="0"/>
        <v>56000</v>
      </c>
      <c r="G20" s="213"/>
    </row>
    <row r="21" spans="1:7">
      <c r="A21" s="213"/>
      <c r="B21" s="240">
        <v>41607</v>
      </c>
      <c r="C21" s="193" t="s">
        <v>1489</v>
      </c>
      <c r="D21" s="195">
        <v>1</v>
      </c>
      <c r="E21" s="197">
        <v>9000</v>
      </c>
      <c r="F21" s="197">
        <f t="shared" si="0"/>
        <v>9000</v>
      </c>
      <c r="G21" s="213"/>
    </row>
    <row r="22" spans="1:7">
      <c r="A22" s="213"/>
      <c r="B22" s="240">
        <v>41607</v>
      </c>
      <c r="C22" s="193" t="s">
        <v>1503</v>
      </c>
      <c r="D22" s="195">
        <v>1</v>
      </c>
      <c r="E22" s="197">
        <v>42100</v>
      </c>
      <c r="F22" s="197">
        <f t="shared" si="0"/>
        <v>42100</v>
      </c>
      <c r="G22" s="213"/>
    </row>
    <row r="23" spans="1:7">
      <c r="A23" s="213"/>
      <c r="B23" s="239">
        <v>41607</v>
      </c>
      <c r="C23" s="213" t="s">
        <v>1148</v>
      </c>
      <c r="D23" s="226">
        <v>6</v>
      </c>
      <c r="E23" s="216">
        <v>3800</v>
      </c>
      <c r="F23" s="216">
        <f t="shared" si="0"/>
        <v>22800</v>
      </c>
      <c r="G23" s="213"/>
    </row>
    <row r="24" spans="1:7">
      <c r="A24" s="213"/>
      <c r="B24" s="239">
        <v>41607</v>
      </c>
      <c r="C24" s="213" t="s">
        <v>1466</v>
      </c>
      <c r="D24" s="226">
        <v>10</v>
      </c>
      <c r="E24" s="216">
        <v>300</v>
      </c>
      <c r="F24" s="216">
        <f t="shared" si="0"/>
        <v>3000</v>
      </c>
      <c r="G24" s="213"/>
    </row>
    <row r="25" spans="1:7">
      <c r="A25" s="213"/>
      <c r="B25" s="239">
        <v>41607</v>
      </c>
      <c r="C25" s="213" t="s">
        <v>1467</v>
      </c>
      <c r="D25" s="226">
        <v>7</v>
      </c>
      <c r="E25" s="216">
        <v>300</v>
      </c>
      <c r="F25" s="216">
        <f t="shared" si="0"/>
        <v>2100</v>
      </c>
      <c r="G25" s="213"/>
    </row>
    <row r="26" spans="1:7">
      <c r="A26" s="213"/>
      <c r="B26" s="239">
        <v>41607</v>
      </c>
      <c r="C26" s="213" t="s">
        <v>883</v>
      </c>
      <c r="D26" s="226">
        <v>30</v>
      </c>
      <c r="E26" s="216">
        <v>5500</v>
      </c>
      <c r="F26" s="216">
        <f t="shared" si="0"/>
        <v>165000</v>
      </c>
      <c r="G26" s="213"/>
    </row>
    <row r="27" spans="1:7">
      <c r="A27" s="213"/>
      <c r="B27" s="239">
        <v>41607</v>
      </c>
      <c r="C27" s="213" t="s">
        <v>883</v>
      </c>
      <c r="D27" s="227">
        <v>2</v>
      </c>
      <c r="E27" s="216">
        <v>5000</v>
      </c>
      <c r="F27" s="216">
        <f t="shared" si="0"/>
        <v>10000</v>
      </c>
      <c r="G27" s="213"/>
    </row>
    <row r="28" spans="1:7">
      <c r="A28" s="213"/>
      <c r="B28" s="239">
        <v>41607</v>
      </c>
      <c r="C28" s="213" t="s">
        <v>1085</v>
      </c>
      <c r="D28" s="226">
        <v>9</v>
      </c>
      <c r="E28" s="216">
        <v>10500</v>
      </c>
      <c r="F28" s="216">
        <f t="shared" si="0"/>
        <v>94500</v>
      </c>
      <c r="G28" s="213"/>
    </row>
    <row r="29" spans="1:7">
      <c r="A29" s="213"/>
      <c r="B29" s="239">
        <v>41607</v>
      </c>
      <c r="C29" s="213" t="s">
        <v>1085</v>
      </c>
      <c r="D29" s="227">
        <v>1</v>
      </c>
      <c r="E29" s="216">
        <v>10000</v>
      </c>
      <c r="F29" s="216">
        <f t="shared" si="0"/>
        <v>10000</v>
      </c>
      <c r="G29" s="213"/>
    </row>
    <row r="30" spans="1:7">
      <c r="A30" s="213"/>
      <c r="B30" s="239">
        <v>41607</v>
      </c>
      <c r="C30" s="213" t="s">
        <v>1079</v>
      </c>
      <c r="D30" s="226">
        <v>16</v>
      </c>
      <c r="E30" s="216">
        <v>16500</v>
      </c>
      <c r="F30" s="216">
        <f t="shared" si="0"/>
        <v>264000</v>
      </c>
      <c r="G30" s="213"/>
    </row>
    <row r="31" spans="1:7">
      <c r="A31" s="213"/>
      <c r="B31" s="239">
        <v>41607</v>
      </c>
      <c r="C31" s="213" t="s">
        <v>1472</v>
      </c>
      <c r="D31" s="226">
        <v>4</v>
      </c>
      <c r="E31" s="216">
        <v>300</v>
      </c>
      <c r="F31" s="216">
        <f t="shared" si="0"/>
        <v>1200</v>
      </c>
      <c r="G31" s="213"/>
    </row>
    <row r="32" spans="1:7">
      <c r="A32" s="213"/>
      <c r="B32" s="239">
        <v>41607</v>
      </c>
      <c r="C32" s="213" t="s">
        <v>1471</v>
      </c>
      <c r="D32" s="226">
        <v>15</v>
      </c>
      <c r="E32" s="216">
        <v>500</v>
      </c>
      <c r="F32" s="216">
        <f t="shared" si="0"/>
        <v>7500</v>
      </c>
      <c r="G32" s="213"/>
    </row>
    <row r="33" spans="1:7" ht="15" thickBot="1">
      <c r="A33" s="213"/>
      <c r="B33" s="283" t="s">
        <v>1507</v>
      </c>
      <c r="C33" s="219"/>
      <c r="D33" s="228"/>
      <c r="E33" s="229"/>
      <c r="F33" s="229">
        <f>SUM(F9:F32)</f>
        <v>1062750</v>
      </c>
      <c r="G33" s="213"/>
    </row>
    <row r="34" spans="1:7" ht="15" thickTop="1">
      <c r="A34" s="213"/>
      <c r="B34" s="239"/>
      <c r="C34" s="213"/>
      <c r="D34" s="226"/>
      <c r="E34" s="216"/>
      <c r="F34" s="216"/>
      <c r="G34" s="213"/>
    </row>
    <row r="35" spans="1:7">
      <c r="A35" s="213"/>
      <c r="B35" s="239"/>
      <c r="C35" s="213"/>
      <c r="D35" s="226"/>
      <c r="E35" s="216"/>
      <c r="F35" s="216"/>
      <c r="G35" s="213"/>
    </row>
    <row r="36" spans="1:7">
      <c r="A36" s="213"/>
      <c r="B36" s="220" t="s">
        <v>1506</v>
      </c>
      <c r="C36" s="220"/>
      <c r="D36" s="221"/>
      <c r="E36" s="208"/>
      <c r="F36" s="208"/>
      <c r="G36" s="213"/>
    </row>
    <row r="37" spans="1:7" ht="15" thickBot="1">
      <c r="A37" s="213"/>
      <c r="B37" s="271"/>
      <c r="C37" s="205"/>
      <c r="D37" s="221"/>
      <c r="E37" s="208"/>
      <c r="F37" s="208"/>
      <c r="G37" s="213"/>
    </row>
    <row r="38" spans="1:7" ht="25.5" customHeight="1" thickBot="1">
      <c r="A38" s="213"/>
      <c r="B38" s="222" t="s">
        <v>1</v>
      </c>
      <c r="C38" s="223" t="s">
        <v>5</v>
      </c>
      <c r="D38" s="224" t="s">
        <v>6</v>
      </c>
      <c r="E38" s="225" t="s">
        <v>7</v>
      </c>
      <c r="F38" s="225" t="s">
        <v>788</v>
      </c>
      <c r="G38" s="213"/>
    </row>
    <row r="39" spans="1:7">
      <c r="A39" s="213"/>
      <c r="B39" s="239">
        <v>41607</v>
      </c>
      <c r="C39" s="213" t="s">
        <v>1126</v>
      </c>
      <c r="D39" s="226">
        <v>2</v>
      </c>
      <c r="E39" s="216">
        <v>12300</v>
      </c>
      <c r="F39" s="216">
        <f>E39*D39</f>
        <v>24600</v>
      </c>
      <c r="G39" s="213"/>
    </row>
    <row r="40" spans="1:7">
      <c r="A40" s="213"/>
      <c r="B40" s="240">
        <v>41607</v>
      </c>
      <c r="C40" s="193" t="s">
        <v>1496</v>
      </c>
      <c r="D40" s="195">
        <v>1</v>
      </c>
      <c r="E40" s="197">
        <v>14700</v>
      </c>
      <c r="F40" s="197">
        <f>E40*D40</f>
        <v>14700</v>
      </c>
      <c r="G40" s="213"/>
    </row>
    <row r="41" spans="1:7" ht="15" thickBot="1">
      <c r="A41" s="213"/>
      <c r="B41" s="218" t="s">
        <v>1507</v>
      </c>
      <c r="C41" s="219"/>
      <c r="D41" s="228"/>
      <c r="E41" s="229"/>
      <c r="F41" s="229">
        <f>SUM(F39:F40)</f>
        <v>39300</v>
      </c>
      <c r="G41" s="213"/>
    </row>
    <row r="42" spans="1:7" ht="15" thickTop="1">
      <c r="A42" s="213"/>
      <c r="B42" s="214"/>
      <c r="C42" s="213"/>
      <c r="D42" s="226"/>
      <c r="E42" s="216"/>
      <c r="F42" s="216"/>
      <c r="G42" s="213"/>
    </row>
    <row r="43" spans="1:7" ht="15" thickBot="1">
      <c r="A43" s="213"/>
      <c r="B43" s="230" t="s">
        <v>1508</v>
      </c>
      <c r="C43" s="231"/>
      <c r="D43" s="232"/>
      <c r="E43" s="233"/>
      <c r="F43" s="234">
        <f>F41+F33</f>
        <v>1102050</v>
      </c>
      <c r="G43" s="213"/>
    </row>
    <row r="44" spans="1:7" ht="15" thickTop="1">
      <c r="A44" s="213"/>
      <c r="B44" s="278"/>
      <c r="C44" s="279"/>
      <c r="D44" s="280"/>
      <c r="E44" s="281"/>
      <c r="F44" s="282"/>
      <c r="G44" s="213"/>
    </row>
    <row r="45" spans="1:7">
      <c r="A45" s="213"/>
      <c r="B45" s="278"/>
      <c r="C45" s="279"/>
      <c r="D45" s="280"/>
      <c r="E45" s="281"/>
      <c r="F45" s="282"/>
      <c r="G45" s="213"/>
    </row>
    <row r="46" spans="1:7">
      <c r="A46" s="213"/>
      <c r="B46" s="214"/>
      <c r="C46" s="213"/>
      <c r="D46" s="226"/>
      <c r="E46" s="216"/>
      <c r="F46" s="216"/>
      <c r="G46" s="213"/>
    </row>
    <row r="47" spans="1:7">
      <c r="A47" s="213"/>
      <c r="B47" s="236" t="s">
        <v>1465</v>
      </c>
      <c r="C47" s="237"/>
      <c r="D47" s="276"/>
      <c r="E47" s="160"/>
      <c r="F47" s="161" t="s">
        <v>1512</v>
      </c>
      <c r="G47" s="213"/>
    </row>
    <row r="48" spans="1:7">
      <c r="A48" s="213"/>
      <c r="B48" s="159"/>
      <c r="C48" s="160"/>
      <c r="D48" s="169"/>
      <c r="E48" s="168"/>
      <c r="F48" s="168"/>
      <c r="G48" s="213"/>
    </row>
    <row r="49" spans="1:7">
      <c r="A49" s="213"/>
      <c r="B49" s="159"/>
      <c r="C49" s="160"/>
      <c r="D49" s="169"/>
      <c r="E49" s="168"/>
      <c r="F49" s="168"/>
      <c r="G49" s="213"/>
    </row>
    <row r="50" spans="1:7">
      <c r="A50" s="213"/>
      <c r="B50" s="159"/>
      <c r="C50" s="160"/>
      <c r="D50" s="169"/>
      <c r="E50" s="160"/>
      <c r="F50" s="168"/>
      <c r="G50" s="213"/>
    </row>
    <row r="51" spans="1:7">
      <c r="A51" s="213"/>
      <c r="B51" s="275" t="s">
        <v>1510</v>
      </c>
      <c r="C51" s="160"/>
      <c r="D51" s="169"/>
      <c r="E51" s="160"/>
      <c r="F51" s="277" t="s">
        <v>1513</v>
      </c>
      <c r="G51" s="213"/>
    </row>
    <row r="52" spans="1:7">
      <c r="B52" s="275" t="s">
        <v>1511</v>
      </c>
      <c r="C52" s="160"/>
      <c r="D52" s="169"/>
      <c r="E52" s="160"/>
      <c r="F52" s="277" t="s">
        <v>1514</v>
      </c>
    </row>
    <row r="56" spans="1:7">
      <c r="F56" s="167">
        <v>1124050</v>
      </c>
    </row>
    <row r="57" spans="1:7">
      <c r="F57" s="167">
        <v>-22000</v>
      </c>
    </row>
    <row r="58" spans="1:7">
      <c r="F58" s="167">
        <f>SUM(F56:F57)</f>
        <v>1102050</v>
      </c>
    </row>
  </sheetData>
  <sortState ref="B8:F175">
    <sortCondition ref="C8:C175"/>
  </sortState>
  <mergeCells count="1">
    <mergeCell ref="A3:C3"/>
  </mergeCells>
  <phoneticPr fontId="19" type="noConversion"/>
  <printOptions horizontalCentered="1" gridLines="1"/>
  <pageMargins left="1" right="0.55000000000000004" top="0.75" bottom="0.75" header="0.5" footer="0.5"/>
  <pageSetup paperSize="5" scale="70" orientation="landscape" horizontalDpi="4294967293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Y142"/>
  <sheetViews>
    <sheetView view="pageBreakPreview" topLeftCell="B1" zoomScale="60" zoomScaleNormal="100" workbookViewId="0">
      <pane ySplit="7" topLeftCell="A118" activePane="bottomLeft" state="frozen"/>
      <selection activeCell="J153" sqref="J153"/>
      <selection pane="bottomLeft" activeCell="C91" sqref="C91"/>
    </sheetView>
  </sheetViews>
  <sheetFormatPr defaultColWidth="9" defaultRowHeight="15"/>
  <cols>
    <col min="1" max="1" width="3.7109375" style="17" hidden="1" customWidth="1"/>
    <col min="2" max="2" width="8.7109375" style="44" customWidth="1"/>
    <col min="3" max="3" width="19.28515625" style="17" customWidth="1"/>
    <col min="4" max="4" width="5.7109375" style="25" customWidth="1"/>
    <col min="5" max="5" width="10" style="25" customWidth="1"/>
    <col min="6" max="6" width="19.7109375" style="25" bestFit="1" customWidth="1"/>
    <col min="7" max="7" width="23.28515625" style="17" customWidth="1"/>
    <col min="8" max="8" width="5" style="25" customWidth="1"/>
    <col min="9" max="9" width="7.5703125" style="25" bestFit="1" customWidth="1"/>
    <col min="10" max="10" width="32.42578125" style="35" customWidth="1"/>
    <col min="11" max="11" width="12.7109375" style="30" customWidth="1"/>
    <col min="12" max="12" width="18.7109375" style="30" bestFit="1" customWidth="1"/>
    <col min="13" max="13" width="12.42578125" style="106" customWidth="1"/>
    <col min="14" max="15" width="17.7109375" style="106" bestFit="1" customWidth="1"/>
    <col min="16" max="16" width="12.42578125" style="106" customWidth="1"/>
    <col min="17" max="17" width="6.85546875" style="30" customWidth="1"/>
    <col min="18" max="18" width="9.28515625" style="30" customWidth="1"/>
    <col min="19" max="19" width="8.85546875" style="148" customWidth="1"/>
    <col min="20" max="20" width="12.85546875" style="30" customWidth="1"/>
    <col min="21" max="21" width="29.28515625" style="17" hidden="1" customWidth="1"/>
    <col min="22" max="22" width="0" style="17" hidden="1" customWidth="1"/>
    <col min="23" max="23" width="9" style="17" hidden="1" customWidth="1"/>
    <col min="24" max="24" width="11.85546875" style="17" bestFit="1" customWidth="1"/>
    <col min="25" max="16384" width="9" style="17"/>
  </cols>
  <sheetData>
    <row r="1" spans="1:25" s="3" customFormat="1">
      <c r="A1" s="1" t="s">
        <v>0</v>
      </c>
      <c r="B1" s="26" t="s">
        <v>0</v>
      </c>
      <c r="C1" s="27"/>
      <c r="D1" s="4"/>
      <c r="E1" s="5"/>
      <c r="F1" s="6"/>
      <c r="H1" s="5"/>
      <c r="I1" s="5"/>
      <c r="J1" s="31"/>
      <c r="K1" s="12"/>
      <c r="L1" s="12"/>
      <c r="M1" s="12"/>
      <c r="N1" s="12"/>
      <c r="O1" s="12"/>
      <c r="P1" s="12"/>
      <c r="Q1" s="12"/>
      <c r="R1" s="12"/>
      <c r="S1" s="151"/>
      <c r="T1" s="12"/>
    </row>
    <row r="2" spans="1:25" s="3" customFormat="1">
      <c r="A2" s="1" t="s">
        <v>790</v>
      </c>
      <c r="B2" s="26" t="s">
        <v>790</v>
      </c>
      <c r="C2" s="27"/>
      <c r="D2" s="4"/>
      <c r="E2" s="5"/>
      <c r="F2" s="6"/>
      <c r="H2" s="5"/>
      <c r="I2" s="5"/>
      <c r="J2" s="31"/>
      <c r="K2" s="12"/>
      <c r="L2" s="12"/>
      <c r="M2" s="12"/>
      <c r="N2" s="12"/>
      <c r="O2" s="12"/>
      <c r="P2" s="12"/>
      <c r="Q2" s="12"/>
      <c r="R2" s="12"/>
      <c r="S2" s="151"/>
      <c r="T2" s="12"/>
    </row>
    <row r="3" spans="1:25" s="3" customFormat="1">
      <c r="A3" s="331">
        <v>41606</v>
      </c>
      <c r="B3" s="332"/>
      <c r="C3" s="332"/>
      <c r="D3" s="4"/>
      <c r="E3" s="5"/>
      <c r="F3" s="6"/>
      <c r="H3" s="5"/>
      <c r="I3" s="5"/>
      <c r="J3" s="31"/>
      <c r="K3" s="12"/>
      <c r="L3" s="12"/>
      <c r="M3" s="12"/>
      <c r="N3" s="12"/>
      <c r="O3" s="12"/>
      <c r="P3" s="12"/>
      <c r="Q3" s="12"/>
      <c r="R3" s="12"/>
      <c r="S3" s="151"/>
      <c r="T3" s="12"/>
      <c r="X3" s="12"/>
    </row>
    <row r="4" spans="1:25" s="3" customFormat="1" ht="14.25" thickBot="1">
      <c r="B4" s="2"/>
      <c r="D4" s="4"/>
      <c r="E4" s="5"/>
      <c r="F4" s="6"/>
      <c r="H4" s="5"/>
      <c r="I4" s="5"/>
      <c r="J4" s="31"/>
      <c r="K4" s="12"/>
      <c r="L4" s="12"/>
      <c r="M4" s="12"/>
      <c r="N4" s="12"/>
      <c r="O4" s="12"/>
      <c r="P4" s="12"/>
      <c r="Q4" s="12"/>
      <c r="R4" s="12"/>
      <c r="S4" s="151"/>
      <c r="T4" s="12"/>
    </row>
    <row r="5" spans="1:25" s="7" customFormat="1" ht="15.75" thickBot="1">
      <c r="B5" s="306" t="s">
        <v>1</v>
      </c>
      <c r="C5" s="284" t="s">
        <v>2</v>
      </c>
      <c r="D5" s="287" t="s">
        <v>3</v>
      </c>
      <c r="E5" s="287" t="s">
        <v>20</v>
      </c>
      <c r="F5" s="303" t="s">
        <v>4</v>
      </c>
      <c r="G5" s="284" t="s">
        <v>5</v>
      </c>
      <c r="H5" s="287" t="s">
        <v>6</v>
      </c>
      <c r="I5" s="8"/>
      <c r="J5" s="32"/>
      <c r="K5" s="290" t="s">
        <v>7</v>
      </c>
      <c r="L5" s="290" t="s">
        <v>788</v>
      </c>
      <c r="M5" s="21"/>
      <c r="N5" s="21"/>
      <c r="O5" s="300" t="s">
        <v>793</v>
      </c>
      <c r="P5" s="300"/>
      <c r="Q5" s="301"/>
      <c r="R5" s="301"/>
      <c r="S5" s="301"/>
      <c r="T5" s="302"/>
      <c r="U5" s="284" t="s">
        <v>8</v>
      </c>
      <c r="V5" s="9"/>
      <c r="W5" s="9"/>
      <c r="X5" s="9"/>
      <c r="Y5" s="9"/>
    </row>
    <row r="6" spans="1:25" s="3" customFormat="1" ht="15.75" customHeight="1" thickBot="1">
      <c r="B6" s="307"/>
      <c r="C6" s="285"/>
      <c r="D6" s="288"/>
      <c r="E6" s="288"/>
      <c r="F6" s="304"/>
      <c r="G6" s="285"/>
      <c r="H6" s="288"/>
      <c r="I6" s="10" t="s">
        <v>9</v>
      </c>
      <c r="J6" s="33" t="s">
        <v>10</v>
      </c>
      <c r="K6" s="291"/>
      <c r="L6" s="291"/>
      <c r="M6" s="15" t="s">
        <v>736</v>
      </c>
      <c r="N6" s="15" t="s">
        <v>697</v>
      </c>
      <c r="O6" s="295" t="s">
        <v>11</v>
      </c>
      <c r="P6" s="290" t="s">
        <v>13</v>
      </c>
      <c r="Q6" s="297" t="s">
        <v>14</v>
      </c>
      <c r="R6" s="298"/>
      <c r="S6" s="298"/>
      <c r="T6" s="299"/>
      <c r="U6" s="293"/>
      <c r="V6" s="3" t="s">
        <v>26</v>
      </c>
    </row>
    <row r="7" spans="1:25" s="3" customFormat="1" ht="24" customHeight="1" thickBot="1">
      <c r="B7" s="308"/>
      <c r="C7" s="286"/>
      <c r="D7" s="289"/>
      <c r="E7" s="289"/>
      <c r="F7" s="305"/>
      <c r="G7" s="286"/>
      <c r="H7" s="289"/>
      <c r="I7" s="11" t="s">
        <v>15</v>
      </c>
      <c r="J7" s="34"/>
      <c r="K7" s="292"/>
      <c r="L7" s="292"/>
      <c r="M7" s="16" t="s">
        <v>735</v>
      </c>
      <c r="N7" s="16" t="s">
        <v>789</v>
      </c>
      <c r="O7" s="296"/>
      <c r="P7" s="292"/>
      <c r="Q7" s="13" t="s">
        <v>16</v>
      </c>
      <c r="R7" s="13" t="s">
        <v>17</v>
      </c>
      <c r="S7" s="152" t="s">
        <v>1</v>
      </c>
      <c r="T7" s="13" t="s">
        <v>18</v>
      </c>
      <c r="U7" s="294"/>
      <c r="V7" s="3" t="s">
        <v>27</v>
      </c>
    </row>
    <row r="8" spans="1:25">
      <c r="A8" s="17">
        <v>1</v>
      </c>
      <c r="B8" s="44">
        <v>41606</v>
      </c>
      <c r="C8" s="17" t="s">
        <v>19</v>
      </c>
      <c r="E8" s="105" t="s">
        <v>22</v>
      </c>
      <c r="F8" s="25">
        <v>37805</v>
      </c>
      <c r="G8" s="17" t="s">
        <v>21</v>
      </c>
      <c r="H8" s="25">
        <v>2</v>
      </c>
      <c r="I8" s="36">
        <v>2502</v>
      </c>
      <c r="J8" s="17" t="s">
        <v>29</v>
      </c>
      <c r="K8" s="30">
        <v>14300</v>
      </c>
      <c r="L8" s="30">
        <f>K8*H8</f>
        <v>28600</v>
      </c>
      <c r="N8" s="106">
        <f>+L8+M8</f>
        <v>28600</v>
      </c>
      <c r="O8" s="106">
        <v>28600</v>
      </c>
      <c r="U8" s="17" t="s">
        <v>29</v>
      </c>
      <c r="V8" s="20" t="s">
        <v>28</v>
      </c>
      <c r="W8" s="20"/>
      <c r="X8" s="17" t="s">
        <v>32</v>
      </c>
    </row>
    <row r="9" spans="1:25">
      <c r="G9" s="17" t="s">
        <v>23</v>
      </c>
      <c r="H9" s="25">
        <v>1</v>
      </c>
      <c r="J9" s="17" t="s">
        <v>30</v>
      </c>
      <c r="K9" s="30">
        <v>17000</v>
      </c>
      <c r="L9" s="30">
        <f t="shared" ref="L9:L69" si="0">K9*H9</f>
        <v>17000</v>
      </c>
      <c r="N9" s="106">
        <f t="shared" ref="N9:N69" si="1">+L9+M9</f>
        <v>17000</v>
      </c>
      <c r="O9" s="106">
        <v>17000</v>
      </c>
      <c r="U9" s="17" t="s">
        <v>30</v>
      </c>
    </row>
    <row r="10" spans="1:25">
      <c r="G10" s="17" t="s">
        <v>34</v>
      </c>
      <c r="H10" s="25">
        <v>2</v>
      </c>
      <c r="J10" s="17" t="s">
        <v>31</v>
      </c>
      <c r="K10" s="30">
        <v>5500</v>
      </c>
      <c r="L10" s="30">
        <f t="shared" si="0"/>
        <v>11000</v>
      </c>
      <c r="N10" s="106">
        <f t="shared" si="1"/>
        <v>11000</v>
      </c>
      <c r="O10" s="106">
        <v>11000</v>
      </c>
      <c r="U10" s="17" t="s">
        <v>31</v>
      </c>
    </row>
    <row r="11" spans="1:25">
      <c r="A11" s="17">
        <v>2</v>
      </c>
      <c r="B11" s="44">
        <v>41606</v>
      </c>
      <c r="C11" s="17" t="s">
        <v>24</v>
      </c>
      <c r="E11" s="105" t="s">
        <v>25</v>
      </c>
      <c r="F11" s="25">
        <v>37804</v>
      </c>
      <c r="G11" s="17" t="s">
        <v>744</v>
      </c>
      <c r="H11" s="25">
        <v>1</v>
      </c>
      <c r="I11" s="25">
        <v>2501</v>
      </c>
      <c r="J11" s="35" t="s">
        <v>340</v>
      </c>
      <c r="K11" s="30">
        <v>16500</v>
      </c>
      <c r="L11" s="30">
        <f t="shared" si="0"/>
        <v>16500</v>
      </c>
      <c r="N11" s="106">
        <f t="shared" si="1"/>
        <v>16500</v>
      </c>
      <c r="O11" s="106">
        <v>16500</v>
      </c>
      <c r="U11" s="17" t="s">
        <v>35</v>
      </c>
      <c r="V11" s="20" t="s">
        <v>41</v>
      </c>
      <c r="W11" s="20"/>
    </row>
    <row r="12" spans="1:25">
      <c r="G12" s="17" t="s">
        <v>57</v>
      </c>
      <c r="H12" s="25">
        <v>1</v>
      </c>
      <c r="J12" s="35" t="s">
        <v>341</v>
      </c>
      <c r="K12" s="30">
        <v>1100</v>
      </c>
      <c r="L12" s="30">
        <f t="shared" si="0"/>
        <v>1100</v>
      </c>
      <c r="N12" s="106">
        <f t="shared" si="1"/>
        <v>1100</v>
      </c>
      <c r="O12" s="106">
        <v>1100</v>
      </c>
      <c r="U12" s="17" t="s">
        <v>36</v>
      </c>
    </row>
    <row r="13" spans="1:25">
      <c r="A13" s="17">
        <v>3</v>
      </c>
      <c r="B13" s="44">
        <v>41606</v>
      </c>
      <c r="C13" s="17" t="s">
        <v>37</v>
      </c>
      <c r="E13" s="105" t="s">
        <v>38</v>
      </c>
      <c r="F13" s="25">
        <v>37802</v>
      </c>
      <c r="G13" s="17" t="s">
        <v>57</v>
      </c>
      <c r="H13" s="25">
        <v>1</v>
      </c>
      <c r="I13" s="25">
        <v>2260</v>
      </c>
      <c r="J13" s="35" t="s">
        <v>339</v>
      </c>
      <c r="K13" s="30">
        <v>1100</v>
      </c>
      <c r="L13" s="30">
        <f t="shared" si="0"/>
        <v>1100</v>
      </c>
      <c r="N13" s="106">
        <f t="shared" si="1"/>
        <v>1100</v>
      </c>
      <c r="O13" s="106">
        <v>1100</v>
      </c>
      <c r="U13" s="17" t="s">
        <v>40</v>
      </c>
      <c r="V13" s="20" t="s">
        <v>39</v>
      </c>
      <c r="W13" s="20"/>
    </row>
    <row r="14" spans="1:25">
      <c r="A14" s="17">
        <v>4</v>
      </c>
      <c r="B14" s="44">
        <v>41606</v>
      </c>
      <c r="C14" s="17" t="s">
        <v>42</v>
      </c>
      <c r="E14" s="105" t="s">
        <v>43</v>
      </c>
      <c r="F14" s="25">
        <v>37803</v>
      </c>
      <c r="G14" s="17" t="s">
        <v>44</v>
      </c>
      <c r="H14" s="25">
        <v>2</v>
      </c>
      <c r="I14" s="25">
        <v>2261</v>
      </c>
      <c r="J14" s="35" t="s">
        <v>342</v>
      </c>
      <c r="K14" s="30">
        <v>650</v>
      </c>
      <c r="L14" s="30">
        <f t="shared" si="0"/>
        <v>1300</v>
      </c>
      <c r="N14" s="106">
        <f t="shared" si="1"/>
        <v>1300</v>
      </c>
      <c r="O14" s="106">
        <v>1300</v>
      </c>
      <c r="U14" s="17" t="s">
        <v>45</v>
      </c>
      <c r="V14" s="20" t="s">
        <v>46</v>
      </c>
      <c r="W14" s="20"/>
    </row>
    <row r="15" spans="1:25">
      <c r="A15" s="17">
        <v>5</v>
      </c>
      <c r="B15" s="44">
        <v>41606</v>
      </c>
      <c r="C15" s="17" t="s">
        <v>47</v>
      </c>
      <c r="E15" s="105" t="s">
        <v>51</v>
      </c>
      <c r="F15" s="25">
        <v>37801</v>
      </c>
      <c r="G15" s="17" t="s">
        <v>48</v>
      </c>
      <c r="H15" s="25">
        <v>1</v>
      </c>
      <c r="I15" s="105">
        <v>2259</v>
      </c>
      <c r="J15" s="35" t="s">
        <v>745</v>
      </c>
      <c r="K15" s="30">
        <v>7700</v>
      </c>
      <c r="L15" s="30">
        <f t="shared" si="0"/>
        <v>7700</v>
      </c>
      <c r="N15" s="106">
        <f t="shared" si="1"/>
        <v>7700</v>
      </c>
      <c r="O15" s="106">
        <v>7700</v>
      </c>
      <c r="V15" s="20" t="s">
        <v>49</v>
      </c>
      <c r="W15" s="20"/>
    </row>
    <row r="16" spans="1:25">
      <c r="A16" s="17">
        <v>6</v>
      </c>
      <c r="B16" s="44">
        <v>41606</v>
      </c>
      <c r="C16" s="17" t="s">
        <v>50</v>
      </c>
      <c r="E16" s="105" t="s">
        <v>52</v>
      </c>
      <c r="F16" s="25">
        <v>37760</v>
      </c>
      <c r="G16" s="17" t="s">
        <v>53</v>
      </c>
      <c r="H16" s="25">
        <v>1</v>
      </c>
      <c r="I16" s="25">
        <v>26051</v>
      </c>
      <c r="J16" s="35">
        <v>32710110387</v>
      </c>
      <c r="K16" s="30">
        <v>9000</v>
      </c>
      <c r="L16" s="30">
        <f t="shared" si="0"/>
        <v>9000</v>
      </c>
      <c r="N16" s="106">
        <f t="shared" si="1"/>
        <v>9000</v>
      </c>
      <c r="O16" s="106">
        <v>9000</v>
      </c>
      <c r="U16" s="17">
        <v>32710110387</v>
      </c>
      <c r="V16" s="17">
        <v>26051</v>
      </c>
    </row>
    <row r="17" spans="1:23">
      <c r="H17" s="25">
        <v>1</v>
      </c>
      <c r="K17" s="30">
        <v>500</v>
      </c>
      <c r="L17" s="30">
        <v>0</v>
      </c>
      <c r="M17" s="106">
        <v>500</v>
      </c>
      <c r="N17" s="106">
        <f t="shared" si="1"/>
        <v>500</v>
      </c>
      <c r="O17" s="106">
        <v>500</v>
      </c>
      <c r="U17" s="17" t="s">
        <v>54</v>
      </c>
    </row>
    <row r="18" spans="1:23">
      <c r="A18" s="17">
        <v>7</v>
      </c>
      <c r="B18" s="44">
        <v>41606</v>
      </c>
      <c r="C18" s="17" t="s">
        <v>55</v>
      </c>
      <c r="E18" s="105" t="s">
        <v>56</v>
      </c>
      <c r="F18" s="25">
        <v>37806</v>
      </c>
      <c r="G18" s="17" t="s">
        <v>57</v>
      </c>
      <c r="H18" s="25">
        <v>1</v>
      </c>
      <c r="I18" s="105">
        <v>2505</v>
      </c>
      <c r="J18" s="125" t="s">
        <v>746</v>
      </c>
      <c r="K18" s="30">
        <v>1100</v>
      </c>
      <c r="L18" s="30">
        <f t="shared" si="0"/>
        <v>1100</v>
      </c>
      <c r="N18" s="106">
        <f t="shared" si="1"/>
        <v>1100</v>
      </c>
      <c r="O18" s="106">
        <v>1100</v>
      </c>
      <c r="U18" s="20" t="s">
        <v>58</v>
      </c>
      <c r="V18" s="20" t="s">
        <v>59</v>
      </c>
      <c r="W18" s="20"/>
    </row>
    <row r="19" spans="1:23">
      <c r="A19" s="17">
        <v>8</v>
      </c>
      <c r="B19" s="44">
        <v>41606</v>
      </c>
      <c r="C19" s="17" t="s">
        <v>768</v>
      </c>
      <c r="E19" s="105" t="s">
        <v>60</v>
      </c>
      <c r="F19" s="25">
        <v>38051</v>
      </c>
      <c r="G19" s="17" t="s">
        <v>61</v>
      </c>
      <c r="H19" s="25">
        <v>2</v>
      </c>
      <c r="I19" s="25">
        <v>26055</v>
      </c>
      <c r="J19" s="35" t="s">
        <v>65</v>
      </c>
      <c r="K19" s="30">
        <v>12300</v>
      </c>
      <c r="L19" s="30">
        <f t="shared" si="0"/>
        <v>24600</v>
      </c>
      <c r="N19" s="106">
        <f t="shared" si="1"/>
        <v>24600</v>
      </c>
      <c r="O19" s="106">
        <v>24600</v>
      </c>
      <c r="U19" s="17" t="s">
        <v>65</v>
      </c>
      <c r="V19" s="17">
        <v>26055</v>
      </c>
    </row>
    <row r="20" spans="1:23">
      <c r="G20" s="17" t="s">
        <v>62</v>
      </c>
      <c r="H20" s="25">
        <v>1</v>
      </c>
      <c r="I20" s="25">
        <v>26055</v>
      </c>
      <c r="J20" s="35" t="s">
        <v>64</v>
      </c>
      <c r="K20" s="30">
        <v>36700</v>
      </c>
      <c r="L20" s="30">
        <f t="shared" si="0"/>
        <v>36700</v>
      </c>
      <c r="N20" s="106">
        <f t="shared" si="1"/>
        <v>36700</v>
      </c>
      <c r="O20" s="106">
        <v>36700</v>
      </c>
      <c r="U20" s="17" t="s">
        <v>64</v>
      </c>
      <c r="V20" s="17">
        <v>26055</v>
      </c>
    </row>
    <row r="21" spans="1:23">
      <c r="G21" s="17" t="s">
        <v>53</v>
      </c>
      <c r="H21" s="25">
        <v>1</v>
      </c>
      <c r="I21" s="25">
        <v>26052</v>
      </c>
      <c r="J21" s="125" t="s">
        <v>63</v>
      </c>
      <c r="K21" s="30">
        <v>9000</v>
      </c>
      <c r="L21" s="30">
        <f t="shared" si="0"/>
        <v>9000</v>
      </c>
      <c r="N21" s="106">
        <f t="shared" si="1"/>
        <v>9000</v>
      </c>
      <c r="O21" s="106">
        <v>9000</v>
      </c>
      <c r="U21" s="20" t="s">
        <v>63</v>
      </c>
      <c r="V21" s="17">
        <v>26052</v>
      </c>
    </row>
    <row r="22" spans="1:23">
      <c r="A22" s="17">
        <v>9</v>
      </c>
      <c r="B22" s="44">
        <v>41606</v>
      </c>
      <c r="C22" s="17" t="s">
        <v>66</v>
      </c>
      <c r="E22" s="105" t="s">
        <v>67</v>
      </c>
      <c r="F22" s="25">
        <v>37766</v>
      </c>
      <c r="G22" s="17" t="s">
        <v>68</v>
      </c>
      <c r="H22" s="25">
        <v>1</v>
      </c>
      <c r="I22" s="25">
        <v>2266</v>
      </c>
      <c r="J22" s="35" t="s">
        <v>69</v>
      </c>
      <c r="K22" s="30">
        <v>10700</v>
      </c>
      <c r="L22" s="30">
        <f t="shared" si="0"/>
        <v>10700</v>
      </c>
      <c r="N22" s="106">
        <f t="shared" si="1"/>
        <v>10700</v>
      </c>
      <c r="O22" s="106">
        <v>10700</v>
      </c>
      <c r="U22" s="17" t="s">
        <v>69</v>
      </c>
      <c r="V22" s="17">
        <v>2266</v>
      </c>
    </row>
    <row r="23" spans="1:23">
      <c r="A23" s="17">
        <v>10</v>
      </c>
      <c r="B23" s="44">
        <v>41606</v>
      </c>
      <c r="C23" s="17" t="s">
        <v>70</v>
      </c>
      <c r="E23" s="105" t="s">
        <v>71</v>
      </c>
      <c r="F23" s="25">
        <v>37765</v>
      </c>
      <c r="G23" s="17" t="s">
        <v>72</v>
      </c>
      <c r="H23" s="25">
        <v>4</v>
      </c>
      <c r="I23" s="25">
        <v>2265</v>
      </c>
      <c r="J23" s="35" t="s">
        <v>73</v>
      </c>
      <c r="K23" s="30">
        <v>650</v>
      </c>
      <c r="L23" s="30">
        <f t="shared" si="0"/>
        <v>2600</v>
      </c>
      <c r="N23" s="106">
        <f t="shared" si="1"/>
        <v>2600</v>
      </c>
      <c r="O23" s="106">
        <v>2600</v>
      </c>
      <c r="U23" s="17" t="s">
        <v>73</v>
      </c>
      <c r="V23" s="17">
        <v>2265</v>
      </c>
    </row>
    <row r="24" spans="1:23">
      <c r="G24" s="17" t="s">
        <v>48</v>
      </c>
      <c r="H24" s="25">
        <v>1</v>
      </c>
      <c r="J24" s="35" t="s">
        <v>74</v>
      </c>
      <c r="K24" s="30">
        <v>7700</v>
      </c>
      <c r="L24" s="30">
        <f t="shared" si="0"/>
        <v>7700</v>
      </c>
      <c r="N24" s="106">
        <f t="shared" si="1"/>
        <v>7700</v>
      </c>
      <c r="O24" s="106">
        <v>7700</v>
      </c>
      <c r="U24" s="17" t="s">
        <v>74</v>
      </c>
    </row>
    <row r="25" spans="1:23">
      <c r="A25" s="17">
        <v>11</v>
      </c>
      <c r="B25" s="44">
        <v>41606</v>
      </c>
      <c r="C25" s="17" t="s">
        <v>75</v>
      </c>
      <c r="E25" s="105" t="s">
        <v>76</v>
      </c>
      <c r="F25" s="25">
        <v>37764</v>
      </c>
      <c r="G25" s="17" t="s">
        <v>44</v>
      </c>
      <c r="H25" s="25">
        <v>1</v>
      </c>
      <c r="I25" s="25">
        <v>2264</v>
      </c>
      <c r="J25" s="35" t="s">
        <v>79</v>
      </c>
      <c r="K25" s="30">
        <v>650</v>
      </c>
      <c r="L25" s="30">
        <f t="shared" si="0"/>
        <v>650</v>
      </c>
      <c r="N25" s="106">
        <f t="shared" si="1"/>
        <v>650</v>
      </c>
      <c r="O25" s="106">
        <v>650</v>
      </c>
      <c r="U25" s="17" t="s">
        <v>79</v>
      </c>
      <c r="V25" s="17">
        <v>2264</v>
      </c>
    </row>
    <row r="26" spans="1:23">
      <c r="G26" s="17" t="s">
        <v>77</v>
      </c>
      <c r="H26" s="25">
        <v>1</v>
      </c>
      <c r="J26" s="35" t="s">
        <v>78</v>
      </c>
      <c r="K26" s="30">
        <v>950</v>
      </c>
      <c r="L26" s="30">
        <f t="shared" si="0"/>
        <v>950</v>
      </c>
      <c r="N26" s="106">
        <f t="shared" si="1"/>
        <v>950</v>
      </c>
      <c r="O26" s="106">
        <v>950</v>
      </c>
      <c r="U26" s="17" t="s">
        <v>78</v>
      </c>
    </row>
    <row r="27" spans="1:23">
      <c r="A27" s="17">
        <v>12</v>
      </c>
      <c r="B27" s="44">
        <v>41606</v>
      </c>
      <c r="C27" s="17" t="s">
        <v>87</v>
      </c>
      <c r="D27" s="105" t="s">
        <v>80</v>
      </c>
      <c r="E27" s="105" t="s">
        <v>747</v>
      </c>
      <c r="F27" s="25">
        <v>37762</v>
      </c>
      <c r="G27" s="17" t="s">
        <v>81</v>
      </c>
      <c r="H27" s="25">
        <v>1</v>
      </c>
      <c r="I27" s="25">
        <v>2504</v>
      </c>
      <c r="J27" s="35" t="s">
        <v>84</v>
      </c>
      <c r="K27" s="30">
        <v>25500</v>
      </c>
      <c r="L27" s="30">
        <f>+K27*H27</f>
        <v>25500</v>
      </c>
      <c r="N27" s="106">
        <f t="shared" si="1"/>
        <v>25500</v>
      </c>
      <c r="O27" s="106">
        <v>98900</v>
      </c>
      <c r="R27" s="126"/>
      <c r="U27" s="17" t="s">
        <v>84</v>
      </c>
      <c r="V27" s="17">
        <v>2504</v>
      </c>
    </row>
    <row r="28" spans="1:23">
      <c r="G28" s="17" t="s">
        <v>82</v>
      </c>
      <c r="L28" s="30">
        <f t="shared" si="0"/>
        <v>0</v>
      </c>
      <c r="N28" s="106">
        <f t="shared" si="1"/>
        <v>0</v>
      </c>
    </row>
    <row r="29" spans="1:23">
      <c r="G29" s="17" t="s">
        <v>83</v>
      </c>
      <c r="H29" s="25">
        <v>2</v>
      </c>
      <c r="J29" s="35" t="s">
        <v>86</v>
      </c>
      <c r="K29" s="30">
        <v>36700</v>
      </c>
      <c r="L29" s="30">
        <f t="shared" si="0"/>
        <v>73400</v>
      </c>
      <c r="N29" s="106">
        <f t="shared" si="1"/>
        <v>73400</v>
      </c>
      <c r="U29" s="17" t="s">
        <v>86</v>
      </c>
    </row>
    <row r="30" spans="1:23">
      <c r="G30" s="17" t="s">
        <v>85</v>
      </c>
      <c r="L30" s="30">
        <f t="shared" si="0"/>
        <v>0</v>
      </c>
      <c r="N30" s="106">
        <f t="shared" si="1"/>
        <v>0</v>
      </c>
    </row>
    <row r="31" spans="1:23">
      <c r="A31" s="17">
        <v>13</v>
      </c>
      <c r="B31" s="44">
        <v>41606</v>
      </c>
      <c r="C31" s="17" t="s">
        <v>155</v>
      </c>
      <c r="E31" s="105" t="s">
        <v>88</v>
      </c>
      <c r="F31" s="25">
        <v>37761</v>
      </c>
      <c r="G31" s="17" t="s">
        <v>48</v>
      </c>
      <c r="H31" s="25">
        <v>2</v>
      </c>
      <c r="I31" s="25">
        <v>2503</v>
      </c>
      <c r="J31" s="35" t="s">
        <v>748</v>
      </c>
      <c r="K31" s="30">
        <v>7700</v>
      </c>
      <c r="L31" s="30">
        <f t="shared" si="0"/>
        <v>15400</v>
      </c>
      <c r="N31" s="106">
        <f t="shared" si="1"/>
        <v>15400</v>
      </c>
      <c r="O31" s="106">
        <v>15000</v>
      </c>
      <c r="Q31" s="30" t="s">
        <v>89</v>
      </c>
      <c r="R31" s="126" t="s">
        <v>90</v>
      </c>
      <c r="S31" s="148">
        <v>41606</v>
      </c>
      <c r="T31" s="30">
        <v>400</v>
      </c>
      <c r="U31" s="17" t="s">
        <v>91</v>
      </c>
      <c r="V31" s="17">
        <v>2503</v>
      </c>
    </row>
    <row r="32" spans="1:23">
      <c r="A32" s="17">
        <v>15</v>
      </c>
      <c r="B32" s="44">
        <v>41606</v>
      </c>
      <c r="C32" s="17" t="s">
        <v>95</v>
      </c>
      <c r="D32" s="105" t="s">
        <v>96</v>
      </c>
      <c r="F32" s="25">
        <v>37775</v>
      </c>
      <c r="G32" s="17" t="s">
        <v>53</v>
      </c>
      <c r="H32" s="25">
        <v>1</v>
      </c>
      <c r="K32" s="30">
        <v>9000</v>
      </c>
      <c r="L32" s="30">
        <f t="shared" si="0"/>
        <v>9000</v>
      </c>
      <c r="N32" s="106">
        <f t="shared" si="1"/>
        <v>9000</v>
      </c>
      <c r="Q32" s="30" t="s">
        <v>97</v>
      </c>
      <c r="R32" s="126" t="s">
        <v>98</v>
      </c>
      <c r="S32" s="148">
        <v>41606</v>
      </c>
      <c r="T32" s="30">
        <v>9000</v>
      </c>
    </row>
    <row r="33" spans="1:24">
      <c r="A33" s="17">
        <v>16</v>
      </c>
      <c r="B33" s="44">
        <v>41606</v>
      </c>
      <c r="C33" s="17" t="s">
        <v>99</v>
      </c>
      <c r="E33" s="105" t="s">
        <v>100</v>
      </c>
      <c r="F33" s="25">
        <v>37774</v>
      </c>
      <c r="G33" s="17" t="s">
        <v>106</v>
      </c>
      <c r="H33" s="25">
        <v>1</v>
      </c>
      <c r="I33" s="25">
        <v>2269</v>
      </c>
      <c r="J33" s="35" t="s">
        <v>103</v>
      </c>
      <c r="K33" s="30">
        <v>7000</v>
      </c>
      <c r="L33" s="30">
        <f t="shared" si="0"/>
        <v>7000</v>
      </c>
      <c r="N33" s="106">
        <f t="shared" si="1"/>
        <v>7000</v>
      </c>
      <c r="O33" s="106">
        <v>7000</v>
      </c>
      <c r="U33" s="17" t="s">
        <v>103</v>
      </c>
      <c r="V33" s="17">
        <v>2269</v>
      </c>
    </row>
    <row r="34" spans="1:24">
      <c r="G34" s="17" t="s">
        <v>101</v>
      </c>
      <c r="H34" s="25">
        <v>1</v>
      </c>
      <c r="J34" s="35" t="s">
        <v>102</v>
      </c>
      <c r="K34" s="30">
        <v>10500</v>
      </c>
      <c r="L34" s="30">
        <f t="shared" si="0"/>
        <v>10500</v>
      </c>
      <c r="N34" s="106">
        <f t="shared" si="1"/>
        <v>10500</v>
      </c>
      <c r="O34" s="106">
        <v>10500</v>
      </c>
      <c r="U34" s="17" t="s">
        <v>102</v>
      </c>
    </row>
    <row r="35" spans="1:24">
      <c r="A35" s="17">
        <v>17</v>
      </c>
      <c r="B35" s="44">
        <v>41606</v>
      </c>
      <c r="C35" s="17" t="s">
        <v>104</v>
      </c>
      <c r="E35" s="105" t="s">
        <v>105</v>
      </c>
      <c r="F35" s="25">
        <v>38053</v>
      </c>
      <c r="G35" s="17" t="s">
        <v>106</v>
      </c>
      <c r="H35" s="25">
        <v>1</v>
      </c>
      <c r="I35" s="25">
        <v>2510</v>
      </c>
      <c r="J35" s="35" t="s">
        <v>107</v>
      </c>
      <c r="K35" s="30">
        <v>7000</v>
      </c>
      <c r="L35" s="30">
        <f t="shared" si="0"/>
        <v>7000</v>
      </c>
      <c r="N35" s="106">
        <f t="shared" si="1"/>
        <v>7000</v>
      </c>
      <c r="O35" s="106">
        <v>7000</v>
      </c>
      <c r="U35" s="17" t="s">
        <v>107</v>
      </c>
      <c r="V35" s="17">
        <v>2510</v>
      </c>
    </row>
    <row r="36" spans="1:24">
      <c r="A36" s="17">
        <v>18</v>
      </c>
      <c r="B36" s="44">
        <v>41606</v>
      </c>
      <c r="C36" s="17" t="s">
        <v>108</v>
      </c>
      <c r="E36" s="105" t="s">
        <v>109</v>
      </c>
      <c r="F36" s="25">
        <v>37773</v>
      </c>
      <c r="G36" s="17" t="s">
        <v>110</v>
      </c>
      <c r="H36" s="25">
        <v>1</v>
      </c>
      <c r="I36" s="25">
        <v>2509</v>
      </c>
      <c r="J36" s="35" t="s">
        <v>749</v>
      </c>
      <c r="K36" s="30">
        <v>16500</v>
      </c>
      <c r="L36" s="30">
        <f t="shared" si="0"/>
        <v>16500</v>
      </c>
      <c r="N36" s="106">
        <f t="shared" si="1"/>
        <v>16500</v>
      </c>
      <c r="O36" s="106">
        <v>16500</v>
      </c>
      <c r="U36" s="17" t="s">
        <v>111</v>
      </c>
      <c r="V36" s="17">
        <v>2509</v>
      </c>
    </row>
    <row r="37" spans="1:24">
      <c r="A37" s="17">
        <v>19</v>
      </c>
      <c r="B37" s="44">
        <v>41606</v>
      </c>
      <c r="C37" s="17" t="s">
        <v>112</v>
      </c>
      <c r="E37" s="105" t="s">
        <v>113</v>
      </c>
      <c r="F37" s="25">
        <v>37772</v>
      </c>
      <c r="G37" s="17" t="s">
        <v>53</v>
      </c>
      <c r="H37" s="25">
        <v>1</v>
      </c>
      <c r="K37" s="30">
        <v>9000</v>
      </c>
      <c r="L37" s="30">
        <f t="shared" si="0"/>
        <v>9000</v>
      </c>
      <c r="N37" s="106">
        <f t="shared" si="1"/>
        <v>9000</v>
      </c>
      <c r="O37" s="106">
        <v>9000</v>
      </c>
    </row>
    <row r="38" spans="1:24">
      <c r="G38" s="17" t="s">
        <v>205</v>
      </c>
      <c r="H38" s="25">
        <v>1</v>
      </c>
      <c r="J38" s="127"/>
      <c r="K38" s="30">
        <v>500</v>
      </c>
      <c r="L38" s="30">
        <f t="shared" si="0"/>
        <v>500</v>
      </c>
      <c r="N38" s="106">
        <f t="shared" si="1"/>
        <v>500</v>
      </c>
      <c r="O38" s="106">
        <v>500</v>
      </c>
      <c r="U38" s="128" t="s">
        <v>158</v>
      </c>
    </row>
    <row r="39" spans="1:24">
      <c r="J39" s="127"/>
      <c r="K39" s="30">
        <v>300</v>
      </c>
      <c r="L39" s="30">
        <v>0</v>
      </c>
      <c r="M39" s="106">
        <v>300</v>
      </c>
      <c r="N39" s="106">
        <f t="shared" si="1"/>
        <v>300</v>
      </c>
      <c r="O39" s="106">
        <v>300</v>
      </c>
      <c r="U39" s="128"/>
    </row>
    <row r="40" spans="1:24">
      <c r="A40" s="17">
        <v>20</v>
      </c>
      <c r="B40" s="44">
        <v>41606</v>
      </c>
      <c r="C40" s="17" t="s">
        <v>114</v>
      </c>
      <c r="E40" s="105" t="s">
        <v>115</v>
      </c>
      <c r="F40" s="25">
        <v>37771</v>
      </c>
      <c r="G40" s="17" t="s">
        <v>101</v>
      </c>
      <c r="H40" s="25">
        <v>1</v>
      </c>
      <c r="I40" s="25">
        <v>2268</v>
      </c>
      <c r="J40" s="35" t="s">
        <v>116</v>
      </c>
      <c r="K40" s="30">
        <v>10500</v>
      </c>
      <c r="L40" s="30">
        <f t="shared" si="0"/>
        <v>10500</v>
      </c>
      <c r="N40" s="106">
        <f t="shared" si="1"/>
        <v>10500</v>
      </c>
      <c r="O40" s="106">
        <v>10500</v>
      </c>
      <c r="U40" s="17" t="s">
        <v>116</v>
      </c>
      <c r="V40" s="17">
        <v>2268</v>
      </c>
    </row>
    <row r="41" spans="1:24">
      <c r="G41" s="17" t="s">
        <v>34</v>
      </c>
      <c r="H41" s="25">
        <v>1</v>
      </c>
      <c r="J41" s="35" t="s">
        <v>117</v>
      </c>
      <c r="K41" s="30">
        <v>5500</v>
      </c>
      <c r="L41" s="30">
        <f t="shared" si="0"/>
        <v>5500</v>
      </c>
      <c r="N41" s="106">
        <f t="shared" si="1"/>
        <v>5500</v>
      </c>
      <c r="O41" s="106">
        <v>5500</v>
      </c>
      <c r="U41" s="17" t="s">
        <v>117</v>
      </c>
    </row>
    <row r="42" spans="1:24">
      <c r="A42" s="17">
        <v>21</v>
      </c>
      <c r="B42" s="44">
        <v>41606</v>
      </c>
      <c r="C42" s="17" t="s">
        <v>118</v>
      </c>
      <c r="E42" s="105" t="s">
        <v>119</v>
      </c>
      <c r="F42" s="25">
        <v>37769</v>
      </c>
      <c r="G42" s="17" t="s">
        <v>120</v>
      </c>
      <c r="H42" s="25">
        <v>1</v>
      </c>
      <c r="I42" s="25">
        <v>2267</v>
      </c>
      <c r="J42" s="35" t="s">
        <v>121</v>
      </c>
      <c r="K42" s="30">
        <v>17000</v>
      </c>
      <c r="L42" s="30">
        <f t="shared" si="0"/>
        <v>17000</v>
      </c>
      <c r="N42" s="106">
        <f t="shared" si="1"/>
        <v>17000</v>
      </c>
      <c r="O42" s="106">
        <v>17000</v>
      </c>
      <c r="U42" s="17" t="s">
        <v>121</v>
      </c>
      <c r="V42" s="17">
        <v>2267</v>
      </c>
    </row>
    <row r="43" spans="1:24">
      <c r="A43" s="17">
        <v>22</v>
      </c>
      <c r="B43" s="44">
        <v>41606</v>
      </c>
      <c r="C43" s="17" t="s">
        <v>122</v>
      </c>
      <c r="E43" s="105" t="s">
        <v>123</v>
      </c>
      <c r="F43" s="25">
        <v>37770</v>
      </c>
      <c r="G43" s="17" t="s">
        <v>34</v>
      </c>
      <c r="H43" s="25">
        <v>1</v>
      </c>
      <c r="I43" s="25">
        <v>2507</v>
      </c>
      <c r="J43" s="35" t="s">
        <v>124</v>
      </c>
      <c r="K43" s="30">
        <v>5500</v>
      </c>
      <c r="L43" s="30">
        <f t="shared" si="0"/>
        <v>5500</v>
      </c>
      <c r="N43" s="106">
        <f t="shared" si="1"/>
        <v>5500</v>
      </c>
      <c r="O43" s="106">
        <v>5500</v>
      </c>
      <c r="U43" s="17" t="s">
        <v>124</v>
      </c>
      <c r="V43" s="17">
        <v>2507</v>
      </c>
    </row>
    <row r="44" spans="1:24">
      <c r="A44" s="17">
        <v>23</v>
      </c>
      <c r="B44" s="44">
        <v>41606</v>
      </c>
      <c r="C44" s="17" t="s">
        <v>125</v>
      </c>
      <c r="E44" s="105" t="s">
        <v>127</v>
      </c>
      <c r="F44" s="25">
        <v>37767</v>
      </c>
      <c r="G44" s="17" t="s">
        <v>53</v>
      </c>
      <c r="H44" s="25">
        <v>1</v>
      </c>
      <c r="I44" s="25">
        <v>2506</v>
      </c>
      <c r="J44" s="35" t="s">
        <v>129</v>
      </c>
      <c r="K44" s="30">
        <v>9000</v>
      </c>
      <c r="L44" s="30">
        <f t="shared" si="0"/>
        <v>9000</v>
      </c>
      <c r="N44" s="106">
        <f t="shared" si="1"/>
        <v>9000</v>
      </c>
      <c r="O44" s="106">
        <v>9000</v>
      </c>
      <c r="U44" s="17" t="s">
        <v>129</v>
      </c>
      <c r="V44" s="17">
        <v>2506</v>
      </c>
    </row>
    <row r="45" spans="1:24">
      <c r="E45" s="105"/>
      <c r="G45" s="17" t="s">
        <v>34</v>
      </c>
      <c r="H45" s="25">
        <v>1</v>
      </c>
      <c r="J45" s="35" t="s">
        <v>130</v>
      </c>
      <c r="K45" s="30">
        <v>5500</v>
      </c>
      <c r="L45" s="30">
        <f t="shared" si="0"/>
        <v>5500</v>
      </c>
      <c r="N45" s="106">
        <f t="shared" si="1"/>
        <v>5500</v>
      </c>
      <c r="O45" s="106">
        <v>5500</v>
      </c>
      <c r="U45" s="17" t="s">
        <v>130</v>
      </c>
    </row>
    <row r="46" spans="1:24">
      <c r="G46" s="17" t="s">
        <v>106</v>
      </c>
      <c r="H46" s="25">
        <v>1</v>
      </c>
      <c r="J46" s="35" t="s">
        <v>131</v>
      </c>
      <c r="K46" s="30">
        <v>7000</v>
      </c>
      <c r="L46" s="30">
        <f t="shared" si="0"/>
        <v>7000</v>
      </c>
      <c r="N46" s="106">
        <f t="shared" si="1"/>
        <v>7000</v>
      </c>
      <c r="O46" s="106">
        <v>7000</v>
      </c>
      <c r="U46" s="17" t="s">
        <v>131</v>
      </c>
    </row>
    <row r="47" spans="1:24">
      <c r="E47" s="105" t="s">
        <v>126</v>
      </c>
      <c r="F47" s="25">
        <v>37768</v>
      </c>
      <c r="G47" s="17" t="s">
        <v>128</v>
      </c>
      <c r="H47" s="25">
        <v>1</v>
      </c>
      <c r="J47" s="17" t="s">
        <v>797</v>
      </c>
      <c r="K47" s="30">
        <v>25500</v>
      </c>
      <c r="L47" s="30">
        <v>3500</v>
      </c>
      <c r="N47" s="106">
        <f t="shared" si="1"/>
        <v>3500</v>
      </c>
      <c r="P47" s="106">
        <v>3500</v>
      </c>
      <c r="U47" s="17" t="s">
        <v>469</v>
      </c>
    </row>
    <row r="48" spans="1:24">
      <c r="A48" s="17">
        <v>24</v>
      </c>
      <c r="B48" s="44">
        <v>41606</v>
      </c>
      <c r="C48" s="17" t="s">
        <v>95</v>
      </c>
      <c r="D48" s="105" t="s">
        <v>132</v>
      </c>
      <c r="F48" s="25">
        <v>38052</v>
      </c>
      <c r="G48" s="17" t="s">
        <v>767</v>
      </c>
      <c r="H48" s="25">
        <v>1</v>
      </c>
      <c r="J48" s="35" t="s">
        <v>134</v>
      </c>
      <c r="L48" s="30">
        <v>36700</v>
      </c>
      <c r="N48" s="106">
        <f t="shared" si="1"/>
        <v>36700</v>
      </c>
      <c r="O48" s="106">
        <v>0</v>
      </c>
      <c r="Q48" s="30" t="s">
        <v>97</v>
      </c>
      <c r="R48" s="126" t="s">
        <v>133</v>
      </c>
      <c r="S48" s="148">
        <v>41606</v>
      </c>
      <c r="T48" s="30">
        <v>36700</v>
      </c>
      <c r="U48" s="17" t="s">
        <v>134</v>
      </c>
      <c r="X48" s="17" t="s">
        <v>135</v>
      </c>
    </row>
    <row r="49" spans="1:22">
      <c r="A49" s="17">
        <v>25</v>
      </c>
      <c r="B49" s="44">
        <v>41606</v>
      </c>
      <c r="C49" s="17" t="s">
        <v>136</v>
      </c>
      <c r="E49" s="105" t="s">
        <v>137</v>
      </c>
      <c r="F49" s="25">
        <v>38059</v>
      </c>
      <c r="G49" s="17" t="s">
        <v>53</v>
      </c>
      <c r="H49" s="25">
        <v>1</v>
      </c>
      <c r="K49" s="30">
        <v>9000</v>
      </c>
      <c r="L49" s="30">
        <f t="shared" si="0"/>
        <v>9000</v>
      </c>
      <c r="M49" s="106">
        <v>300</v>
      </c>
      <c r="N49" s="106">
        <f t="shared" si="1"/>
        <v>9300</v>
      </c>
      <c r="O49" s="106">
        <v>9300</v>
      </c>
      <c r="U49" s="17" t="s">
        <v>159</v>
      </c>
    </row>
    <row r="50" spans="1:22">
      <c r="A50" s="17">
        <v>26</v>
      </c>
      <c r="B50" s="44">
        <v>41606</v>
      </c>
      <c r="C50" s="17" t="s">
        <v>138</v>
      </c>
      <c r="E50" s="105" t="s">
        <v>139</v>
      </c>
      <c r="F50" s="25">
        <v>38058</v>
      </c>
      <c r="G50" s="17" t="s">
        <v>34</v>
      </c>
      <c r="H50" s="25">
        <v>1</v>
      </c>
      <c r="I50" s="25">
        <v>2271</v>
      </c>
      <c r="J50" s="35" t="s">
        <v>343</v>
      </c>
      <c r="K50" s="30">
        <v>5500</v>
      </c>
      <c r="L50" s="30">
        <f t="shared" si="0"/>
        <v>5500</v>
      </c>
      <c r="N50" s="106">
        <f t="shared" si="1"/>
        <v>5500</v>
      </c>
      <c r="O50" s="106">
        <v>5500</v>
      </c>
    </row>
    <row r="51" spans="1:22">
      <c r="A51" s="17">
        <v>27</v>
      </c>
      <c r="B51" s="44">
        <v>41606</v>
      </c>
      <c r="C51" s="17" t="s">
        <v>140</v>
      </c>
      <c r="E51" s="105" t="s">
        <v>141</v>
      </c>
      <c r="F51" s="25">
        <v>38057</v>
      </c>
      <c r="G51" s="17" t="s">
        <v>110</v>
      </c>
      <c r="H51" s="25">
        <v>1</v>
      </c>
      <c r="I51" s="25">
        <v>2270</v>
      </c>
      <c r="J51" s="35" t="s">
        <v>344</v>
      </c>
      <c r="K51" s="30">
        <v>16500</v>
      </c>
      <c r="L51" s="30">
        <f t="shared" si="0"/>
        <v>16500</v>
      </c>
      <c r="N51" s="106">
        <f t="shared" si="1"/>
        <v>16500</v>
      </c>
      <c r="O51" s="106">
        <v>16500</v>
      </c>
    </row>
    <row r="52" spans="1:22">
      <c r="A52" s="17">
        <v>28</v>
      </c>
      <c r="B52" s="44">
        <v>41606</v>
      </c>
      <c r="C52" s="17" t="s">
        <v>142</v>
      </c>
      <c r="E52" s="105" t="s">
        <v>143</v>
      </c>
      <c r="F52" s="25">
        <v>38054</v>
      </c>
      <c r="G52" s="17" t="s">
        <v>77</v>
      </c>
      <c r="H52" s="25">
        <v>1</v>
      </c>
      <c r="I52" s="25">
        <v>2511</v>
      </c>
      <c r="J52" s="35" t="s">
        <v>345</v>
      </c>
      <c r="K52" s="30">
        <v>950</v>
      </c>
      <c r="L52" s="30">
        <f t="shared" si="0"/>
        <v>950</v>
      </c>
      <c r="N52" s="106">
        <f t="shared" si="1"/>
        <v>950</v>
      </c>
      <c r="O52" s="106">
        <v>950</v>
      </c>
    </row>
    <row r="53" spans="1:22">
      <c r="A53" s="17">
        <v>29</v>
      </c>
      <c r="B53" s="44">
        <v>41606</v>
      </c>
      <c r="C53" s="17" t="s">
        <v>142</v>
      </c>
      <c r="E53" s="105" t="s">
        <v>144</v>
      </c>
      <c r="F53" s="25">
        <v>38055</v>
      </c>
      <c r="G53" s="17" t="s">
        <v>57</v>
      </c>
      <c r="H53" s="25">
        <v>1</v>
      </c>
      <c r="I53" s="25">
        <v>2513</v>
      </c>
      <c r="J53" s="35" t="s">
        <v>346</v>
      </c>
      <c r="K53" s="30">
        <v>1100</v>
      </c>
      <c r="L53" s="30">
        <f t="shared" si="0"/>
        <v>1100</v>
      </c>
      <c r="N53" s="106">
        <f t="shared" si="1"/>
        <v>1100</v>
      </c>
      <c r="O53" s="106">
        <v>1100</v>
      </c>
    </row>
    <row r="54" spans="1:22">
      <c r="A54" s="17">
        <v>30</v>
      </c>
      <c r="B54" s="44">
        <v>41606</v>
      </c>
      <c r="C54" s="17" t="s">
        <v>145</v>
      </c>
      <c r="E54" s="105" t="s">
        <v>146</v>
      </c>
      <c r="F54" s="25">
        <v>38056</v>
      </c>
      <c r="G54" s="17" t="s">
        <v>77</v>
      </c>
      <c r="H54" s="25">
        <v>1</v>
      </c>
      <c r="I54" s="25">
        <v>2512</v>
      </c>
      <c r="J54" s="35" t="s">
        <v>347</v>
      </c>
      <c r="K54" s="30">
        <v>950</v>
      </c>
      <c r="L54" s="30">
        <f t="shared" si="0"/>
        <v>950</v>
      </c>
      <c r="N54" s="106">
        <f t="shared" si="1"/>
        <v>950</v>
      </c>
      <c r="O54" s="106">
        <v>950</v>
      </c>
    </row>
    <row r="55" spans="1:22">
      <c r="A55" s="17">
        <v>31</v>
      </c>
      <c r="B55" s="44">
        <v>41606</v>
      </c>
      <c r="C55" s="17" t="s">
        <v>147</v>
      </c>
      <c r="E55" s="105" t="s">
        <v>148</v>
      </c>
      <c r="F55" s="25">
        <v>38060</v>
      </c>
      <c r="G55" s="17" t="s">
        <v>149</v>
      </c>
      <c r="H55" s="25">
        <v>1</v>
      </c>
      <c r="I55" s="25">
        <v>2514</v>
      </c>
      <c r="J55" s="35" t="s">
        <v>348</v>
      </c>
      <c r="K55" s="30">
        <v>15800</v>
      </c>
      <c r="L55" s="30">
        <f t="shared" si="0"/>
        <v>15800</v>
      </c>
      <c r="N55" s="106">
        <f t="shared" si="1"/>
        <v>15800</v>
      </c>
      <c r="O55" s="106">
        <v>15800</v>
      </c>
    </row>
    <row r="56" spans="1:22">
      <c r="G56" s="17" t="s">
        <v>44</v>
      </c>
      <c r="H56" s="25">
        <v>2</v>
      </c>
      <c r="J56" s="35" t="s">
        <v>349</v>
      </c>
      <c r="K56" s="30">
        <v>650</v>
      </c>
      <c r="L56" s="30">
        <f t="shared" si="0"/>
        <v>1300</v>
      </c>
      <c r="N56" s="106">
        <f t="shared" si="1"/>
        <v>1300</v>
      </c>
      <c r="O56" s="106">
        <v>1300</v>
      </c>
    </row>
    <row r="57" spans="1:22">
      <c r="G57" s="17" t="s">
        <v>101</v>
      </c>
      <c r="H57" s="25">
        <v>2</v>
      </c>
      <c r="J57" s="35" t="s">
        <v>350</v>
      </c>
      <c r="K57" s="30">
        <v>10500</v>
      </c>
      <c r="L57" s="30">
        <f t="shared" si="0"/>
        <v>21000</v>
      </c>
      <c r="N57" s="106">
        <f t="shared" si="1"/>
        <v>21000</v>
      </c>
      <c r="O57" s="106">
        <v>21000</v>
      </c>
    </row>
    <row r="58" spans="1:22">
      <c r="G58" s="17" t="s">
        <v>106</v>
      </c>
      <c r="H58" s="25">
        <v>1</v>
      </c>
      <c r="J58" s="35" t="s">
        <v>351</v>
      </c>
      <c r="K58" s="30">
        <v>7000</v>
      </c>
      <c r="L58" s="30">
        <f t="shared" si="0"/>
        <v>7000</v>
      </c>
      <c r="N58" s="106">
        <f t="shared" si="1"/>
        <v>7000</v>
      </c>
      <c r="O58" s="106">
        <v>7000</v>
      </c>
    </row>
    <row r="59" spans="1:22">
      <c r="G59" s="17" t="s">
        <v>150</v>
      </c>
      <c r="H59" s="25">
        <v>2</v>
      </c>
      <c r="J59" s="35" t="s">
        <v>352</v>
      </c>
      <c r="K59" s="30">
        <v>3800</v>
      </c>
      <c r="L59" s="30">
        <f t="shared" si="0"/>
        <v>7600</v>
      </c>
      <c r="N59" s="106">
        <f t="shared" si="1"/>
        <v>7600</v>
      </c>
      <c r="O59" s="106">
        <v>7600</v>
      </c>
    </row>
    <row r="60" spans="1:22">
      <c r="A60" s="17">
        <v>32</v>
      </c>
      <c r="B60" s="44">
        <v>41606</v>
      </c>
      <c r="C60" s="17" t="s">
        <v>151</v>
      </c>
      <c r="E60" s="105" t="s">
        <v>152</v>
      </c>
      <c r="F60" s="25">
        <v>38062</v>
      </c>
      <c r="G60" s="17" t="s">
        <v>34</v>
      </c>
      <c r="H60" s="25">
        <v>1</v>
      </c>
      <c r="I60" s="25">
        <v>2516</v>
      </c>
      <c r="J60" s="35" t="s">
        <v>353</v>
      </c>
      <c r="K60" s="30">
        <v>5500</v>
      </c>
      <c r="L60" s="30">
        <f t="shared" si="0"/>
        <v>5500</v>
      </c>
      <c r="N60" s="106">
        <f t="shared" si="1"/>
        <v>5500</v>
      </c>
      <c r="O60" s="106">
        <v>5500</v>
      </c>
    </row>
    <row r="61" spans="1:22">
      <c r="A61" s="17">
        <v>33</v>
      </c>
      <c r="B61" s="44">
        <v>41606</v>
      </c>
      <c r="C61" s="17" t="s">
        <v>153</v>
      </c>
      <c r="E61" s="105" t="s">
        <v>154</v>
      </c>
      <c r="F61" s="25">
        <v>38061</v>
      </c>
      <c r="G61" s="17" t="s">
        <v>34</v>
      </c>
      <c r="H61" s="25">
        <v>1</v>
      </c>
      <c r="I61" s="25">
        <v>2515</v>
      </c>
      <c r="J61" s="35" t="s">
        <v>354</v>
      </c>
      <c r="K61" s="30">
        <v>5500</v>
      </c>
      <c r="L61" s="30">
        <f t="shared" si="0"/>
        <v>5500</v>
      </c>
      <c r="N61" s="106">
        <f t="shared" si="1"/>
        <v>5500</v>
      </c>
      <c r="O61" s="106">
        <v>5500</v>
      </c>
    </row>
    <row r="62" spans="1:22">
      <c r="A62" s="17">
        <v>14</v>
      </c>
      <c r="B62" s="44">
        <v>41606</v>
      </c>
      <c r="C62" s="17" t="s">
        <v>92</v>
      </c>
      <c r="E62" s="105" t="s">
        <v>93</v>
      </c>
      <c r="F62" s="25">
        <v>37951</v>
      </c>
      <c r="G62" s="17" t="s">
        <v>61</v>
      </c>
      <c r="H62" s="25">
        <v>3</v>
      </c>
      <c r="I62" s="25">
        <v>2263</v>
      </c>
      <c r="J62" s="35" t="s">
        <v>94</v>
      </c>
      <c r="K62" s="30">
        <v>12300</v>
      </c>
      <c r="L62" s="30">
        <f>K62*H62</f>
        <v>36900</v>
      </c>
      <c r="N62" s="106">
        <f t="shared" si="1"/>
        <v>36900</v>
      </c>
      <c r="O62" s="106">
        <v>36900</v>
      </c>
      <c r="U62" s="17" t="s">
        <v>94</v>
      </c>
      <c r="V62" s="17">
        <v>2263</v>
      </c>
    </row>
    <row r="63" spans="1:22">
      <c r="F63" s="25">
        <v>37763</v>
      </c>
      <c r="G63" s="17" t="s">
        <v>156</v>
      </c>
      <c r="H63" s="25">
        <v>1</v>
      </c>
      <c r="I63" s="25">
        <v>2262</v>
      </c>
      <c r="J63" s="125" t="s">
        <v>750</v>
      </c>
      <c r="K63" s="30">
        <v>16500</v>
      </c>
      <c r="L63" s="30">
        <f t="shared" si="0"/>
        <v>16500</v>
      </c>
      <c r="N63" s="106">
        <f t="shared" si="1"/>
        <v>16500</v>
      </c>
      <c r="O63" s="106">
        <f>L63</f>
        <v>16500</v>
      </c>
    </row>
    <row r="64" spans="1:22">
      <c r="G64" s="17" t="s">
        <v>157</v>
      </c>
      <c r="H64" s="25">
        <v>1</v>
      </c>
      <c r="J64" s="35" t="s">
        <v>751</v>
      </c>
      <c r="K64" s="30">
        <v>28900</v>
      </c>
      <c r="L64" s="30">
        <f t="shared" si="0"/>
        <v>28900</v>
      </c>
      <c r="N64" s="106">
        <f t="shared" si="1"/>
        <v>28900</v>
      </c>
      <c r="O64" s="106">
        <f>L64</f>
        <v>28900</v>
      </c>
    </row>
    <row r="65" spans="1:21">
      <c r="G65" s="17" t="s">
        <v>44</v>
      </c>
      <c r="H65" s="25">
        <v>1</v>
      </c>
      <c r="J65" s="125" t="s">
        <v>752</v>
      </c>
      <c r="K65" s="30">
        <v>650</v>
      </c>
      <c r="L65" s="30">
        <f t="shared" si="0"/>
        <v>650</v>
      </c>
      <c r="N65" s="106">
        <f t="shared" si="1"/>
        <v>650</v>
      </c>
      <c r="O65" s="106">
        <f>L65</f>
        <v>650</v>
      </c>
    </row>
    <row r="66" spans="1:21">
      <c r="A66" s="17">
        <v>34</v>
      </c>
      <c r="B66" s="44">
        <v>41606</v>
      </c>
      <c r="C66" s="17" t="s">
        <v>160</v>
      </c>
      <c r="E66" s="105" t="s">
        <v>161</v>
      </c>
      <c r="F66" s="25">
        <v>37778</v>
      </c>
      <c r="G66" s="17" t="s">
        <v>77</v>
      </c>
      <c r="H66" s="25">
        <v>1</v>
      </c>
      <c r="I66" s="25">
        <v>2519</v>
      </c>
      <c r="J66" s="35" t="s">
        <v>162</v>
      </c>
      <c r="K66" s="30">
        <v>950</v>
      </c>
      <c r="L66" s="30">
        <f t="shared" si="0"/>
        <v>950</v>
      </c>
      <c r="N66" s="106">
        <f t="shared" si="1"/>
        <v>950</v>
      </c>
      <c r="O66" s="106">
        <f>L66</f>
        <v>950</v>
      </c>
    </row>
    <row r="67" spans="1:21">
      <c r="G67" s="17" t="s">
        <v>44</v>
      </c>
      <c r="H67" s="25">
        <v>3</v>
      </c>
      <c r="J67" s="35" t="s">
        <v>753</v>
      </c>
      <c r="K67" s="30">
        <v>650</v>
      </c>
      <c r="L67" s="30">
        <f t="shared" si="0"/>
        <v>1950</v>
      </c>
      <c r="N67" s="106">
        <f t="shared" si="1"/>
        <v>1950</v>
      </c>
      <c r="O67" s="106">
        <f t="shared" ref="O67:O105" si="2">L67</f>
        <v>1950</v>
      </c>
    </row>
    <row r="68" spans="1:21">
      <c r="A68" s="17">
        <v>35</v>
      </c>
      <c r="B68" s="44">
        <v>41606</v>
      </c>
      <c r="C68" s="17" t="s">
        <v>163</v>
      </c>
      <c r="E68" s="105" t="s">
        <v>164</v>
      </c>
      <c r="F68" s="25">
        <v>38066</v>
      </c>
      <c r="G68" s="17" t="s">
        <v>165</v>
      </c>
      <c r="H68" s="25">
        <v>1</v>
      </c>
      <c r="I68" s="25">
        <v>2273</v>
      </c>
      <c r="J68" s="35" t="s">
        <v>166</v>
      </c>
      <c r="K68" s="30">
        <v>650</v>
      </c>
      <c r="L68" s="30">
        <f t="shared" si="0"/>
        <v>650</v>
      </c>
      <c r="N68" s="106">
        <f t="shared" si="1"/>
        <v>650</v>
      </c>
      <c r="O68" s="106">
        <f t="shared" si="2"/>
        <v>650</v>
      </c>
    </row>
    <row r="69" spans="1:21">
      <c r="G69" s="17" t="s">
        <v>77</v>
      </c>
      <c r="H69" s="25">
        <v>1</v>
      </c>
      <c r="J69" s="35" t="s">
        <v>167</v>
      </c>
      <c r="K69" s="30">
        <v>950</v>
      </c>
      <c r="L69" s="30">
        <f t="shared" si="0"/>
        <v>950</v>
      </c>
      <c r="N69" s="106">
        <f t="shared" si="1"/>
        <v>950</v>
      </c>
      <c r="O69" s="106">
        <f t="shared" si="2"/>
        <v>950</v>
      </c>
    </row>
    <row r="70" spans="1:21">
      <c r="A70" s="17">
        <v>36</v>
      </c>
      <c r="B70" s="44">
        <v>41606</v>
      </c>
      <c r="C70" s="17" t="s">
        <v>168</v>
      </c>
      <c r="E70" s="105" t="s">
        <v>169</v>
      </c>
      <c r="F70" s="25">
        <v>38067</v>
      </c>
      <c r="G70" s="17" t="s">
        <v>170</v>
      </c>
      <c r="H70" s="25">
        <v>1</v>
      </c>
      <c r="I70" s="25">
        <v>2523</v>
      </c>
      <c r="J70" s="35" t="s">
        <v>171</v>
      </c>
      <c r="K70" s="30">
        <v>300</v>
      </c>
      <c r="L70" s="30">
        <f t="shared" ref="L70:L107" si="3">K70*H70</f>
        <v>300</v>
      </c>
      <c r="N70" s="106">
        <f t="shared" ref="N70:N107" si="4">+L70+M70</f>
        <v>300</v>
      </c>
      <c r="O70" s="106">
        <f t="shared" si="2"/>
        <v>300</v>
      </c>
    </row>
    <row r="71" spans="1:21">
      <c r="A71" s="17">
        <v>37</v>
      </c>
      <c r="B71" s="44">
        <v>41606</v>
      </c>
      <c r="C71" s="17" t="s">
        <v>172</v>
      </c>
      <c r="E71" s="105" t="s">
        <v>173</v>
      </c>
      <c r="F71" s="25">
        <v>37953</v>
      </c>
      <c r="G71" s="17" t="s">
        <v>174</v>
      </c>
      <c r="H71" s="25">
        <v>1</v>
      </c>
      <c r="I71" s="25">
        <v>2522</v>
      </c>
      <c r="J71" s="35" t="s">
        <v>754</v>
      </c>
      <c r="K71" s="30">
        <v>12300</v>
      </c>
      <c r="L71" s="30">
        <f t="shared" si="3"/>
        <v>12300</v>
      </c>
      <c r="N71" s="106">
        <f t="shared" si="4"/>
        <v>12300</v>
      </c>
      <c r="O71" s="106">
        <f t="shared" si="2"/>
        <v>12300</v>
      </c>
    </row>
    <row r="72" spans="1:21">
      <c r="A72" s="17">
        <v>38</v>
      </c>
      <c r="B72" s="44">
        <v>41606</v>
      </c>
      <c r="C72" s="17" t="s">
        <v>175</v>
      </c>
      <c r="E72" s="105" t="s">
        <v>176</v>
      </c>
      <c r="F72" s="25">
        <v>38065</v>
      </c>
      <c r="G72" s="17" t="s">
        <v>177</v>
      </c>
      <c r="H72" s="25">
        <v>1</v>
      </c>
      <c r="I72" s="25">
        <v>2521</v>
      </c>
      <c r="J72" s="35" t="s">
        <v>179</v>
      </c>
      <c r="K72" s="30">
        <v>650</v>
      </c>
      <c r="L72" s="30">
        <f t="shared" si="3"/>
        <v>650</v>
      </c>
      <c r="N72" s="106">
        <f t="shared" si="4"/>
        <v>650</v>
      </c>
      <c r="O72" s="106">
        <f t="shared" si="2"/>
        <v>650</v>
      </c>
    </row>
    <row r="73" spans="1:21">
      <c r="G73" s="17" t="s">
        <v>34</v>
      </c>
      <c r="H73" s="25">
        <v>1</v>
      </c>
      <c r="J73" s="35" t="s">
        <v>755</v>
      </c>
      <c r="K73" s="30">
        <v>5500</v>
      </c>
      <c r="L73" s="30">
        <f t="shared" si="3"/>
        <v>5500</v>
      </c>
      <c r="N73" s="106">
        <f t="shared" si="4"/>
        <v>5500</v>
      </c>
      <c r="O73" s="106">
        <f t="shared" si="2"/>
        <v>5500</v>
      </c>
    </row>
    <row r="74" spans="1:21">
      <c r="A74" s="17">
        <v>39</v>
      </c>
      <c r="B74" s="44">
        <v>41606</v>
      </c>
      <c r="C74" s="17" t="s">
        <v>180</v>
      </c>
      <c r="E74" s="105" t="s">
        <v>181</v>
      </c>
      <c r="F74" s="25">
        <v>38069</v>
      </c>
      <c r="G74" s="17" t="s">
        <v>44</v>
      </c>
      <c r="H74" s="25">
        <v>1</v>
      </c>
      <c r="I74" s="25">
        <v>2275</v>
      </c>
      <c r="J74" s="35" t="s">
        <v>182</v>
      </c>
      <c r="K74" s="30">
        <v>650</v>
      </c>
      <c r="L74" s="30">
        <f t="shared" si="3"/>
        <v>650</v>
      </c>
      <c r="N74" s="106">
        <f t="shared" si="4"/>
        <v>650</v>
      </c>
      <c r="O74" s="106">
        <f t="shared" si="2"/>
        <v>650</v>
      </c>
    </row>
    <row r="75" spans="1:21">
      <c r="A75" s="17">
        <v>40</v>
      </c>
      <c r="B75" s="44">
        <v>41606</v>
      </c>
      <c r="C75" s="17" t="s">
        <v>183</v>
      </c>
      <c r="E75" s="105" t="s">
        <v>184</v>
      </c>
      <c r="F75" s="25">
        <v>38071</v>
      </c>
      <c r="G75" s="17" t="s">
        <v>57</v>
      </c>
      <c r="H75" s="25">
        <v>1</v>
      </c>
      <c r="I75" s="25">
        <v>2526</v>
      </c>
      <c r="J75" s="35" t="s">
        <v>185</v>
      </c>
      <c r="K75" s="30">
        <v>1100</v>
      </c>
      <c r="L75" s="30">
        <f t="shared" si="3"/>
        <v>1100</v>
      </c>
      <c r="N75" s="106">
        <f t="shared" si="4"/>
        <v>1100</v>
      </c>
      <c r="O75" s="106">
        <f t="shared" si="2"/>
        <v>1100</v>
      </c>
    </row>
    <row r="76" spans="1:21">
      <c r="G76" s="17" t="s">
        <v>48</v>
      </c>
      <c r="H76" s="25">
        <v>1</v>
      </c>
      <c r="J76" s="35" t="s">
        <v>756</v>
      </c>
      <c r="K76" s="30">
        <v>7700</v>
      </c>
      <c r="L76" s="30">
        <f t="shared" si="3"/>
        <v>7700</v>
      </c>
      <c r="N76" s="106">
        <f t="shared" si="4"/>
        <v>7700</v>
      </c>
      <c r="O76" s="106">
        <f t="shared" si="2"/>
        <v>7700</v>
      </c>
    </row>
    <row r="77" spans="1:21">
      <c r="A77" s="17">
        <v>41</v>
      </c>
      <c r="B77" s="44">
        <v>41606</v>
      </c>
      <c r="C77" s="17" t="s">
        <v>757</v>
      </c>
      <c r="E77" s="105" t="s">
        <v>186</v>
      </c>
      <c r="F77" s="25">
        <v>37781</v>
      </c>
      <c r="G77" s="17" t="s">
        <v>110</v>
      </c>
      <c r="H77" s="25">
        <v>1</v>
      </c>
      <c r="I77" s="129">
        <v>2277</v>
      </c>
      <c r="J77" s="35" t="s">
        <v>758</v>
      </c>
      <c r="K77" s="30">
        <v>16500</v>
      </c>
      <c r="L77" s="30">
        <f t="shared" si="3"/>
        <v>16500</v>
      </c>
      <c r="N77" s="106">
        <f t="shared" si="4"/>
        <v>16500</v>
      </c>
      <c r="O77" s="106">
        <f t="shared" si="2"/>
        <v>16500</v>
      </c>
      <c r="U77" s="17" t="s">
        <v>187</v>
      </c>
    </row>
    <row r="78" spans="1:21">
      <c r="G78" s="17" t="s">
        <v>759</v>
      </c>
      <c r="I78" s="25">
        <v>2278</v>
      </c>
      <c r="L78" s="30">
        <f t="shared" si="3"/>
        <v>0</v>
      </c>
      <c r="N78" s="106">
        <f t="shared" si="4"/>
        <v>0</v>
      </c>
      <c r="O78" s="106">
        <f t="shared" si="2"/>
        <v>0</v>
      </c>
    </row>
    <row r="79" spans="1:21">
      <c r="A79" s="17">
        <v>42</v>
      </c>
      <c r="B79" s="44">
        <v>41606</v>
      </c>
      <c r="C79" s="17" t="s">
        <v>188</v>
      </c>
      <c r="E79" s="105" t="s">
        <v>189</v>
      </c>
      <c r="F79" s="25">
        <v>38070</v>
      </c>
      <c r="G79" s="17" t="s">
        <v>150</v>
      </c>
      <c r="H79" s="25">
        <v>1</v>
      </c>
      <c r="I79" s="25">
        <v>2276</v>
      </c>
      <c r="J79" s="35" t="s">
        <v>190</v>
      </c>
      <c r="K79" s="30">
        <v>3800</v>
      </c>
      <c r="L79" s="30">
        <f t="shared" si="3"/>
        <v>3800</v>
      </c>
      <c r="N79" s="106">
        <f t="shared" si="4"/>
        <v>3800</v>
      </c>
      <c r="O79" s="106">
        <f t="shared" si="2"/>
        <v>3800</v>
      </c>
    </row>
    <row r="80" spans="1:21">
      <c r="G80" s="17" t="s">
        <v>61</v>
      </c>
      <c r="H80" s="25">
        <v>1</v>
      </c>
      <c r="J80" s="35" t="s">
        <v>191</v>
      </c>
      <c r="K80" s="30">
        <v>12300</v>
      </c>
      <c r="L80" s="30">
        <f t="shared" si="3"/>
        <v>12300</v>
      </c>
      <c r="N80" s="106">
        <f t="shared" si="4"/>
        <v>12300</v>
      </c>
      <c r="O80" s="106">
        <f t="shared" si="2"/>
        <v>12300</v>
      </c>
    </row>
    <row r="81" spans="1:15">
      <c r="A81" s="17">
        <v>43</v>
      </c>
      <c r="B81" s="44">
        <v>41606</v>
      </c>
      <c r="C81" s="17" t="s">
        <v>192</v>
      </c>
      <c r="E81" s="105" t="s">
        <v>193</v>
      </c>
      <c r="F81" s="25">
        <v>38072</v>
      </c>
      <c r="G81" s="17" t="s">
        <v>194</v>
      </c>
      <c r="H81" s="25">
        <v>1</v>
      </c>
      <c r="I81" s="25">
        <v>2279</v>
      </c>
      <c r="J81" s="35" t="s">
        <v>195</v>
      </c>
      <c r="K81" s="30">
        <v>15400</v>
      </c>
      <c r="L81" s="30">
        <f t="shared" si="3"/>
        <v>15400</v>
      </c>
      <c r="N81" s="106">
        <f t="shared" si="4"/>
        <v>15400</v>
      </c>
      <c r="O81" s="106">
        <f t="shared" si="2"/>
        <v>15400</v>
      </c>
    </row>
    <row r="82" spans="1:15">
      <c r="A82" s="17">
        <v>44</v>
      </c>
      <c r="B82" s="44">
        <v>41606</v>
      </c>
      <c r="C82" s="17" t="s">
        <v>168</v>
      </c>
      <c r="E82" s="105" t="s">
        <v>196</v>
      </c>
      <c r="F82" s="25">
        <v>37780</v>
      </c>
      <c r="G82" s="17" t="s">
        <v>101</v>
      </c>
      <c r="H82" s="25">
        <v>1</v>
      </c>
      <c r="I82" s="25">
        <v>2525</v>
      </c>
      <c r="J82" s="35" t="s">
        <v>197</v>
      </c>
      <c r="K82" s="30">
        <v>10500</v>
      </c>
      <c r="L82" s="30">
        <f t="shared" si="3"/>
        <v>10500</v>
      </c>
      <c r="N82" s="106">
        <f t="shared" si="4"/>
        <v>10500</v>
      </c>
      <c r="O82" s="106">
        <f t="shared" si="2"/>
        <v>10500</v>
      </c>
    </row>
    <row r="83" spans="1:15">
      <c r="A83" s="17">
        <v>45</v>
      </c>
      <c r="B83" s="44">
        <v>41606</v>
      </c>
      <c r="C83" s="17" t="s">
        <v>198</v>
      </c>
      <c r="E83" s="105" t="s">
        <v>199</v>
      </c>
      <c r="F83" s="25">
        <v>38068</v>
      </c>
      <c r="G83" s="17" t="s">
        <v>33</v>
      </c>
      <c r="H83" s="25">
        <v>1</v>
      </c>
      <c r="I83" s="25">
        <v>2274</v>
      </c>
      <c r="J83" s="35" t="s">
        <v>200</v>
      </c>
      <c r="K83" s="30">
        <v>1100</v>
      </c>
      <c r="L83" s="30">
        <f t="shared" si="3"/>
        <v>1100</v>
      </c>
      <c r="N83" s="106">
        <f t="shared" si="4"/>
        <v>1100</v>
      </c>
      <c r="O83" s="106">
        <f t="shared" si="2"/>
        <v>1100</v>
      </c>
    </row>
    <row r="84" spans="1:15">
      <c r="A84" s="17">
        <v>46</v>
      </c>
      <c r="B84" s="44">
        <v>41606</v>
      </c>
      <c r="C84" s="17" t="s">
        <v>201</v>
      </c>
      <c r="E84" s="105" t="s">
        <v>202</v>
      </c>
      <c r="F84" s="25">
        <v>38064</v>
      </c>
      <c r="G84" s="17" t="s">
        <v>57</v>
      </c>
      <c r="H84" s="25">
        <v>1</v>
      </c>
      <c r="I84" s="25">
        <v>2520</v>
      </c>
      <c r="J84" s="35" t="s">
        <v>203</v>
      </c>
      <c r="K84" s="30">
        <v>1100</v>
      </c>
      <c r="L84" s="30">
        <f t="shared" si="3"/>
        <v>1100</v>
      </c>
      <c r="N84" s="106">
        <f t="shared" si="4"/>
        <v>1100</v>
      </c>
      <c r="O84" s="106">
        <f t="shared" si="2"/>
        <v>1100</v>
      </c>
    </row>
    <row r="85" spans="1:15">
      <c r="A85" s="17">
        <v>47</v>
      </c>
      <c r="B85" s="44">
        <v>41606</v>
      </c>
      <c r="C85" s="17" t="s">
        <v>168</v>
      </c>
      <c r="E85" s="105" t="s">
        <v>204</v>
      </c>
      <c r="F85" s="25">
        <v>38063</v>
      </c>
      <c r="G85" s="17" t="s">
        <v>205</v>
      </c>
      <c r="H85" s="25">
        <v>1</v>
      </c>
      <c r="I85" s="25">
        <v>2517</v>
      </c>
      <c r="K85" s="30">
        <v>500</v>
      </c>
      <c r="L85" s="30">
        <f t="shared" si="3"/>
        <v>500</v>
      </c>
      <c r="N85" s="106">
        <f t="shared" si="4"/>
        <v>500</v>
      </c>
      <c r="O85" s="106">
        <f t="shared" si="2"/>
        <v>500</v>
      </c>
    </row>
    <row r="86" spans="1:15">
      <c r="G86" s="17" t="s">
        <v>206</v>
      </c>
      <c r="H86" s="25">
        <v>1</v>
      </c>
      <c r="J86" s="35" t="s">
        <v>760</v>
      </c>
      <c r="K86" s="30">
        <v>36700</v>
      </c>
      <c r="L86" s="30">
        <f t="shared" si="3"/>
        <v>36700</v>
      </c>
      <c r="N86" s="106">
        <f t="shared" si="4"/>
        <v>36700</v>
      </c>
      <c r="O86" s="106">
        <f t="shared" si="2"/>
        <v>36700</v>
      </c>
    </row>
    <row r="87" spans="1:15">
      <c r="G87" s="17" t="s">
        <v>207</v>
      </c>
      <c r="H87" s="25">
        <v>1</v>
      </c>
      <c r="J87" s="35" t="s">
        <v>210</v>
      </c>
      <c r="K87" s="30">
        <v>16500</v>
      </c>
      <c r="L87" s="30">
        <f t="shared" si="3"/>
        <v>16500</v>
      </c>
      <c r="N87" s="106">
        <f t="shared" si="4"/>
        <v>16500</v>
      </c>
      <c r="O87" s="106">
        <f t="shared" si="2"/>
        <v>16500</v>
      </c>
    </row>
    <row r="88" spans="1:15">
      <c r="G88" s="17" t="s">
        <v>208</v>
      </c>
      <c r="H88" s="25">
        <v>1</v>
      </c>
      <c r="J88" s="35" t="s">
        <v>211</v>
      </c>
      <c r="K88" s="30">
        <v>10500</v>
      </c>
      <c r="L88" s="30">
        <f t="shared" si="3"/>
        <v>10500</v>
      </c>
      <c r="N88" s="106">
        <f t="shared" si="4"/>
        <v>10500</v>
      </c>
      <c r="O88" s="106">
        <f t="shared" si="2"/>
        <v>10500</v>
      </c>
    </row>
    <row r="89" spans="1:15">
      <c r="G89" s="17" t="s">
        <v>209</v>
      </c>
      <c r="H89" s="25">
        <v>1</v>
      </c>
      <c r="K89" s="30">
        <v>300</v>
      </c>
      <c r="L89" s="30">
        <f t="shared" si="3"/>
        <v>300</v>
      </c>
      <c r="N89" s="106">
        <f t="shared" si="4"/>
        <v>300</v>
      </c>
      <c r="O89" s="106">
        <f t="shared" si="2"/>
        <v>300</v>
      </c>
    </row>
    <row r="90" spans="1:15">
      <c r="G90" s="17" t="s">
        <v>34</v>
      </c>
      <c r="H90" s="25">
        <v>1</v>
      </c>
      <c r="J90" s="35" t="s">
        <v>212</v>
      </c>
      <c r="K90" s="30">
        <v>5500</v>
      </c>
      <c r="L90" s="30">
        <f t="shared" si="3"/>
        <v>5500</v>
      </c>
      <c r="N90" s="106">
        <f t="shared" si="4"/>
        <v>5500</v>
      </c>
      <c r="O90" s="106">
        <f t="shared" si="2"/>
        <v>5500</v>
      </c>
    </row>
    <row r="91" spans="1:15">
      <c r="A91" s="17">
        <v>48</v>
      </c>
      <c r="B91" s="44">
        <v>41606</v>
      </c>
      <c r="C91" s="17" t="s">
        <v>168</v>
      </c>
      <c r="E91" s="105" t="s">
        <v>213</v>
      </c>
      <c r="F91" s="25">
        <v>37776</v>
      </c>
      <c r="G91" s="17" t="s">
        <v>214</v>
      </c>
      <c r="H91" s="25">
        <v>1</v>
      </c>
      <c r="I91" s="25">
        <v>2272</v>
      </c>
      <c r="J91" s="35" t="s">
        <v>215</v>
      </c>
      <c r="K91" s="30">
        <v>9000</v>
      </c>
      <c r="L91" s="30">
        <f t="shared" si="3"/>
        <v>9000</v>
      </c>
      <c r="N91" s="106">
        <f t="shared" si="4"/>
        <v>9000</v>
      </c>
      <c r="O91" s="106">
        <f t="shared" si="2"/>
        <v>9000</v>
      </c>
    </row>
    <row r="92" spans="1:15">
      <c r="A92" s="17">
        <v>49</v>
      </c>
      <c r="B92" s="44">
        <v>41606</v>
      </c>
      <c r="C92" s="17" t="s">
        <v>216</v>
      </c>
      <c r="E92" s="105" t="s">
        <v>217</v>
      </c>
      <c r="F92" s="25">
        <v>37779</v>
      </c>
      <c r="G92" s="17" t="s">
        <v>101</v>
      </c>
      <c r="H92" s="25">
        <v>1</v>
      </c>
      <c r="I92" s="25">
        <v>2524</v>
      </c>
      <c r="J92" s="35" t="s">
        <v>218</v>
      </c>
      <c r="K92" s="30">
        <v>10500</v>
      </c>
      <c r="L92" s="30">
        <f t="shared" si="3"/>
        <v>10500</v>
      </c>
      <c r="N92" s="106">
        <f t="shared" si="4"/>
        <v>10500</v>
      </c>
      <c r="O92" s="106">
        <f t="shared" si="2"/>
        <v>10500</v>
      </c>
    </row>
    <row r="93" spans="1:15">
      <c r="A93" s="17">
        <v>50</v>
      </c>
      <c r="B93" s="44">
        <v>41606</v>
      </c>
      <c r="C93" s="17" t="s">
        <v>188</v>
      </c>
      <c r="E93" s="105" t="s">
        <v>219</v>
      </c>
      <c r="F93" s="25">
        <v>37807</v>
      </c>
      <c r="G93" s="17" t="s">
        <v>220</v>
      </c>
      <c r="H93" s="25">
        <v>1</v>
      </c>
      <c r="I93" s="25">
        <v>2527</v>
      </c>
      <c r="J93" s="125" t="s">
        <v>761</v>
      </c>
      <c r="K93" s="30">
        <v>9350</v>
      </c>
      <c r="L93" s="30">
        <f t="shared" si="3"/>
        <v>9350</v>
      </c>
      <c r="N93" s="106">
        <f t="shared" si="4"/>
        <v>9350</v>
      </c>
      <c r="O93" s="106">
        <f t="shared" si="2"/>
        <v>9350</v>
      </c>
    </row>
    <row r="94" spans="1:15">
      <c r="A94" s="17">
        <v>51</v>
      </c>
      <c r="B94" s="44">
        <v>41606</v>
      </c>
      <c r="C94" s="17" t="s">
        <v>221</v>
      </c>
      <c r="E94" s="105" t="s">
        <v>222</v>
      </c>
      <c r="F94" s="25">
        <v>37783</v>
      </c>
      <c r="G94" s="17" t="s">
        <v>101</v>
      </c>
      <c r="H94" s="25">
        <v>1</v>
      </c>
      <c r="I94" s="25">
        <v>2280</v>
      </c>
      <c r="J94" s="35" t="s">
        <v>223</v>
      </c>
      <c r="K94" s="30">
        <v>10500</v>
      </c>
      <c r="L94" s="30">
        <f t="shared" si="3"/>
        <v>10500</v>
      </c>
      <c r="N94" s="106">
        <f t="shared" si="4"/>
        <v>10500</v>
      </c>
      <c r="O94" s="106">
        <f t="shared" si="2"/>
        <v>10500</v>
      </c>
    </row>
    <row r="95" spans="1:15">
      <c r="A95" s="17">
        <v>52</v>
      </c>
      <c r="B95" s="44">
        <v>41606</v>
      </c>
      <c r="C95" s="17" t="s">
        <v>224</v>
      </c>
      <c r="E95" s="105" t="s">
        <v>225</v>
      </c>
      <c r="F95" s="25">
        <v>37784</v>
      </c>
      <c r="G95" s="17" t="s">
        <v>205</v>
      </c>
      <c r="H95" s="25">
        <v>1</v>
      </c>
      <c r="I95" s="25">
        <v>2281</v>
      </c>
      <c r="J95" s="35" t="s">
        <v>226</v>
      </c>
      <c r="K95" s="30">
        <v>500</v>
      </c>
      <c r="L95" s="30">
        <f t="shared" si="3"/>
        <v>500</v>
      </c>
      <c r="N95" s="106">
        <f t="shared" si="4"/>
        <v>500</v>
      </c>
      <c r="O95" s="106">
        <f t="shared" si="2"/>
        <v>500</v>
      </c>
    </row>
    <row r="96" spans="1:15">
      <c r="A96" s="17">
        <v>53</v>
      </c>
      <c r="B96" s="44">
        <v>41606</v>
      </c>
      <c r="C96" s="17" t="s">
        <v>227</v>
      </c>
      <c r="E96" s="105" t="s">
        <v>228</v>
      </c>
      <c r="F96" s="25">
        <v>37782</v>
      </c>
      <c r="G96" s="17" t="s">
        <v>57</v>
      </c>
      <c r="H96" s="25">
        <v>1</v>
      </c>
      <c r="I96" s="25">
        <v>2528</v>
      </c>
      <c r="J96" s="35" t="s">
        <v>229</v>
      </c>
      <c r="K96" s="30">
        <v>1100</v>
      </c>
      <c r="L96" s="30">
        <f t="shared" si="3"/>
        <v>1100</v>
      </c>
      <c r="N96" s="106">
        <f t="shared" si="4"/>
        <v>1100</v>
      </c>
      <c r="O96" s="106">
        <f t="shared" si="2"/>
        <v>1100</v>
      </c>
    </row>
    <row r="97" spans="1:21">
      <c r="G97" s="17" t="s">
        <v>34</v>
      </c>
      <c r="H97" s="25">
        <v>1</v>
      </c>
      <c r="J97" s="35" t="s">
        <v>230</v>
      </c>
      <c r="K97" s="30">
        <v>5500</v>
      </c>
      <c r="L97" s="30">
        <f t="shared" si="3"/>
        <v>5500</v>
      </c>
      <c r="N97" s="106">
        <f t="shared" si="4"/>
        <v>5500</v>
      </c>
      <c r="O97" s="106">
        <f t="shared" si="2"/>
        <v>5500</v>
      </c>
    </row>
    <row r="98" spans="1:21">
      <c r="A98" s="17">
        <v>54</v>
      </c>
      <c r="B98" s="44">
        <v>41606</v>
      </c>
      <c r="C98" s="17" t="s">
        <v>232</v>
      </c>
      <c r="E98" s="105" t="s">
        <v>231</v>
      </c>
      <c r="F98" s="25">
        <v>38073</v>
      </c>
      <c r="G98" s="17" t="s">
        <v>762</v>
      </c>
      <c r="H98" s="25">
        <v>1</v>
      </c>
      <c r="I98" s="25">
        <v>2282</v>
      </c>
      <c r="J98" s="35" t="s">
        <v>763</v>
      </c>
      <c r="K98" s="30">
        <v>12300</v>
      </c>
      <c r="L98" s="30">
        <f t="shared" si="3"/>
        <v>12300</v>
      </c>
      <c r="N98" s="106">
        <f t="shared" si="4"/>
        <v>12300</v>
      </c>
      <c r="O98" s="106">
        <f t="shared" si="2"/>
        <v>12300</v>
      </c>
    </row>
    <row r="99" spans="1:21">
      <c r="A99" s="17">
        <v>55</v>
      </c>
      <c r="B99" s="44">
        <v>41606</v>
      </c>
      <c r="C99" s="17" t="s">
        <v>233</v>
      </c>
      <c r="E99" s="105" t="s">
        <v>234</v>
      </c>
      <c r="F99" s="25">
        <v>38074</v>
      </c>
      <c r="G99" s="17" t="s">
        <v>106</v>
      </c>
      <c r="H99" s="25">
        <v>1</v>
      </c>
      <c r="I99" s="25">
        <v>26107</v>
      </c>
      <c r="J99" s="35" t="s">
        <v>236</v>
      </c>
      <c r="K99" s="30">
        <v>7000</v>
      </c>
      <c r="L99" s="30">
        <f t="shared" si="3"/>
        <v>7000</v>
      </c>
      <c r="M99" s="106">
        <v>300</v>
      </c>
      <c r="N99" s="106">
        <v>7300</v>
      </c>
      <c r="O99" s="106">
        <v>7300</v>
      </c>
      <c r="U99" s="17" t="s">
        <v>235</v>
      </c>
    </row>
    <row r="100" spans="1:21">
      <c r="A100" s="17">
        <v>56</v>
      </c>
      <c r="B100" s="44">
        <v>41606</v>
      </c>
      <c r="C100" s="17" t="s">
        <v>237</v>
      </c>
      <c r="E100" s="105" t="s">
        <v>238</v>
      </c>
      <c r="F100" s="25">
        <v>38077</v>
      </c>
      <c r="G100" s="17" t="s">
        <v>34</v>
      </c>
      <c r="H100" s="25">
        <v>1</v>
      </c>
      <c r="I100" s="25">
        <v>2529</v>
      </c>
      <c r="J100" s="35" t="s">
        <v>239</v>
      </c>
      <c r="K100" s="30">
        <v>5500</v>
      </c>
      <c r="L100" s="30">
        <f t="shared" si="3"/>
        <v>5500</v>
      </c>
      <c r="N100" s="106">
        <f t="shared" si="4"/>
        <v>5500</v>
      </c>
      <c r="O100" s="106">
        <f t="shared" si="2"/>
        <v>5500</v>
      </c>
    </row>
    <row r="101" spans="1:21">
      <c r="A101" s="17">
        <v>57</v>
      </c>
      <c r="B101" s="44">
        <v>41606</v>
      </c>
      <c r="C101" s="17" t="s">
        <v>240</v>
      </c>
      <c r="E101" s="105" t="s">
        <v>241</v>
      </c>
      <c r="F101" s="25">
        <v>38076</v>
      </c>
      <c r="G101" s="17" t="s">
        <v>214</v>
      </c>
      <c r="H101" s="25">
        <v>1</v>
      </c>
      <c r="I101" s="25">
        <v>2284</v>
      </c>
      <c r="J101" s="130" t="s">
        <v>764</v>
      </c>
      <c r="K101" s="30">
        <v>9000</v>
      </c>
      <c r="L101" s="30">
        <f t="shared" si="3"/>
        <v>9000</v>
      </c>
      <c r="N101" s="106">
        <f t="shared" si="4"/>
        <v>9000</v>
      </c>
      <c r="O101" s="106">
        <f t="shared" si="2"/>
        <v>9000</v>
      </c>
    </row>
    <row r="102" spans="1:21">
      <c r="A102" s="17">
        <v>58</v>
      </c>
      <c r="B102" s="44">
        <v>41606</v>
      </c>
      <c r="C102" s="17" t="s">
        <v>242</v>
      </c>
      <c r="E102" s="105" t="s">
        <v>243</v>
      </c>
      <c r="F102" s="25">
        <v>38075</v>
      </c>
      <c r="G102" s="17" t="s">
        <v>244</v>
      </c>
      <c r="H102" s="25">
        <v>1</v>
      </c>
      <c r="I102" s="25">
        <v>2283</v>
      </c>
      <c r="J102" s="35" t="s">
        <v>247</v>
      </c>
      <c r="K102" s="30">
        <v>16500</v>
      </c>
      <c r="L102" s="30">
        <f t="shared" si="3"/>
        <v>16500</v>
      </c>
      <c r="N102" s="106">
        <f t="shared" si="4"/>
        <v>16500</v>
      </c>
      <c r="O102" s="106">
        <f t="shared" si="2"/>
        <v>16500</v>
      </c>
    </row>
    <row r="103" spans="1:21">
      <c r="G103" s="17" t="s">
        <v>68</v>
      </c>
      <c r="H103" s="25">
        <v>1</v>
      </c>
      <c r="J103" s="35" t="s">
        <v>248</v>
      </c>
      <c r="K103" s="30">
        <v>10700</v>
      </c>
      <c r="L103" s="30">
        <f t="shared" si="3"/>
        <v>10700</v>
      </c>
      <c r="N103" s="106">
        <f t="shared" si="4"/>
        <v>10700</v>
      </c>
      <c r="O103" s="106">
        <f t="shared" si="2"/>
        <v>10700</v>
      </c>
    </row>
    <row r="104" spans="1:21">
      <c r="E104" s="105" t="s">
        <v>765</v>
      </c>
      <c r="G104" s="17" t="s">
        <v>101</v>
      </c>
      <c r="H104" s="25">
        <v>1</v>
      </c>
      <c r="J104" s="35" t="s">
        <v>246</v>
      </c>
      <c r="K104" s="30">
        <v>10500</v>
      </c>
      <c r="L104" s="30">
        <f t="shared" si="3"/>
        <v>10500</v>
      </c>
      <c r="N104" s="106">
        <f t="shared" si="4"/>
        <v>10500</v>
      </c>
      <c r="O104" s="106">
        <f t="shared" si="2"/>
        <v>10500</v>
      </c>
    </row>
    <row r="105" spans="1:21">
      <c r="G105" s="17" t="s">
        <v>245</v>
      </c>
      <c r="H105" s="25">
        <v>1</v>
      </c>
      <c r="J105" s="35" t="s">
        <v>249</v>
      </c>
      <c r="K105" s="30">
        <v>300</v>
      </c>
      <c r="L105" s="30">
        <f t="shared" si="3"/>
        <v>300</v>
      </c>
      <c r="N105" s="106">
        <f t="shared" si="4"/>
        <v>300</v>
      </c>
      <c r="O105" s="106">
        <f t="shared" si="2"/>
        <v>300</v>
      </c>
    </row>
    <row r="106" spans="1:21">
      <c r="A106" s="17">
        <v>59</v>
      </c>
      <c r="B106" s="44">
        <v>41606</v>
      </c>
      <c r="C106" s="17" t="s">
        <v>250</v>
      </c>
      <c r="E106" s="105" t="s">
        <v>251</v>
      </c>
      <c r="F106" s="25">
        <v>38079</v>
      </c>
      <c r="G106" s="17" t="s">
        <v>207</v>
      </c>
      <c r="H106" s="25">
        <v>1</v>
      </c>
      <c r="I106" s="25">
        <v>2285</v>
      </c>
      <c r="J106" s="35" t="s">
        <v>252</v>
      </c>
      <c r="K106" s="30">
        <v>16500</v>
      </c>
      <c r="L106" s="30">
        <f t="shared" si="3"/>
        <v>16500</v>
      </c>
      <c r="N106" s="106">
        <f t="shared" si="4"/>
        <v>16500</v>
      </c>
      <c r="O106" s="106">
        <f t="shared" ref="O106:O128" si="5">L106</f>
        <v>16500</v>
      </c>
    </row>
    <row r="107" spans="1:21">
      <c r="A107" s="17">
        <v>60</v>
      </c>
      <c r="B107" s="44">
        <v>41606</v>
      </c>
      <c r="C107" s="17" t="s">
        <v>253</v>
      </c>
      <c r="E107" s="105" t="s">
        <v>254</v>
      </c>
      <c r="F107" s="25">
        <v>38078</v>
      </c>
      <c r="G107" s="17" t="s">
        <v>57</v>
      </c>
      <c r="H107" s="25">
        <v>1</v>
      </c>
      <c r="I107" s="25">
        <v>2531</v>
      </c>
      <c r="J107" s="35" t="s">
        <v>255</v>
      </c>
      <c r="K107" s="30">
        <v>1100</v>
      </c>
      <c r="L107" s="30">
        <f t="shared" si="3"/>
        <v>1100</v>
      </c>
      <c r="N107" s="106">
        <f t="shared" si="4"/>
        <v>1100</v>
      </c>
      <c r="O107" s="106">
        <f t="shared" si="5"/>
        <v>1100</v>
      </c>
    </row>
    <row r="108" spans="1:21">
      <c r="A108" s="17">
        <v>61</v>
      </c>
      <c r="B108" s="44">
        <v>41606</v>
      </c>
      <c r="C108" s="17" t="s">
        <v>253</v>
      </c>
      <c r="E108" s="105" t="s">
        <v>256</v>
      </c>
      <c r="F108" s="25">
        <v>37786</v>
      </c>
      <c r="G108" s="17" t="s">
        <v>68</v>
      </c>
      <c r="H108" s="25">
        <v>1</v>
      </c>
      <c r="I108" s="25">
        <v>2530</v>
      </c>
      <c r="J108" s="35" t="s">
        <v>257</v>
      </c>
      <c r="K108" s="30">
        <v>10700</v>
      </c>
      <c r="L108" s="30">
        <f t="shared" ref="L108:L128" si="6">K108*H108</f>
        <v>10700</v>
      </c>
      <c r="N108" s="106">
        <f t="shared" ref="N108:N128" si="7">+L108+M108</f>
        <v>10700</v>
      </c>
      <c r="O108" s="106">
        <f t="shared" si="5"/>
        <v>10700</v>
      </c>
    </row>
    <row r="109" spans="1:21">
      <c r="A109" s="17">
        <v>62</v>
      </c>
      <c r="B109" s="44">
        <v>41606</v>
      </c>
      <c r="C109" s="17" t="s">
        <v>258</v>
      </c>
      <c r="E109" s="105" t="s">
        <v>259</v>
      </c>
      <c r="F109" s="25">
        <v>38080</v>
      </c>
      <c r="G109" s="17" t="s">
        <v>207</v>
      </c>
      <c r="H109" s="25">
        <v>1</v>
      </c>
      <c r="I109" s="25">
        <v>2286</v>
      </c>
      <c r="J109" s="35" t="s">
        <v>260</v>
      </c>
      <c r="K109" s="30">
        <v>16500</v>
      </c>
      <c r="L109" s="30">
        <f t="shared" si="6"/>
        <v>16500</v>
      </c>
      <c r="N109" s="106">
        <f t="shared" si="7"/>
        <v>16500</v>
      </c>
      <c r="O109" s="106">
        <f t="shared" si="5"/>
        <v>16500</v>
      </c>
    </row>
    <row r="110" spans="1:21">
      <c r="A110" s="17">
        <v>63</v>
      </c>
      <c r="B110" s="44">
        <v>41606</v>
      </c>
      <c r="C110" s="17" t="s">
        <v>261</v>
      </c>
      <c r="E110" s="105" t="s">
        <v>262</v>
      </c>
      <c r="F110" s="25">
        <v>38081</v>
      </c>
      <c r="G110" s="17" t="s">
        <v>263</v>
      </c>
      <c r="H110" s="25">
        <v>1</v>
      </c>
      <c r="I110" s="25">
        <v>2287</v>
      </c>
      <c r="J110" s="35" t="s">
        <v>264</v>
      </c>
      <c r="K110" s="30">
        <v>5400</v>
      </c>
      <c r="L110" s="30">
        <f t="shared" si="6"/>
        <v>5400</v>
      </c>
      <c r="N110" s="106">
        <f t="shared" si="7"/>
        <v>5400</v>
      </c>
      <c r="O110" s="106">
        <f t="shared" si="5"/>
        <v>5400</v>
      </c>
    </row>
    <row r="111" spans="1:21">
      <c r="A111" s="17">
        <v>64</v>
      </c>
      <c r="B111" s="44">
        <v>41606</v>
      </c>
      <c r="C111" s="17" t="s">
        <v>299</v>
      </c>
      <c r="E111" s="105" t="s">
        <v>300</v>
      </c>
      <c r="F111" s="25">
        <v>37788</v>
      </c>
      <c r="G111" s="17" t="s">
        <v>77</v>
      </c>
      <c r="H111" s="25">
        <v>1</v>
      </c>
      <c r="I111" s="25">
        <v>2289</v>
      </c>
      <c r="J111" s="35" t="s">
        <v>301</v>
      </c>
      <c r="K111" s="30">
        <v>950</v>
      </c>
      <c r="L111" s="30">
        <f t="shared" si="6"/>
        <v>950</v>
      </c>
      <c r="N111" s="106">
        <f t="shared" si="7"/>
        <v>950</v>
      </c>
      <c r="O111" s="106">
        <f t="shared" si="5"/>
        <v>950</v>
      </c>
    </row>
    <row r="112" spans="1:21">
      <c r="G112" s="17" t="s">
        <v>302</v>
      </c>
      <c r="H112" s="25">
        <v>1</v>
      </c>
      <c r="J112" s="35" t="s">
        <v>303</v>
      </c>
      <c r="K112" s="30">
        <v>5500</v>
      </c>
      <c r="L112" s="30">
        <f t="shared" si="6"/>
        <v>5500</v>
      </c>
      <c r="N112" s="106">
        <f t="shared" si="7"/>
        <v>5500</v>
      </c>
      <c r="O112" s="106">
        <f t="shared" si="5"/>
        <v>5500</v>
      </c>
    </row>
    <row r="113" spans="1:21">
      <c r="A113" s="17">
        <v>65</v>
      </c>
      <c r="B113" s="44">
        <v>41606</v>
      </c>
      <c r="C113" s="17" t="s">
        <v>304</v>
      </c>
      <c r="E113" s="105" t="s">
        <v>305</v>
      </c>
      <c r="F113" s="25">
        <v>37787</v>
      </c>
      <c r="G113" s="17" t="s">
        <v>205</v>
      </c>
      <c r="H113" s="25">
        <v>1</v>
      </c>
      <c r="I113" s="25">
        <v>26108</v>
      </c>
      <c r="J113" s="35" t="s">
        <v>306</v>
      </c>
      <c r="K113" s="30">
        <v>500</v>
      </c>
      <c r="L113" s="30">
        <f t="shared" si="6"/>
        <v>500</v>
      </c>
      <c r="N113" s="106">
        <f t="shared" si="7"/>
        <v>500</v>
      </c>
      <c r="O113" s="106">
        <f t="shared" si="5"/>
        <v>500</v>
      </c>
    </row>
    <row r="114" spans="1:21">
      <c r="G114" s="17" t="s">
        <v>44</v>
      </c>
      <c r="H114" s="25">
        <v>1</v>
      </c>
      <c r="K114" s="30">
        <v>650</v>
      </c>
      <c r="L114" s="30">
        <f t="shared" si="6"/>
        <v>650</v>
      </c>
      <c r="N114" s="106">
        <f t="shared" si="7"/>
        <v>650</v>
      </c>
      <c r="O114" s="106">
        <f t="shared" si="5"/>
        <v>650</v>
      </c>
    </row>
    <row r="115" spans="1:21">
      <c r="G115" s="17" t="s">
        <v>214</v>
      </c>
      <c r="H115" s="25">
        <v>1</v>
      </c>
      <c r="J115" s="35" t="s">
        <v>306</v>
      </c>
      <c r="K115" s="30">
        <v>9000</v>
      </c>
      <c r="L115" s="30">
        <f t="shared" si="6"/>
        <v>9000</v>
      </c>
      <c r="N115" s="106">
        <f t="shared" si="7"/>
        <v>9000</v>
      </c>
      <c r="O115" s="106">
        <f t="shared" si="5"/>
        <v>9000</v>
      </c>
    </row>
    <row r="116" spans="1:21">
      <c r="H116" s="25">
        <v>1</v>
      </c>
      <c r="K116" s="30">
        <v>400</v>
      </c>
      <c r="L116" s="30">
        <v>0</v>
      </c>
      <c r="M116" s="106">
        <v>400</v>
      </c>
      <c r="N116" s="106">
        <v>400</v>
      </c>
      <c r="O116" s="106">
        <v>400</v>
      </c>
      <c r="U116" s="17" t="s">
        <v>307</v>
      </c>
    </row>
    <row r="117" spans="1:21">
      <c r="A117" s="17">
        <v>66</v>
      </c>
      <c r="B117" s="44">
        <v>41606</v>
      </c>
      <c r="C117" s="17" t="s">
        <v>308</v>
      </c>
      <c r="E117" s="105" t="s">
        <v>309</v>
      </c>
      <c r="F117" s="25">
        <v>37789</v>
      </c>
      <c r="G117" s="17" t="s">
        <v>310</v>
      </c>
      <c r="H117" s="25">
        <v>1</v>
      </c>
      <c r="I117" s="25">
        <v>2290</v>
      </c>
      <c r="J117" s="35" t="s">
        <v>311</v>
      </c>
      <c r="K117" s="30">
        <v>300</v>
      </c>
      <c r="L117" s="30">
        <f t="shared" si="6"/>
        <v>300</v>
      </c>
      <c r="N117" s="106">
        <f t="shared" si="7"/>
        <v>300</v>
      </c>
      <c r="O117" s="106">
        <f t="shared" si="5"/>
        <v>300</v>
      </c>
    </row>
    <row r="118" spans="1:21">
      <c r="A118" s="17">
        <v>67</v>
      </c>
      <c r="B118" s="44">
        <v>41606</v>
      </c>
      <c r="C118" s="17" t="s">
        <v>312</v>
      </c>
      <c r="E118" s="105" t="s">
        <v>313</v>
      </c>
      <c r="F118" s="25">
        <v>37955</v>
      </c>
      <c r="G118" s="17" t="s">
        <v>61</v>
      </c>
      <c r="H118" s="25">
        <v>1</v>
      </c>
      <c r="I118" s="25">
        <v>2292</v>
      </c>
      <c r="J118" s="35" t="s">
        <v>314</v>
      </c>
      <c r="K118" s="30">
        <v>12300</v>
      </c>
      <c r="L118" s="30">
        <f t="shared" si="6"/>
        <v>12300</v>
      </c>
      <c r="N118" s="106">
        <f t="shared" si="7"/>
        <v>12300</v>
      </c>
      <c r="O118" s="106">
        <f t="shared" si="5"/>
        <v>12300</v>
      </c>
    </row>
    <row r="119" spans="1:21">
      <c r="A119" s="17">
        <v>68</v>
      </c>
      <c r="B119" s="44">
        <v>41606</v>
      </c>
      <c r="C119" s="17" t="s">
        <v>315</v>
      </c>
      <c r="E119" s="105" t="s">
        <v>316</v>
      </c>
      <c r="F119" s="25">
        <v>37790</v>
      </c>
      <c r="G119" s="17" t="s">
        <v>317</v>
      </c>
      <c r="H119" s="25">
        <v>1</v>
      </c>
      <c r="I119" s="25">
        <v>2294</v>
      </c>
      <c r="J119" s="35" t="s">
        <v>318</v>
      </c>
      <c r="K119" s="30">
        <v>16500</v>
      </c>
      <c r="L119" s="30">
        <f t="shared" si="6"/>
        <v>16500</v>
      </c>
      <c r="N119" s="106">
        <f t="shared" si="7"/>
        <v>16500</v>
      </c>
      <c r="O119" s="106">
        <f t="shared" si="5"/>
        <v>16500</v>
      </c>
    </row>
    <row r="120" spans="1:21">
      <c r="G120" s="17" t="s">
        <v>101</v>
      </c>
      <c r="H120" s="25">
        <v>1</v>
      </c>
      <c r="J120" s="35" t="s">
        <v>319</v>
      </c>
      <c r="K120" s="30">
        <v>10500</v>
      </c>
      <c r="L120" s="30">
        <f t="shared" si="6"/>
        <v>10500</v>
      </c>
      <c r="N120" s="106">
        <f t="shared" si="7"/>
        <v>10500</v>
      </c>
      <c r="O120" s="106">
        <f t="shared" si="5"/>
        <v>10500</v>
      </c>
    </row>
    <row r="121" spans="1:21">
      <c r="G121" s="17" t="s">
        <v>209</v>
      </c>
      <c r="H121" s="25">
        <v>1</v>
      </c>
      <c r="K121" s="30">
        <v>300</v>
      </c>
      <c r="L121" s="30">
        <f t="shared" si="6"/>
        <v>300</v>
      </c>
      <c r="N121" s="106">
        <f t="shared" si="7"/>
        <v>300</v>
      </c>
      <c r="O121" s="106">
        <f t="shared" si="5"/>
        <v>300</v>
      </c>
    </row>
    <row r="122" spans="1:21">
      <c r="A122" s="17">
        <v>69</v>
      </c>
      <c r="B122" s="44">
        <v>41606</v>
      </c>
      <c r="C122" s="17" t="s">
        <v>320</v>
      </c>
      <c r="E122" s="105" t="s">
        <v>327</v>
      </c>
      <c r="F122" s="25">
        <v>38082</v>
      </c>
      <c r="G122" s="17" t="s">
        <v>321</v>
      </c>
      <c r="H122" s="25">
        <v>1</v>
      </c>
      <c r="I122" s="25">
        <v>2293</v>
      </c>
      <c r="J122" s="35" t="s">
        <v>323</v>
      </c>
      <c r="K122" s="30">
        <v>19000</v>
      </c>
      <c r="L122" s="30">
        <f t="shared" si="6"/>
        <v>19000</v>
      </c>
      <c r="N122" s="106">
        <f t="shared" si="7"/>
        <v>19000</v>
      </c>
      <c r="O122" s="106">
        <f t="shared" si="5"/>
        <v>19000</v>
      </c>
    </row>
    <row r="123" spans="1:21">
      <c r="G123" s="17" t="s">
        <v>322</v>
      </c>
      <c r="H123" s="25">
        <v>1</v>
      </c>
      <c r="J123" s="35" t="s">
        <v>324</v>
      </c>
      <c r="K123" s="30">
        <v>13000</v>
      </c>
      <c r="L123" s="30">
        <f t="shared" si="6"/>
        <v>13000</v>
      </c>
      <c r="N123" s="106">
        <f t="shared" si="7"/>
        <v>13000</v>
      </c>
      <c r="O123" s="106">
        <f t="shared" si="5"/>
        <v>13000</v>
      </c>
    </row>
    <row r="124" spans="1:21">
      <c r="G124" s="17" t="s">
        <v>44</v>
      </c>
      <c r="H124" s="25">
        <v>1</v>
      </c>
      <c r="J124" s="35" t="s">
        <v>325</v>
      </c>
      <c r="K124" s="30">
        <v>650</v>
      </c>
      <c r="L124" s="30">
        <f t="shared" si="6"/>
        <v>650</v>
      </c>
      <c r="N124" s="106">
        <f t="shared" si="7"/>
        <v>650</v>
      </c>
      <c r="O124" s="106">
        <f t="shared" si="5"/>
        <v>650</v>
      </c>
    </row>
    <row r="125" spans="1:21">
      <c r="A125" s="17">
        <v>70</v>
      </c>
      <c r="B125" s="44">
        <v>41606</v>
      </c>
      <c r="C125" s="17" t="s">
        <v>326</v>
      </c>
      <c r="E125" s="105" t="s">
        <v>328</v>
      </c>
      <c r="F125" s="25">
        <v>37791</v>
      </c>
      <c r="G125" s="17" t="s">
        <v>329</v>
      </c>
      <c r="H125" s="25">
        <v>1</v>
      </c>
      <c r="I125" s="25">
        <v>2295</v>
      </c>
      <c r="J125" s="35" t="s">
        <v>330</v>
      </c>
      <c r="K125" s="30">
        <v>12700</v>
      </c>
      <c r="L125" s="30">
        <f t="shared" si="6"/>
        <v>12700</v>
      </c>
      <c r="N125" s="106">
        <f t="shared" si="7"/>
        <v>12700</v>
      </c>
      <c r="O125" s="106">
        <f t="shared" si="5"/>
        <v>12700</v>
      </c>
      <c r="U125" s="17" t="s">
        <v>766</v>
      </c>
    </row>
    <row r="126" spans="1:21">
      <c r="A126" s="17">
        <v>71</v>
      </c>
      <c r="B126" s="44">
        <v>41606</v>
      </c>
      <c r="C126" s="17" t="s">
        <v>331</v>
      </c>
      <c r="E126" s="105" t="s">
        <v>332</v>
      </c>
      <c r="F126" s="25">
        <v>38084</v>
      </c>
      <c r="G126" s="17" t="s">
        <v>333</v>
      </c>
      <c r="H126" s="25">
        <v>1</v>
      </c>
      <c r="I126" s="25">
        <v>2532</v>
      </c>
      <c r="J126" s="35" t="s">
        <v>334</v>
      </c>
      <c r="K126" s="30">
        <v>16500</v>
      </c>
      <c r="L126" s="30">
        <f t="shared" si="6"/>
        <v>16500</v>
      </c>
      <c r="N126" s="106">
        <f t="shared" si="7"/>
        <v>16500</v>
      </c>
      <c r="O126" s="106">
        <f t="shared" si="5"/>
        <v>16500</v>
      </c>
    </row>
    <row r="127" spans="1:21">
      <c r="A127" s="17">
        <v>72</v>
      </c>
      <c r="B127" s="44">
        <v>41606</v>
      </c>
      <c r="C127" s="17" t="s">
        <v>335</v>
      </c>
      <c r="E127" s="105" t="s">
        <v>336</v>
      </c>
      <c r="F127" s="25">
        <v>37792</v>
      </c>
      <c r="G127" s="17" t="s">
        <v>72</v>
      </c>
      <c r="H127" s="25">
        <v>2</v>
      </c>
      <c r="I127" s="25">
        <v>2533</v>
      </c>
      <c r="J127" s="35" t="s">
        <v>337</v>
      </c>
      <c r="K127" s="30">
        <v>650</v>
      </c>
      <c r="L127" s="30">
        <f t="shared" si="6"/>
        <v>1300</v>
      </c>
      <c r="N127" s="106">
        <f t="shared" si="7"/>
        <v>1300</v>
      </c>
      <c r="O127" s="106">
        <f t="shared" si="5"/>
        <v>1300</v>
      </c>
    </row>
    <row r="128" spans="1:21">
      <c r="G128" s="17" t="s">
        <v>57</v>
      </c>
      <c r="H128" s="25">
        <v>1</v>
      </c>
      <c r="J128" s="35" t="s">
        <v>338</v>
      </c>
      <c r="K128" s="30">
        <v>1100</v>
      </c>
      <c r="L128" s="30">
        <f t="shared" si="6"/>
        <v>1100</v>
      </c>
      <c r="N128" s="106">
        <f t="shared" si="7"/>
        <v>1100</v>
      </c>
      <c r="O128" s="106">
        <f t="shared" si="5"/>
        <v>1100</v>
      </c>
    </row>
    <row r="129" spans="2:20" s="23" customFormat="1" ht="15.75" thickBot="1">
      <c r="B129" s="101"/>
      <c r="D129" s="102"/>
      <c r="E129" s="102"/>
      <c r="F129" s="102"/>
      <c r="H129" s="102"/>
      <c r="I129" s="102"/>
      <c r="J129" s="131"/>
      <c r="K129" s="103" t="s">
        <v>697</v>
      </c>
      <c r="L129" s="103">
        <f>SUM(L8:L128)</f>
        <v>1094550</v>
      </c>
      <c r="M129" s="103">
        <f>SUM(M8:M128)</f>
        <v>1800</v>
      </c>
      <c r="N129" s="103">
        <f>SUM(N8:N128)</f>
        <v>1096350</v>
      </c>
      <c r="O129" s="103">
        <f>SUM(O8:O128)</f>
        <v>1046750</v>
      </c>
      <c r="P129" s="103">
        <f>SUM(P8:P128)</f>
        <v>3500</v>
      </c>
      <c r="Q129" s="103"/>
      <c r="R129" s="103"/>
      <c r="S129" s="153"/>
      <c r="T129" s="103">
        <f>SUM(T8:T128)</f>
        <v>46100</v>
      </c>
    </row>
    <row r="130" spans="2:20" ht="15.75" thickTop="1"/>
    <row r="132" spans="2:20">
      <c r="J132" s="35" t="s">
        <v>738</v>
      </c>
      <c r="L132" s="100">
        <f>+SUM(L8:L128)</f>
        <v>1094550</v>
      </c>
    </row>
    <row r="133" spans="2:20">
      <c r="J133" s="35" t="s">
        <v>787</v>
      </c>
      <c r="L133" s="100">
        <f>+SUM(M8:M128)</f>
        <v>1800</v>
      </c>
    </row>
    <row r="134" spans="2:20" ht="15.75" thickBot="1">
      <c r="J134" s="104" t="s">
        <v>799</v>
      </c>
      <c r="L134" s="132">
        <f>SUM(L132:L133)</f>
        <v>1096350</v>
      </c>
    </row>
    <row r="135" spans="2:20" ht="15.75" thickTop="1">
      <c r="L135" s="100"/>
    </row>
    <row r="137" spans="2:20">
      <c r="J137" s="35" t="s">
        <v>800</v>
      </c>
    </row>
    <row r="138" spans="2:20">
      <c r="J138" s="35" t="s">
        <v>11</v>
      </c>
      <c r="L138" s="100">
        <f>+SUM(O8:O128)</f>
        <v>1046750</v>
      </c>
    </row>
    <row r="139" spans="2:20">
      <c r="J139" s="35" t="s">
        <v>786</v>
      </c>
      <c r="L139" s="100">
        <f>+SUM(T8:T128)</f>
        <v>46100</v>
      </c>
    </row>
    <row r="140" spans="2:20">
      <c r="J140" s="35" t="s">
        <v>797</v>
      </c>
      <c r="L140" s="100">
        <f>+P129</f>
        <v>3500</v>
      </c>
    </row>
    <row r="141" spans="2:20" ht="15.75" thickBot="1">
      <c r="J141" s="104" t="s">
        <v>801</v>
      </c>
      <c r="L141" s="132">
        <f>SUM(L138:L140)</f>
        <v>1096350</v>
      </c>
    </row>
    <row r="142" spans="2:20" ht="15.75" thickTop="1"/>
  </sheetData>
  <mergeCells count="15">
    <mergeCell ref="O5:T5"/>
    <mergeCell ref="U5:U7"/>
    <mergeCell ref="O6:O7"/>
    <mergeCell ref="Q6:T6"/>
    <mergeCell ref="P6:P7"/>
    <mergeCell ref="G5:G7"/>
    <mergeCell ref="H5:H7"/>
    <mergeCell ref="K5:K7"/>
    <mergeCell ref="L5:L7"/>
    <mergeCell ref="F5:F7"/>
    <mergeCell ref="A3:C3"/>
    <mergeCell ref="B5:B7"/>
    <mergeCell ref="C5:C7"/>
    <mergeCell ref="D5:D7"/>
    <mergeCell ref="E5:E7"/>
  </mergeCells>
  <phoneticPr fontId="0" type="noConversion"/>
  <printOptions horizontalCentered="1" gridLines="1"/>
  <pageMargins left="0.54" right="0.25" top="0.76" bottom="0.75" header="0.3" footer="0.3"/>
  <pageSetup paperSize="5" scale="60" orientation="landscape" horizontalDpi="300" verticalDpi="300" r:id="rId1"/>
  <rowBreaks count="2" manualBreakCount="2">
    <brk id="54" max="19" man="1"/>
    <brk id="112" max="19" man="1"/>
  </rowBreaks>
  <colBreaks count="1" manualBreakCount="1">
    <brk id="23" max="1048575" man="1"/>
  </colBreaks>
  <cellWatches>
    <cellWatch r="M132"/>
  </cellWatches>
  <ignoredErrors>
    <ignoredError sqref="J10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W321"/>
  <sheetViews>
    <sheetView zoomScaleNormal="100" workbookViewId="0">
      <pane ySplit="7" topLeftCell="A248" activePane="bottomLeft" state="frozen"/>
      <selection activeCell="K28" sqref="K28"/>
      <selection pane="bottomLeft" activeCell="J260" sqref="J260"/>
    </sheetView>
  </sheetViews>
  <sheetFormatPr defaultColWidth="9" defaultRowHeight="14.25"/>
  <cols>
    <col min="1" max="1" width="2.85546875" style="68" customWidth="1"/>
    <col min="2" max="2" width="8.85546875" style="71" customWidth="1"/>
    <col min="3" max="3" width="23.42578125" style="68" customWidth="1"/>
    <col min="4" max="4" width="5.28515625" style="68" bestFit="1" customWidth="1"/>
    <col min="5" max="5" width="10.85546875" style="69" customWidth="1"/>
    <col min="6" max="6" width="10.140625" style="69" customWidth="1"/>
    <col min="7" max="7" width="18.5703125" style="68" customWidth="1"/>
    <col min="8" max="8" width="5.140625" style="69" customWidth="1"/>
    <col min="9" max="9" width="7" style="68" customWidth="1"/>
    <col min="10" max="10" width="26.28515625" style="69" bestFit="1" customWidth="1"/>
    <col min="11" max="11" width="10.5703125" style="70" customWidth="1"/>
    <col min="12" max="12" width="14.140625" style="70" bestFit="1" customWidth="1"/>
    <col min="13" max="13" width="11.5703125" style="70" customWidth="1"/>
    <col min="14" max="14" width="13.140625" style="70" customWidth="1"/>
    <col min="15" max="15" width="12.7109375" style="52" customWidth="1"/>
    <col min="16" max="16" width="16.85546875" style="70" customWidth="1"/>
    <col min="17" max="17" width="6.140625" style="68" bestFit="1" customWidth="1"/>
    <col min="18" max="18" width="9.7109375" style="68" customWidth="1"/>
    <col min="19" max="19" width="9" style="68" customWidth="1"/>
    <col min="20" max="20" width="11.5703125" style="70" customWidth="1"/>
    <col min="21" max="21" width="42.42578125" style="68" hidden="1" customWidth="1"/>
    <col min="22" max="22" width="9.42578125" style="54" hidden="1" customWidth="1"/>
    <col min="23" max="16384" width="9" style="68"/>
  </cols>
  <sheetData>
    <row r="1" spans="1:23" s="48" customFormat="1" ht="15">
      <c r="A1" s="46" t="s">
        <v>0</v>
      </c>
      <c r="B1" s="47"/>
      <c r="D1" s="49"/>
      <c r="E1" s="50"/>
      <c r="F1" s="51"/>
      <c r="H1" s="50"/>
      <c r="I1" s="50"/>
      <c r="J1" s="50"/>
      <c r="K1" s="52"/>
      <c r="L1" s="52"/>
      <c r="M1" s="52"/>
      <c r="N1" s="52"/>
      <c r="O1" s="52"/>
      <c r="P1" s="52"/>
      <c r="R1" s="53"/>
      <c r="S1" s="47"/>
      <c r="T1" s="52"/>
      <c r="V1" s="54"/>
    </row>
    <row r="2" spans="1:23" s="48" customFormat="1" ht="15">
      <c r="A2" s="46" t="s">
        <v>790</v>
      </c>
      <c r="B2" s="47"/>
      <c r="D2" s="49"/>
      <c r="E2" s="50"/>
      <c r="F2" s="51"/>
      <c r="H2" s="50"/>
      <c r="I2" s="50"/>
      <c r="J2" s="50"/>
      <c r="K2" s="52"/>
      <c r="L2" s="52"/>
      <c r="M2" s="52"/>
      <c r="N2" s="52"/>
      <c r="O2" s="52"/>
      <c r="P2" s="52"/>
      <c r="R2" s="53"/>
      <c r="S2" s="47"/>
      <c r="T2" s="52"/>
      <c r="V2" s="54"/>
    </row>
    <row r="3" spans="1:23" s="48" customFormat="1" ht="15">
      <c r="A3" s="328">
        <v>41606</v>
      </c>
      <c r="B3" s="328"/>
      <c r="C3" s="328"/>
      <c r="D3" s="49"/>
      <c r="E3" s="50"/>
      <c r="F3" s="51"/>
      <c r="H3" s="50"/>
      <c r="I3" s="50"/>
      <c r="J3" s="50"/>
      <c r="K3" s="52"/>
      <c r="L3" s="52"/>
      <c r="M3" s="52"/>
      <c r="N3" s="52"/>
      <c r="O3" s="52"/>
      <c r="P3" s="52"/>
      <c r="R3" s="53"/>
      <c r="S3" s="47"/>
      <c r="T3" s="52"/>
      <c r="V3" s="54"/>
    </row>
    <row r="4" spans="1:23" s="48" customFormat="1" ht="15" thickBot="1">
      <c r="B4" s="47"/>
      <c r="D4" s="49"/>
      <c r="E4" s="50"/>
      <c r="F4" s="51"/>
      <c r="H4" s="50"/>
      <c r="I4" s="50"/>
      <c r="J4" s="50"/>
      <c r="K4" s="52"/>
      <c r="L4" s="52"/>
      <c r="M4" s="52"/>
      <c r="N4" s="52"/>
      <c r="O4" s="52"/>
      <c r="P4" s="52"/>
      <c r="R4" s="53"/>
      <c r="S4" s="47"/>
      <c r="T4" s="52"/>
      <c r="V4" s="54"/>
    </row>
    <row r="5" spans="1:23" s="55" customFormat="1" ht="15.75" customHeight="1" thickBot="1">
      <c r="B5" s="329" t="s">
        <v>1</v>
      </c>
      <c r="C5" s="326" t="s">
        <v>2</v>
      </c>
      <c r="D5" s="324" t="s">
        <v>3</v>
      </c>
      <c r="E5" s="324" t="s">
        <v>816</v>
      </c>
      <c r="F5" s="330" t="s">
        <v>4</v>
      </c>
      <c r="G5" s="326" t="s">
        <v>5</v>
      </c>
      <c r="H5" s="324" t="s">
        <v>6</v>
      </c>
      <c r="I5" s="56"/>
      <c r="J5" s="56"/>
      <c r="K5" s="325" t="s">
        <v>7</v>
      </c>
      <c r="L5" s="325" t="s">
        <v>788</v>
      </c>
      <c r="M5" s="58"/>
      <c r="N5" s="58"/>
      <c r="O5" s="334" t="s">
        <v>793</v>
      </c>
      <c r="P5" s="334"/>
      <c r="Q5" s="334"/>
      <c r="R5" s="334"/>
      <c r="S5" s="334"/>
      <c r="T5" s="334"/>
      <c r="U5" s="326" t="s">
        <v>8</v>
      </c>
      <c r="V5" s="59"/>
      <c r="W5" s="60"/>
    </row>
    <row r="6" spans="1:23" s="48" customFormat="1" ht="12.75" customHeight="1" thickBot="1">
      <c r="B6" s="329"/>
      <c r="C6" s="326"/>
      <c r="D6" s="324"/>
      <c r="E6" s="324"/>
      <c r="F6" s="330"/>
      <c r="G6" s="326"/>
      <c r="H6" s="324"/>
      <c r="I6" s="61" t="s">
        <v>9</v>
      </c>
      <c r="J6" s="61" t="s">
        <v>10</v>
      </c>
      <c r="K6" s="325"/>
      <c r="L6" s="325"/>
      <c r="M6" s="57" t="s">
        <v>736</v>
      </c>
      <c r="N6" s="57" t="s">
        <v>697</v>
      </c>
      <c r="O6" s="327" t="s">
        <v>11</v>
      </c>
      <c r="P6" s="325" t="s">
        <v>13</v>
      </c>
      <c r="Q6" s="333" t="s">
        <v>14</v>
      </c>
      <c r="R6" s="333"/>
      <c r="S6" s="333"/>
      <c r="T6" s="333"/>
      <c r="U6" s="326"/>
      <c r="V6" s="64" t="s">
        <v>736</v>
      </c>
    </row>
    <row r="7" spans="1:23" s="48" customFormat="1" ht="15.75" thickBot="1">
      <c r="B7" s="329"/>
      <c r="C7" s="326"/>
      <c r="D7" s="324"/>
      <c r="E7" s="324"/>
      <c r="F7" s="330"/>
      <c r="G7" s="326"/>
      <c r="H7" s="324"/>
      <c r="I7" s="65" t="s">
        <v>15</v>
      </c>
      <c r="J7" s="65"/>
      <c r="K7" s="325"/>
      <c r="L7" s="325"/>
      <c r="M7" s="57" t="s">
        <v>737</v>
      </c>
      <c r="N7" s="57" t="s">
        <v>789</v>
      </c>
      <c r="O7" s="327"/>
      <c r="P7" s="325"/>
      <c r="Q7" s="63" t="s">
        <v>16</v>
      </c>
      <c r="R7" s="66" t="s">
        <v>17</v>
      </c>
      <c r="S7" s="67" t="s">
        <v>1</v>
      </c>
      <c r="T7" s="62" t="s">
        <v>18</v>
      </c>
      <c r="U7" s="326"/>
      <c r="V7" s="64" t="s">
        <v>735</v>
      </c>
    </row>
    <row r="8" spans="1:23">
      <c r="B8" s="71">
        <v>41606</v>
      </c>
      <c r="C8" s="68" t="s">
        <v>817</v>
      </c>
      <c r="E8" s="69">
        <v>751</v>
      </c>
      <c r="F8" s="69">
        <v>37856</v>
      </c>
      <c r="G8" s="68" t="s">
        <v>818</v>
      </c>
      <c r="H8" s="69">
        <v>1</v>
      </c>
      <c r="I8" s="68">
        <v>26057</v>
      </c>
      <c r="J8" s="69" t="s">
        <v>819</v>
      </c>
      <c r="K8" s="70">
        <v>7000</v>
      </c>
      <c r="L8" s="70">
        <f>K8*H8</f>
        <v>7000</v>
      </c>
      <c r="N8" s="70">
        <f>+L8+M8</f>
        <v>7000</v>
      </c>
      <c r="O8" s="52">
        <f>L8</f>
        <v>7000</v>
      </c>
      <c r="S8" s="154"/>
      <c r="V8" s="54">
        <v>400</v>
      </c>
    </row>
    <row r="9" spans="1:23" hidden="1">
      <c r="L9" s="70">
        <v>0</v>
      </c>
      <c r="M9" s="70">
        <v>400</v>
      </c>
      <c r="N9" s="70">
        <f t="shared" ref="N9:N72" si="0">+L9+M9</f>
        <v>400</v>
      </c>
      <c r="O9" s="52">
        <v>400</v>
      </c>
      <c r="S9" s="154"/>
    </row>
    <row r="10" spans="1:23">
      <c r="B10" s="71">
        <v>41606</v>
      </c>
      <c r="C10" s="68" t="s">
        <v>820</v>
      </c>
      <c r="E10" s="69">
        <v>753</v>
      </c>
      <c r="F10" s="69">
        <v>38001</v>
      </c>
      <c r="G10" s="68" t="s">
        <v>821</v>
      </c>
      <c r="H10" s="69">
        <v>1</v>
      </c>
      <c r="I10" s="68">
        <v>2311</v>
      </c>
      <c r="J10" s="69" t="s">
        <v>822</v>
      </c>
      <c r="K10" s="70">
        <v>5500</v>
      </c>
      <c r="L10" s="70">
        <f>K10*H10</f>
        <v>5500</v>
      </c>
      <c r="N10" s="70">
        <f t="shared" si="0"/>
        <v>5500</v>
      </c>
      <c r="O10" s="52">
        <f>L10</f>
        <v>5500</v>
      </c>
      <c r="S10" s="154"/>
    </row>
    <row r="11" spans="1:23">
      <c r="B11" s="71">
        <v>41606</v>
      </c>
      <c r="C11" s="68" t="s">
        <v>823</v>
      </c>
      <c r="D11" s="68">
        <v>752</v>
      </c>
      <c r="F11" s="69">
        <v>37863</v>
      </c>
      <c r="G11" s="68" t="s">
        <v>824</v>
      </c>
      <c r="H11" s="69">
        <v>2</v>
      </c>
      <c r="I11" s="68">
        <v>2310</v>
      </c>
      <c r="J11" s="69" t="s">
        <v>825</v>
      </c>
      <c r="K11" s="70">
        <v>1000</v>
      </c>
      <c r="L11" s="70">
        <f>K11*H11</f>
        <v>2000</v>
      </c>
      <c r="N11" s="70">
        <f t="shared" si="0"/>
        <v>2000</v>
      </c>
      <c r="Q11" s="68" t="s">
        <v>702</v>
      </c>
      <c r="R11" s="68">
        <v>860876</v>
      </c>
      <c r="S11" s="154">
        <v>41606</v>
      </c>
      <c r="T11" s="70">
        <v>12500</v>
      </c>
    </row>
    <row r="12" spans="1:23" hidden="1">
      <c r="J12" s="69" t="s">
        <v>826</v>
      </c>
      <c r="N12" s="70">
        <f t="shared" si="0"/>
        <v>0</v>
      </c>
      <c r="S12" s="154"/>
    </row>
    <row r="13" spans="1:23">
      <c r="B13" s="71">
        <v>41606</v>
      </c>
      <c r="C13" s="68" t="s">
        <v>823</v>
      </c>
      <c r="F13" s="69">
        <v>37863</v>
      </c>
      <c r="G13" s="68" t="s">
        <v>821</v>
      </c>
      <c r="H13" s="69">
        <v>1</v>
      </c>
      <c r="J13" s="69" t="s">
        <v>827</v>
      </c>
      <c r="K13" s="70">
        <v>5000</v>
      </c>
      <c r="L13" s="70">
        <f>K13*H13</f>
        <v>5000</v>
      </c>
      <c r="N13" s="70">
        <f t="shared" si="0"/>
        <v>5000</v>
      </c>
      <c r="S13" s="154"/>
    </row>
    <row r="14" spans="1:23">
      <c r="B14" s="71">
        <v>41606</v>
      </c>
      <c r="C14" s="68" t="s">
        <v>823</v>
      </c>
      <c r="F14" s="69">
        <v>37864</v>
      </c>
      <c r="G14" s="68" t="s">
        <v>828</v>
      </c>
      <c r="H14" s="69">
        <v>2</v>
      </c>
      <c r="I14" s="68">
        <v>2312</v>
      </c>
      <c r="J14" s="69" t="s">
        <v>829</v>
      </c>
      <c r="K14" s="70">
        <v>550</v>
      </c>
      <c r="L14" s="70">
        <f>K14*H14</f>
        <v>1100</v>
      </c>
      <c r="N14" s="70">
        <f t="shared" si="0"/>
        <v>1100</v>
      </c>
      <c r="S14" s="154"/>
    </row>
    <row r="15" spans="1:23" hidden="1">
      <c r="B15" s="71">
        <v>41606</v>
      </c>
      <c r="C15" s="68" t="s">
        <v>823</v>
      </c>
      <c r="J15" s="69" t="s">
        <v>830</v>
      </c>
      <c r="N15" s="70">
        <f t="shared" si="0"/>
        <v>0</v>
      </c>
      <c r="S15" s="154"/>
    </row>
    <row r="16" spans="1:23">
      <c r="B16" s="71">
        <v>41606</v>
      </c>
      <c r="C16" s="68" t="s">
        <v>823</v>
      </c>
      <c r="F16" s="69">
        <v>37864</v>
      </c>
      <c r="G16" s="68" t="s">
        <v>828</v>
      </c>
      <c r="H16" s="69">
        <v>8</v>
      </c>
      <c r="I16" s="68">
        <v>26058</v>
      </c>
      <c r="J16" s="69" t="s">
        <v>831</v>
      </c>
      <c r="K16" s="70">
        <v>550</v>
      </c>
      <c r="L16" s="70">
        <f>K16*H16</f>
        <v>4400</v>
      </c>
      <c r="N16" s="70">
        <f t="shared" si="0"/>
        <v>4400</v>
      </c>
      <c r="S16" s="154"/>
    </row>
    <row r="17" spans="2:22" hidden="1">
      <c r="J17" s="69" t="s">
        <v>832</v>
      </c>
      <c r="N17" s="70">
        <f t="shared" si="0"/>
        <v>0</v>
      </c>
      <c r="S17" s="154"/>
    </row>
    <row r="18" spans="2:22" hidden="1">
      <c r="J18" s="69" t="s">
        <v>833</v>
      </c>
      <c r="N18" s="70">
        <f t="shared" si="0"/>
        <v>0</v>
      </c>
      <c r="S18" s="154"/>
    </row>
    <row r="19" spans="2:22" hidden="1">
      <c r="J19" s="69" t="s">
        <v>834</v>
      </c>
      <c r="N19" s="70">
        <f t="shared" si="0"/>
        <v>0</v>
      </c>
      <c r="S19" s="154"/>
    </row>
    <row r="20" spans="2:22" hidden="1">
      <c r="J20" s="69" t="s">
        <v>835</v>
      </c>
      <c r="N20" s="70">
        <f t="shared" si="0"/>
        <v>0</v>
      </c>
      <c r="S20" s="154"/>
    </row>
    <row r="21" spans="2:22" hidden="1">
      <c r="J21" s="69" t="s">
        <v>836</v>
      </c>
      <c r="N21" s="70">
        <f t="shared" si="0"/>
        <v>0</v>
      </c>
      <c r="S21" s="154"/>
    </row>
    <row r="22" spans="2:22" hidden="1">
      <c r="J22" s="69" t="s">
        <v>837</v>
      </c>
      <c r="N22" s="70">
        <f t="shared" si="0"/>
        <v>0</v>
      </c>
      <c r="S22" s="154"/>
    </row>
    <row r="23" spans="2:22" hidden="1">
      <c r="J23" s="69" t="s">
        <v>838</v>
      </c>
      <c r="N23" s="70">
        <f t="shared" si="0"/>
        <v>0</v>
      </c>
      <c r="S23" s="154"/>
    </row>
    <row r="24" spans="2:22">
      <c r="B24" s="71">
        <v>41606</v>
      </c>
      <c r="C24" s="68" t="s">
        <v>839</v>
      </c>
      <c r="E24" s="69">
        <v>754</v>
      </c>
      <c r="F24" s="69">
        <v>38004</v>
      </c>
      <c r="G24" s="68" t="s">
        <v>821</v>
      </c>
      <c r="H24" s="69">
        <v>1</v>
      </c>
      <c r="I24" s="68">
        <v>2355</v>
      </c>
      <c r="J24" s="69" t="s">
        <v>840</v>
      </c>
      <c r="K24" s="70">
        <v>5500</v>
      </c>
      <c r="L24" s="70">
        <f>K24*H24</f>
        <v>5500</v>
      </c>
      <c r="N24" s="70">
        <f t="shared" si="0"/>
        <v>5500</v>
      </c>
      <c r="S24" s="154"/>
    </row>
    <row r="25" spans="2:22">
      <c r="B25" s="71">
        <v>41606</v>
      </c>
      <c r="C25" s="68" t="s">
        <v>839</v>
      </c>
      <c r="F25" s="69">
        <v>38004</v>
      </c>
      <c r="G25" s="68" t="s">
        <v>824</v>
      </c>
      <c r="H25" s="69">
        <v>1</v>
      </c>
      <c r="J25" s="69" t="s">
        <v>841</v>
      </c>
      <c r="K25" s="70">
        <v>1100</v>
      </c>
      <c r="L25" s="70">
        <f>K25*H25</f>
        <v>1100</v>
      </c>
      <c r="N25" s="70">
        <f t="shared" si="0"/>
        <v>1100</v>
      </c>
      <c r="O25" s="52">
        <f>SUM(L24:L25)</f>
        <v>6600</v>
      </c>
      <c r="S25" s="154"/>
    </row>
    <row r="26" spans="2:22">
      <c r="B26" s="71">
        <v>41606</v>
      </c>
      <c r="C26" s="68" t="s">
        <v>842</v>
      </c>
      <c r="E26" s="69">
        <v>755</v>
      </c>
      <c r="F26" s="69">
        <v>38005</v>
      </c>
      <c r="G26" s="68" t="s">
        <v>824</v>
      </c>
      <c r="H26" s="69">
        <v>1</v>
      </c>
      <c r="I26" s="68">
        <v>2318</v>
      </c>
      <c r="J26" s="69" t="s">
        <v>843</v>
      </c>
      <c r="K26" s="70">
        <v>1100</v>
      </c>
      <c r="L26" s="70">
        <f>K26*H26</f>
        <v>1100</v>
      </c>
      <c r="N26" s="70">
        <f t="shared" si="0"/>
        <v>1100</v>
      </c>
      <c r="O26" s="52">
        <f>L26</f>
        <v>1100</v>
      </c>
      <c r="S26" s="154"/>
    </row>
    <row r="27" spans="2:22">
      <c r="B27" s="71">
        <v>41606</v>
      </c>
      <c r="C27" s="68" t="s">
        <v>844</v>
      </c>
      <c r="E27" s="69">
        <v>756</v>
      </c>
      <c r="F27" s="69">
        <v>37876</v>
      </c>
      <c r="G27" s="68" t="s">
        <v>845</v>
      </c>
      <c r="H27" s="69">
        <v>4</v>
      </c>
      <c r="I27" s="68">
        <v>26062</v>
      </c>
      <c r="J27" s="69" t="s">
        <v>846</v>
      </c>
      <c r="K27" s="70">
        <v>14000</v>
      </c>
      <c r="L27" s="70">
        <f>K27*H27</f>
        <v>56000</v>
      </c>
      <c r="N27" s="70">
        <f t="shared" si="0"/>
        <v>56000</v>
      </c>
      <c r="O27" s="52">
        <f>L27</f>
        <v>56000</v>
      </c>
      <c r="S27" s="154"/>
      <c r="V27" s="54">
        <v>500</v>
      </c>
    </row>
    <row r="28" spans="2:22" hidden="1">
      <c r="J28" s="69">
        <v>12072</v>
      </c>
      <c r="N28" s="70">
        <f t="shared" si="0"/>
        <v>0</v>
      </c>
      <c r="S28" s="154"/>
    </row>
    <row r="29" spans="2:22" hidden="1">
      <c r="J29" s="69">
        <v>11099</v>
      </c>
      <c r="N29" s="70">
        <f t="shared" si="0"/>
        <v>0</v>
      </c>
      <c r="S29" s="154"/>
    </row>
    <row r="30" spans="2:22" hidden="1">
      <c r="J30" s="69">
        <v>12130</v>
      </c>
      <c r="N30" s="70">
        <f t="shared" si="0"/>
        <v>0</v>
      </c>
      <c r="S30" s="154"/>
    </row>
    <row r="31" spans="2:22">
      <c r="B31" s="71">
        <v>41606</v>
      </c>
      <c r="C31" s="68" t="s">
        <v>844</v>
      </c>
      <c r="F31" s="69">
        <v>37877</v>
      </c>
      <c r="G31" s="68" t="s">
        <v>1469</v>
      </c>
      <c r="H31" s="69">
        <v>2</v>
      </c>
      <c r="I31" s="68">
        <v>26060</v>
      </c>
      <c r="J31" s="69" t="s">
        <v>847</v>
      </c>
      <c r="K31" s="70">
        <v>17500</v>
      </c>
      <c r="L31" s="70">
        <f>K31*H31</f>
        <v>35000</v>
      </c>
      <c r="N31" s="70">
        <f t="shared" si="0"/>
        <v>35000</v>
      </c>
      <c r="S31" s="154"/>
    </row>
    <row r="32" spans="2:22" hidden="1">
      <c r="B32" s="71">
        <v>41606</v>
      </c>
      <c r="C32" s="68" t="s">
        <v>844</v>
      </c>
      <c r="J32" s="69">
        <v>11173</v>
      </c>
      <c r="M32" s="70">
        <v>0</v>
      </c>
      <c r="N32" s="70">
        <f t="shared" si="0"/>
        <v>0</v>
      </c>
      <c r="S32" s="154"/>
    </row>
    <row r="33" spans="2:22" hidden="1">
      <c r="B33" s="71">
        <v>41606</v>
      </c>
      <c r="C33" s="68" t="s">
        <v>844</v>
      </c>
      <c r="G33" s="68" t="s">
        <v>848</v>
      </c>
      <c r="H33" s="69">
        <v>2</v>
      </c>
      <c r="J33" s="69" t="s">
        <v>849</v>
      </c>
      <c r="N33" s="70">
        <f t="shared" si="0"/>
        <v>0</v>
      </c>
      <c r="S33" s="154"/>
    </row>
    <row r="34" spans="2:22" hidden="1">
      <c r="B34" s="71">
        <v>41606</v>
      </c>
      <c r="C34" s="68" t="s">
        <v>844</v>
      </c>
      <c r="J34" s="69">
        <v>10155</v>
      </c>
      <c r="N34" s="70">
        <f t="shared" si="0"/>
        <v>0</v>
      </c>
      <c r="S34" s="154"/>
    </row>
    <row r="35" spans="2:22">
      <c r="B35" s="71">
        <v>41606</v>
      </c>
      <c r="C35" s="68" t="s">
        <v>844</v>
      </c>
      <c r="F35" s="69">
        <v>37877</v>
      </c>
      <c r="G35" s="68" t="s">
        <v>1470</v>
      </c>
      <c r="H35" s="69">
        <v>2</v>
      </c>
      <c r="J35" s="69" t="s">
        <v>850</v>
      </c>
      <c r="K35" s="70">
        <v>37700</v>
      </c>
      <c r="L35" s="70">
        <f>K35*H35</f>
        <v>75400</v>
      </c>
      <c r="N35" s="70">
        <f t="shared" si="0"/>
        <v>75400</v>
      </c>
      <c r="S35" s="154"/>
      <c r="U35" s="68" t="s">
        <v>851</v>
      </c>
    </row>
    <row r="36" spans="2:22" hidden="1">
      <c r="B36" s="71">
        <v>41606</v>
      </c>
      <c r="C36" s="68" t="s">
        <v>844</v>
      </c>
      <c r="F36" s="69">
        <v>37877</v>
      </c>
      <c r="J36" s="69">
        <v>10223</v>
      </c>
      <c r="N36" s="70">
        <f t="shared" si="0"/>
        <v>0</v>
      </c>
      <c r="S36" s="154"/>
    </row>
    <row r="37" spans="2:22" hidden="1">
      <c r="B37" s="71">
        <v>41606</v>
      </c>
      <c r="C37" s="68" t="s">
        <v>844</v>
      </c>
      <c r="F37" s="69">
        <v>37877</v>
      </c>
      <c r="G37" s="68" t="s">
        <v>852</v>
      </c>
      <c r="J37" s="69" t="s">
        <v>853</v>
      </c>
      <c r="N37" s="70">
        <f t="shared" si="0"/>
        <v>0</v>
      </c>
      <c r="S37" s="154"/>
    </row>
    <row r="38" spans="2:22" hidden="1">
      <c r="B38" s="71">
        <v>41606</v>
      </c>
      <c r="C38" s="68" t="s">
        <v>844</v>
      </c>
      <c r="F38" s="69">
        <v>37877</v>
      </c>
      <c r="J38" s="69">
        <v>10328</v>
      </c>
      <c r="N38" s="70">
        <f t="shared" si="0"/>
        <v>0</v>
      </c>
      <c r="S38" s="154"/>
    </row>
    <row r="39" spans="2:22">
      <c r="B39" s="71">
        <v>41606</v>
      </c>
      <c r="C39" s="68" t="s">
        <v>844</v>
      </c>
      <c r="F39" s="69">
        <v>37877</v>
      </c>
      <c r="G39" s="68" t="s">
        <v>854</v>
      </c>
      <c r="H39" s="69">
        <v>1</v>
      </c>
      <c r="J39" s="69" t="s">
        <v>855</v>
      </c>
      <c r="K39" s="70">
        <v>22700</v>
      </c>
      <c r="L39" s="70">
        <f t="shared" ref="L39:L54" si="1">K39*H39</f>
        <v>22700</v>
      </c>
      <c r="N39" s="70">
        <f t="shared" si="0"/>
        <v>22700</v>
      </c>
      <c r="O39" s="52">
        <f>SUM(L31:L39)</f>
        <v>133100</v>
      </c>
      <c r="S39" s="154"/>
    </row>
    <row r="40" spans="2:22" hidden="1">
      <c r="L40" s="70">
        <v>0</v>
      </c>
      <c r="M40" s="70">
        <v>500</v>
      </c>
      <c r="N40" s="70">
        <f t="shared" si="0"/>
        <v>500</v>
      </c>
      <c r="O40" s="52">
        <v>500</v>
      </c>
      <c r="S40" s="154"/>
    </row>
    <row r="41" spans="2:22">
      <c r="B41" s="71">
        <v>41606</v>
      </c>
      <c r="C41" s="68" t="s">
        <v>856</v>
      </c>
      <c r="E41" s="69">
        <v>757</v>
      </c>
      <c r="F41" s="69">
        <v>37885</v>
      </c>
      <c r="G41" s="68" t="s">
        <v>857</v>
      </c>
      <c r="H41" s="69">
        <v>1</v>
      </c>
      <c r="I41" s="68">
        <v>26067</v>
      </c>
      <c r="J41" s="69" t="s">
        <v>858</v>
      </c>
      <c r="K41" s="70">
        <v>9000</v>
      </c>
      <c r="L41" s="70">
        <f t="shared" si="1"/>
        <v>9000</v>
      </c>
      <c r="N41" s="70">
        <f t="shared" si="0"/>
        <v>9000</v>
      </c>
      <c r="O41" s="52">
        <f t="shared" ref="O41:O48" si="2">L41</f>
        <v>9000</v>
      </c>
      <c r="S41" s="154"/>
      <c r="V41" s="54">
        <v>500</v>
      </c>
    </row>
    <row r="42" spans="2:22" hidden="1">
      <c r="L42" s="70">
        <v>0</v>
      </c>
      <c r="M42" s="70">
        <v>500</v>
      </c>
      <c r="N42" s="70">
        <f t="shared" si="0"/>
        <v>500</v>
      </c>
      <c r="O42" s="52">
        <v>500</v>
      </c>
      <c r="S42" s="154"/>
    </row>
    <row r="43" spans="2:22">
      <c r="B43" s="71">
        <v>41606</v>
      </c>
      <c r="C43" s="68" t="s">
        <v>859</v>
      </c>
      <c r="E43" s="69">
        <v>758</v>
      </c>
      <c r="F43" s="69">
        <v>37892</v>
      </c>
      <c r="G43" s="68" t="s">
        <v>860</v>
      </c>
      <c r="H43" s="69">
        <v>1</v>
      </c>
      <c r="I43" s="68">
        <v>2361</v>
      </c>
      <c r="J43" s="69" t="s">
        <v>861</v>
      </c>
      <c r="K43" s="70">
        <v>650</v>
      </c>
      <c r="L43" s="70">
        <f t="shared" si="1"/>
        <v>650</v>
      </c>
      <c r="N43" s="70">
        <f t="shared" si="0"/>
        <v>650</v>
      </c>
      <c r="O43" s="52">
        <f t="shared" si="2"/>
        <v>650</v>
      </c>
      <c r="S43" s="154"/>
    </row>
    <row r="44" spans="2:22">
      <c r="B44" s="71">
        <v>41606</v>
      </c>
      <c r="C44" s="68" t="s">
        <v>862</v>
      </c>
      <c r="E44" s="69">
        <v>759</v>
      </c>
      <c r="F44" s="69">
        <v>38016</v>
      </c>
      <c r="G44" s="68" t="s">
        <v>863</v>
      </c>
      <c r="H44" s="69">
        <v>1</v>
      </c>
      <c r="I44" s="68">
        <v>2339</v>
      </c>
      <c r="K44" s="70">
        <v>300</v>
      </c>
      <c r="L44" s="70">
        <f t="shared" si="1"/>
        <v>300</v>
      </c>
      <c r="N44" s="70">
        <f t="shared" si="0"/>
        <v>300</v>
      </c>
      <c r="O44" s="52">
        <f t="shared" si="2"/>
        <v>300</v>
      </c>
      <c r="S44" s="154"/>
    </row>
    <row r="45" spans="2:22">
      <c r="B45" s="71">
        <v>41606</v>
      </c>
      <c r="C45" s="68" t="s">
        <v>864</v>
      </c>
      <c r="E45" s="69">
        <v>760</v>
      </c>
      <c r="F45" s="69">
        <v>38101</v>
      </c>
      <c r="G45" s="68" t="s">
        <v>857</v>
      </c>
      <c r="H45" s="69">
        <v>1</v>
      </c>
      <c r="I45" s="68">
        <v>2369</v>
      </c>
      <c r="J45" s="69" t="s">
        <v>865</v>
      </c>
      <c r="K45" s="70">
        <v>9000</v>
      </c>
      <c r="L45" s="70">
        <f t="shared" si="1"/>
        <v>9000</v>
      </c>
      <c r="N45" s="70">
        <f t="shared" si="0"/>
        <v>9000</v>
      </c>
      <c r="O45" s="52">
        <f t="shared" si="2"/>
        <v>9000</v>
      </c>
      <c r="S45" s="154"/>
    </row>
    <row r="46" spans="2:22">
      <c r="B46" s="71">
        <v>41606</v>
      </c>
      <c r="C46" s="68" t="s">
        <v>866</v>
      </c>
      <c r="E46" s="69">
        <v>761</v>
      </c>
      <c r="F46" s="69">
        <v>38104</v>
      </c>
      <c r="G46" s="68" t="s">
        <v>867</v>
      </c>
      <c r="H46" s="69">
        <v>1</v>
      </c>
      <c r="I46" s="68">
        <v>2371</v>
      </c>
      <c r="J46" s="69" t="s">
        <v>868</v>
      </c>
      <c r="K46" s="70">
        <v>950</v>
      </c>
      <c r="L46" s="70">
        <f t="shared" si="1"/>
        <v>950</v>
      </c>
      <c r="N46" s="70">
        <f t="shared" si="0"/>
        <v>950</v>
      </c>
      <c r="O46" s="52">
        <f t="shared" si="2"/>
        <v>950</v>
      </c>
      <c r="S46" s="154"/>
    </row>
    <row r="47" spans="2:22">
      <c r="B47" s="71">
        <v>41606</v>
      </c>
      <c r="C47" s="68" t="s">
        <v>869</v>
      </c>
      <c r="E47" s="69">
        <v>762</v>
      </c>
      <c r="F47" s="69">
        <v>38105</v>
      </c>
      <c r="G47" s="68" t="s">
        <v>824</v>
      </c>
      <c r="H47" s="69">
        <v>1</v>
      </c>
      <c r="I47" s="68">
        <v>2340</v>
      </c>
      <c r="J47" s="69" t="s">
        <v>870</v>
      </c>
      <c r="K47" s="70">
        <v>1100</v>
      </c>
      <c r="L47" s="70">
        <f t="shared" si="1"/>
        <v>1100</v>
      </c>
      <c r="N47" s="70">
        <f t="shared" si="0"/>
        <v>1100</v>
      </c>
      <c r="O47" s="52">
        <f t="shared" si="2"/>
        <v>1100</v>
      </c>
      <c r="S47" s="154"/>
    </row>
    <row r="48" spans="2:22">
      <c r="B48" s="71">
        <v>41606</v>
      </c>
      <c r="C48" s="68" t="s">
        <v>871</v>
      </c>
      <c r="E48" s="69">
        <v>763</v>
      </c>
      <c r="F48" s="69">
        <v>38106</v>
      </c>
      <c r="G48" s="68" t="s">
        <v>872</v>
      </c>
      <c r="H48" s="69">
        <v>1</v>
      </c>
      <c r="I48" s="68">
        <v>2372</v>
      </c>
      <c r="J48" s="69" t="s">
        <v>873</v>
      </c>
      <c r="K48" s="70">
        <v>650</v>
      </c>
      <c r="L48" s="70">
        <f t="shared" si="1"/>
        <v>650</v>
      </c>
      <c r="N48" s="70">
        <f t="shared" si="0"/>
        <v>650</v>
      </c>
      <c r="O48" s="52">
        <f t="shared" si="2"/>
        <v>650</v>
      </c>
      <c r="S48" s="154"/>
    </row>
    <row r="49" spans="2:21">
      <c r="B49" s="71">
        <v>41606</v>
      </c>
      <c r="C49" s="68" t="s">
        <v>874</v>
      </c>
      <c r="E49" s="69">
        <v>764</v>
      </c>
      <c r="F49" s="69">
        <v>38107</v>
      </c>
      <c r="G49" s="68" t="s">
        <v>875</v>
      </c>
      <c r="H49" s="69">
        <v>1</v>
      </c>
      <c r="I49" s="68">
        <v>2341</v>
      </c>
      <c r="J49" s="69" t="s">
        <v>876</v>
      </c>
      <c r="K49" s="70">
        <v>950</v>
      </c>
      <c r="L49" s="70">
        <f t="shared" si="1"/>
        <v>950</v>
      </c>
      <c r="N49" s="70">
        <f t="shared" si="0"/>
        <v>950</v>
      </c>
      <c r="S49" s="154"/>
    </row>
    <row r="50" spans="2:21">
      <c r="B50" s="71">
        <v>41606</v>
      </c>
      <c r="C50" s="68" t="s">
        <v>874</v>
      </c>
      <c r="E50" s="69">
        <v>764</v>
      </c>
      <c r="F50" s="69">
        <v>38107</v>
      </c>
      <c r="G50" s="68" t="s">
        <v>1472</v>
      </c>
      <c r="H50" s="69">
        <v>1</v>
      </c>
      <c r="J50" s="69" t="s">
        <v>878</v>
      </c>
      <c r="K50" s="70">
        <v>300</v>
      </c>
      <c r="L50" s="70">
        <f t="shared" si="1"/>
        <v>300</v>
      </c>
      <c r="N50" s="70">
        <f t="shared" si="0"/>
        <v>300</v>
      </c>
      <c r="O50" s="52">
        <f>SUM(L49:L50)</f>
        <v>1250</v>
      </c>
      <c r="S50" s="154"/>
    </row>
    <row r="51" spans="2:21">
      <c r="B51" s="71">
        <v>41606</v>
      </c>
      <c r="C51" s="68" t="s">
        <v>879</v>
      </c>
      <c r="E51" s="69">
        <v>765</v>
      </c>
      <c r="F51" s="69">
        <v>38108</v>
      </c>
      <c r="G51" s="68" t="s">
        <v>1471</v>
      </c>
      <c r="H51" s="69">
        <v>1</v>
      </c>
      <c r="I51" s="68">
        <v>2342</v>
      </c>
      <c r="J51" s="49" t="s">
        <v>881</v>
      </c>
      <c r="K51" s="70">
        <v>500</v>
      </c>
      <c r="L51" s="70">
        <f t="shared" si="1"/>
        <v>500</v>
      </c>
      <c r="N51" s="70">
        <f t="shared" si="0"/>
        <v>500</v>
      </c>
      <c r="O51" s="52">
        <f>L51</f>
        <v>500</v>
      </c>
      <c r="S51" s="154"/>
    </row>
    <row r="52" spans="2:21">
      <c r="B52" s="71">
        <v>41606</v>
      </c>
      <c r="C52" s="68" t="s">
        <v>882</v>
      </c>
      <c r="E52" s="69">
        <v>766</v>
      </c>
      <c r="F52" s="69">
        <v>38017</v>
      </c>
      <c r="G52" s="68" t="s">
        <v>883</v>
      </c>
      <c r="H52" s="69">
        <v>1</v>
      </c>
      <c r="I52" s="68">
        <v>2343</v>
      </c>
      <c r="J52" s="69" t="s">
        <v>884</v>
      </c>
      <c r="K52" s="70">
        <v>5500</v>
      </c>
      <c r="L52" s="70">
        <f t="shared" si="1"/>
        <v>5500</v>
      </c>
      <c r="N52" s="70">
        <f t="shared" si="0"/>
        <v>5500</v>
      </c>
      <c r="O52" s="52">
        <f>L52</f>
        <v>5500</v>
      </c>
      <c r="S52" s="154"/>
    </row>
    <row r="53" spans="2:21">
      <c r="B53" s="71">
        <v>41606</v>
      </c>
      <c r="C53" s="68" t="s">
        <v>885</v>
      </c>
      <c r="E53" s="69">
        <v>767</v>
      </c>
      <c r="F53" s="69">
        <v>38018</v>
      </c>
      <c r="G53" s="68" t="s">
        <v>886</v>
      </c>
      <c r="H53" s="69">
        <v>1</v>
      </c>
      <c r="I53" s="68">
        <v>2344</v>
      </c>
      <c r="J53" s="69" t="s">
        <v>797</v>
      </c>
      <c r="K53" s="70">
        <v>17000</v>
      </c>
      <c r="L53" s="70">
        <v>5000</v>
      </c>
      <c r="N53" s="70">
        <f t="shared" si="0"/>
        <v>5000</v>
      </c>
      <c r="P53" s="70">
        <v>5000</v>
      </c>
      <c r="S53" s="154"/>
      <c r="U53" s="68" t="s">
        <v>887</v>
      </c>
    </row>
    <row r="54" spans="2:21">
      <c r="B54" s="71">
        <v>41606</v>
      </c>
      <c r="C54" s="68" t="s">
        <v>888</v>
      </c>
      <c r="E54" s="69">
        <v>768</v>
      </c>
      <c r="F54" s="69">
        <v>38019</v>
      </c>
      <c r="G54" s="68" t="s">
        <v>872</v>
      </c>
      <c r="H54" s="69">
        <v>2</v>
      </c>
      <c r="I54" s="68">
        <v>2345</v>
      </c>
      <c r="J54" s="69" t="s">
        <v>889</v>
      </c>
      <c r="K54" s="70">
        <v>650</v>
      </c>
      <c r="L54" s="70">
        <f t="shared" si="1"/>
        <v>1300</v>
      </c>
      <c r="N54" s="70">
        <f t="shared" si="0"/>
        <v>1300</v>
      </c>
      <c r="O54" s="52">
        <f>L54</f>
        <v>1300</v>
      </c>
      <c r="S54" s="154"/>
    </row>
    <row r="55" spans="2:21" hidden="1">
      <c r="J55" s="69">
        <v>16061</v>
      </c>
      <c r="N55" s="70">
        <f t="shared" si="0"/>
        <v>0</v>
      </c>
      <c r="S55" s="154"/>
    </row>
    <row r="56" spans="2:21">
      <c r="B56" s="71">
        <v>41606</v>
      </c>
      <c r="C56" s="68" t="s">
        <v>890</v>
      </c>
      <c r="E56" s="69">
        <v>769</v>
      </c>
      <c r="F56" s="69">
        <v>38109</v>
      </c>
      <c r="G56" s="68" t="s">
        <v>824</v>
      </c>
      <c r="H56" s="69">
        <v>1</v>
      </c>
      <c r="I56" s="68">
        <v>2373</v>
      </c>
      <c r="J56" s="69" t="s">
        <v>891</v>
      </c>
      <c r="K56" s="70">
        <v>1100</v>
      </c>
      <c r="L56" s="70">
        <f>K56*H56</f>
        <v>1100</v>
      </c>
      <c r="N56" s="70">
        <f t="shared" si="0"/>
        <v>1100</v>
      </c>
      <c r="O56" s="52">
        <f>L56</f>
        <v>1100</v>
      </c>
      <c r="S56" s="154"/>
    </row>
    <row r="57" spans="2:21">
      <c r="B57" s="71">
        <v>41606</v>
      </c>
      <c r="C57" s="68" t="s">
        <v>892</v>
      </c>
      <c r="E57" s="69">
        <v>770</v>
      </c>
      <c r="F57" s="69">
        <v>38020</v>
      </c>
      <c r="G57" s="68" t="s">
        <v>824</v>
      </c>
      <c r="H57" s="69">
        <v>2</v>
      </c>
      <c r="I57" s="68">
        <v>2346</v>
      </c>
      <c r="J57" s="69" t="s">
        <v>893</v>
      </c>
      <c r="K57" s="70">
        <v>1100</v>
      </c>
      <c r="L57" s="70">
        <f>K57*H57</f>
        <v>2200</v>
      </c>
      <c r="N57" s="70">
        <f t="shared" si="0"/>
        <v>2200</v>
      </c>
      <c r="S57" s="154"/>
    </row>
    <row r="58" spans="2:21" hidden="1">
      <c r="J58" s="69">
        <v>10907</v>
      </c>
      <c r="N58" s="70">
        <f t="shared" si="0"/>
        <v>0</v>
      </c>
      <c r="S58" s="154"/>
    </row>
    <row r="59" spans="2:21">
      <c r="B59" s="71">
        <v>41606</v>
      </c>
      <c r="C59" s="68" t="s">
        <v>892</v>
      </c>
      <c r="E59" s="69">
        <v>770</v>
      </c>
      <c r="F59" s="69">
        <v>38020</v>
      </c>
      <c r="G59" s="68" t="s">
        <v>867</v>
      </c>
      <c r="H59" s="69">
        <v>2</v>
      </c>
      <c r="J59" s="69" t="s">
        <v>894</v>
      </c>
      <c r="K59" s="70">
        <v>950</v>
      </c>
      <c r="L59" s="70">
        <f>K59*H59</f>
        <v>1900</v>
      </c>
      <c r="N59" s="70">
        <f t="shared" si="0"/>
        <v>1900</v>
      </c>
      <c r="S59" s="154"/>
    </row>
    <row r="60" spans="2:21" hidden="1">
      <c r="B60" s="71">
        <v>41606</v>
      </c>
      <c r="C60" s="68" t="s">
        <v>892</v>
      </c>
      <c r="E60" s="69">
        <v>770</v>
      </c>
      <c r="F60" s="69">
        <v>38020</v>
      </c>
      <c r="J60" s="69">
        <v>10413</v>
      </c>
      <c r="N60" s="70">
        <f t="shared" si="0"/>
        <v>0</v>
      </c>
      <c r="S60" s="154"/>
    </row>
    <row r="61" spans="2:21">
      <c r="B61" s="71">
        <v>41606</v>
      </c>
      <c r="C61" s="68" t="s">
        <v>892</v>
      </c>
      <c r="E61" s="69">
        <v>770</v>
      </c>
      <c r="F61" s="69">
        <v>38020</v>
      </c>
      <c r="G61" s="68" t="s">
        <v>828</v>
      </c>
      <c r="H61" s="69">
        <v>3</v>
      </c>
      <c r="J61" s="69" t="s">
        <v>895</v>
      </c>
      <c r="K61" s="70">
        <v>650</v>
      </c>
      <c r="L61" s="70">
        <f>K61*H61</f>
        <v>1950</v>
      </c>
      <c r="N61" s="70">
        <f t="shared" si="0"/>
        <v>1950</v>
      </c>
      <c r="O61" s="52">
        <f>SUM(L57:L61)</f>
        <v>6050</v>
      </c>
      <c r="S61" s="154"/>
    </row>
    <row r="62" spans="2:21" hidden="1">
      <c r="J62" s="69">
        <v>16110</v>
      </c>
      <c r="N62" s="70">
        <f t="shared" si="0"/>
        <v>0</v>
      </c>
      <c r="S62" s="154"/>
    </row>
    <row r="63" spans="2:21" hidden="1">
      <c r="J63" s="69">
        <v>16147</v>
      </c>
      <c r="N63" s="70">
        <f t="shared" si="0"/>
        <v>0</v>
      </c>
      <c r="S63" s="154"/>
    </row>
    <row r="64" spans="2:21" ht="14.25" customHeight="1">
      <c r="B64" s="71">
        <v>41606</v>
      </c>
      <c r="C64" s="68" t="s">
        <v>896</v>
      </c>
      <c r="E64" s="69">
        <v>801</v>
      </c>
      <c r="F64" s="69">
        <v>37851</v>
      </c>
      <c r="G64" s="68" t="s">
        <v>867</v>
      </c>
      <c r="H64" s="69">
        <v>2</v>
      </c>
      <c r="I64" s="68">
        <v>2301</v>
      </c>
      <c r="J64" s="69" t="s">
        <v>897</v>
      </c>
      <c r="K64" s="70">
        <v>950</v>
      </c>
      <c r="L64" s="70">
        <f>K64*H64</f>
        <v>1900</v>
      </c>
      <c r="N64" s="70">
        <f t="shared" si="0"/>
        <v>1900</v>
      </c>
      <c r="S64" s="154"/>
    </row>
    <row r="65" spans="2:22" ht="14.25" hidden="1" customHeight="1">
      <c r="B65" s="71">
        <v>41606</v>
      </c>
      <c r="C65" s="68" t="s">
        <v>896</v>
      </c>
      <c r="E65" s="69">
        <v>801</v>
      </c>
      <c r="F65" s="69">
        <v>37851</v>
      </c>
      <c r="J65" s="69" t="s">
        <v>898</v>
      </c>
      <c r="N65" s="70">
        <f t="shared" si="0"/>
        <v>0</v>
      </c>
      <c r="O65" s="52">
        <f>L64</f>
        <v>1900</v>
      </c>
      <c r="S65" s="154"/>
    </row>
    <row r="66" spans="2:22">
      <c r="B66" s="71">
        <v>41606</v>
      </c>
      <c r="C66" s="68" t="s">
        <v>899</v>
      </c>
      <c r="E66" s="69">
        <v>802</v>
      </c>
      <c r="F66" s="69">
        <v>37852</v>
      </c>
      <c r="G66" s="68" t="s">
        <v>867</v>
      </c>
      <c r="H66" s="69">
        <v>1</v>
      </c>
      <c r="I66" s="68">
        <v>2302</v>
      </c>
      <c r="J66" s="72" t="s">
        <v>900</v>
      </c>
      <c r="K66" s="70">
        <v>950</v>
      </c>
      <c r="L66" s="70">
        <f>K66*H66</f>
        <v>950</v>
      </c>
      <c r="N66" s="70">
        <f t="shared" si="0"/>
        <v>950</v>
      </c>
      <c r="O66" s="52">
        <f>L66</f>
        <v>950</v>
      </c>
      <c r="S66" s="154"/>
    </row>
    <row r="67" spans="2:22">
      <c r="B67" s="71">
        <v>41606</v>
      </c>
      <c r="C67" s="68" t="s">
        <v>901</v>
      </c>
      <c r="E67" s="69">
        <v>803</v>
      </c>
      <c r="F67" s="69">
        <v>37853</v>
      </c>
      <c r="G67" s="68" t="s">
        <v>902</v>
      </c>
      <c r="H67" s="69">
        <v>1</v>
      </c>
      <c r="I67" s="68">
        <v>26056</v>
      </c>
      <c r="J67" s="69" t="s">
        <v>903</v>
      </c>
      <c r="K67" s="70">
        <v>9000</v>
      </c>
      <c r="L67" s="70">
        <f>K67*H67</f>
        <v>9000</v>
      </c>
      <c r="N67" s="70">
        <f t="shared" si="0"/>
        <v>9000</v>
      </c>
      <c r="O67" s="52">
        <f>L67</f>
        <v>9000</v>
      </c>
      <c r="S67" s="154"/>
      <c r="V67" s="54">
        <v>300</v>
      </c>
    </row>
    <row r="68" spans="2:22" hidden="1">
      <c r="B68" s="71">
        <v>41606</v>
      </c>
      <c r="C68" s="68" t="s">
        <v>901</v>
      </c>
      <c r="E68" s="69">
        <v>803</v>
      </c>
      <c r="F68" s="69">
        <v>37853</v>
      </c>
      <c r="L68" s="70">
        <v>0</v>
      </c>
      <c r="M68" s="70">
        <v>300</v>
      </c>
      <c r="N68" s="70">
        <f t="shared" si="0"/>
        <v>300</v>
      </c>
      <c r="O68" s="52">
        <v>300</v>
      </c>
      <c r="S68" s="154"/>
    </row>
    <row r="69" spans="2:22">
      <c r="B69" s="71">
        <v>41606</v>
      </c>
      <c r="C69" s="68" t="s">
        <v>904</v>
      </c>
      <c r="E69" s="69">
        <v>804</v>
      </c>
      <c r="F69" s="69">
        <v>37854</v>
      </c>
      <c r="G69" s="68" t="s">
        <v>1148</v>
      </c>
      <c r="H69" s="69">
        <v>1</v>
      </c>
      <c r="I69" s="68">
        <v>2303</v>
      </c>
      <c r="J69" s="69" t="s">
        <v>906</v>
      </c>
      <c r="K69" s="70">
        <v>3800</v>
      </c>
      <c r="L69" s="70">
        <f>K69*H69</f>
        <v>3800</v>
      </c>
      <c r="N69" s="70">
        <f t="shared" si="0"/>
        <v>3800</v>
      </c>
      <c r="O69" s="52">
        <f>L69</f>
        <v>3800</v>
      </c>
      <c r="S69" s="154"/>
    </row>
    <row r="70" spans="2:22" hidden="1">
      <c r="B70" s="71">
        <v>41606</v>
      </c>
      <c r="C70" s="68" t="s">
        <v>904</v>
      </c>
      <c r="E70" s="69">
        <v>804</v>
      </c>
      <c r="F70" s="69">
        <v>37854</v>
      </c>
      <c r="L70" s="70">
        <v>0</v>
      </c>
      <c r="M70" s="70">
        <v>400</v>
      </c>
      <c r="N70" s="70">
        <f t="shared" si="0"/>
        <v>400</v>
      </c>
      <c r="O70" s="52">
        <v>400</v>
      </c>
      <c r="S70" s="154"/>
    </row>
    <row r="71" spans="2:22">
      <c r="B71" s="71">
        <v>41606</v>
      </c>
      <c r="C71" s="68" t="s">
        <v>904</v>
      </c>
      <c r="D71" s="68">
        <v>751</v>
      </c>
      <c r="F71" s="69">
        <v>37855</v>
      </c>
      <c r="G71" s="68" t="s">
        <v>1468</v>
      </c>
      <c r="H71" s="69">
        <v>1</v>
      </c>
      <c r="I71" s="68">
        <v>26054</v>
      </c>
      <c r="J71" s="69" t="s">
        <v>907</v>
      </c>
      <c r="K71" s="70">
        <v>28600</v>
      </c>
      <c r="L71" s="70">
        <f>K71*H71</f>
        <v>28600</v>
      </c>
      <c r="N71" s="70">
        <f t="shared" si="0"/>
        <v>28600</v>
      </c>
      <c r="Q71" s="68" t="s">
        <v>702</v>
      </c>
      <c r="R71" s="68">
        <v>265235</v>
      </c>
      <c r="S71" s="154">
        <v>41614</v>
      </c>
      <c r="T71" s="70">
        <v>37600</v>
      </c>
    </row>
    <row r="72" spans="2:22" hidden="1">
      <c r="B72" s="71">
        <v>41606</v>
      </c>
      <c r="C72" s="68" t="s">
        <v>904</v>
      </c>
      <c r="E72" s="69">
        <v>805</v>
      </c>
      <c r="F72" s="69">
        <v>37855</v>
      </c>
      <c r="G72" s="68" t="s">
        <v>908</v>
      </c>
      <c r="H72" s="69">
        <v>1</v>
      </c>
      <c r="J72" s="69" t="s">
        <v>909</v>
      </c>
      <c r="N72" s="70">
        <f t="shared" si="0"/>
        <v>0</v>
      </c>
      <c r="S72" s="154"/>
    </row>
    <row r="73" spans="2:22">
      <c r="B73" s="71">
        <v>41606</v>
      </c>
      <c r="C73" s="68" t="s">
        <v>904</v>
      </c>
      <c r="F73" s="69">
        <v>37855</v>
      </c>
      <c r="G73" s="68" t="s">
        <v>857</v>
      </c>
      <c r="H73" s="69">
        <v>1</v>
      </c>
      <c r="J73" s="69" t="s">
        <v>910</v>
      </c>
      <c r="K73" s="70">
        <v>9000</v>
      </c>
      <c r="L73" s="70">
        <f t="shared" ref="L73:L83" si="3">K73*H73</f>
        <v>9000</v>
      </c>
      <c r="N73" s="70">
        <f t="shared" ref="N73:N136" si="4">+L73+M73</f>
        <v>9000</v>
      </c>
      <c r="S73" s="154"/>
      <c r="V73" s="54">
        <v>400</v>
      </c>
    </row>
    <row r="74" spans="2:22">
      <c r="B74" s="71">
        <v>41606</v>
      </c>
      <c r="C74" s="68" t="s">
        <v>911</v>
      </c>
      <c r="E74" s="69">
        <v>806</v>
      </c>
      <c r="F74" s="69">
        <v>37858</v>
      </c>
      <c r="G74" s="68" t="s">
        <v>824</v>
      </c>
      <c r="H74" s="69">
        <v>1</v>
      </c>
      <c r="I74" s="68">
        <v>2305</v>
      </c>
      <c r="J74" s="69" t="s">
        <v>912</v>
      </c>
      <c r="K74" s="70">
        <v>1100</v>
      </c>
      <c r="L74" s="70">
        <f>K74*H74</f>
        <v>1100</v>
      </c>
      <c r="N74" s="70">
        <f t="shared" si="4"/>
        <v>1100</v>
      </c>
      <c r="O74" s="52">
        <f>L74</f>
        <v>1100</v>
      </c>
      <c r="S74" s="154"/>
    </row>
    <row r="75" spans="2:22">
      <c r="B75" s="71">
        <v>41606</v>
      </c>
      <c r="C75" s="68" t="s">
        <v>913</v>
      </c>
      <c r="E75" s="69">
        <v>807</v>
      </c>
      <c r="F75" s="69">
        <v>37859</v>
      </c>
      <c r="G75" s="68" t="s">
        <v>883</v>
      </c>
      <c r="H75" s="69">
        <v>1</v>
      </c>
      <c r="I75" s="68">
        <v>2306</v>
      </c>
      <c r="J75" s="69" t="s">
        <v>914</v>
      </c>
      <c r="K75" s="70">
        <v>5500</v>
      </c>
      <c r="L75" s="70">
        <f t="shared" si="3"/>
        <v>5500</v>
      </c>
      <c r="N75" s="70">
        <f t="shared" si="4"/>
        <v>5500</v>
      </c>
      <c r="S75" s="154"/>
    </row>
    <row r="76" spans="2:22">
      <c r="B76" s="71">
        <v>41606</v>
      </c>
      <c r="C76" s="68" t="s">
        <v>913</v>
      </c>
      <c r="E76" s="69">
        <v>807</v>
      </c>
      <c r="F76" s="69">
        <v>37859</v>
      </c>
      <c r="G76" s="68" t="s">
        <v>1466</v>
      </c>
      <c r="H76" s="69">
        <v>1</v>
      </c>
      <c r="K76" s="70">
        <v>300</v>
      </c>
      <c r="L76" s="70">
        <f t="shared" si="3"/>
        <v>300</v>
      </c>
      <c r="N76" s="70">
        <f t="shared" si="4"/>
        <v>300</v>
      </c>
      <c r="S76" s="154"/>
    </row>
    <row r="77" spans="2:22">
      <c r="B77" s="71">
        <v>41606</v>
      </c>
      <c r="C77" s="68" t="s">
        <v>913</v>
      </c>
      <c r="E77" s="69">
        <v>807</v>
      </c>
      <c r="F77" s="69">
        <v>37859</v>
      </c>
      <c r="G77" s="68" t="s">
        <v>915</v>
      </c>
      <c r="H77" s="69">
        <v>1</v>
      </c>
      <c r="J77" s="69" t="s">
        <v>916</v>
      </c>
      <c r="K77" s="70">
        <v>7700</v>
      </c>
      <c r="L77" s="70">
        <f t="shared" si="3"/>
        <v>7700</v>
      </c>
      <c r="N77" s="70">
        <f t="shared" si="4"/>
        <v>7700</v>
      </c>
      <c r="O77" s="52">
        <f>SUM(L75:L77)</f>
        <v>13500</v>
      </c>
      <c r="S77" s="154"/>
    </row>
    <row r="78" spans="2:22">
      <c r="B78" s="71">
        <v>41606</v>
      </c>
      <c r="C78" s="68" t="s">
        <v>917</v>
      </c>
      <c r="E78" s="69">
        <v>808</v>
      </c>
      <c r="F78" s="69">
        <v>37860</v>
      </c>
      <c r="G78" s="68" t="s">
        <v>1100</v>
      </c>
      <c r="H78" s="69">
        <v>1</v>
      </c>
      <c r="I78" s="68">
        <v>2307</v>
      </c>
      <c r="J78" s="69" t="s">
        <v>918</v>
      </c>
      <c r="K78" s="70">
        <v>650</v>
      </c>
      <c r="L78" s="70">
        <f>K78*H78</f>
        <v>650</v>
      </c>
      <c r="N78" s="70">
        <f t="shared" si="4"/>
        <v>650</v>
      </c>
      <c r="S78" s="154"/>
    </row>
    <row r="79" spans="2:22">
      <c r="B79" s="71">
        <v>41606</v>
      </c>
      <c r="C79" s="68" t="s">
        <v>917</v>
      </c>
      <c r="E79" s="69">
        <v>808</v>
      </c>
      <c r="F79" s="69">
        <v>37860</v>
      </c>
      <c r="G79" s="68" t="s">
        <v>824</v>
      </c>
      <c r="H79" s="69">
        <v>1</v>
      </c>
      <c r="J79" s="69" t="s">
        <v>919</v>
      </c>
      <c r="K79" s="70">
        <v>1100</v>
      </c>
      <c r="L79" s="70">
        <f>K79*H79</f>
        <v>1100</v>
      </c>
      <c r="N79" s="70">
        <f t="shared" si="4"/>
        <v>1100</v>
      </c>
      <c r="O79" s="52">
        <f>SUM(L78:L79)</f>
        <v>1750</v>
      </c>
      <c r="S79" s="154"/>
    </row>
    <row r="80" spans="2:22">
      <c r="B80" s="71">
        <v>41606</v>
      </c>
      <c r="C80" s="68" t="s">
        <v>920</v>
      </c>
      <c r="E80" s="69">
        <v>809</v>
      </c>
      <c r="F80" s="69">
        <v>37861</v>
      </c>
      <c r="G80" s="68" t="s">
        <v>921</v>
      </c>
      <c r="H80" s="69">
        <v>1</v>
      </c>
      <c r="I80" s="68">
        <v>2308</v>
      </c>
      <c r="J80" s="69" t="s">
        <v>922</v>
      </c>
      <c r="K80" s="70">
        <v>22200</v>
      </c>
      <c r="L80" s="70">
        <f>K80*H80</f>
        <v>22200</v>
      </c>
      <c r="N80" s="70">
        <f t="shared" si="4"/>
        <v>22200</v>
      </c>
      <c r="O80" s="52">
        <f>L80</f>
        <v>22200</v>
      </c>
      <c r="S80" s="154"/>
    </row>
    <row r="81" spans="2:22">
      <c r="B81" s="71">
        <v>41606</v>
      </c>
      <c r="C81" s="68" t="s">
        <v>923</v>
      </c>
      <c r="E81" s="69">
        <v>810</v>
      </c>
      <c r="F81" s="69">
        <v>37862</v>
      </c>
      <c r="G81" s="68" t="s">
        <v>867</v>
      </c>
      <c r="H81" s="69">
        <v>1</v>
      </c>
      <c r="I81" s="68">
        <v>2309</v>
      </c>
      <c r="J81" s="69" t="s">
        <v>924</v>
      </c>
      <c r="K81" s="70">
        <v>950</v>
      </c>
      <c r="L81" s="70">
        <f>K81*H81</f>
        <v>950</v>
      </c>
      <c r="N81" s="70">
        <f t="shared" si="4"/>
        <v>950</v>
      </c>
      <c r="O81" s="52">
        <f>L81</f>
        <v>950</v>
      </c>
      <c r="S81" s="154"/>
    </row>
    <row r="82" spans="2:22">
      <c r="B82" s="71">
        <v>41606</v>
      </c>
      <c r="C82" s="68" t="s">
        <v>896</v>
      </c>
      <c r="E82" s="69">
        <v>752</v>
      </c>
      <c r="F82" s="69">
        <v>37857</v>
      </c>
      <c r="G82" s="68" t="s">
        <v>867</v>
      </c>
      <c r="H82" s="69">
        <v>1</v>
      </c>
      <c r="I82" s="68">
        <v>2304</v>
      </c>
      <c r="J82" s="69" t="s">
        <v>925</v>
      </c>
      <c r="K82" s="70">
        <v>950</v>
      </c>
      <c r="L82" s="70">
        <f t="shared" si="3"/>
        <v>950</v>
      </c>
      <c r="N82" s="70">
        <f t="shared" si="4"/>
        <v>950</v>
      </c>
      <c r="O82" s="52">
        <f>L82</f>
        <v>950</v>
      </c>
      <c r="S82" s="154"/>
    </row>
    <row r="83" spans="2:22">
      <c r="B83" s="71">
        <v>41606</v>
      </c>
      <c r="C83" s="68" t="s">
        <v>926</v>
      </c>
      <c r="E83" s="69">
        <v>812</v>
      </c>
      <c r="F83" s="69">
        <v>37865</v>
      </c>
      <c r="G83" s="68" t="s">
        <v>883</v>
      </c>
      <c r="H83" s="69">
        <v>1</v>
      </c>
      <c r="I83" s="68">
        <v>2351</v>
      </c>
      <c r="J83" s="69" t="s">
        <v>927</v>
      </c>
      <c r="K83" s="70">
        <v>5500</v>
      </c>
      <c r="L83" s="70">
        <f t="shared" si="3"/>
        <v>5500</v>
      </c>
      <c r="N83" s="70">
        <f t="shared" si="4"/>
        <v>5500</v>
      </c>
      <c r="S83" s="154"/>
    </row>
    <row r="84" spans="2:22">
      <c r="B84" s="71">
        <v>41606</v>
      </c>
      <c r="C84" s="68" t="s">
        <v>926</v>
      </c>
      <c r="E84" s="69">
        <v>812</v>
      </c>
      <c r="F84" s="69">
        <v>37865</v>
      </c>
      <c r="G84" s="68" t="s">
        <v>1471</v>
      </c>
      <c r="K84" s="70">
        <v>500</v>
      </c>
      <c r="L84" s="70">
        <f>K84</f>
        <v>500</v>
      </c>
      <c r="N84" s="70">
        <f t="shared" si="4"/>
        <v>500</v>
      </c>
      <c r="O84" s="52">
        <f>SUM(L83:L84)</f>
        <v>6000</v>
      </c>
      <c r="S84" s="154"/>
    </row>
    <row r="85" spans="2:22">
      <c r="B85" s="71">
        <v>41606</v>
      </c>
      <c r="C85" s="68" t="s">
        <v>928</v>
      </c>
      <c r="E85" s="69">
        <v>813</v>
      </c>
      <c r="F85" s="69">
        <v>37866</v>
      </c>
      <c r="G85" s="68" t="s">
        <v>929</v>
      </c>
      <c r="H85" s="69">
        <v>1</v>
      </c>
      <c r="I85" s="68">
        <v>2352</v>
      </c>
      <c r="J85" s="69" t="s">
        <v>930</v>
      </c>
      <c r="K85" s="70">
        <v>10500</v>
      </c>
      <c r="L85" s="70">
        <f>K85*H85</f>
        <v>10500</v>
      </c>
      <c r="N85" s="70">
        <f t="shared" si="4"/>
        <v>10500</v>
      </c>
      <c r="S85" s="154"/>
    </row>
    <row r="86" spans="2:22">
      <c r="B86" s="71">
        <v>41606</v>
      </c>
      <c r="C86" s="68" t="s">
        <v>928</v>
      </c>
      <c r="E86" s="69">
        <v>813</v>
      </c>
      <c r="F86" s="69">
        <v>37866</v>
      </c>
      <c r="G86" s="68" t="s">
        <v>1467</v>
      </c>
      <c r="H86" s="69">
        <v>1</v>
      </c>
      <c r="K86" s="70">
        <v>300</v>
      </c>
      <c r="L86" s="70">
        <f>K86*H86</f>
        <v>300</v>
      </c>
      <c r="N86" s="70">
        <f t="shared" si="4"/>
        <v>300</v>
      </c>
      <c r="O86" s="52">
        <f>SUM(L85:L86)</f>
        <v>10800</v>
      </c>
      <c r="S86" s="154"/>
    </row>
    <row r="87" spans="2:22">
      <c r="B87" s="71">
        <v>41606</v>
      </c>
      <c r="C87" s="68" t="s">
        <v>931</v>
      </c>
      <c r="E87" s="69">
        <v>814</v>
      </c>
      <c r="F87" s="69">
        <v>38002</v>
      </c>
      <c r="G87" s="68" t="s">
        <v>932</v>
      </c>
      <c r="H87" s="69">
        <v>1</v>
      </c>
      <c r="I87" s="68">
        <v>2313</v>
      </c>
      <c r="J87" s="69" t="s">
        <v>933</v>
      </c>
      <c r="K87" s="70">
        <v>16500</v>
      </c>
      <c r="L87" s="70">
        <f>K87*H87</f>
        <v>16500</v>
      </c>
      <c r="N87" s="70">
        <f t="shared" si="4"/>
        <v>16500</v>
      </c>
      <c r="S87" s="154"/>
    </row>
    <row r="88" spans="2:22">
      <c r="B88" s="71">
        <v>41606</v>
      </c>
      <c r="C88" s="68" t="s">
        <v>931</v>
      </c>
      <c r="E88" s="69">
        <v>814</v>
      </c>
      <c r="F88" s="69">
        <v>38002</v>
      </c>
      <c r="G88" s="68" t="s">
        <v>867</v>
      </c>
      <c r="H88" s="69">
        <v>1</v>
      </c>
      <c r="J88" s="69" t="s">
        <v>934</v>
      </c>
      <c r="K88" s="70">
        <v>950</v>
      </c>
      <c r="L88" s="70">
        <f>K88*H88</f>
        <v>950</v>
      </c>
      <c r="N88" s="70">
        <f t="shared" si="4"/>
        <v>950</v>
      </c>
      <c r="O88" s="52">
        <f>SUM(L87:L88)</f>
        <v>17450</v>
      </c>
      <c r="S88" s="154"/>
    </row>
    <row r="89" spans="2:22">
      <c r="B89" s="71">
        <v>41606</v>
      </c>
      <c r="C89" s="68" t="s">
        <v>935</v>
      </c>
      <c r="E89" s="69">
        <v>815</v>
      </c>
      <c r="F89" s="69">
        <v>37867</v>
      </c>
      <c r="G89" s="68" t="s">
        <v>883</v>
      </c>
      <c r="H89" s="69">
        <v>1</v>
      </c>
      <c r="I89" s="68">
        <v>2314</v>
      </c>
      <c r="J89" s="69" t="s">
        <v>936</v>
      </c>
      <c r="K89" s="70">
        <v>5500</v>
      </c>
      <c r="L89" s="70">
        <f t="shared" ref="L89:L98" si="5">K89*H89</f>
        <v>5500</v>
      </c>
      <c r="N89" s="70">
        <f t="shared" si="4"/>
        <v>5500</v>
      </c>
      <c r="O89" s="52">
        <f>L89</f>
        <v>5500</v>
      </c>
      <c r="S89" s="154"/>
    </row>
    <row r="90" spans="2:22">
      <c r="B90" s="71">
        <v>41606</v>
      </c>
      <c r="C90" s="68" t="s">
        <v>937</v>
      </c>
      <c r="E90" s="69">
        <v>816</v>
      </c>
      <c r="F90" s="69">
        <v>37868</v>
      </c>
      <c r="G90" s="68" t="s">
        <v>883</v>
      </c>
      <c r="H90" s="69">
        <v>1</v>
      </c>
      <c r="I90" s="68">
        <v>2353</v>
      </c>
      <c r="J90" s="69" t="s">
        <v>938</v>
      </c>
      <c r="K90" s="70">
        <v>5500</v>
      </c>
      <c r="L90" s="70">
        <f t="shared" si="5"/>
        <v>5500</v>
      </c>
      <c r="N90" s="70">
        <f t="shared" si="4"/>
        <v>5500</v>
      </c>
      <c r="S90" s="154"/>
    </row>
    <row r="91" spans="2:22">
      <c r="B91" s="71">
        <v>41606</v>
      </c>
      <c r="C91" s="68" t="s">
        <v>937</v>
      </c>
      <c r="E91" s="69">
        <v>816</v>
      </c>
      <c r="F91" s="69">
        <v>37868</v>
      </c>
      <c r="G91" s="68" t="s">
        <v>818</v>
      </c>
      <c r="H91" s="69">
        <v>1</v>
      </c>
      <c r="J91" s="69" t="s">
        <v>939</v>
      </c>
      <c r="K91" s="70">
        <v>7000</v>
      </c>
      <c r="L91" s="70">
        <f t="shared" si="5"/>
        <v>7000</v>
      </c>
      <c r="N91" s="70">
        <f t="shared" si="4"/>
        <v>7000</v>
      </c>
      <c r="O91" s="52">
        <f>SUM(L90:L91)</f>
        <v>12500</v>
      </c>
      <c r="S91" s="154"/>
    </row>
    <row r="92" spans="2:22">
      <c r="B92" s="71">
        <v>41606</v>
      </c>
      <c r="C92" s="68" t="s">
        <v>940</v>
      </c>
      <c r="E92" s="69">
        <v>817</v>
      </c>
      <c r="F92" s="69">
        <v>37869</v>
      </c>
      <c r="G92" s="68" t="s">
        <v>1085</v>
      </c>
      <c r="H92" s="69">
        <v>1</v>
      </c>
      <c r="I92" s="68">
        <v>2315</v>
      </c>
      <c r="J92" s="69" t="s">
        <v>942</v>
      </c>
      <c r="K92" s="70">
        <v>10500</v>
      </c>
      <c r="L92" s="70">
        <f t="shared" si="5"/>
        <v>10500</v>
      </c>
      <c r="N92" s="70">
        <f t="shared" si="4"/>
        <v>10500</v>
      </c>
      <c r="S92" s="154"/>
    </row>
    <row r="93" spans="2:22">
      <c r="B93" s="71">
        <v>41606</v>
      </c>
      <c r="C93" s="68" t="s">
        <v>940</v>
      </c>
      <c r="E93" s="69">
        <v>817</v>
      </c>
      <c r="F93" s="69">
        <v>37869</v>
      </c>
      <c r="G93" s="68" t="s">
        <v>915</v>
      </c>
      <c r="H93" s="69">
        <v>1</v>
      </c>
      <c r="J93" s="69" t="s">
        <v>943</v>
      </c>
      <c r="K93" s="70">
        <v>7700</v>
      </c>
      <c r="L93" s="70">
        <f t="shared" si="5"/>
        <v>7700</v>
      </c>
      <c r="N93" s="70">
        <f t="shared" si="4"/>
        <v>7700</v>
      </c>
      <c r="S93" s="154"/>
    </row>
    <row r="94" spans="2:22">
      <c r="B94" s="71">
        <v>41606</v>
      </c>
      <c r="C94" s="68" t="s">
        <v>940</v>
      </c>
      <c r="E94" s="69">
        <v>817</v>
      </c>
      <c r="F94" s="69">
        <v>37869</v>
      </c>
      <c r="G94" s="68" t="s">
        <v>824</v>
      </c>
      <c r="H94" s="69">
        <v>1</v>
      </c>
      <c r="J94" s="69" t="s">
        <v>944</v>
      </c>
      <c r="K94" s="70">
        <v>1100</v>
      </c>
      <c r="L94" s="70">
        <f t="shared" si="5"/>
        <v>1100</v>
      </c>
      <c r="N94" s="70">
        <f t="shared" si="4"/>
        <v>1100</v>
      </c>
      <c r="O94" s="52">
        <f>SUM(L92:L94)</f>
        <v>19300</v>
      </c>
      <c r="S94" s="154"/>
    </row>
    <row r="95" spans="2:22">
      <c r="B95" s="71">
        <v>41606</v>
      </c>
      <c r="C95" s="68" t="s">
        <v>945</v>
      </c>
      <c r="E95" s="69">
        <v>818</v>
      </c>
      <c r="F95" s="69">
        <v>37870</v>
      </c>
      <c r="G95" s="68" t="s">
        <v>824</v>
      </c>
      <c r="H95" s="69">
        <v>1</v>
      </c>
      <c r="I95" s="68">
        <v>2316</v>
      </c>
      <c r="J95" s="69" t="s">
        <v>946</v>
      </c>
      <c r="K95" s="70">
        <v>1100</v>
      </c>
      <c r="L95" s="70">
        <f t="shared" si="5"/>
        <v>1100</v>
      </c>
      <c r="N95" s="70">
        <f t="shared" si="4"/>
        <v>1100</v>
      </c>
      <c r="O95" s="52">
        <f>L95</f>
        <v>1100</v>
      </c>
      <c r="S95" s="154"/>
    </row>
    <row r="96" spans="2:22">
      <c r="B96" s="71">
        <v>41606</v>
      </c>
      <c r="C96" s="68" t="s">
        <v>947</v>
      </c>
      <c r="E96" s="69">
        <v>819</v>
      </c>
      <c r="F96" s="69">
        <v>37871</v>
      </c>
      <c r="G96" s="68" t="s">
        <v>857</v>
      </c>
      <c r="H96" s="69">
        <v>1</v>
      </c>
      <c r="I96" s="68">
        <v>26059</v>
      </c>
      <c r="J96" s="69" t="s">
        <v>948</v>
      </c>
      <c r="K96" s="70">
        <v>9000</v>
      </c>
      <c r="L96" s="70">
        <f t="shared" si="5"/>
        <v>9000</v>
      </c>
      <c r="N96" s="70">
        <f t="shared" si="4"/>
        <v>9000</v>
      </c>
      <c r="O96" s="52">
        <f>L96</f>
        <v>9000</v>
      </c>
      <c r="S96" s="154"/>
      <c r="V96" s="54">
        <v>400</v>
      </c>
    </row>
    <row r="97" spans="2:19" hidden="1">
      <c r="L97" s="70">
        <v>0</v>
      </c>
      <c r="M97" s="70">
        <v>400</v>
      </c>
      <c r="N97" s="70">
        <f t="shared" si="4"/>
        <v>400</v>
      </c>
      <c r="O97" s="52">
        <v>400</v>
      </c>
      <c r="S97" s="154"/>
    </row>
    <row r="98" spans="2:19">
      <c r="B98" s="71">
        <v>41606</v>
      </c>
      <c r="C98" s="68" t="s">
        <v>949</v>
      </c>
      <c r="E98" s="69">
        <v>820</v>
      </c>
      <c r="F98" s="69">
        <v>38003</v>
      </c>
      <c r="G98" s="68" t="s">
        <v>1473</v>
      </c>
      <c r="H98" s="69">
        <v>1</v>
      </c>
      <c r="I98" s="68">
        <v>2317</v>
      </c>
      <c r="J98" s="69" t="s">
        <v>950</v>
      </c>
      <c r="K98" s="70">
        <v>25500</v>
      </c>
      <c r="L98" s="70">
        <f t="shared" si="5"/>
        <v>25500</v>
      </c>
      <c r="N98" s="70">
        <f t="shared" si="4"/>
        <v>25500</v>
      </c>
      <c r="S98" s="154"/>
    </row>
    <row r="99" spans="2:19" hidden="1">
      <c r="G99" s="68" t="s">
        <v>1474</v>
      </c>
      <c r="H99" s="69">
        <v>1</v>
      </c>
      <c r="J99" s="69" t="s">
        <v>951</v>
      </c>
      <c r="N99" s="70">
        <f t="shared" si="4"/>
        <v>0</v>
      </c>
      <c r="S99" s="154"/>
    </row>
    <row r="100" spans="2:19">
      <c r="B100" s="71">
        <v>41606</v>
      </c>
      <c r="C100" s="68" t="s">
        <v>949</v>
      </c>
      <c r="E100" s="69">
        <v>820</v>
      </c>
      <c r="F100" s="69">
        <v>38003</v>
      </c>
      <c r="G100" s="68" t="s">
        <v>1468</v>
      </c>
      <c r="H100" s="69">
        <v>1</v>
      </c>
      <c r="J100" s="69" t="s">
        <v>952</v>
      </c>
      <c r="K100" s="70">
        <v>28600</v>
      </c>
      <c r="L100" s="70">
        <f>K100*H100</f>
        <v>28600</v>
      </c>
      <c r="N100" s="70">
        <f t="shared" si="4"/>
        <v>28600</v>
      </c>
      <c r="S100" s="154"/>
    </row>
    <row r="101" spans="2:19" hidden="1">
      <c r="B101" s="71">
        <v>41606</v>
      </c>
      <c r="C101" s="68" t="s">
        <v>949</v>
      </c>
      <c r="E101" s="69">
        <v>820</v>
      </c>
      <c r="F101" s="69">
        <v>38003</v>
      </c>
      <c r="G101" s="68" t="s">
        <v>1468</v>
      </c>
      <c r="H101" s="69">
        <v>1</v>
      </c>
      <c r="J101" s="69" t="s">
        <v>953</v>
      </c>
      <c r="N101" s="70">
        <f t="shared" si="4"/>
        <v>0</v>
      </c>
      <c r="S101" s="154"/>
    </row>
    <row r="102" spans="2:19">
      <c r="B102" s="71">
        <v>41606</v>
      </c>
      <c r="C102" s="68" t="s">
        <v>949</v>
      </c>
      <c r="E102" s="69">
        <v>820</v>
      </c>
      <c r="F102" s="69">
        <v>38003</v>
      </c>
      <c r="G102" s="68" t="s">
        <v>1475</v>
      </c>
      <c r="H102" s="69">
        <v>1</v>
      </c>
      <c r="J102" s="69" t="s">
        <v>954</v>
      </c>
      <c r="K102" s="70">
        <v>36700</v>
      </c>
      <c r="L102" s="70">
        <f>K102*H102</f>
        <v>36700</v>
      </c>
      <c r="N102" s="70">
        <f t="shared" si="4"/>
        <v>36700</v>
      </c>
      <c r="O102" s="52">
        <f>SUM(L98:L102)</f>
        <v>90800</v>
      </c>
      <c r="S102" s="154"/>
    </row>
    <row r="103" spans="2:19" hidden="1">
      <c r="G103" s="68" t="s">
        <v>1475</v>
      </c>
      <c r="H103" s="69">
        <v>1</v>
      </c>
      <c r="J103" s="69" t="s">
        <v>955</v>
      </c>
      <c r="N103" s="70">
        <f t="shared" si="4"/>
        <v>0</v>
      </c>
      <c r="S103" s="154"/>
    </row>
    <row r="104" spans="2:19">
      <c r="B104" s="71">
        <v>41606</v>
      </c>
      <c r="C104" s="68" t="s">
        <v>956</v>
      </c>
      <c r="E104" s="69">
        <v>821</v>
      </c>
      <c r="F104" s="69">
        <v>37872</v>
      </c>
      <c r="G104" s="68" t="s">
        <v>957</v>
      </c>
      <c r="H104" s="69">
        <v>1</v>
      </c>
      <c r="I104" s="68">
        <v>2354</v>
      </c>
      <c r="J104" s="69" t="s">
        <v>958</v>
      </c>
      <c r="K104" s="70">
        <v>18400</v>
      </c>
      <c r="L104" s="70">
        <f t="shared" ref="L104:L115" si="6">K104*H104</f>
        <v>18400</v>
      </c>
      <c r="N104" s="70">
        <f t="shared" si="4"/>
        <v>18400</v>
      </c>
      <c r="S104" s="154"/>
    </row>
    <row r="105" spans="2:19">
      <c r="B105" s="71">
        <v>41606</v>
      </c>
      <c r="C105" s="68" t="s">
        <v>956</v>
      </c>
      <c r="E105" s="69">
        <v>821</v>
      </c>
      <c r="F105" s="69">
        <v>37872</v>
      </c>
      <c r="G105" s="68" t="s">
        <v>1472</v>
      </c>
      <c r="H105" s="69">
        <v>1</v>
      </c>
      <c r="J105" s="69" t="s">
        <v>959</v>
      </c>
      <c r="K105" s="70">
        <v>300</v>
      </c>
      <c r="L105" s="70">
        <f t="shared" si="6"/>
        <v>300</v>
      </c>
      <c r="N105" s="70">
        <f t="shared" si="4"/>
        <v>300</v>
      </c>
      <c r="S105" s="154"/>
    </row>
    <row r="106" spans="2:19">
      <c r="B106" s="71">
        <v>41606</v>
      </c>
      <c r="C106" s="68" t="s">
        <v>956</v>
      </c>
      <c r="E106" s="69">
        <v>821</v>
      </c>
      <c r="F106" s="69">
        <v>37872</v>
      </c>
      <c r="G106" s="68" t="s">
        <v>156</v>
      </c>
      <c r="H106" s="69">
        <v>1</v>
      </c>
      <c r="J106" s="69" t="s">
        <v>960</v>
      </c>
      <c r="K106" s="70">
        <v>16500</v>
      </c>
      <c r="L106" s="70">
        <f t="shared" si="6"/>
        <v>16500</v>
      </c>
      <c r="N106" s="70">
        <f t="shared" si="4"/>
        <v>16500</v>
      </c>
      <c r="S106" s="154"/>
    </row>
    <row r="107" spans="2:19">
      <c r="B107" s="71">
        <v>41606</v>
      </c>
      <c r="C107" s="68" t="s">
        <v>956</v>
      </c>
      <c r="E107" s="69">
        <v>821</v>
      </c>
      <c r="F107" s="69">
        <v>37872</v>
      </c>
      <c r="G107" s="68" t="s">
        <v>929</v>
      </c>
      <c r="H107" s="69">
        <v>1</v>
      </c>
      <c r="J107" s="69" t="s">
        <v>961</v>
      </c>
      <c r="K107" s="70">
        <v>10500</v>
      </c>
      <c r="L107" s="70">
        <f t="shared" si="6"/>
        <v>10500</v>
      </c>
      <c r="N107" s="70">
        <f t="shared" si="4"/>
        <v>10500</v>
      </c>
      <c r="S107" s="154"/>
    </row>
    <row r="108" spans="2:19">
      <c r="B108" s="71">
        <v>41606</v>
      </c>
      <c r="C108" s="68" t="s">
        <v>956</v>
      </c>
      <c r="E108" s="69">
        <v>821</v>
      </c>
      <c r="F108" s="69">
        <v>37872</v>
      </c>
      <c r="G108" s="68" t="s">
        <v>883</v>
      </c>
      <c r="H108" s="69">
        <v>1</v>
      </c>
      <c r="J108" s="69" t="s">
        <v>962</v>
      </c>
      <c r="K108" s="70">
        <v>5500</v>
      </c>
      <c r="L108" s="70">
        <f t="shared" si="6"/>
        <v>5500</v>
      </c>
      <c r="N108" s="70">
        <f t="shared" si="4"/>
        <v>5500</v>
      </c>
      <c r="S108" s="154"/>
    </row>
    <row r="109" spans="2:19">
      <c r="B109" s="71">
        <v>41606</v>
      </c>
      <c r="C109" s="68" t="s">
        <v>956</v>
      </c>
      <c r="E109" s="69">
        <v>821</v>
      </c>
      <c r="F109" s="69">
        <v>37872</v>
      </c>
      <c r="G109" s="68" t="s">
        <v>824</v>
      </c>
      <c r="H109" s="69">
        <v>2</v>
      </c>
      <c r="J109" s="69" t="s">
        <v>963</v>
      </c>
      <c r="K109" s="70">
        <v>1100</v>
      </c>
      <c r="L109" s="70">
        <f t="shared" si="6"/>
        <v>2200</v>
      </c>
      <c r="N109" s="70">
        <f t="shared" si="4"/>
        <v>2200</v>
      </c>
      <c r="S109" s="154"/>
    </row>
    <row r="110" spans="2:19" hidden="1">
      <c r="J110" s="69" t="s">
        <v>964</v>
      </c>
      <c r="N110" s="70">
        <f t="shared" si="4"/>
        <v>0</v>
      </c>
      <c r="O110" s="52">
        <f>SUM(L104:L110)</f>
        <v>53400</v>
      </c>
      <c r="S110" s="154"/>
    </row>
    <row r="111" spans="2:19">
      <c r="B111" s="71">
        <v>41606</v>
      </c>
      <c r="C111" s="68" t="s">
        <v>965</v>
      </c>
      <c r="E111" s="69">
        <v>822</v>
      </c>
      <c r="F111" s="69">
        <v>37874</v>
      </c>
      <c r="G111" s="68" t="s">
        <v>966</v>
      </c>
      <c r="H111" s="69">
        <v>3</v>
      </c>
      <c r="I111" s="68">
        <v>2356</v>
      </c>
      <c r="J111" s="69" t="s">
        <v>967</v>
      </c>
      <c r="K111" s="70">
        <v>5400</v>
      </c>
      <c r="L111" s="70">
        <f t="shared" si="6"/>
        <v>16200</v>
      </c>
      <c r="N111" s="70">
        <f t="shared" si="4"/>
        <v>16200</v>
      </c>
      <c r="S111" s="154"/>
    </row>
    <row r="112" spans="2:19" hidden="1">
      <c r="J112" s="69">
        <v>10248</v>
      </c>
      <c r="N112" s="70">
        <f t="shared" si="4"/>
        <v>0</v>
      </c>
      <c r="S112" s="154"/>
    </row>
    <row r="113" spans="2:19" hidden="1">
      <c r="J113" s="69">
        <v>10264</v>
      </c>
      <c r="N113" s="70">
        <f t="shared" si="4"/>
        <v>0</v>
      </c>
      <c r="S113" s="154"/>
    </row>
    <row r="114" spans="2:19">
      <c r="B114" s="71">
        <v>41606</v>
      </c>
      <c r="C114" s="68" t="s">
        <v>965</v>
      </c>
      <c r="E114" s="69">
        <v>822</v>
      </c>
      <c r="F114" s="69">
        <v>37874</v>
      </c>
      <c r="G114" s="68" t="s">
        <v>857</v>
      </c>
      <c r="H114" s="69">
        <v>1</v>
      </c>
      <c r="J114" s="69" t="s">
        <v>968</v>
      </c>
      <c r="K114" s="70">
        <v>9000</v>
      </c>
      <c r="L114" s="70">
        <f t="shared" si="6"/>
        <v>9000</v>
      </c>
      <c r="N114" s="70">
        <f t="shared" si="4"/>
        <v>9000</v>
      </c>
      <c r="S114" s="154"/>
    </row>
    <row r="115" spans="2:19">
      <c r="B115" s="71">
        <v>41606</v>
      </c>
      <c r="C115" s="68" t="s">
        <v>965</v>
      </c>
      <c r="E115" s="69">
        <v>822</v>
      </c>
      <c r="F115" s="69">
        <v>37874</v>
      </c>
      <c r="G115" s="68" t="s">
        <v>872</v>
      </c>
      <c r="H115" s="69">
        <v>15</v>
      </c>
      <c r="J115" s="69" t="s">
        <v>969</v>
      </c>
      <c r="K115" s="70">
        <v>650</v>
      </c>
      <c r="L115" s="70">
        <f t="shared" si="6"/>
        <v>9750</v>
      </c>
      <c r="N115" s="70">
        <f t="shared" si="4"/>
        <v>9750</v>
      </c>
      <c r="S115" s="154"/>
    </row>
    <row r="116" spans="2:19" hidden="1">
      <c r="J116" s="69">
        <v>22116</v>
      </c>
      <c r="N116" s="70">
        <f t="shared" si="4"/>
        <v>0</v>
      </c>
      <c r="S116" s="154"/>
    </row>
    <row r="117" spans="2:19" hidden="1">
      <c r="J117" s="69">
        <v>22006</v>
      </c>
      <c r="N117" s="70">
        <f t="shared" si="4"/>
        <v>0</v>
      </c>
      <c r="S117" s="154"/>
    </row>
    <row r="118" spans="2:19" hidden="1">
      <c r="J118" s="69">
        <v>16326</v>
      </c>
      <c r="N118" s="70">
        <f t="shared" si="4"/>
        <v>0</v>
      </c>
      <c r="S118" s="154"/>
    </row>
    <row r="119" spans="2:19" hidden="1">
      <c r="J119" s="69">
        <v>22098</v>
      </c>
      <c r="N119" s="70">
        <f t="shared" si="4"/>
        <v>0</v>
      </c>
      <c r="S119" s="154"/>
    </row>
    <row r="120" spans="2:19" hidden="1">
      <c r="J120" s="69">
        <v>22118</v>
      </c>
      <c r="N120" s="70">
        <f t="shared" si="4"/>
        <v>0</v>
      </c>
      <c r="S120" s="154"/>
    </row>
    <row r="121" spans="2:19" hidden="1">
      <c r="J121" s="69">
        <v>16054</v>
      </c>
      <c r="N121" s="70">
        <f t="shared" si="4"/>
        <v>0</v>
      </c>
      <c r="S121" s="154"/>
    </row>
    <row r="122" spans="2:19" hidden="1">
      <c r="J122" s="69">
        <v>16247</v>
      </c>
      <c r="N122" s="70">
        <f t="shared" si="4"/>
        <v>0</v>
      </c>
      <c r="S122" s="154"/>
    </row>
    <row r="123" spans="2:19" hidden="1">
      <c r="J123" s="69">
        <v>16070</v>
      </c>
      <c r="N123" s="70">
        <f t="shared" si="4"/>
        <v>0</v>
      </c>
      <c r="S123" s="154"/>
    </row>
    <row r="124" spans="2:19" hidden="1">
      <c r="J124" s="69">
        <v>22104</v>
      </c>
      <c r="N124" s="70">
        <f t="shared" si="4"/>
        <v>0</v>
      </c>
      <c r="S124" s="154"/>
    </row>
    <row r="125" spans="2:19" hidden="1">
      <c r="J125" s="69">
        <v>22123</v>
      </c>
      <c r="N125" s="70">
        <f t="shared" si="4"/>
        <v>0</v>
      </c>
      <c r="S125" s="154"/>
    </row>
    <row r="126" spans="2:19" hidden="1">
      <c r="J126" s="69">
        <v>22125</v>
      </c>
      <c r="N126" s="70">
        <f t="shared" si="4"/>
        <v>0</v>
      </c>
      <c r="S126" s="154"/>
    </row>
    <row r="127" spans="2:19" hidden="1">
      <c r="J127" s="69">
        <v>22017</v>
      </c>
      <c r="N127" s="70">
        <f t="shared" si="4"/>
        <v>0</v>
      </c>
      <c r="S127" s="154"/>
    </row>
    <row r="128" spans="2:19" hidden="1">
      <c r="J128" s="69">
        <v>22119</v>
      </c>
      <c r="N128" s="70">
        <f t="shared" si="4"/>
        <v>0</v>
      </c>
      <c r="S128" s="154"/>
    </row>
    <row r="129" spans="2:19" hidden="1">
      <c r="J129" s="69">
        <v>22124</v>
      </c>
      <c r="N129" s="70">
        <f t="shared" si="4"/>
        <v>0</v>
      </c>
      <c r="S129" s="154"/>
    </row>
    <row r="130" spans="2:19">
      <c r="B130" s="71">
        <v>41606</v>
      </c>
      <c r="C130" s="68" t="s">
        <v>965</v>
      </c>
      <c r="F130" s="69">
        <v>37873</v>
      </c>
      <c r="G130" s="68" t="s">
        <v>970</v>
      </c>
      <c r="H130" s="69">
        <v>20</v>
      </c>
      <c r="I130" s="68">
        <v>2357</v>
      </c>
      <c r="J130" s="69" t="s">
        <v>971</v>
      </c>
      <c r="K130" s="70">
        <v>1100</v>
      </c>
      <c r="L130" s="70">
        <f>K130*H130</f>
        <v>22000</v>
      </c>
      <c r="N130" s="70">
        <f t="shared" si="4"/>
        <v>22000</v>
      </c>
      <c r="O130" s="52">
        <f>SUM(L111:L130)</f>
        <v>56950</v>
      </c>
      <c r="S130" s="154"/>
    </row>
    <row r="131" spans="2:19" hidden="1">
      <c r="J131" s="69">
        <v>10466</v>
      </c>
      <c r="N131" s="70">
        <f t="shared" si="4"/>
        <v>0</v>
      </c>
      <c r="S131" s="154"/>
    </row>
    <row r="132" spans="2:19" hidden="1">
      <c r="J132" s="69">
        <v>10009</v>
      </c>
      <c r="N132" s="70">
        <f t="shared" si="4"/>
        <v>0</v>
      </c>
      <c r="S132" s="154"/>
    </row>
    <row r="133" spans="2:19" hidden="1">
      <c r="J133" s="69">
        <v>10328</v>
      </c>
      <c r="N133" s="70">
        <f t="shared" si="4"/>
        <v>0</v>
      </c>
      <c r="S133" s="154"/>
    </row>
    <row r="134" spans="2:19" hidden="1">
      <c r="J134" s="69">
        <v>11184</v>
      </c>
      <c r="N134" s="70">
        <f t="shared" si="4"/>
        <v>0</v>
      </c>
      <c r="S134" s="154"/>
    </row>
    <row r="135" spans="2:19" hidden="1">
      <c r="J135" s="69">
        <v>11418</v>
      </c>
      <c r="N135" s="70">
        <f t="shared" si="4"/>
        <v>0</v>
      </c>
      <c r="S135" s="154"/>
    </row>
    <row r="136" spans="2:19" hidden="1">
      <c r="J136" s="69">
        <v>11263</v>
      </c>
      <c r="N136" s="70">
        <f t="shared" si="4"/>
        <v>0</v>
      </c>
      <c r="S136" s="154"/>
    </row>
    <row r="137" spans="2:19" hidden="1">
      <c r="J137" s="69">
        <v>10011</v>
      </c>
      <c r="N137" s="70">
        <f t="shared" ref="N137:N200" si="7">+L137+M137</f>
        <v>0</v>
      </c>
      <c r="S137" s="154"/>
    </row>
    <row r="138" spans="2:19" hidden="1">
      <c r="J138" s="69">
        <v>11062</v>
      </c>
      <c r="N138" s="70">
        <f t="shared" si="7"/>
        <v>0</v>
      </c>
      <c r="S138" s="154"/>
    </row>
    <row r="139" spans="2:19" hidden="1">
      <c r="J139" s="69">
        <v>11269</v>
      </c>
      <c r="N139" s="70">
        <f t="shared" si="7"/>
        <v>0</v>
      </c>
      <c r="S139" s="154"/>
    </row>
    <row r="140" spans="2:19" hidden="1">
      <c r="J140" s="69">
        <v>10600</v>
      </c>
      <c r="N140" s="70">
        <f t="shared" si="7"/>
        <v>0</v>
      </c>
      <c r="S140" s="154"/>
    </row>
    <row r="141" spans="2:19" hidden="1">
      <c r="J141" s="69">
        <v>11417</v>
      </c>
      <c r="N141" s="70">
        <f t="shared" si="7"/>
        <v>0</v>
      </c>
      <c r="S141" s="154"/>
    </row>
    <row r="142" spans="2:19" hidden="1">
      <c r="J142" s="69">
        <v>11098</v>
      </c>
      <c r="N142" s="70">
        <f t="shared" si="7"/>
        <v>0</v>
      </c>
      <c r="S142" s="154"/>
    </row>
    <row r="143" spans="2:19" hidden="1">
      <c r="J143" s="69">
        <v>10505</v>
      </c>
      <c r="N143" s="70">
        <f t="shared" si="7"/>
        <v>0</v>
      </c>
      <c r="S143" s="154"/>
    </row>
    <row r="144" spans="2:19" hidden="1">
      <c r="J144" s="69">
        <v>11268</v>
      </c>
      <c r="N144" s="70">
        <f t="shared" si="7"/>
        <v>0</v>
      </c>
      <c r="S144" s="154"/>
    </row>
    <row r="145" spans="2:19" hidden="1">
      <c r="J145" s="69">
        <v>10943</v>
      </c>
      <c r="N145" s="70">
        <f t="shared" si="7"/>
        <v>0</v>
      </c>
      <c r="S145" s="154"/>
    </row>
    <row r="146" spans="2:19" hidden="1">
      <c r="J146" s="69">
        <v>11423</v>
      </c>
      <c r="N146" s="70">
        <f t="shared" si="7"/>
        <v>0</v>
      </c>
      <c r="S146" s="154"/>
    </row>
    <row r="147" spans="2:19" hidden="1">
      <c r="J147" s="69">
        <v>10599</v>
      </c>
      <c r="N147" s="70">
        <f t="shared" si="7"/>
        <v>0</v>
      </c>
      <c r="S147" s="154"/>
    </row>
    <row r="148" spans="2:19" hidden="1">
      <c r="J148" s="69">
        <v>11114</v>
      </c>
      <c r="N148" s="70">
        <f t="shared" si="7"/>
        <v>0</v>
      </c>
      <c r="S148" s="154"/>
    </row>
    <row r="149" spans="2:19" hidden="1">
      <c r="J149" s="69">
        <v>10348</v>
      </c>
      <c r="N149" s="70">
        <f t="shared" si="7"/>
        <v>0</v>
      </c>
      <c r="S149" s="154"/>
    </row>
    <row r="150" spans="2:19">
      <c r="B150" s="71">
        <v>41606</v>
      </c>
      <c r="C150" s="68" t="s">
        <v>972</v>
      </c>
      <c r="E150" s="69">
        <v>823</v>
      </c>
      <c r="F150" s="69">
        <v>37875</v>
      </c>
      <c r="G150" s="68" t="s">
        <v>824</v>
      </c>
      <c r="H150" s="69">
        <v>6</v>
      </c>
      <c r="I150" s="68">
        <v>26064</v>
      </c>
      <c r="J150" s="69" t="s">
        <v>973</v>
      </c>
      <c r="K150" s="70">
        <v>1100</v>
      </c>
      <c r="L150" s="70">
        <f>K150*H150</f>
        <v>6600</v>
      </c>
      <c r="N150" s="70">
        <f t="shared" si="7"/>
        <v>6600</v>
      </c>
      <c r="S150" s="154"/>
    </row>
    <row r="151" spans="2:19" hidden="1">
      <c r="L151" s="70">
        <v>0</v>
      </c>
      <c r="M151" s="70">
        <v>400</v>
      </c>
      <c r="N151" s="70">
        <f t="shared" si="7"/>
        <v>400</v>
      </c>
      <c r="O151" s="52">
        <v>400</v>
      </c>
      <c r="S151" s="154"/>
    </row>
    <row r="152" spans="2:19" hidden="1">
      <c r="J152" s="69">
        <v>10929</v>
      </c>
      <c r="N152" s="70">
        <f t="shared" si="7"/>
        <v>0</v>
      </c>
      <c r="S152" s="154"/>
    </row>
    <row r="153" spans="2:19" hidden="1">
      <c r="J153" s="69">
        <v>10372</v>
      </c>
      <c r="N153" s="70">
        <f t="shared" si="7"/>
        <v>0</v>
      </c>
      <c r="S153" s="154"/>
    </row>
    <row r="154" spans="2:19" hidden="1">
      <c r="J154" s="69">
        <v>10512</v>
      </c>
      <c r="N154" s="70">
        <f t="shared" si="7"/>
        <v>0</v>
      </c>
      <c r="S154" s="154"/>
    </row>
    <row r="155" spans="2:19" hidden="1">
      <c r="J155" s="69">
        <v>11260</v>
      </c>
      <c r="N155" s="70">
        <f t="shared" si="7"/>
        <v>0</v>
      </c>
      <c r="S155" s="154"/>
    </row>
    <row r="156" spans="2:19" hidden="1">
      <c r="J156" s="69">
        <v>11282</v>
      </c>
      <c r="N156" s="70">
        <f t="shared" si="7"/>
        <v>0</v>
      </c>
      <c r="S156" s="154"/>
    </row>
    <row r="157" spans="2:19">
      <c r="B157" s="71">
        <v>41606</v>
      </c>
      <c r="C157" s="68" t="s">
        <v>972</v>
      </c>
      <c r="E157" s="69">
        <v>823</v>
      </c>
      <c r="F157" s="69">
        <v>37875</v>
      </c>
      <c r="G157" s="68" t="s">
        <v>974</v>
      </c>
      <c r="H157" s="69">
        <v>2</v>
      </c>
      <c r="J157" s="69" t="s">
        <v>975</v>
      </c>
      <c r="K157" s="70">
        <v>15300</v>
      </c>
      <c r="L157" s="70">
        <f>K157*H157</f>
        <v>30600</v>
      </c>
      <c r="N157" s="70">
        <f t="shared" si="7"/>
        <v>30600</v>
      </c>
      <c r="S157" s="154"/>
    </row>
    <row r="158" spans="2:19" hidden="1">
      <c r="B158" s="71">
        <v>41606</v>
      </c>
      <c r="C158" s="68" t="s">
        <v>972</v>
      </c>
      <c r="E158" s="69">
        <v>823</v>
      </c>
      <c r="F158" s="69">
        <v>37875</v>
      </c>
      <c r="J158" s="69" t="s">
        <v>976</v>
      </c>
      <c r="N158" s="70">
        <f t="shared" si="7"/>
        <v>0</v>
      </c>
      <c r="S158" s="154"/>
    </row>
    <row r="159" spans="2:19">
      <c r="B159" s="71">
        <v>41606</v>
      </c>
      <c r="C159" s="68" t="s">
        <v>972</v>
      </c>
      <c r="E159" s="69">
        <v>823</v>
      </c>
      <c r="F159" s="69">
        <v>37875</v>
      </c>
      <c r="G159" s="68" t="s">
        <v>883</v>
      </c>
      <c r="H159" s="69">
        <v>1</v>
      </c>
      <c r="I159" s="68">
        <v>2358</v>
      </c>
      <c r="J159" s="69" t="s">
        <v>977</v>
      </c>
      <c r="K159" s="70">
        <v>5500</v>
      </c>
      <c r="L159" s="70">
        <f>K159*H159</f>
        <v>5500</v>
      </c>
      <c r="N159" s="70">
        <f t="shared" si="7"/>
        <v>5500</v>
      </c>
      <c r="S159" s="154"/>
    </row>
    <row r="160" spans="2:19">
      <c r="B160" s="71">
        <v>41606</v>
      </c>
      <c r="C160" s="68" t="s">
        <v>972</v>
      </c>
      <c r="E160" s="69">
        <v>823</v>
      </c>
      <c r="F160" s="69">
        <v>37875</v>
      </c>
      <c r="G160" s="68" t="s">
        <v>1476</v>
      </c>
      <c r="H160" s="69">
        <v>2</v>
      </c>
      <c r="J160" s="69" t="s">
        <v>978</v>
      </c>
      <c r="K160" s="70">
        <v>300</v>
      </c>
      <c r="L160" s="70">
        <f>K160*H160</f>
        <v>600</v>
      </c>
      <c r="N160" s="70">
        <f t="shared" si="7"/>
        <v>600</v>
      </c>
      <c r="S160" s="154"/>
    </row>
    <row r="161" spans="2:22" hidden="1">
      <c r="J161" s="69" t="s">
        <v>979</v>
      </c>
      <c r="N161" s="70">
        <f t="shared" si="7"/>
        <v>0</v>
      </c>
      <c r="O161" s="52">
        <f>SUM(L149:L160)</f>
        <v>43300</v>
      </c>
      <c r="S161" s="154"/>
      <c r="V161" s="54">
        <v>400</v>
      </c>
    </row>
    <row r="162" spans="2:22">
      <c r="B162" s="71">
        <v>41606</v>
      </c>
      <c r="C162" s="68" t="s">
        <v>980</v>
      </c>
      <c r="E162" s="69">
        <v>824</v>
      </c>
      <c r="F162" s="69">
        <v>38006</v>
      </c>
      <c r="G162" s="68" t="s">
        <v>981</v>
      </c>
      <c r="H162" s="69">
        <v>4</v>
      </c>
      <c r="I162" s="68">
        <v>2319</v>
      </c>
      <c r="J162" s="69" t="s">
        <v>982</v>
      </c>
      <c r="K162" s="70">
        <v>1100</v>
      </c>
      <c r="L162" s="70">
        <f>K162*H162</f>
        <v>4400</v>
      </c>
      <c r="N162" s="70">
        <f t="shared" si="7"/>
        <v>4400</v>
      </c>
      <c r="O162" s="52">
        <f>L162</f>
        <v>4400</v>
      </c>
      <c r="S162" s="154"/>
    </row>
    <row r="163" spans="2:22" hidden="1">
      <c r="J163" s="69">
        <v>11147</v>
      </c>
      <c r="N163" s="70">
        <f t="shared" si="7"/>
        <v>0</v>
      </c>
      <c r="S163" s="154"/>
    </row>
    <row r="164" spans="2:22" hidden="1">
      <c r="J164" s="69">
        <v>11255</v>
      </c>
      <c r="N164" s="70">
        <f t="shared" si="7"/>
        <v>0</v>
      </c>
      <c r="S164" s="154"/>
    </row>
    <row r="165" spans="2:22" hidden="1">
      <c r="J165" s="69">
        <v>10709</v>
      </c>
      <c r="N165" s="70">
        <f t="shared" si="7"/>
        <v>0</v>
      </c>
      <c r="S165" s="154"/>
    </row>
    <row r="166" spans="2:22">
      <c r="B166" s="71">
        <v>41606</v>
      </c>
      <c r="C166" s="68" t="s">
        <v>983</v>
      </c>
      <c r="E166" s="69">
        <v>825</v>
      </c>
      <c r="F166" s="69">
        <v>37878</v>
      </c>
      <c r="G166" s="68" t="s">
        <v>984</v>
      </c>
      <c r="H166" s="69">
        <v>1</v>
      </c>
      <c r="I166" s="68">
        <v>2321</v>
      </c>
      <c r="J166" s="69" t="s">
        <v>985</v>
      </c>
      <c r="K166" s="70">
        <v>10700</v>
      </c>
      <c r="L166" s="70">
        <f>K166*H166</f>
        <v>10700</v>
      </c>
      <c r="N166" s="70">
        <f t="shared" si="7"/>
        <v>10700</v>
      </c>
      <c r="O166" s="52">
        <f>L166</f>
        <v>10700</v>
      </c>
      <c r="S166" s="154"/>
    </row>
    <row r="167" spans="2:22" hidden="1">
      <c r="G167" s="68" t="s">
        <v>986</v>
      </c>
      <c r="H167" s="69">
        <v>1</v>
      </c>
      <c r="I167" s="68">
        <v>26063</v>
      </c>
      <c r="J167" s="69" t="s">
        <v>987</v>
      </c>
      <c r="N167" s="70">
        <f>+L167+M167</f>
        <v>0</v>
      </c>
      <c r="Q167" s="68" t="s">
        <v>702</v>
      </c>
      <c r="R167" s="68">
        <v>1941753</v>
      </c>
      <c r="S167" s="154">
        <v>41606</v>
      </c>
      <c r="T167" s="70">
        <v>384300</v>
      </c>
    </row>
    <row r="168" spans="2:22">
      <c r="B168" s="71">
        <v>41606</v>
      </c>
      <c r="C168" s="68" t="s">
        <v>980</v>
      </c>
      <c r="D168" s="68">
        <v>754</v>
      </c>
      <c r="F168" s="69">
        <v>38007</v>
      </c>
      <c r="G168" s="68" t="s">
        <v>1477</v>
      </c>
      <c r="H168" s="69">
        <v>1</v>
      </c>
      <c r="J168" s="69" t="s">
        <v>988</v>
      </c>
      <c r="K168" s="70">
        <v>20700</v>
      </c>
      <c r="L168" s="70">
        <f>K168*H168</f>
        <v>20700</v>
      </c>
      <c r="N168" s="70">
        <f>+L168+M168</f>
        <v>20700</v>
      </c>
      <c r="S168" s="154"/>
    </row>
    <row r="169" spans="2:22" hidden="1">
      <c r="G169" s="68" t="s">
        <v>989</v>
      </c>
      <c r="H169" s="69">
        <v>1</v>
      </c>
      <c r="J169" s="69" t="s">
        <v>990</v>
      </c>
      <c r="N169" s="70">
        <f t="shared" si="7"/>
        <v>0</v>
      </c>
      <c r="S169" s="154"/>
    </row>
    <row r="170" spans="2:22">
      <c r="B170" s="71">
        <v>41606</v>
      </c>
      <c r="C170" s="68" t="s">
        <v>980</v>
      </c>
      <c r="D170" s="68">
        <v>754</v>
      </c>
      <c r="F170" s="69">
        <v>38007</v>
      </c>
      <c r="G170" s="68" t="s">
        <v>1478</v>
      </c>
      <c r="H170" s="69">
        <v>1</v>
      </c>
      <c r="J170" s="69" t="s">
        <v>991</v>
      </c>
      <c r="K170" s="70">
        <v>27000</v>
      </c>
      <c r="L170" s="70">
        <f>K170*H170</f>
        <v>27000</v>
      </c>
      <c r="N170" s="70">
        <f t="shared" si="7"/>
        <v>27000</v>
      </c>
      <c r="S170" s="154"/>
    </row>
    <row r="171" spans="2:22" hidden="1">
      <c r="G171" s="68" t="s">
        <v>992</v>
      </c>
      <c r="H171" s="69">
        <v>2</v>
      </c>
      <c r="J171" s="69" t="s">
        <v>993</v>
      </c>
      <c r="N171" s="70">
        <f t="shared" si="7"/>
        <v>0</v>
      </c>
      <c r="S171" s="154"/>
    </row>
    <row r="172" spans="2:22" hidden="1">
      <c r="J172" s="69">
        <v>10335</v>
      </c>
      <c r="N172" s="70">
        <f t="shared" si="7"/>
        <v>0</v>
      </c>
      <c r="S172" s="154"/>
    </row>
    <row r="173" spans="2:22">
      <c r="B173" s="71">
        <v>41606</v>
      </c>
      <c r="C173" s="68" t="s">
        <v>980</v>
      </c>
      <c r="D173" s="68">
        <v>754</v>
      </c>
      <c r="F173" s="69">
        <v>38007</v>
      </c>
      <c r="G173" s="68" t="s">
        <v>1479</v>
      </c>
      <c r="H173" s="69">
        <v>2</v>
      </c>
      <c r="J173" s="69" t="s">
        <v>994</v>
      </c>
      <c r="K173" s="70">
        <v>33950</v>
      </c>
      <c r="L173" s="70">
        <f>K173*H173</f>
        <v>67900</v>
      </c>
      <c r="N173" s="70">
        <f t="shared" si="7"/>
        <v>67900</v>
      </c>
      <c r="S173" s="154"/>
    </row>
    <row r="174" spans="2:22" hidden="1">
      <c r="J174" s="69">
        <v>10316</v>
      </c>
      <c r="N174" s="70">
        <f t="shared" si="7"/>
        <v>0</v>
      </c>
      <c r="S174" s="154"/>
    </row>
    <row r="175" spans="2:22">
      <c r="B175" s="71">
        <v>41606</v>
      </c>
      <c r="C175" s="68" t="s">
        <v>980</v>
      </c>
      <c r="F175" s="69">
        <v>38008</v>
      </c>
      <c r="G175" s="68" t="s">
        <v>995</v>
      </c>
      <c r="H175" s="69">
        <v>18</v>
      </c>
      <c r="I175" s="68">
        <v>26061</v>
      </c>
      <c r="J175" s="69" t="s">
        <v>996</v>
      </c>
      <c r="K175" s="70">
        <v>14900</v>
      </c>
      <c r="L175" s="70">
        <f>K175*H175</f>
        <v>268200</v>
      </c>
      <c r="N175" s="70">
        <f t="shared" si="7"/>
        <v>268200</v>
      </c>
      <c r="S175" s="154"/>
      <c r="V175" s="54">
        <v>500</v>
      </c>
    </row>
    <row r="176" spans="2:22" hidden="1">
      <c r="J176" s="69">
        <v>18886</v>
      </c>
      <c r="N176" s="70">
        <f t="shared" si="7"/>
        <v>0</v>
      </c>
      <c r="S176" s="154"/>
    </row>
    <row r="177" spans="10:19" hidden="1">
      <c r="J177" s="69">
        <v>18339</v>
      </c>
      <c r="N177" s="70">
        <f t="shared" si="7"/>
        <v>0</v>
      </c>
      <c r="S177" s="154"/>
    </row>
    <row r="178" spans="10:19" hidden="1">
      <c r="J178" s="69">
        <v>18644</v>
      </c>
      <c r="N178" s="70">
        <f t="shared" si="7"/>
        <v>0</v>
      </c>
      <c r="S178" s="154"/>
    </row>
    <row r="179" spans="10:19" hidden="1">
      <c r="J179" s="69">
        <v>18702</v>
      </c>
      <c r="N179" s="70">
        <f t="shared" si="7"/>
        <v>0</v>
      </c>
      <c r="S179" s="154"/>
    </row>
    <row r="180" spans="10:19" hidden="1">
      <c r="J180" s="69">
        <v>18349</v>
      </c>
      <c r="N180" s="70">
        <f t="shared" si="7"/>
        <v>0</v>
      </c>
      <c r="S180" s="154"/>
    </row>
    <row r="181" spans="10:19" hidden="1">
      <c r="J181" s="69">
        <v>18749</v>
      </c>
      <c r="N181" s="70">
        <f t="shared" si="7"/>
        <v>0</v>
      </c>
      <c r="S181" s="154"/>
    </row>
    <row r="182" spans="10:19" hidden="1">
      <c r="J182" s="69">
        <v>18818</v>
      </c>
      <c r="N182" s="70">
        <f t="shared" si="7"/>
        <v>0</v>
      </c>
      <c r="S182" s="154"/>
    </row>
    <row r="183" spans="10:19" hidden="1">
      <c r="J183" s="69">
        <v>18688</v>
      </c>
      <c r="N183" s="70">
        <f t="shared" si="7"/>
        <v>0</v>
      </c>
      <c r="S183" s="154"/>
    </row>
    <row r="184" spans="10:19" hidden="1">
      <c r="J184" s="69">
        <v>19089</v>
      </c>
      <c r="N184" s="70">
        <f t="shared" si="7"/>
        <v>0</v>
      </c>
      <c r="S184" s="154"/>
    </row>
    <row r="185" spans="10:19" hidden="1">
      <c r="J185" s="69">
        <v>19137</v>
      </c>
      <c r="N185" s="70">
        <f t="shared" si="7"/>
        <v>0</v>
      </c>
      <c r="S185" s="154"/>
    </row>
    <row r="186" spans="10:19" hidden="1">
      <c r="J186" s="69">
        <v>18230</v>
      </c>
      <c r="N186" s="70">
        <f t="shared" si="7"/>
        <v>0</v>
      </c>
      <c r="S186" s="154"/>
    </row>
    <row r="187" spans="10:19" hidden="1">
      <c r="J187" s="69">
        <v>19179</v>
      </c>
      <c r="N187" s="70">
        <f t="shared" si="7"/>
        <v>0</v>
      </c>
      <c r="S187" s="154"/>
    </row>
    <row r="188" spans="10:19" hidden="1">
      <c r="J188" s="69">
        <v>19090</v>
      </c>
      <c r="N188" s="70">
        <f t="shared" si="7"/>
        <v>0</v>
      </c>
      <c r="S188" s="154"/>
    </row>
    <row r="189" spans="10:19" hidden="1">
      <c r="J189" s="69">
        <v>18988</v>
      </c>
      <c r="N189" s="70">
        <f t="shared" si="7"/>
        <v>0</v>
      </c>
      <c r="S189" s="154"/>
    </row>
    <row r="190" spans="10:19" hidden="1">
      <c r="J190" s="69">
        <v>19052</v>
      </c>
      <c r="N190" s="70">
        <f t="shared" si="7"/>
        <v>0</v>
      </c>
      <c r="S190" s="154"/>
    </row>
    <row r="191" spans="10:19" hidden="1">
      <c r="J191" s="69">
        <v>19125</v>
      </c>
      <c r="N191" s="70">
        <f t="shared" si="7"/>
        <v>0</v>
      </c>
      <c r="S191" s="154"/>
    </row>
    <row r="192" spans="10:19" hidden="1">
      <c r="J192" s="69">
        <v>19128</v>
      </c>
      <c r="N192" s="70">
        <f t="shared" si="7"/>
        <v>0</v>
      </c>
      <c r="S192" s="154"/>
    </row>
    <row r="193" spans="2:21" hidden="1">
      <c r="L193" s="70">
        <v>0</v>
      </c>
      <c r="M193" s="70">
        <v>500</v>
      </c>
      <c r="N193" s="70">
        <f t="shared" si="7"/>
        <v>500</v>
      </c>
      <c r="O193" s="52">
        <v>0</v>
      </c>
      <c r="S193" s="154"/>
    </row>
    <row r="194" spans="2:21">
      <c r="B194" s="71">
        <v>41606</v>
      </c>
      <c r="C194" s="68" t="s">
        <v>997</v>
      </c>
      <c r="E194" s="69">
        <v>826</v>
      </c>
      <c r="F194" s="69">
        <v>38009</v>
      </c>
      <c r="G194" s="68" t="s">
        <v>984</v>
      </c>
      <c r="H194" s="69">
        <v>1</v>
      </c>
      <c r="I194" s="68">
        <v>2320</v>
      </c>
      <c r="J194" s="69" t="s">
        <v>998</v>
      </c>
      <c r="K194" s="70">
        <v>10700</v>
      </c>
      <c r="L194" s="70">
        <f t="shared" ref="L194:L202" si="8">K194*H194</f>
        <v>10700</v>
      </c>
      <c r="N194" s="70">
        <f t="shared" si="7"/>
        <v>10700</v>
      </c>
      <c r="S194" s="154"/>
    </row>
    <row r="195" spans="2:21">
      <c r="B195" s="71">
        <v>41606</v>
      </c>
      <c r="C195" s="68" t="s">
        <v>997</v>
      </c>
      <c r="E195" s="69">
        <v>826</v>
      </c>
      <c r="F195" s="69">
        <v>38009</v>
      </c>
      <c r="G195" s="68" t="s">
        <v>156</v>
      </c>
      <c r="H195" s="69">
        <v>1</v>
      </c>
      <c r="J195" s="69" t="s">
        <v>999</v>
      </c>
      <c r="K195" s="70">
        <v>16500</v>
      </c>
      <c r="L195" s="70">
        <f t="shared" si="8"/>
        <v>16500</v>
      </c>
      <c r="N195" s="70">
        <f t="shared" si="7"/>
        <v>16500</v>
      </c>
      <c r="S195" s="154"/>
    </row>
    <row r="196" spans="2:21">
      <c r="B196" s="71">
        <v>41606</v>
      </c>
      <c r="C196" s="68" t="s">
        <v>997</v>
      </c>
      <c r="E196" s="69">
        <v>826</v>
      </c>
      <c r="F196" s="69">
        <v>38009</v>
      </c>
      <c r="G196" s="68" t="s">
        <v>867</v>
      </c>
      <c r="H196" s="69">
        <v>1</v>
      </c>
      <c r="J196" s="69" t="s">
        <v>1000</v>
      </c>
      <c r="K196" s="70">
        <v>950</v>
      </c>
      <c r="L196" s="70">
        <f t="shared" si="8"/>
        <v>950</v>
      </c>
      <c r="N196" s="70">
        <f t="shared" si="7"/>
        <v>950</v>
      </c>
      <c r="O196" s="52">
        <f>SUM(L194:L196)</f>
        <v>28150</v>
      </c>
      <c r="S196" s="154"/>
    </row>
    <row r="197" spans="2:21">
      <c r="B197" s="71">
        <v>41606</v>
      </c>
      <c r="C197" s="68" t="s">
        <v>1001</v>
      </c>
      <c r="E197" s="69">
        <v>827</v>
      </c>
      <c r="F197" s="69">
        <v>38010</v>
      </c>
      <c r="G197" s="68" t="s">
        <v>883</v>
      </c>
      <c r="H197" s="69">
        <v>1</v>
      </c>
      <c r="I197" s="68">
        <v>2322</v>
      </c>
      <c r="J197" s="69" t="s">
        <v>1002</v>
      </c>
      <c r="K197" s="70">
        <v>5500</v>
      </c>
      <c r="L197" s="70">
        <f t="shared" si="8"/>
        <v>5500</v>
      </c>
      <c r="N197" s="70">
        <f t="shared" si="7"/>
        <v>5500</v>
      </c>
      <c r="S197" s="154"/>
    </row>
    <row r="198" spans="2:21">
      <c r="B198" s="71">
        <v>41606</v>
      </c>
      <c r="C198" s="68" t="s">
        <v>1001</v>
      </c>
      <c r="E198" s="69">
        <v>827</v>
      </c>
      <c r="F198" s="69">
        <v>38010</v>
      </c>
      <c r="G198" s="68" t="s">
        <v>1472</v>
      </c>
      <c r="H198" s="69">
        <v>1</v>
      </c>
      <c r="I198" s="68">
        <v>2323</v>
      </c>
      <c r="J198" s="69" t="s">
        <v>1003</v>
      </c>
      <c r="K198" s="70">
        <v>300</v>
      </c>
      <c r="L198" s="70">
        <f t="shared" si="8"/>
        <v>300</v>
      </c>
      <c r="N198" s="70">
        <f t="shared" si="7"/>
        <v>300</v>
      </c>
      <c r="O198" s="52">
        <f>SUM(L197:L198)</f>
        <v>5800</v>
      </c>
      <c r="S198" s="154"/>
    </row>
    <row r="199" spans="2:21">
      <c r="B199" s="71">
        <v>41606</v>
      </c>
      <c r="C199" s="68" t="s">
        <v>1004</v>
      </c>
      <c r="E199" s="69">
        <v>828</v>
      </c>
      <c r="F199" s="69">
        <v>37880</v>
      </c>
      <c r="G199" s="68" t="s">
        <v>156</v>
      </c>
      <c r="H199" s="69">
        <v>1</v>
      </c>
      <c r="I199" s="68">
        <v>2326</v>
      </c>
      <c r="J199" s="69" t="s">
        <v>1005</v>
      </c>
      <c r="K199" s="70">
        <v>16500</v>
      </c>
      <c r="L199" s="70">
        <f t="shared" si="8"/>
        <v>16500</v>
      </c>
      <c r="N199" s="70">
        <f t="shared" si="7"/>
        <v>16500</v>
      </c>
      <c r="O199" s="52">
        <f>L199</f>
        <v>16500</v>
      </c>
      <c r="S199" s="154"/>
      <c r="U199" s="68" t="s">
        <v>1006</v>
      </c>
    </row>
    <row r="200" spans="2:21">
      <c r="B200" s="71">
        <v>41606</v>
      </c>
      <c r="C200" s="68" t="s">
        <v>1007</v>
      </c>
      <c r="E200" s="69">
        <v>829</v>
      </c>
      <c r="F200" s="69">
        <v>37881</v>
      </c>
      <c r="G200" s="68" t="s">
        <v>1085</v>
      </c>
      <c r="H200" s="69">
        <v>1</v>
      </c>
      <c r="I200" s="68">
        <v>2327</v>
      </c>
      <c r="J200" s="69" t="s">
        <v>1008</v>
      </c>
      <c r="K200" s="70">
        <v>10500</v>
      </c>
      <c r="L200" s="70">
        <f t="shared" si="8"/>
        <v>10500</v>
      </c>
      <c r="N200" s="70">
        <f t="shared" si="7"/>
        <v>10500</v>
      </c>
      <c r="O200" s="52">
        <f>L200</f>
        <v>10500</v>
      </c>
      <c r="S200" s="154"/>
    </row>
    <row r="201" spans="2:21">
      <c r="B201" s="71">
        <v>41606</v>
      </c>
      <c r="C201" s="68" t="s">
        <v>1009</v>
      </c>
      <c r="E201" s="69">
        <v>830</v>
      </c>
      <c r="F201" s="69">
        <v>37882</v>
      </c>
      <c r="G201" s="68" t="s">
        <v>1472</v>
      </c>
      <c r="H201" s="69">
        <v>1</v>
      </c>
      <c r="I201" s="68">
        <v>2328</v>
      </c>
      <c r="J201" s="69" t="s">
        <v>1010</v>
      </c>
      <c r="K201" s="70">
        <v>300</v>
      </c>
      <c r="L201" s="70">
        <f t="shared" si="8"/>
        <v>300</v>
      </c>
      <c r="N201" s="70">
        <f t="shared" ref="N201:N253" si="9">+L201+M201</f>
        <v>300</v>
      </c>
      <c r="O201" s="52">
        <f>L201</f>
        <v>300</v>
      </c>
      <c r="S201" s="154"/>
    </row>
    <row r="202" spans="2:21">
      <c r="B202" s="71">
        <v>41606</v>
      </c>
      <c r="C202" s="68" t="s">
        <v>1011</v>
      </c>
      <c r="E202" s="69">
        <v>831</v>
      </c>
      <c r="F202" s="69">
        <v>37883</v>
      </c>
      <c r="G202" s="68" t="s">
        <v>824</v>
      </c>
      <c r="H202" s="69">
        <v>1</v>
      </c>
      <c r="I202" s="68">
        <v>2329</v>
      </c>
      <c r="J202" s="69" t="s">
        <v>1012</v>
      </c>
      <c r="K202" s="70">
        <v>1100</v>
      </c>
      <c r="L202" s="70">
        <f t="shared" si="8"/>
        <v>1100</v>
      </c>
      <c r="N202" s="70">
        <f t="shared" si="9"/>
        <v>1100</v>
      </c>
      <c r="O202" s="52">
        <f>L202</f>
        <v>1100</v>
      </c>
      <c r="S202" s="154"/>
    </row>
    <row r="203" spans="2:21">
      <c r="B203" s="71">
        <v>41606</v>
      </c>
      <c r="C203" s="68" t="s">
        <v>509</v>
      </c>
      <c r="E203" s="69">
        <v>832</v>
      </c>
      <c r="F203" s="69">
        <v>37884</v>
      </c>
      <c r="G203" s="68" t="s">
        <v>867</v>
      </c>
      <c r="H203" s="69">
        <v>1</v>
      </c>
      <c r="I203" s="68">
        <v>2330</v>
      </c>
      <c r="J203" s="69" t="s">
        <v>1013</v>
      </c>
      <c r="S203" s="154"/>
    </row>
    <row r="204" spans="2:21">
      <c r="B204" s="71">
        <v>41606</v>
      </c>
      <c r="C204" s="68" t="s">
        <v>509</v>
      </c>
      <c r="E204" s="69">
        <v>832</v>
      </c>
      <c r="F204" s="73">
        <v>37830</v>
      </c>
      <c r="G204" s="74" t="s">
        <v>769</v>
      </c>
      <c r="H204" s="73">
        <v>1</v>
      </c>
      <c r="I204" s="73">
        <v>2549</v>
      </c>
      <c r="J204" s="73" t="s">
        <v>1014</v>
      </c>
      <c r="K204" s="70">
        <v>650</v>
      </c>
      <c r="L204" s="70">
        <v>650</v>
      </c>
      <c r="N204" s="70">
        <f>+L204+M204</f>
        <v>650</v>
      </c>
      <c r="S204" s="154"/>
    </row>
    <row r="205" spans="2:21">
      <c r="B205" s="71">
        <v>41606</v>
      </c>
      <c r="C205" s="68" t="s">
        <v>509</v>
      </c>
      <c r="E205" s="69">
        <v>832</v>
      </c>
      <c r="F205" s="73">
        <v>37830</v>
      </c>
      <c r="G205" s="68" t="s">
        <v>1472</v>
      </c>
      <c r="H205" s="73">
        <v>1</v>
      </c>
      <c r="I205" s="73">
        <v>2549</v>
      </c>
      <c r="J205" s="74"/>
      <c r="K205" s="70">
        <v>300</v>
      </c>
      <c r="L205" s="70">
        <v>300</v>
      </c>
      <c r="N205" s="70">
        <f>+L205+M205</f>
        <v>300</v>
      </c>
      <c r="O205" s="52">
        <v>950</v>
      </c>
      <c r="S205" s="154"/>
    </row>
    <row r="206" spans="2:21">
      <c r="B206" s="71">
        <v>41606</v>
      </c>
      <c r="C206" s="68" t="s">
        <v>1015</v>
      </c>
      <c r="D206" s="68">
        <v>756</v>
      </c>
      <c r="F206" s="69">
        <v>38012</v>
      </c>
      <c r="G206" s="68" t="s">
        <v>1016</v>
      </c>
      <c r="H206" s="69">
        <v>4</v>
      </c>
      <c r="I206" s="68">
        <v>26065</v>
      </c>
      <c r="J206" s="69" t="s">
        <v>1017</v>
      </c>
      <c r="K206" s="70">
        <v>19000</v>
      </c>
      <c r="L206" s="70">
        <f>K206*H206</f>
        <v>76000</v>
      </c>
      <c r="N206" s="70">
        <f t="shared" si="9"/>
        <v>76000</v>
      </c>
      <c r="Q206" s="68" t="s">
        <v>408</v>
      </c>
      <c r="R206" s="68">
        <v>255415</v>
      </c>
      <c r="S206" s="154">
        <v>41606</v>
      </c>
      <c r="T206" s="70">
        <v>110400</v>
      </c>
      <c r="U206" s="68" t="s">
        <v>1018</v>
      </c>
    </row>
    <row r="207" spans="2:21" hidden="1">
      <c r="J207" s="69">
        <v>21155</v>
      </c>
      <c r="N207" s="70">
        <f t="shared" si="9"/>
        <v>0</v>
      </c>
      <c r="S207" s="154"/>
    </row>
    <row r="208" spans="2:21" hidden="1">
      <c r="J208" s="69">
        <v>21069</v>
      </c>
      <c r="N208" s="70">
        <f t="shared" si="9"/>
        <v>0</v>
      </c>
      <c r="S208" s="154"/>
    </row>
    <row r="209" spans="2:21" hidden="1">
      <c r="J209" s="69">
        <v>21049</v>
      </c>
      <c r="N209" s="70">
        <f t="shared" si="9"/>
        <v>0</v>
      </c>
      <c r="S209" s="154"/>
    </row>
    <row r="210" spans="2:21">
      <c r="B210" s="71">
        <v>41606</v>
      </c>
      <c r="C210" s="68" t="s">
        <v>1015</v>
      </c>
      <c r="D210" s="68">
        <v>756</v>
      </c>
      <c r="F210" s="69">
        <v>38011</v>
      </c>
      <c r="G210" s="68" t="s">
        <v>984</v>
      </c>
      <c r="H210" s="69">
        <v>2</v>
      </c>
      <c r="J210" s="69" t="s">
        <v>1019</v>
      </c>
      <c r="K210" s="70">
        <v>10700</v>
      </c>
      <c r="L210" s="70">
        <f>K210*H210</f>
        <v>21400</v>
      </c>
      <c r="N210" s="70">
        <f t="shared" si="9"/>
        <v>21400</v>
      </c>
      <c r="S210" s="154"/>
    </row>
    <row r="211" spans="2:21" hidden="1">
      <c r="B211" s="71">
        <v>41606</v>
      </c>
      <c r="C211" s="68" t="s">
        <v>1015</v>
      </c>
      <c r="D211" s="68">
        <v>756</v>
      </c>
      <c r="J211" s="69" t="s">
        <v>1020</v>
      </c>
      <c r="N211" s="70">
        <f t="shared" si="9"/>
        <v>0</v>
      </c>
      <c r="S211" s="154"/>
    </row>
    <row r="212" spans="2:21">
      <c r="B212" s="71">
        <v>41606</v>
      </c>
      <c r="C212" s="68" t="s">
        <v>1015</v>
      </c>
      <c r="D212" s="68">
        <v>756</v>
      </c>
      <c r="F212" s="69">
        <v>38011</v>
      </c>
      <c r="G212" s="68" t="s">
        <v>1021</v>
      </c>
      <c r="H212" s="69">
        <v>1</v>
      </c>
      <c r="J212" s="69" t="s">
        <v>1022</v>
      </c>
      <c r="K212" s="70">
        <v>13000</v>
      </c>
      <c r="L212" s="70">
        <f t="shared" ref="L212:L217" si="10">K212*H212</f>
        <v>13000</v>
      </c>
      <c r="N212" s="70">
        <f t="shared" si="9"/>
        <v>13000</v>
      </c>
      <c r="S212" s="154"/>
    </row>
    <row r="213" spans="2:21">
      <c r="B213" s="71">
        <v>41606</v>
      </c>
      <c r="C213" s="68" t="s">
        <v>1023</v>
      </c>
      <c r="D213" s="68">
        <v>755</v>
      </c>
      <c r="F213" s="69">
        <v>37879</v>
      </c>
      <c r="G213" s="68" t="s">
        <v>921</v>
      </c>
      <c r="H213" s="69">
        <v>1</v>
      </c>
      <c r="I213" s="68">
        <v>26066</v>
      </c>
      <c r="J213" s="69" t="s">
        <v>1024</v>
      </c>
      <c r="K213" s="70">
        <v>22200</v>
      </c>
      <c r="L213" s="70">
        <f t="shared" si="10"/>
        <v>22200</v>
      </c>
      <c r="N213" s="70">
        <f t="shared" si="9"/>
        <v>22200</v>
      </c>
      <c r="Q213" s="68" t="s">
        <v>408</v>
      </c>
      <c r="R213" s="68">
        <v>255414</v>
      </c>
      <c r="S213" s="154">
        <v>41606</v>
      </c>
      <c r="T213" s="70">
        <v>22200</v>
      </c>
      <c r="U213" s="68" t="s">
        <v>1025</v>
      </c>
    </row>
    <row r="214" spans="2:21">
      <c r="B214" s="71">
        <v>41606</v>
      </c>
      <c r="C214" s="68" t="s">
        <v>1026</v>
      </c>
      <c r="E214" s="69">
        <v>833</v>
      </c>
      <c r="F214" s="69">
        <v>37886</v>
      </c>
      <c r="G214" s="68" t="s">
        <v>941</v>
      </c>
      <c r="H214" s="69">
        <v>1</v>
      </c>
      <c r="I214" s="68">
        <v>2331</v>
      </c>
      <c r="J214" s="69" t="s">
        <v>1027</v>
      </c>
      <c r="K214" s="70">
        <v>10500</v>
      </c>
      <c r="L214" s="70">
        <f t="shared" si="10"/>
        <v>10500</v>
      </c>
      <c r="N214" s="70">
        <f t="shared" si="9"/>
        <v>10500</v>
      </c>
      <c r="S214" s="154"/>
    </row>
    <row r="215" spans="2:21">
      <c r="B215" s="71">
        <v>41606</v>
      </c>
      <c r="C215" s="68" t="s">
        <v>1026</v>
      </c>
      <c r="E215" s="69">
        <v>833</v>
      </c>
      <c r="F215" s="69">
        <v>37886</v>
      </c>
      <c r="G215" s="68" t="s">
        <v>1467</v>
      </c>
      <c r="H215" s="69">
        <v>1</v>
      </c>
      <c r="K215" s="70">
        <v>300</v>
      </c>
      <c r="L215" s="70">
        <f t="shared" si="10"/>
        <v>300</v>
      </c>
      <c r="N215" s="70">
        <f t="shared" si="9"/>
        <v>300</v>
      </c>
      <c r="S215" s="154"/>
    </row>
    <row r="216" spans="2:21">
      <c r="B216" s="71">
        <v>41606</v>
      </c>
      <c r="C216" s="68" t="s">
        <v>1026</v>
      </c>
      <c r="E216" s="69">
        <v>833</v>
      </c>
      <c r="F216" s="69">
        <v>37886</v>
      </c>
      <c r="G216" s="68" t="s">
        <v>883</v>
      </c>
      <c r="H216" s="69">
        <v>1</v>
      </c>
      <c r="J216" s="69" t="s">
        <v>1028</v>
      </c>
      <c r="K216" s="70">
        <v>5500</v>
      </c>
      <c r="L216" s="70">
        <f t="shared" si="10"/>
        <v>5500</v>
      </c>
      <c r="N216" s="70">
        <f t="shared" si="9"/>
        <v>5500</v>
      </c>
      <c r="S216" s="154"/>
    </row>
    <row r="217" spans="2:21">
      <c r="B217" s="71">
        <v>41606</v>
      </c>
      <c r="C217" s="68" t="s">
        <v>1026</v>
      </c>
      <c r="E217" s="69">
        <v>833</v>
      </c>
      <c r="F217" s="69">
        <v>37886</v>
      </c>
      <c r="G217" s="68" t="s">
        <v>824</v>
      </c>
      <c r="H217" s="69">
        <v>3</v>
      </c>
      <c r="J217" s="69" t="s">
        <v>1029</v>
      </c>
      <c r="K217" s="70">
        <v>1100</v>
      </c>
      <c r="L217" s="70">
        <f t="shared" si="10"/>
        <v>3300</v>
      </c>
      <c r="N217" s="70">
        <f t="shared" si="9"/>
        <v>3300</v>
      </c>
      <c r="O217" s="52">
        <f>SUM(L214:L217)</f>
        <v>19600</v>
      </c>
      <c r="S217" s="154"/>
    </row>
    <row r="218" spans="2:21" hidden="1">
      <c r="J218" s="69">
        <v>11436</v>
      </c>
      <c r="N218" s="70">
        <f t="shared" si="9"/>
        <v>0</v>
      </c>
      <c r="S218" s="154"/>
    </row>
    <row r="219" spans="2:21" hidden="1">
      <c r="J219" s="69">
        <v>11168</v>
      </c>
      <c r="N219" s="70">
        <f t="shared" si="9"/>
        <v>0</v>
      </c>
      <c r="S219" s="154"/>
    </row>
    <row r="220" spans="2:21">
      <c r="B220" s="71">
        <v>41606</v>
      </c>
      <c r="C220" s="68" t="s">
        <v>1030</v>
      </c>
      <c r="E220" s="69">
        <v>834</v>
      </c>
      <c r="F220" s="69">
        <v>37887</v>
      </c>
      <c r="G220" s="68" t="s">
        <v>883</v>
      </c>
      <c r="H220" s="69">
        <v>1</v>
      </c>
      <c r="I220" s="68">
        <v>2332</v>
      </c>
      <c r="J220" s="69" t="s">
        <v>1031</v>
      </c>
      <c r="K220" s="70">
        <v>5500</v>
      </c>
      <c r="L220" s="70">
        <f t="shared" ref="L220:L226" si="11">K220*H220</f>
        <v>5500</v>
      </c>
      <c r="N220" s="70">
        <f t="shared" si="9"/>
        <v>5500</v>
      </c>
      <c r="S220" s="154"/>
    </row>
    <row r="221" spans="2:21">
      <c r="B221" s="71">
        <v>41606</v>
      </c>
      <c r="C221" s="68" t="s">
        <v>1030</v>
      </c>
      <c r="E221" s="69">
        <v>834</v>
      </c>
      <c r="F221" s="69">
        <v>37887</v>
      </c>
      <c r="G221" s="68" t="s">
        <v>872</v>
      </c>
      <c r="H221" s="69">
        <v>1</v>
      </c>
      <c r="J221" s="69" t="s">
        <v>1032</v>
      </c>
      <c r="K221" s="70">
        <v>650</v>
      </c>
      <c r="L221" s="70">
        <f t="shared" si="11"/>
        <v>650</v>
      </c>
      <c r="N221" s="70">
        <f t="shared" si="9"/>
        <v>650</v>
      </c>
      <c r="O221" s="52">
        <f>SUM(L220:L221)</f>
        <v>6150</v>
      </c>
      <c r="S221" s="154"/>
    </row>
    <row r="222" spans="2:21">
      <c r="B222" s="71">
        <v>41606</v>
      </c>
      <c r="C222" s="68" t="s">
        <v>856</v>
      </c>
      <c r="E222" s="69">
        <v>835</v>
      </c>
      <c r="F222" s="69">
        <v>37888</v>
      </c>
      <c r="G222" s="68" t="s">
        <v>824</v>
      </c>
      <c r="H222" s="69">
        <v>1</v>
      </c>
      <c r="I222" s="68">
        <v>2359</v>
      </c>
      <c r="J222" s="69" t="s">
        <v>1033</v>
      </c>
      <c r="K222" s="70">
        <v>1100</v>
      </c>
      <c r="L222" s="70">
        <f t="shared" si="11"/>
        <v>1100</v>
      </c>
      <c r="N222" s="70">
        <f t="shared" si="9"/>
        <v>1100</v>
      </c>
      <c r="O222" s="52">
        <f>L222</f>
        <v>1100</v>
      </c>
      <c r="S222" s="154"/>
    </row>
    <row r="223" spans="2:21">
      <c r="B223" s="71">
        <v>41606</v>
      </c>
      <c r="C223" s="68" t="s">
        <v>1034</v>
      </c>
      <c r="E223" s="69">
        <v>836</v>
      </c>
      <c r="F223" s="69">
        <v>37889</v>
      </c>
      <c r="G223" s="68" t="s">
        <v>883</v>
      </c>
      <c r="H223" s="69">
        <v>1</v>
      </c>
      <c r="I223" s="68">
        <v>2360</v>
      </c>
      <c r="J223" s="69" t="s">
        <v>1035</v>
      </c>
      <c r="K223" s="70">
        <v>5500</v>
      </c>
      <c r="L223" s="70">
        <f t="shared" si="11"/>
        <v>5500</v>
      </c>
      <c r="N223" s="70">
        <f t="shared" si="9"/>
        <v>5500</v>
      </c>
      <c r="S223" s="154"/>
    </row>
    <row r="224" spans="2:21">
      <c r="B224" s="71">
        <v>41606</v>
      </c>
      <c r="C224" s="68" t="s">
        <v>1034</v>
      </c>
      <c r="E224" s="69">
        <v>836</v>
      </c>
      <c r="F224" s="69">
        <v>37889</v>
      </c>
      <c r="G224" s="68" t="s">
        <v>1466</v>
      </c>
      <c r="H224" s="69">
        <v>1</v>
      </c>
      <c r="K224" s="70">
        <v>300</v>
      </c>
      <c r="L224" s="70">
        <f t="shared" si="11"/>
        <v>300</v>
      </c>
      <c r="N224" s="70">
        <f t="shared" si="9"/>
        <v>300</v>
      </c>
      <c r="S224" s="154"/>
    </row>
    <row r="225" spans="2:19">
      <c r="B225" s="71">
        <v>41606</v>
      </c>
      <c r="C225" s="68" t="s">
        <v>1034</v>
      </c>
      <c r="E225" s="69">
        <v>836</v>
      </c>
      <c r="F225" s="69">
        <v>37889</v>
      </c>
      <c r="G225" s="68" t="s">
        <v>1036</v>
      </c>
      <c r="H225" s="69">
        <v>1</v>
      </c>
      <c r="J225" s="69" t="s">
        <v>1037</v>
      </c>
      <c r="K225" s="70">
        <v>3800</v>
      </c>
      <c r="L225" s="70">
        <f t="shared" si="11"/>
        <v>3800</v>
      </c>
      <c r="N225" s="70">
        <f t="shared" si="9"/>
        <v>3800</v>
      </c>
      <c r="O225" s="52">
        <f>SUM(L223:L225)</f>
        <v>9600</v>
      </c>
      <c r="S225" s="154"/>
    </row>
    <row r="226" spans="2:19">
      <c r="B226" s="71">
        <v>41606</v>
      </c>
      <c r="C226" s="68" t="s">
        <v>1038</v>
      </c>
      <c r="E226" s="69">
        <v>837</v>
      </c>
      <c r="F226" s="69">
        <v>38013</v>
      </c>
      <c r="G226" s="68" t="s">
        <v>1039</v>
      </c>
      <c r="H226" s="69">
        <v>1</v>
      </c>
      <c r="I226" s="68">
        <v>2333</v>
      </c>
      <c r="J226" s="69" t="s">
        <v>1040</v>
      </c>
      <c r="K226" s="70">
        <v>25500</v>
      </c>
      <c r="L226" s="70">
        <f t="shared" si="11"/>
        <v>25500</v>
      </c>
      <c r="N226" s="70">
        <f t="shared" si="9"/>
        <v>25500</v>
      </c>
      <c r="S226" s="154"/>
    </row>
    <row r="227" spans="2:19" hidden="1">
      <c r="B227" s="71">
        <v>41606</v>
      </c>
      <c r="C227" s="68" t="s">
        <v>1038</v>
      </c>
      <c r="E227" s="69">
        <v>837</v>
      </c>
      <c r="F227" s="69">
        <v>38013</v>
      </c>
      <c r="G227" s="68" t="s">
        <v>1041</v>
      </c>
      <c r="H227" s="69">
        <v>1</v>
      </c>
      <c r="J227" s="69" t="s">
        <v>1042</v>
      </c>
      <c r="N227" s="70">
        <f t="shared" si="9"/>
        <v>0</v>
      </c>
      <c r="S227" s="154"/>
    </row>
    <row r="228" spans="2:19">
      <c r="B228" s="71">
        <v>41606</v>
      </c>
      <c r="C228" s="68" t="s">
        <v>1038</v>
      </c>
      <c r="E228" s="69">
        <v>837</v>
      </c>
      <c r="F228" s="69">
        <v>38013</v>
      </c>
      <c r="G228" s="68" t="s">
        <v>883</v>
      </c>
      <c r="H228" s="69">
        <v>2</v>
      </c>
      <c r="J228" s="69" t="s">
        <v>1043</v>
      </c>
      <c r="K228" s="70">
        <v>5500</v>
      </c>
      <c r="L228" s="70">
        <f>K228*H228</f>
        <v>11000</v>
      </c>
      <c r="N228" s="70">
        <f t="shared" si="9"/>
        <v>11000</v>
      </c>
      <c r="S228" s="154"/>
    </row>
    <row r="229" spans="2:19" hidden="1">
      <c r="B229" s="71">
        <v>41606</v>
      </c>
      <c r="C229" s="68" t="s">
        <v>1038</v>
      </c>
      <c r="E229" s="69">
        <v>837</v>
      </c>
      <c r="F229" s="69">
        <v>38013</v>
      </c>
      <c r="J229" s="69">
        <v>10190</v>
      </c>
      <c r="N229" s="70">
        <f t="shared" si="9"/>
        <v>0</v>
      </c>
      <c r="S229" s="154"/>
    </row>
    <row r="230" spans="2:19">
      <c r="B230" s="71">
        <v>41606</v>
      </c>
      <c r="C230" s="68" t="s">
        <v>1038</v>
      </c>
      <c r="E230" s="69">
        <v>837</v>
      </c>
      <c r="F230" s="69">
        <v>38013</v>
      </c>
      <c r="G230" s="68" t="s">
        <v>1466</v>
      </c>
      <c r="H230" s="69">
        <v>2</v>
      </c>
      <c r="K230" s="70">
        <v>300</v>
      </c>
      <c r="L230" s="70">
        <f t="shared" ref="L230:L240" si="12">K230*H230</f>
        <v>600</v>
      </c>
      <c r="N230" s="70">
        <f t="shared" si="9"/>
        <v>600</v>
      </c>
      <c r="S230" s="154"/>
    </row>
    <row r="231" spans="2:19">
      <c r="B231" s="71">
        <v>41606</v>
      </c>
      <c r="C231" s="68" t="s">
        <v>1038</v>
      </c>
      <c r="E231" s="69">
        <v>837</v>
      </c>
      <c r="F231" s="69">
        <v>38013</v>
      </c>
      <c r="G231" s="68" t="s">
        <v>824</v>
      </c>
      <c r="H231" s="69">
        <v>1</v>
      </c>
      <c r="J231" s="69" t="s">
        <v>1044</v>
      </c>
      <c r="K231" s="70">
        <v>1100</v>
      </c>
      <c r="L231" s="70">
        <f t="shared" si="12"/>
        <v>1100</v>
      </c>
      <c r="N231" s="70">
        <f t="shared" si="9"/>
        <v>1100</v>
      </c>
      <c r="O231" s="52">
        <f>SUM(L226:L231)</f>
        <v>38200</v>
      </c>
      <c r="S231" s="154"/>
    </row>
    <row r="232" spans="2:19">
      <c r="B232" s="71">
        <v>41606</v>
      </c>
      <c r="C232" s="68" t="s">
        <v>1045</v>
      </c>
      <c r="E232" s="69">
        <v>838</v>
      </c>
      <c r="F232" s="69">
        <v>37891</v>
      </c>
      <c r="G232" s="68" t="s">
        <v>860</v>
      </c>
      <c r="H232" s="69">
        <v>1</v>
      </c>
      <c r="I232" s="68">
        <v>2334</v>
      </c>
      <c r="J232" s="69" t="s">
        <v>1046</v>
      </c>
      <c r="K232" s="70">
        <v>650</v>
      </c>
      <c r="L232" s="70">
        <f t="shared" si="12"/>
        <v>650</v>
      </c>
      <c r="N232" s="70">
        <f t="shared" si="9"/>
        <v>650</v>
      </c>
      <c r="O232" s="52">
        <f t="shared" ref="O232:O239" si="13">L232</f>
        <v>650</v>
      </c>
      <c r="S232" s="154"/>
    </row>
    <row r="233" spans="2:19">
      <c r="B233" s="71">
        <v>41606</v>
      </c>
      <c r="C233" s="68" t="s">
        <v>1047</v>
      </c>
      <c r="E233" s="69">
        <v>839</v>
      </c>
      <c r="F233" s="69">
        <v>37893</v>
      </c>
      <c r="G233" s="68" t="s">
        <v>860</v>
      </c>
      <c r="H233" s="69">
        <v>1</v>
      </c>
      <c r="I233" s="68">
        <v>2362</v>
      </c>
      <c r="J233" s="69" t="s">
        <v>1048</v>
      </c>
      <c r="K233" s="70">
        <v>650</v>
      </c>
      <c r="L233" s="70">
        <f t="shared" si="12"/>
        <v>650</v>
      </c>
      <c r="N233" s="70">
        <f t="shared" si="9"/>
        <v>650</v>
      </c>
      <c r="O233" s="52">
        <f t="shared" si="13"/>
        <v>650</v>
      </c>
      <c r="S233" s="154"/>
    </row>
    <row r="234" spans="2:19">
      <c r="B234" s="71">
        <v>41606</v>
      </c>
      <c r="C234" s="68" t="s">
        <v>1049</v>
      </c>
      <c r="E234" s="69">
        <v>840</v>
      </c>
      <c r="F234" s="69">
        <v>37890</v>
      </c>
      <c r="G234" s="68" t="s">
        <v>860</v>
      </c>
      <c r="H234" s="69">
        <v>1</v>
      </c>
      <c r="I234" s="68">
        <v>2363</v>
      </c>
      <c r="J234" s="69" t="s">
        <v>1050</v>
      </c>
      <c r="K234" s="70">
        <v>650</v>
      </c>
      <c r="L234" s="70">
        <f t="shared" si="12"/>
        <v>650</v>
      </c>
      <c r="N234" s="70">
        <f t="shared" si="9"/>
        <v>650</v>
      </c>
      <c r="O234" s="52">
        <f t="shared" si="13"/>
        <v>650</v>
      </c>
      <c r="S234" s="154"/>
    </row>
    <row r="235" spans="2:19">
      <c r="B235" s="71">
        <v>41606</v>
      </c>
      <c r="C235" s="68" t="s">
        <v>1051</v>
      </c>
      <c r="E235" s="69">
        <v>841</v>
      </c>
      <c r="F235" s="69">
        <v>37894</v>
      </c>
      <c r="G235" s="68" t="s">
        <v>818</v>
      </c>
      <c r="H235" s="69">
        <v>1</v>
      </c>
      <c r="I235" s="68">
        <v>2335</v>
      </c>
      <c r="J235" s="69" t="s">
        <v>1052</v>
      </c>
      <c r="K235" s="70">
        <v>7000</v>
      </c>
      <c r="L235" s="70">
        <f t="shared" si="12"/>
        <v>7000</v>
      </c>
      <c r="N235" s="70">
        <f t="shared" si="9"/>
        <v>7000</v>
      </c>
      <c r="O235" s="52">
        <f t="shared" si="13"/>
        <v>7000</v>
      </c>
      <c r="S235" s="154"/>
    </row>
    <row r="236" spans="2:19">
      <c r="B236" s="71">
        <v>41606</v>
      </c>
      <c r="C236" s="68" t="s">
        <v>1053</v>
      </c>
      <c r="E236" s="69">
        <v>842</v>
      </c>
      <c r="F236" s="69">
        <v>37895</v>
      </c>
      <c r="G236" s="68" t="s">
        <v>883</v>
      </c>
      <c r="H236" s="69">
        <v>1</v>
      </c>
      <c r="I236" s="68">
        <v>2336</v>
      </c>
      <c r="J236" s="69" t="s">
        <v>1054</v>
      </c>
      <c r="K236" s="70">
        <v>5500</v>
      </c>
      <c r="L236" s="70">
        <f t="shared" si="12"/>
        <v>5500</v>
      </c>
      <c r="N236" s="70">
        <f t="shared" si="9"/>
        <v>5500</v>
      </c>
      <c r="O236" s="52">
        <f t="shared" si="13"/>
        <v>5500</v>
      </c>
      <c r="S236" s="154"/>
    </row>
    <row r="237" spans="2:19">
      <c r="B237" s="71">
        <v>41606</v>
      </c>
      <c r="C237" s="68" t="s">
        <v>1055</v>
      </c>
      <c r="E237" s="69">
        <v>843</v>
      </c>
      <c r="F237" s="69">
        <v>37896</v>
      </c>
      <c r="G237" s="68" t="s">
        <v>880</v>
      </c>
      <c r="H237" s="69">
        <v>1</v>
      </c>
      <c r="I237" s="68">
        <v>2337</v>
      </c>
      <c r="K237" s="70">
        <v>500</v>
      </c>
      <c r="L237" s="70">
        <f t="shared" si="12"/>
        <v>500</v>
      </c>
      <c r="N237" s="70">
        <f t="shared" si="9"/>
        <v>500</v>
      </c>
      <c r="O237" s="52">
        <f t="shared" si="13"/>
        <v>500</v>
      </c>
      <c r="S237" s="154"/>
    </row>
    <row r="238" spans="2:19">
      <c r="B238" s="71">
        <v>41606</v>
      </c>
      <c r="C238" s="68" t="s">
        <v>1056</v>
      </c>
      <c r="E238" s="69">
        <v>844</v>
      </c>
      <c r="F238" s="69">
        <v>38014</v>
      </c>
      <c r="G238" s="68" t="s">
        <v>818</v>
      </c>
      <c r="H238" s="69">
        <v>1</v>
      </c>
      <c r="I238" s="68">
        <v>2364</v>
      </c>
      <c r="J238" s="69" t="s">
        <v>1057</v>
      </c>
      <c r="K238" s="70">
        <v>7000</v>
      </c>
      <c r="L238" s="70">
        <f t="shared" si="12"/>
        <v>7000</v>
      </c>
      <c r="N238" s="70">
        <f t="shared" si="9"/>
        <v>7000</v>
      </c>
      <c r="O238" s="52">
        <f t="shared" si="13"/>
        <v>7000</v>
      </c>
      <c r="S238" s="154"/>
    </row>
    <row r="239" spans="2:19">
      <c r="B239" s="71">
        <v>41606</v>
      </c>
      <c r="C239" s="68" t="s">
        <v>1058</v>
      </c>
      <c r="E239" s="69">
        <v>845</v>
      </c>
      <c r="F239" s="69">
        <v>37897</v>
      </c>
      <c r="G239" s="68" t="s">
        <v>883</v>
      </c>
      <c r="H239" s="69">
        <v>1</v>
      </c>
      <c r="I239" s="68">
        <v>2365</v>
      </c>
      <c r="J239" s="69" t="s">
        <v>1059</v>
      </c>
      <c r="K239" s="70">
        <v>5500</v>
      </c>
      <c r="L239" s="70">
        <f t="shared" si="12"/>
        <v>5500</v>
      </c>
      <c r="N239" s="70">
        <f t="shared" si="9"/>
        <v>5500</v>
      </c>
      <c r="O239" s="52">
        <f t="shared" si="13"/>
        <v>5500</v>
      </c>
      <c r="S239" s="154"/>
    </row>
    <row r="240" spans="2:19">
      <c r="B240" s="71">
        <v>41606</v>
      </c>
      <c r="C240" s="68" t="s">
        <v>1060</v>
      </c>
      <c r="E240" s="69">
        <v>846</v>
      </c>
      <c r="F240" s="69">
        <v>37898</v>
      </c>
      <c r="G240" s="68" t="s">
        <v>828</v>
      </c>
      <c r="H240" s="69">
        <v>5</v>
      </c>
      <c r="I240" s="68">
        <v>2366</v>
      </c>
      <c r="J240" s="69" t="s">
        <v>1061</v>
      </c>
      <c r="K240" s="70">
        <v>650</v>
      </c>
      <c r="L240" s="70">
        <f t="shared" si="12"/>
        <v>3250</v>
      </c>
      <c r="N240" s="70">
        <f t="shared" si="9"/>
        <v>3250</v>
      </c>
      <c r="S240" s="154"/>
    </row>
    <row r="241" spans="2:22" hidden="1">
      <c r="J241" s="69">
        <v>22114</v>
      </c>
      <c r="N241" s="70">
        <f t="shared" si="9"/>
        <v>0</v>
      </c>
      <c r="S241" s="154"/>
    </row>
    <row r="242" spans="2:22" hidden="1">
      <c r="J242" s="69">
        <v>22100</v>
      </c>
      <c r="N242" s="70">
        <f t="shared" si="9"/>
        <v>0</v>
      </c>
      <c r="S242" s="154"/>
    </row>
    <row r="243" spans="2:22" hidden="1">
      <c r="J243" s="69">
        <v>22128</v>
      </c>
      <c r="N243" s="70">
        <f t="shared" si="9"/>
        <v>0</v>
      </c>
      <c r="S243" s="154"/>
    </row>
    <row r="244" spans="2:22" hidden="1">
      <c r="J244" s="69">
        <v>22112</v>
      </c>
      <c r="N244" s="70">
        <f t="shared" si="9"/>
        <v>0</v>
      </c>
      <c r="S244" s="154"/>
    </row>
    <row r="245" spans="2:22">
      <c r="G245" s="68" t="s">
        <v>867</v>
      </c>
      <c r="H245" s="69">
        <v>2</v>
      </c>
      <c r="J245" s="69" t="s">
        <v>1062</v>
      </c>
      <c r="K245" s="70">
        <v>950</v>
      </c>
      <c r="L245" s="70">
        <f>K245*H245</f>
        <v>1900</v>
      </c>
      <c r="N245" s="70">
        <f t="shared" si="9"/>
        <v>1900</v>
      </c>
      <c r="O245" s="52">
        <f>SUM(L240:L245)</f>
        <v>5150</v>
      </c>
      <c r="S245" s="154"/>
    </row>
    <row r="246" spans="2:22" hidden="1">
      <c r="J246" s="69">
        <v>11126</v>
      </c>
      <c r="N246" s="70">
        <f t="shared" si="9"/>
        <v>0</v>
      </c>
      <c r="S246" s="154"/>
    </row>
    <row r="247" spans="2:22">
      <c r="B247" s="71">
        <v>41606</v>
      </c>
      <c r="C247" s="68" t="s">
        <v>862</v>
      </c>
      <c r="E247" s="69">
        <v>847</v>
      </c>
      <c r="F247" s="69">
        <v>38015</v>
      </c>
      <c r="G247" s="68" t="s">
        <v>883</v>
      </c>
      <c r="H247" s="69">
        <v>1</v>
      </c>
      <c r="I247" s="68">
        <v>2338</v>
      </c>
      <c r="J247" s="69" t="s">
        <v>1063</v>
      </c>
      <c r="K247" s="70">
        <v>5500</v>
      </c>
      <c r="L247" s="70">
        <f t="shared" ref="L247:L252" si="14">K247*H247</f>
        <v>5500</v>
      </c>
      <c r="N247" s="70">
        <f t="shared" si="9"/>
        <v>5500</v>
      </c>
      <c r="O247" s="52">
        <f>L247</f>
        <v>5500</v>
      </c>
      <c r="S247" s="154"/>
    </row>
    <row r="248" spans="2:22">
      <c r="B248" s="71">
        <v>41606</v>
      </c>
      <c r="C248" s="68" t="s">
        <v>1064</v>
      </c>
      <c r="E248" s="69">
        <v>848</v>
      </c>
      <c r="F248" s="69">
        <v>37899</v>
      </c>
      <c r="G248" s="68" t="s">
        <v>880</v>
      </c>
      <c r="H248" s="69">
        <v>1</v>
      </c>
      <c r="I248" s="68">
        <v>2367</v>
      </c>
      <c r="K248" s="70">
        <v>500</v>
      </c>
      <c r="L248" s="70">
        <f t="shared" si="14"/>
        <v>500</v>
      </c>
      <c r="N248" s="70">
        <f t="shared" si="9"/>
        <v>500</v>
      </c>
      <c r="O248" s="52">
        <f>L248</f>
        <v>500</v>
      </c>
      <c r="S248" s="154"/>
    </row>
    <row r="249" spans="2:22">
      <c r="B249" s="71">
        <v>41606</v>
      </c>
      <c r="C249" s="68" t="s">
        <v>1065</v>
      </c>
      <c r="E249" s="69">
        <v>849</v>
      </c>
      <c r="F249" s="69">
        <v>37900</v>
      </c>
      <c r="G249" s="68" t="s">
        <v>857</v>
      </c>
      <c r="H249" s="69">
        <v>1</v>
      </c>
      <c r="I249" s="68">
        <v>2368</v>
      </c>
      <c r="J249" s="69" t="s">
        <v>1066</v>
      </c>
      <c r="K249" s="70">
        <v>9000</v>
      </c>
      <c r="L249" s="70">
        <f t="shared" si="14"/>
        <v>9000</v>
      </c>
      <c r="N249" s="70">
        <f t="shared" si="9"/>
        <v>9000</v>
      </c>
      <c r="O249" s="52">
        <f>L249</f>
        <v>9000</v>
      </c>
      <c r="S249" s="154"/>
    </row>
    <row r="250" spans="2:22">
      <c r="B250" s="71">
        <v>41606</v>
      </c>
      <c r="C250" s="68" t="s">
        <v>1067</v>
      </c>
      <c r="E250" s="69">
        <v>850</v>
      </c>
      <c r="F250" s="69">
        <v>38102</v>
      </c>
      <c r="G250" s="68" t="s">
        <v>1068</v>
      </c>
      <c r="H250" s="69">
        <v>1</v>
      </c>
      <c r="I250" s="68">
        <v>2370</v>
      </c>
      <c r="J250" s="69" t="s">
        <v>1069</v>
      </c>
      <c r="K250" s="70">
        <v>650</v>
      </c>
      <c r="L250" s="70">
        <f t="shared" si="14"/>
        <v>650</v>
      </c>
      <c r="N250" s="70">
        <f t="shared" si="9"/>
        <v>650</v>
      </c>
      <c r="S250" s="154"/>
    </row>
    <row r="251" spans="2:22">
      <c r="G251" s="68" t="s">
        <v>824</v>
      </c>
      <c r="H251" s="69">
        <v>1</v>
      </c>
      <c r="J251" s="69" t="s">
        <v>1070</v>
      </c>
      <c r="K251" s="70">
        <v>1100</v>
      </c>
      <c r="L251" s="70">
        <f t="shared" si="14"/>
        <v>1100</v>
      </c>
      <c r="N251" s="70">
        <f t="shared" si="9"/>
        <v>1100</v>
      </c>
      <c r="O251" s="52">
        <f>SUM(L250:L251)</f>
        <v>1750</v>
      </c>
      <c r="S251" s="154"/>
    </row>
    <row r="252" spans="2:22">
      <c r="B252" s="71">
        <v>41606</v>
      </c>
      <c r="C252" s="68" t="s">
        <v>1071</v>
      </c>
      <c r="D252" s="68">
        <v>757</v>
      </c>
      <c r="F252" s="69">
        <v>38103</v>
      </c>
      <c r="G252" s="68" t="s">
        <v>1072</v>
      </c>
      <c r="H252" s="69">
        <v>1</v>
      </c>
      <c r="I252" s="68">
        <v>26068</v>
      </c>
      <c r="J252" s="69" t="s">
        <v>1073</v>
      </c>
      <c r="K252" s="70">
        <v>9000</v>
      </c>
      <c r="L252" s="70">
        <f t="shared" si="14"/>
        <v>9000</v>
      </c>
      <c r="N252" s="70">
        <f t="shared" si="9"/>
        <v>9000</v>
      </c>
      <c r="Q252" s="68" t="s">
        <v>702</v>
      </c>
      <c r="R252" s="68">
        <v>1104121</v>
      </c>
      <c r="S252" s="154">
        <v>41606</v>
      </c>
      <c r="T252" s="70">
        <v>9500</v>
      </c>
      <c r="U252" s="68" t="s">
        <v>1074</v>
      </c>
      <c r="V252" s="54">
        <v>500</v>
      </c>
    </row>
    <row r="253" spans="2:22">
      <c r="L253" s="70">
        <v>0</v>
      </c>
      <c r="M253" s="70">
        <v>500</v>
      </c>
      <c r="N253" s="70">
        <f t="shared" si="9"/>
        <v>500</v>
      </c>
      <c r="O253" s="52">
        <v>0</v>
      </c>
      <c r="S253" s="154"/>
    </row>
    <row r="254" spans="2:22" s="122" customFormat="1" ht="15.75" thickBot="1">
      <c r="B254" s="121"/>
      <c r="E254" s="76"/>
      <c r="F254" s="76"/>
      <c r="H254" s="76"/>
      <c r="J254" s="76"/>
      <c r="K254" s="123" t="s">
        <v>697</v>
      </c>
      <c r="L254" s="123">
        <f>SUM(L8:L253)</f>
        <v>1411750</v>
      </c>
      <c r="M254" s="123">
        <f>SUM(M8:M253)</f>
        <v>3900</v>
      </c>
      <c r="N254" s="123">
        <f>SUM(N8:N253)</f>
        <v>1415650</v>
      </c>
      <c r="O254" s="147">
        <f>SUM(O8:O253)</f>
        <v>834150</v>
      </c>
      <c r="P254" s="123">
        <f>SUM(P8:P253)</f>
        <v>5000</v>
      </c>
      <c r="S254" s="155"/>
      <c r="T254" s="123">
        <f>SUM(T8:T253)</f>
        <v>576500</v>
      </c>
      <c r="V254" s="123"/>
    </row>
    <row r="255" spans="2:22" ht="15" thickTop="1">
      <c r="S255" s="154"/>
    </row>
    <row r="256" spans="2:22">
      <c r="S256" s="154"/>
    </row>
    <row r="257" spans="2:20">
      <c r="J257" s="75" t="s">
        <v>738</v>
      </c>
      <c r="L257" s="70">
        <f>+L254</f>
        <v>1411750</v>
      </c>
      <c r="S257" s="154"/>
    </row>
    <row r="258" spans="2:20">
      <c r="J258" s="75" t="s">
        <v>787</v>
      </c>
      <c r="L258" s="70">
        <f>+M254</f>
        <v>3900</v>
      </c>
      <c r="S258" s="154"/>
    </row>
    <row r="259" spans="2:20" ht="15.75" thickBot="1">
      <c r="J259" s="124" t="s">
        <v>799</v>
      </c>
      <c r="L259" s="123">
        <f>SUM(L257:L258)</f>
        <v>1415650</v>
      </c>
      <c r="S259" s="154"/>
    </row>
    <row r="260" spans="2:20" ht="15" thickTop="1">
      <c r="S260" s="154"/>
    </row>
    <row r="261" spans="2:20">
      <c r="B261" s="68"/>
      <c r="E261" s="68"/>
      <c r="F261" s="68"/>
      <c r="H261" s="68"/>
      <c r="J261" s="68"/>
      <c r="K261" s="68"/>
      <c r="L261" s="68"/>
      <c r="M261" s="68"/>
      <c r="N261" s="68"/>
      <c r="O261" s="68"/>
      <c r="P261" s="68"/>
      <c r="T261" s="68"/>
    </row>
    <row r="262" spans="2:20">
      <c r="B262" s="68"/>
      <c r="E262" s="68"/>
      <c r="F262" s="68"/>
      <c r="H262" s="68"/>
      <c r="J262" s="68"/>
      <c r="K262" s="68"/>
      <c r="L262" s="68"/>
      <c r="M262" s="68"/>
      <c r="N262" s="68"/>
      <c r="O262" s="68"/>
      <c r="P262" s="68"/>
      <c r="T262" s="68"/>
    </row>
    <row r="263" spans="2:20">
      <c r="B263" s="68"/>
      <c r="E263" s="68"/>
      <c r="F263" s="68"/>
      <c r="H263" s="68"/>
      <c r="J263" s="68"/>
      <c r="K263" s="68"/>
      <c r="L263" s="68"/>
      <c r="M263" s="68"/>
      <c r="N263" s="68"/>
      <c r="O263" s="68"/>
      <c r="P263" s="68"/>
      <c r="T263" s="68"/>
    </row>
    <row r="264" spans="2:20">
      <c r="B264" s="68"/>
      <c r="E264" s="68"/>
      <c r="F264" s="68"/>
      <c r="H264" s="68"/>
      <c r="J264" s="68"/>
      <c r="K264" s="68"/>
      <c r="L264" s="68"/>
      <c r="M264" s="68"/>
      <c r="N264" s="68"/>
      <c r="O264" s="68"/>
      <c r="P264" s="68"/>
      <c r="T264" s="68"/>
    </row>
    <row r="265" spans="2:20">
      <c r="B265" s="68"/>
      <c r="E265" s="68"/>
      <c r="F265" s="68"/>
      <c r="H265" s="68"/>
      <c r="J265" s="68"/>
      <c r="K265" s="68"/>
      <c r="L265" s="68"/>
      <c r="M265" s="68"/>
      <c r="N265" s="68"/>
      <c r="O265" s="68"/>
      <c r="P265" s="68"/>
      <c r="T265" s="68"/>
    </row>
    <row r="266" spans="2:20">
      <c r="B266" s="68"/>
      <c r="E266" s="68"/>
      <c r="F266" s="68"/>
      <c r="H266" s="68"/>
      <c r="J266" s="68"/>
      <c r="K266" s="68"/>
      <c r="L266" s="68"/>
      <c r="M266" s="68"/>
      <c r="N266" s="68"/>
      <c r="O266" s="68"/>
      <c r="P266" s="68"/>
      <c r="T266" s="68"/>
    </row>
    <row r="267" spans="2:20">
      <c r="B267" s="68"/>
      <c r="E267" s="68"/>
      <c r="F267" s="68"/>
      <c r="H267" s="68"/>
      <c r="J267" s="68"/>
      <c r="K267" s="68"/>
      <c r="L267" s="68"/>
      <c r="M267" s="68"/>
      <c r="N267" s="68"/>
      <c r="O267" s="68"/>
      <c r="P267" s="68"/>
      <c r="T267" s="68"/>
    </row>
    <row r="268" spans="2:20">
      <c r="B268" s="68"/>
      <c r="E268" s="68"/>
      <c r="F268" s="68"/>
      <c r="H268" s="68"/>
      <c r="J268" s="68"/>
      <c r="K268" s="68"/>
      <c r="L268" s="68"/>
      <c r="M268" s="68"/>
      <c r="N268" s="68"/>
      <c r="O268" s="68"/>
      <c r="P268" s="68"/>
      <c r="T268" s="68"/>
    </row>
    <row r="269" spans="2:20">
      <c r="B269" s="68"/>
      <c r="E269" s="68"/>
      <c r="F269" s="68"/>
      <c r="H269" s="68"/>
      <c r="J269" s="68"/>
      <c r="K269" s="68"/>
      <c r="L269" s="68"/>
      <c r="M269" s="68"/>
      <c r="N269" s="68"/>
      <c r="O269" s="68"/>
      <c r="P269" s="68"/>
      <c r="T269" s="68"/>
    </row>
    <row r="270" spans="2:20">
      <c r="B270" s="68"/>
      <c r="E270" s="68"/>
      <c r="F270" s="68"/>
      <c r="H270" s="68"/>
      <c r="J270" s="68"/>
      <c r="K270" s="68"/>
      <c r="L270" s="68"/>
      <c r="M270" s="68"/>
      <c r="N270" s="68"/>
      <c r="O270" s="68"/>
      <c r="P270" s="68"/>
      <c r="T270" s="68"/>
    </row>
    <row r="271" spans="2:20">
      <c r="B271" s="68"/>
      <c r="E271" s="68"/>
      <c r="F271" s="68"/>
      <c r="H271" s="68"/>
      <c r="J271" s="68"/>
      <c r="K271" s="68"/>
      <c r="L271" s="68"/>
      <c r="M271" s="68"/>
      <c r="N271" s="68"/>
      <c r="O271" s="68"/>
      <c r="P271" s="68"/>
      <c r="T271" s="68"/>
    </row>
    <row r="272" spans="2:20">
      <c r="B272" s="68"/>
      <c r="E272" s="68"/>
      <c r="F272" s="68"/>
      <c r="H272" s="68"/>
      <c r="J272" s="68"/>
      <c r="K272" s="68"/>
      <c r="L272" s="68"/>
      <c r="M272" s="68"/>
      <c r="N272" s="68"/>
      <c r="O272" s="68"/>
      <c r="P272" s="68"/>
      <c r="T272" s="68"/>
    </row>
    <row r="273" spans="2:20">
      <c r="B273" s="68"/>
      <c r="E273" s="68"/>
      <c r="F273" s="68"/>
      <c r="H273" s="68"/>
      <c r="J273" s="68"/>
      <c r="K273" s="68"/>
      <c r="L273" s="68"/>
      <c r="M273" s="68"/>
      <c r="N273" s="68"/>
      <c r="O273" s="68"/>
      <c r="P273" s="68"/>
      <c r="T273" s="68"/>
    </row>
    <row r="274" spans="2:20">
      <c r="B274" s="68"/>
      <c r="E274" s="68"/>
      <c r="F274" s="68"/>
      <c r="H274" s="68"/>
      <c r="J274" s="68"/>
      <c r="K274" s="68"/>
      <c r="L274" s="68"/>
      <c r="M274" s="68"/>
      <c r="N274" s="68"/>
      <c r="O274" s="68"/>
      <c r="P274" s="68"/>
      <c r="T274" s="68"/>
    </row>
    <row r="275" spans="2:20">
      <c r="B275" s="68"/>
      <c r="E275" s="68"/>
      <c r="F275" s="68"/>
      <c r="H275" s="68"/>
      <c r="J275" s="68"/>
      <c r="K275" s="68"/>
      <c r="L275" s="68"/>
      <c r="M275" s="68"/>
      <c r="N275" s="68"/>
      <c r="O275" s="68"/>
      <c r="P275" s="68"/>
      <c r="T275" s="68"/>
    </row>
    <row r="276" spans="2:20">
      <c r="B276" s="68"/>
      <c r="E276" s="68"/>
      <c r="F276" s="68"/>
      <c r="H276" s="68"/>
      <c r="J276" s="68"/>
      <c r="K276" s="68"/>
      <c r="L276" s="68"/>
      <c r="M276" s="68"/>
      <c r="N276" s="68"/>
      <c r="O276" s="68"/>
      <c r="P276" s="68"/>
      <c r="T276" s="68"/>
    </row>
    <row r="277" spans="2:20">
      <c r="B277" s="68"/>
      <c r="E277" s="68"/>
      <c r="F277" s="68"/>
      <c r="H277" s="68"/>
      <c r="J277" s="68"/>
      <c r="K277" s="68"/>
      <c r="L277" s="68"/>
      <c r="M277" s="68"/>
      <c r="N277" s="68"/>
      <c r="O277" s="68"/>
      <c r="P277" s="68"/>
      <c r="T277" s="68"/>
    </row>
    <row r="278" spans="2:20">
      <c r="B278" s="68"/>
      <c r="E278" s="68"/>
      <c r="F278" s="68"/>
      <c r="H278" s="68"/>
      <c r="J278" s="68"/>
      <c r="K278" s="68"/>
      <c r="L278" s="68"/>
      <c r="M278" s="68"/>
      <c r="N278" s="68"/>
      <c r="O278" s="68"/>
      <c r="P278" s="68"/>
      <c r="T278" s="68"/>
    </row>
    <row r="279" spans="2:20">
      <c r="B279" s="68"/>
      <c r="E279" s="68"/>
      <c r="F279" s="68"/>
      <c r="H279" s="68"/>
      <c r="J279" s="68"/>
      <c r="K279" s="68"/>
      <c r="L279" s="68"/>
      <c r="M279" s="68"/>
      <c r="N279" s="68"/>
      <c r="O279" s="68"/>
      <c r="P279" s="68"/>
      <c r="T279" s="68"/>
    </row>
    <row r="280" spans="2:20">
      <c r="B280" s="68"/>
      <c r="E280" s="68"/>
      <c r="F280" s="68"/>
      <c r="H280" s="68"/>
      <c r="J280" s="68"/>
      <c r="K280" s="68"/>
      <c r="L280" s="68"/>
      <c r="M280" s="68"/>
      <c r="N280" s="68"/>
      <c r="O280" s="68"/>
      <c r="P280" s="68"/>
      <c r="T280" s="68"/>
    </row>
    <row r="281" spans="2:20">
      <c r="B281" s="68"/>
      <c r="E281" s="68"/>
      <c r="F281" s="68"/>
      <c r="H281" s="68"/>
      <c r="J281" s="68"/>
      <c r="K281" s="68"/>
      <c r="L281" s="68"/>
      <c r="M281" s="68"/>
      <c r="N281" s="68"/>
      <c r="O281" s="68"/>
      <c r="P281" s="68"/>
      <c r="T281" s="68"/>
    </row>
    <row r="282" spans="2:20">
      <c r="B282" s="68"/>
      <c r="E282" s="68"/>
      <c r="F282" s="68"/>
      <c r="H282" s="68"/>
      <c r="J282" s="68"/>
      <c r="K282" s="68"/>
      <c r="L282" s="68"/>
      <c r="M282" s="68"/>
      <c r="N282" s="68"/>
      <c r="O282" s="68"/>
      <c r="P282" s="68"/>
      <c r="T282" s="68"/>
    </row>
    <row r="283" spans="2:20">
      <c r="B283" s="68"/>
      <c r="E283" s="68"/>
      <c r="F283" s="68"/>
      <c r="H283" s="68"/>
      <c r="J283" s="68"/>
      <c r="K283" s="68"/>
      <c r="L283" s="68"/>
      <c r="M283" s="68"/>
      <c r="N283" s="68"/>
      <c r="O283" s="68"/>
      <c r="P283" s="68"/>
      <c r="T283" s="68"/>
    </row>
    <row r="284" spans="2:20">
      <c r="B284" s="68"/>
      <c r="E284" s="68"/>
      <c r="F284" s="68"/>
      <c r="H284" s="68"/>
      <c r="J284" s="68"/>
      <c r="K284" s="68"/>
      <c r="L284" s="68"/>
      <c r="M284" s="68"/>
      <c r="N284" s="68"/>
      <c r="O284" s="68"/>
      <c r="P284" s="68"/>
      <c r="T284" s="68"/>
    </row>
    <row r="285" spans="2:20">
      <c r="B285" s="68"/>
      <c r="E285" s="68"/>
      <c r="F285" s="68"/>
      <c r="H285" s="68"/>
      <c r="J285" s="68"/>
      <c r="K285" s="68"/>
      <c r="L285" s="68"/>
      <c r="M285" s="68"/>
      <c r="N285" s="68"/>
      <c r="O285" s="68"/>
      <c r="P285" s="68"/>
      <c r="T285" s="68"/>
    </row>
    <row r="286" spans="2:20">
      <c r="B286" s="68"/>
      <c r="E286" s="68"/>
      <c r="F286" s="68"/>
      <c r="H286" s="68"/>
      <c r="J286" s="68"/>
      <c r="K286" s="68"/>
      <c r="L286" s="68"/>
      <c r="M286" s="68"/>
      <c r="N286" s="68"/>
      <c r="O286" s="68"/>
      <c r="P286" s="68"/>
      <c r="T286" s="68"/>
    </row>
    <row r="287" spans="2:20">
      <c r="B287" s="68"/>
      <c r="E287" s="68"/>
      <c r="F287" s="68"/>
      <c r="H287" s="68"/>
      <c r="J287" s="68"/>
      <c r="K287" s="68"/>
      <c r="L287" s="68"/>
      <c r="M287" s="68"/>
      <c r="N287" s="68"/>
      <c r="O287" s="68"/>
      <c r="P287" s="68"/>
      <c r="T287" s="68"/>
    </row>
    <row r="288" spans="2:20">
      <c r="B288" s="68"/>
      <c r="E288" s="68"/>
      <c r="F288" s="68"/>
      <c r="H288" s="68"/>
      <c r="J288" s="68"/>
      <c r="K288" s="68"/>
      <c r="L288" s="68"/>
      <c r="M288" s="68"/>
      <c r="N288" s="68"/>
      <c r="O288" s="68"/>
      <c r="P288" s="68"/>
      <c r="T288" s="68"/>
    </row>
    <row r="295" spans="2:20">
      <c r="B295" s="68"/>
      <c r="E295" s="68"/>
      <c r="F295" s="68"/>
      <c r="H295" s="68"/>
      <c r="J295" s="68"/>
      <c r="K295" s="68"/>
      <c r="L295" s="68"/>
      <c r="M295" s="68"/>
      <c r="N295" s="68"/>
      <c r="O295" s="68"/>
      <c r="P295" s="68"/>
      <c r="T295" s="68"/>
    </row>
    <row r="296" spans="2:20">
      <c r="B296" s="68"/>
      <c r="E296" s="68"/>
      <c r="F296" s="68"/>
      <c r="H296" s="68"/>
      <c r="J296" s="68"/>
      <c r="K296" s="68"/>
      <c r="L296" s="68"/>
      <c r="M296" s="68"/>
      <c r="N296" s="68"/>
      <c r="O296" s="68"/>
      <c r="P296" s="68"/>
      <c r="T296" s="68"/>
    </row>
    <row r="301" spans="2:20">
      <c r="B301" s="68"/>
      <c r="E301" s="68"/>
      <c r="F301" s="68"/>
      <c r="H301" s="68"/>
      <c r="J301" s="68"/>
      <c r="K301" s="68"/>
      <c r="L301" s="68"/>
      <c r="M301" s="68"/>
      <c r="N301" s="68"/>
      <c r="O301" s="68"/>
      <c r="P301" s="68"/>
      <c r="T301" s="68"/>
    </row>
    <row r="302" spans="2:20">
      <c r="B302" s="68"/>
      <c r="E302" s="68"/>
      <c r="F302" s="68"/>
      <c r="H302" s="68"/>
      <c r="J302" s="68"/>
      <c r="K302" s="68"/>
      <c r="L302" s="68"/>
      <c r="M302" s="68"/>
      <c r="N302" s="68"/>
      <c r="O302" s="68"/>
      <c r="P302" s="68"/>
      <c r="T302" s="68"/>
    </row>
    <row r="303" spans="2:20">
      <c r="B303" s="68"/>
      <c r="E303" s="68"/>
      <c r="F303" s="68"/>
      <c r="H303" s="68"/>
      <c r="J303" s="68"/>
      <c r="K303" s="68"/>
      <c r="L303" s="68"/>
      <c r="M303" s="68"/>
      <c r="N303" s="68"/>
      <c r="O303" s="68"/>
      <c r="P303" s="68"/>
      <c r="T303" s="68"/>
    </row>
    <row r="304" spans="2:20">
      <c r="B304" s="68"/>
      <c r="E304" s="68"/>
      <c r="F304" s="68"/>
      <c r="H304" s="68"/>
      <c r="J304" s="68"/>
      <c r="K304" s="68"/>
      <c r="L304" s="68"/>
      <c r="M304" s="68"/>
      <c r="N304" s="68"/>
      <c r="O304" s="68"/>
      <c r="P304" s="68"/>
      <c r="T304" s="68"/>
    </row>
    <row r="305" spans="2:20">
      <c r="B305" s="68"/>
      <c r="E305" s="68"/>
      <c r="F305" s="68"/>
      <c r="H305" s="68"/>
      <c r="J305" s="68"/>
      <c r="K305" s="68"/>
      <c r="L305" s="68"/>
      <c r="M305" s="68"/>
      <c r="N305" s="68"/>
      <c r="O305" s="68"/>
      <c r="P305" s="68"/>
      <c r="T305" s="68"/>
    </row>
    <row r="306" spans="2:20">
      <c r="B306" s="68"/>
      <c r="E306" s="68"/>
      <c r="F306" s="68"/>
      <c r="H306" s="68"/>
      <c r="J306" s="68"/>
      <c r="K306" s="68"/>
      <c r="L306" s="68"/>
      <c r="M306" s="68"/>
      <c r="N306" s="68"/>
      <c r="O306" s="68"/>
      <c r="P306" s="68"/>
      <c r="T306" s="68"/>
    </row>
    <row r="307" spans="2:20">
      <c r="B307" s="68"/>
      <c r="E307" s="68"/>
      <c r="F307" s="68"/>
      <c r="H307" s="68"/>
      <c r="J307" s="68"/>
      <c r="K307" s="68"/>
      <c r="L307" s="68"/>
      <c r="M307" s="68"/>
      <c r="N307" s="68"/>
      <c r="O307" s="68"/>
      <c r="P307" s="68"/>
      <c r="T307" s="68"/>
    </row>
    <row r="308" spans="2:20">
      <c r="B308" s="68"/>
      <c r="E308" s="68"/>
      <c r="F308" s="68"/>
      <c r="H308" s="68"/>
      <c r="J308" s="68"/>
      <c r="K308" s="68"/>
      <c r="L308" s="68"/>
      <c r="M308" s="68"/>
      <c r="N308" s="68"/>
      <c r="O308" s="68"/>
      <c r="P308" s="68"/>
      <c r="T308" s="68"/>
    </row>
    <row r="309" spans="2:20">
      <c r="B309" s="68"/>
      <c r="E309" s="68"/>
      <c r="F309" s="68"/>
      <c r="H309" s="68"/>
      <c r="J309" s="68"/>
      <c r="K309" s="68"/>
      <c r="L309" s="68"/>
      <c r="M309" s="68"/>
      <c r="N309" s="68"/>
      <c r="O309" s="68"/>
      <c r="P309" s="68"/>
      <c r="T309" s="68"/>
    </row>
    <row r="310" spans="2:20">
      <c r="B310" s="68"/>
      <c r="E310" s="68"/>
      <c r="F310" s="68"/>
      <c r="H310" s="68"/>
      <c r="J310" s="68"/>
      <c r="K310" s="68"/>
      <c r="L310" s="68"/>
      <c r="M310" s="68"/>
      <c r="N310" s="68"/>
      <c r="O310" s="68"/>
      <c r="P310" s="68"/>
      <c r="T310" s="68"/>
    </row>
    <row r="311" spans="2:20">
      <c r="B311" s="68"/>
      <c r="E311" s="68"/>
      <c r="F311" s="68"/>
      <c r="H311" s="68"/>
      <c r="J311" s="68"/>
      <c r="K311" s="68"/>
      <c r="L311" s="68"/>
      <c r="M311" s="68"/>
      <c r="N311" s="68"/>
      <c r="O311" s="68"/>
      <c r="P311" s="68"/>
      <c r="T311" s="68"/>
    </row>
    <row r="312" spans="2:20">
      <c r="B312" s="68"/>
      <c r="E312" s="68"/>
      <c r="F312" s="68"/>
      <c r="H312" s="68"/>
      <c r="J312" s="68"/>
      <c r="K312" s="68"/>
      <c r="L312" s="68"/>
      <c r="M312" s="68"/>
      <c r="N312" s="68"/>
      <c r="O312" s="68"/>
      <c r="P312" s="68"/>
      <c r="T312" s="68"/>
    </row>
    <row r="313" spans="2:20">
      <c r="B313" s="68"/>
      <c r="E313" s="68"/>
      <c r="F313" s="68"/>
      <c r="H313" s="68"/>
      <c r="J313" s="68"/>
      <c r="K313" s="68"/>
      <c r="L313" s="68"/>
      <c r="M313" s="68"/>
      <c r="N313" s="68"/>
      <c r="O313" s="68"/>
      <c r="P313" s="68"/>
      <c r="T313" s="68"/>
    </row>
    <row r="314" spans="2:20">
      <c r="B314" s="68"/>
      <c r="E314" s="68"/>
      <c r="F314" s="68"/>
      <c r="H314" s="68"/>
      <c r="J314" s="68"/>
      <c r="K314" s="68"/>
      <c r="L314" s="68"/>
      <c r="M314" s="68"/>
      <c r="N314" s="68"/>
      <c r="O314" s="68"/>
      <c r="P314" s="68"/>
      <c r="T314" s="68"/>
    </row>
    <row r="315" spans="2:20">
      <c r="B315" s="68"/>
      <c r="E315" s="68"/>
      <c r="F315" s="68"/>
      <c r="H315" s="68"/>
      <c r="J315" s="68"/>
      <c r="K315" s="68"/>
      <c r="L315" s="68"/>
      <c r="M315" s="68"/>
      <c r="N315" s="68"/>
      <c r="O315" s="68"/>
      <c r="P315" s="68"/>
      <c r="T315" s="68"/>
    </row>
    <row r="316" spans="2:20">
      <c r="B316" s="68"/>
      <c r="E316" s="68"/>
      <c r="F316" s="68"/>
      <c r="H316" s="68"/>
      <c r="J316" s="68"/>
      <c r="K316" s="68"/>
      <c r="L316" s="68"/>
      <c r="M316" s="68"/>
      <c r="N316" s="68"/>
      <c r="O316" s="68"/>
      <c r="P316" s="68"/>
      <c r="T316" s="68"/>
    </row>
    <row r="320" spans="2:20">
      <c r="B320" s="68"/>
      <c r="E320" s="68"/>
      <c r="F320" s="68"/>
      <c r="H320" s="68"/>
      <c r="J320" s="68"/>
      <c r="K320" s="68"/>
      <c r="L320" s="68"/>
      <c r="M320" s="68"/>
      <c r="N320" s="68"/>
      <c r="O320" s="68"/>
      <c r="P320" s="68"/>
      <c r="T320" s="68"/>
    </row>
    <row r="321" spans="2:20">
      <c r="B321" s="68"/>
      <c r="E321" s="68"/>
      <c r="F321" s="68"/>
      <c r="H321" s="68"/>
      <c r="J321" s="68"/>
      <c r="K321" s="68"/>
      <c r="L321" s="68"/>
      <c r="M321" s="68"/>
      <c r="N321" s="68"/>
      <c r="O321" s="68"/>
      <c r="P321" s="68"/>
      <c r="T321" s="68"/>
    </row>
  </sheetData>
  <mergeCells count="15">
    <mergeCell ref="U5:U7"/>
    <mergeCell ref="O6:O7"/>
    <mergeCell ref="P6:P7"/>
    <mergeCell ref="Q6:T6"/>
    <mergeCell ref="A3:C3"/>
    <mergeCell ref="B5:B7"/>
    <mergeCell ref="C5:C7"/>
    <mergeCell ref="D5:D7"/>
    <mergeCell ref="E5:E7"/>
    <mergeCell ref="F5:F7"/>
    <mergeCell ref="G5:G7"/>
    <mergeCell ref="H5:H7"/>
    <mergeCell ref="K5:K7"/>
    <mergeCell ref="L5:L7"/>
    <mergeCell ref="O5:T5"/>
  </mergeCells>
  <printOptions horizontalCentered="1" gridLines="1"/>
  <pageMargins left="0.6" right="0.46" top="0.5" bottom="0.5" header="0.5" footer="0.5"/>
  <pageSetup paperSize="5" scale="65" orientation="landscape" horizontalDpi="4294967292" verticalDpi="72" r:id="rId1"/>
  <headerFooter alignWithMargins="0"/>
  <rowBreaks count="5" manualBreakCount="5">
    <brk id="50" max="16383" man="1"/>
    <brk id="97" max="16383" man="1"/>
    <brk id="147" max="19" man="1"/>
    <brk id="197" max="19" man="1"/>
    <brk id="23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87"/>
  <sheetViews>
    <sheetView zoomScaleNormal="100" workbookViewId="0">
      <pane ySplit="9" topLeftCell="A52" activePane="bottomLeft" state="frozen"/>
      <selection pane="bottomLeft" activeCell="F70" sqref="F70"/>
    </sheetView>
  </sheetViews>
  <sheetFormatPr defaultColWidth="9" defaultRowHeight="11.25"/>
  <cols>
    <col min="1" max="1" width="2.85546875" style="205" customWidth="1"/>
    <col min="2" max="2" width="13.140625" style="204" customWidth="1"/>
    <col min="3" max="3" width="19.42578125" style="205" customWidth="1"/>
    <col min="4" max="4" width="8.140625" style="242" customWidth="1"/>
    <col min="5" max="5" width="15.7109375" style="207" customWidth="1"/>
    <col min="6" max="6" width="22.140625" style="207" customWidth="1"/>
    <col min="7" max="7" width="9.42578125" style="208" hidden="1" customWidth="1"/>
    <col min="8" max="16384" width="9" style="205"/>
  </cols>
  <sheetData>
    <row r="1" spans="1:8">
      <c r="A1" s="203" t="s">
        <v>0</v>
      </c>
      <c r="D1" s="206"/>
    </row>
    <row r="2" spans="1:8">
      <c r="A2" s="203" t="s">
        <v>790</v>
      </c>
      <c r="D2" s="206"/>
    </row>
    <row r="3" spans="1:8">
      <c r="A3" s="336">
        <v>41606</v>
      </c>
      <c r="B3" s="336"/>
      <c r="C3" s="336"/>
      <c r="D3" s="206"/>
    </row>
    <row r="4" spans="1:8">
      <c r="A4" s="220"/>
      <c r="B4" s="220"/>
      <c r="C4" s="220"/>
      <c r="D4" s="206"/>
    </row>
    <row r="5" spans="1:8">
      <c r="A5" s="220"/>
      <c r="B5" s="220"/>
      <c r="C5" s="220"/>
      <c r="D5" s="206"/>
    </row>
    <row r="6" spans="1:8">
      <c r="A6" s="220"/>
      <c r="B6" s="220" t="s">
        <v>1505</v>
      </c>
      <c r="C6" s="220"/>
      <c r="D6" s="206"/>
    </row>
    <row r="7" spans="1:8" ht="12" thickBot="1">
      <c r="D7" s="206"/>
    </row>
    <row r="8" spans="1:8" s="209" customFormat="1" ht="15.75" customHeight="1" thickBot="1">
      <c r="B8" s="319" t="s">
        <v>1</v>
      </c>
      <c r="C8" s="322" t="s">
        <v>5</v>
      </c>
      <c r="D8" s="337" t="s">
        <v>6</v>
      </c>
      <c r="E8" s="335" t="s">
        <v>7</v>
      </c>
      <c r="F8" s="335" t="s">
        <v>788</v>
      </c>
      <c r="G8" s="210"/>
      <c r="H8" s="211"/>
    </row>
    <row r="9" spans="1:8" ht="12.75" customHeight="1" thickBot="1">
      <c r="B9" s="319"/>
      <c r="C9" s="322"/>
      <c r="D9" s="337"/>
      <c r="E9" s="335"/>
      <c r="F9" s="335"/>
      <c r="G9" s="212" t="s">
        <v>736</v>
      </c>
    </row>
    <row r="10" spans="1:8">
      <c r="B10" s="176">
        <v>41606</v>
      </c>
      <c r="C10" s="241" t="s">
        <v>915</v>
      </c>
      <c r="D10" s="217">
        <v>7</v>
      </c>
      <c r="E10" s="208">
        <v>7700</v>
      </c>
      <c r="F10" s="208">
        <f t="shared" ref="F10:F29" si="0">E10*D10</f>
        <v>53900</v>
      </c>
    </row>
    <row r="11" spans="1:8">
      <c r="B11" s="176">
        <v>41606</v>
      </c>
      <c r="C11" s="179" t="s">
        <v>1185</v>
      </c>
      <c r="D11" s="217">
        <v>7</v>
      </c>
      <c r="E11" s="208">
        <v>10700</v>
      </c>
      <c r="F11" s="208">
        <f t="shared" si="0"/>
        <v>74900</v>
      </c>
    </row>
    <row r="12" spans="1:8">
      <c r="B12" s="176">
        <v>41606</v>
      </c>
      <c r="C12" s="179" t="s">
        <v>1499</v>
      </c>
      <c r="D12" s="217">
        <v>1</v>
      </c>
      <c r="E12" s="208">
        <v>12300</v>
      </c>
      <c r="F12" s="208">
        <f t="shared" si="0"/>
        <v>12300</v>
      </c>
      <c r="G12" s="208">
        <v>500</v>
      </c>
    </row>
    <row r="13" spans="1:8">
      <c r="B13" s="176">
        <v>41606</v>
      </c>
      <c r="C13" s="179" t="s">
        <v>1498</v>
      </c>
      <c r="D13" s="217">
        <v>2</v>
      </c>
      <c r="E13" s="208">
        <v>13000</v>
      </c>
      <c r="F13" s="208">
        <f t="shared" si="0"/>
        <v>26000</v>
      </c>
    </row>
    <row r="14" spans="1:8">
      <c r="B14" s="176">
        <v>41606</v>
      </c>
      <c r="C14" s="179" t="s">
        <v>1309</v>
      </c>
      <c r="D14" s="217">
        <v>2</v>
      </c>
      <c r="E14" s="208">
        <v>14300</v>
      </c>
      <c r="F14" s="208">
        <f t="shared" si="0"/>
        <v>28600</v>
      </c>
    </row>
    <row r="15" spans="1:8">
      <c r="B15" s="271">
        <v>41606</v>
      </c>
      <c r="C15" s="205" t="s">
        <v>1497</v>
      </c>
      <c r="D15" s="242">
        <v>18</v>
      </c>
      <c r="E15" s="208">
        <v>14900</v>
      </c>
      <c r="F15" s="208">
        <f t="shared" si="0"/>
        <v>268200</v>
      </c>
    </row>
    <row r="16" spans="1:8">
      <c r="B16" s="176">
        <v>41606</v>
      </c>
      <c r="C16" s="179" t="s">
        <v>1500</v>
      </c>
      <c r="D16" s="217">
        <v>1</v>
      </c>
      <c r="E16" s="208">
        <v>15400</v>
      </c>
      <c r="F16" s="208">
        <f t="shared" si="0"/>
        <v>15400</v>
      </c>
    </row>
    <row r="17" spans="2:7">
      <c r="B17" s="176">
        <v>41606</v>
      </c>
      <c r="C17" s="179" t="s">
        <v>1221</v>
      </c>
      <c r="D17" s="217">
        <v>3</v>
      </c>
      <c r="E17" s="208">
        <v>17000</v>
      </c>
      <c r="F17" s="208">
        <f t="shared" si="0"/>
        <v>51000</v>
      </c>
    </row>
    <row r="18" spans="2:7">
      <c r="B18" s="176">
        <v>41606</v>
      </c>
      <c r="C18" s="179" t="s">
        <v>1190</v>
      </c>
      <c r="D18" s="217">
        <v>5</v>
      </c>
      <c r="E18" s="208">
        <v>19000</v>
      </c>
      <c r="F18" s="208">
        <f t="shared" si="0"/>
        <v>95000</v>
      </c>
    </row>
    <row r="19" spans="2:7" ht="12.75" customHeight="1">
      <c r="B19" s="271">
        <v>41606</v>
      </c>
      <c r="C19" s="205" t="s">
        <v>1495</v>
      </c>
      <c r="D19" s="242">
        <v>2</v>
      </c>
      <c r="E19" s="208">
        <v>22200</v>
      </c>
      <c r="F19" s="208">
        <f t="shared" si="0"/>
        <v>44400</v>
      </c>
    </row>
    <row r="20" spans="2:7">
      <c r="B20" s="271">
        <v>41606</v>
      </c>
      <c r="C20" s="205" t="s">
        <v>1494</v>
      </c>
      <c r="D20" s="242">
        <v>1</v>
      </c>
      <c r="E20" s="208">
        <v>22700</v>
      </c>
      <c r="F20" s="208">
        <f t="shared" si="0"/>
        <v>22700</v>
      </c>
      <c r="G20" s="208">
        <v>300</v>
      </c>
    </row>
    <row r="21" spans="2:7">
      <c r="B21" s="176">
        <v>41606</v>
      </c>
      <c r="C21" s="179" t="s">
        <v>1493</v>
      </c>
      <c r="D21" s="217">
        <v>1</v>
      </c>
      <c r="E21" s="208">
        <v>12700</v>
      </c>
      <c r="F21" s="208">
        <f t="shared" si="0"/>
        <v>12700</v>
      </c>
    </row>
    <row r="22" spans="2:7">
      <c r="B22" s="176">
        <v>41606</v>
      </c>
      <c r="C22" s="179" t="s">
        <v>1492</v>
      </c>
      <c r="D22" s="217">
        <v>1</v>
      </c>
      <c r="E22" s="208">
        <v>15800</v>
      </c>
      <c r="F22" s="208">
        <f t="shared" si="0"/>
        <v>15800</v>
      </c>
    </row>
    <row r="23" spans="2:7">
      <c r="B23" s="271">
        <v>41606</v>
      </c>
      <c r="C23" s="205" t="s">
        <v>1492</v>
      </c>
      <c r="D23" s="242">
        <v>2</v>
      </c>
      <c r="E23" s="208">
        <v>15300</v>
      </c>
      <c r="F23" s="208">
        <f t="shared" si="0"/>
        <v>30600</v>
      </c>
      <c r="G23" s="208">
        <v>400</v>
      </c>
    </row>
    <row r="24" spans="2:7">
      <c r="B24" s="176">
        <v>41606</v>
      </c>
      <c r="C24" s="179" t="s">
        <v>1491</v>
      </c>
      <c r="D24" s="217">
        <v>1</v>
      </c>
      <c r="E24" s="208">
        <v>9350</v>
      </c>
      <c r="F24" s="208">
        <f t="shared" si="0"/>
        <v>9350</v>
      </c>
    </row>
    <row r="25" spans="2:7">
      <c r="B25" s="176">
        <v>41606</v>
      </c>
      <c r="C25" s="179" t="s">
        <v>1100</v>
      </c>
      <c r="D25" s="217">
        <v>54</v>
      </c>
      <c r="E25" s="208">
        <v>650</v>
      </c>
      <c r="F25" s="208">
        <f t="shared" si="0"/>
        <v>35100</v>
      </c>
    </row>
    <row r="26" spans="2:7">
      <c r="B26" s="271">
        <v>41606</v>
      </c>
      <c r="C26" s="205" t="s">
        <v>1100</v>
      </c>
      <c r="D26" s="242">
        <v>10</v>
      </c>
      <c r="E26" s="208">
        <v>550</v>
      </c>
      <c r="F26" s="208">
        <f t="shared" si="0"/>
        <v>5500</v>
      </c>
    </row>
    <row r="27" spans="2:7">
      <c r="B27" s="176">
        <v>41606</v>
      </c>
      <c r="C27" s="179" t="s">
        <v>875</v>
      </c>
      <c r="D27" s="217">
        <v>19</v>
      </c>
      <c r="E27" s="208">
        <v>950</v>
      </c>
      <c r="F27" s="208">
        <f t="shared" si="0"/>
        <v>18050</v>
      </c>
    </row>
    <row r="28" spans="2:7">
      <c r="B28" s="176">
        <v>41606</v>
      </c>
      <c r="C28" s="205" t="s">
        <v>1504</v>
      </c>
      <c r="D28" s="217">
        <v>59</v>
      </c>
      <c r="E28" s="208">
        <v>1100</v>
      </c>
      <c r="F28" s="208">
        <f t="shared" si="0"/>
        <v>64900</v>
      </c>
    </row>
    <row r="29" spans="2:7">
      <c r="B29" s="271">
        <v>41606</v>
      </c>
      <c r="C29" s="205" t="s">
        <v>1504</v>
      </c>
      <c r="D29" s="242">
        <v>2</v>
      </c>
      <c r="E29" s="208">
        <v>1000</v>
      </c>
      <c r="F29" s="208">
        <f t="shared" si="0"/>
        <v>2000</v>
      </c>
    </row>
    <row r="30" spans="2:7" hidden="1">
      <c r="B30" s="271">
        <v>41606</v>
      </c>
      <c r="E30" s="208"/>
      <c r="F30" s="208"/>
    </row>
    <row r="31" spans="2:7">
      <c r="B31" s="176">
        <v>41606</v>
      </c>
      <c r="C31" s="179" t="s">
        <v>1490</v>
      </c>
      <c r="D31" s="217">
        <v>4</v>
      </c>
      <c r="E31" s="208">
        <v>5400</v>
      </c>
      <c r="F31" s="208">
        <f>E31*D31</f>
        <v>21600</v>
      </c>
    </row>
    <row r="32" spans="2:7">
      <c r="B32" s="176">
        <v>41606</v>
      </c>
      <c r="C32" s="179" t="s">
        <v>1076</v>
      </c>
      <c r="D32" s="217">
        <v>9</v>
      </c>
      <c r="E32" s="208">
        <v>7000</v>
      </c>
      <c r="F32" s="208">
        <f>E32*D32</f>
        <v>63000</v>
      </c>
    </row>
    <row r="33" spans="2:6" hidden="1">
      <c r="B33" s="271"/>
      <c r="E33" s="208"/>
      <c r="F33" s="208"/>
    </row>
    <row r="34" spans="2:6" hidden="1">
      <c r="B34" s="271"/>
      <c r="E34" s="208"/>
      <c r="F34" s="208"/>
    </row>
    <row r="35" spans="2:6" hidden="1">
      <c r="B35" s="271"/>
      <c r="E35" s="208"/>
      <c r="F35" s="208"/>
    </row>
    <row r="36" spans="2:6" hidden="1">
      <c r="B36" s="271"/>
      <c r="E36" s="208"/>
      <c r="F36" s="208"/>
    </row>
    <row r="37" spans="2:6">
      <c r="B37" s="176">
        <v>41606</v>
      </c>
      <c r="C37" s="179" t="s">
        <v>1489</v>
      </c>
      <c r="D37" s="217">
        <v>17</v>
      </c>
      <c r="E37" s="208">
        <v>9000</v>
      </c>
      <c r="F37" s="208">
        <f>E37*D37</f>
        <v>153000</v>
      </c>
    </row>
    <row r="38" spans="2:6" hidden="1">
      <c r="B38" s="271"/>
      <c r="E38" s="208"/>
      <c r="F38" s="208"/>
    </row>
    <row r="39" spans="2:6">
      <c r="B39" s="271">
        <v>41606</v>
      </c>
      <c r="C39" s="205" t="s">
        <v>1488</v>
      </c>
      <c r="D39" s="242">
        <v>1</v>
      </c>
      <c r="E39" s="208">
        <v>18400</v>
      </c>
      <c r="F39" s="208">
        <f t="shared" ref="F39:F57" si="1">E39*D39</f>
        <v>18400</v>
      </c>
    </row>
    <row r="40" spans="2:6">
      <c r="B40" s="271">
        <v>41606</v>
      </c>
      <c r="C40" s="205" t="s">
        <v>1485</v>
      </c>
      <c r="D40" s="242">
        <v>2</v>
      </c>
      <c r="E40" s="208">
        <v>17500</v>
      </c>
      <c r="F40" s="208">
        <f t="shared" si="1"/>
        <v>35000</v>
      </c>
    </row>
    <row r="41" spans="2:6">
      <c r="B41" s="271">
        <v>41606</v>
      </c>
      <c r="C41" s="205" t="s">
        <v>1486</v>
      </c>
      <c r="D41" s="242">
        <v>1</v>
      </c>
      <c r="E41" s="208">
        <v>20700</v>
      </c>
      <c r="F41" s="208">
        <f t="shared" si="1"/>
        <v>20700</v>
      </c>
    </row>
    <row r="42" spans="2:6">
      <c r="B42" s="176">
        <v>41606</v>
      </c>
      <c r="C42" s="179" t="s">
        <v>1484</v>
      </c>
      <c r="D42" s="217">
        <v>1</v>
      </c>
      <c r="E42" s="208">
        <v>28900</v>
      </c>
      <c r="F42" s="208">
        <f t="shared" si="1"/>
        <v>28900</v>
      </c>
    </row>
    <row r="43" spans="2:6">
      <c r="B43" s="271">
        <v>41606</v>
      </c>
      <c r="C43" s="205" t="s">
        <v>1484</v>
      </c>
      <c r="D43" s="242">
        <v>1</v>
      </c>
      <c r="E43" s="208">
        <v>27000</v>
      </c>
      <c r="F43" s="208">
        <f t="shared" si="1"/>
        <v>27000</v>
      </c>
    </row>
    <row r="44" spans="2:6">
      <c r="B44" s="271">
        <v>41606</v>
      </c>
      <c r="C44" s="205" t="s">
        <v>1487</v>
      </c>
      <c r="D44" s="242">
        <v>2</v>
      </c>
      <c r="E44" s="208">
        <v>33950</v>
      </c>
      <c r="F44" s="208">
        <f t="shared" si="1"/>
        <v>67900</v>
      </c>
    </row>
    <row r="45" spans="2:6">
      <c r="B45" s="176">
        <v>41606</v>
      </c>
      <c r="C45" s="179" t="s">
        <v>1483</v>
      </c>
      <c r="D45" s="217">
        <v>4</v>
      </c>
      <c r="E45" s="208">
        <v>25500</v>
      </c>
      <c r="F45" s="208">
        <f t="shared" si="1"/>
        <v>102000</v>
      </c>
    </row>
    <row r="46" spans="2:6">
      <c r="B46" s="271">
        <v>41606</v>
      </c>
      <c r="C46" s="205" t="s">
        <v>1482</v>
      </c>
      <c r="D46" s="242">
        <v>2</v>
      </c>
      <c r="E46" s="208">
        <v>28600</v>
      </c>
      <c r="F46" s="208">
        <f t="shared" si="1"/>
        <v>57200</v>
      </c>
    </row>
    <row r="47" spans="2:6">
      <c r="B47" s="176">
        <v>41606</v>
      </c>
      <c r="C47" s="179" t="s">
        <v>1481</v>
      </c>
      <c r="D47" s="217">
        <v>6</v>
      </c>
      <c r="E47" s="208">
        <v>36700</v>
      </c>
      <c r="F47" s="208">
        <f t="shared" si="1"/>
        <v>220200</v>
      </c>
    </row>
    <row r="48" spans="2:6">
      <c r="B48" s="271">
        <v>41606</v>
      </c>
      <c r="C48" s="205" t="s">
        <v>1480</v>
      </c>
      <c r="D48" s="242">
        <v>2</v>
      </c>
      <c r="E48" s="208">
        <v>37700</v>
      </c>
      <c r="F48" s="208">
        <f t="shared" si="1"/>
        <v>75400</v>
      </c>
    </row>
    <row r="49" spans="2:6">
      <c r="B49" s="176">
        <v>41606</v>
      </c>
      <c r="C49" s="179" t="s">
        <v>1148</v>
      </c>
      <c r="D49" s="217">
        <v>5</v>
      </c>
      <c r="E49" s="208">
        <v>3800</v>
      </c>
      <c r="F49" s="208">
        <f t="shared" si="1"/>
        <v>19000</v>
      </c>
    </row>
    <row r="50" spans="2:6">
      <c r="B50" s="271">
        <v>41606</v>
      </c>
      <c r="C50" s="205" t="s">
        <v>1466</v>
      </c>
      <c r="D50" s="242">
        <v>5</v>
      </c>
      <c r="E50" s="208">
        <v>300</v>
      </c>
      <c r="F50" s="208">
        <f t="shared" si="1"/>
        <v>1500</v>
      </c>
    </row>
    <row r="51" spans="2:6">
      <c r="B51" s="271">
        <v>41606</v>
      </c>
      <c r="C51" s="205" t="s">
        <v>1467</v>
      </c>
      <c r="D51" s="242">
        <v>6</v>
      </c>
      <c r="E51" s="208">
        <v>300</v>
      </c>
      <c r="F51" s="208">
        <f t="shared" si="1"/>
        <v>1800</v>
      </c>
    </row>
    <row r="52" spans="2:6">
      <c r="B52" s="176">
        <v>41606</v>
      </c>
      <c r="C52" s="179" t="s">
        <v>883</v>
      </c>
      <c r="D52" s="217">
        <v>31</v>
      </c>
      <c r="E52" s="208">
        <v>5500</v>
      </c>
      <c r="F52" s="208">
        <f t="shared" si="1"/>
        <v>170500</v>
      </c>
    </row>
    <row r="53" spans="2:6">
      <c r="B53" s="271">
        <v>41606</v>
      </c>
      <c r="C53" s="205" t="s">
        <v>883</v>
      </c>
      <c r="D53" s="242">
        <v>1</v>
      </c>
      <c r="E53" s="208">
        <v>5000</v>
      </c>
      <c r="F53" s="208">
        <f t="shared" si="1"/>
        <v>5000</v>
      </c>
    </row>
    <row r="54" spans="2:6">
      <c r="B54" s="176">
        <v>41606</v>
      </c>
      <c r="C54" s="179" t="s">
        <v>1085</v>
      </c>
      <c r="D54" s="217">
        <v>15</v>
      </c>
      <c r="E54" s="208">
        <v>10500</v>
      </c>
      <c r="F54" s="208">
        <f t="shared" si="1"/>
        <v>157500</v>
      </c>
    </row>
    <row r="55" spans="2:6">
      <c r="B55" s="176">
        <v>41606</v>
      </c>
      <c r="C55" s="179" t="s">
        <v>1079</v>
      </c>
      <c r="D55" s="217">
        <v>15</v>
      </c>
      <c r="E55" s="208">
        <v>16500</v>
      </c>
      <c r="F55" s="208">
        <f t="shared" si="1"/>
        <v>247500</v>
      </c>
    </row>
    <row r="56" spans="2:6">
      <c r="B56" s="176">
        <v>41606</v>
      </c>
      <c r="C56" s="179" t="s">
        <v>1472</v>
      </c>
      <c r="D56" s="217">
        <v>8</v>
      </c>
      <c r="E56" s="208">
        <v>300</v>
      </c>
      <c r="F56" s="208">
        <f t="shared" si="1"/>
        <v>2400</v>
      </c>
    </row>
    <row r="57" spans="2:6">
      <c r="B57" s="176">
        <v>41606</v>
      </c>
      <c r="C57" s="179" t="s">
        <v>1471</v>
      </c>
      <c r="D57" s="217">
        <v>8</v>
      </c>
      <c r="E57" s="208">
        <v>500</v>
      </c>
      <c r="F57" s="208">
        <f t="shared" si="1"/>
        <v>4000</v>
      </c>
    </row>
    <row r="58" spans="2:6" ht="12" thickBot="1">
      <c r="B58" s="243" t="s">
        <v>1507</v>
      </c>
      <c r="C58" s="244"/>
      <c r="D58" s="245"/>
      <c r="E58" s="246"/>
      <c r="F58" s="246">
        <f>SUM(F10:F57)</f>
        <v>2385900</v>
      </c>
    </row>
    <row r="59" spans="2:6" ht="12" thickTop="1">
      <c r="B59" s="247"/>
      <c r="C59" s="248"/>
      <c r="D59" s="249"/>
      <c r="E59" s="250"/>
      <c r="F59" s="250"/>
    </row>
    <row r="60" spans="2:6">
      <c r="B60" s="247"/>
      <c r="C60" s="248"/>
      <c r="D60" s="249"/>
      <c r="E60" s="250"/>
      <c r="F60" s="250"/>
    </row>
    <row r="61" spans="2:6">
      <c r="B61" s="247"/>
      <c r="C61" s="248"/>
      <c r="D61" s="249"/>
      <c r="E61" s="250"/>
      <c r="F61" s="250"/>
    </row>
    <row r="62" spans="2:6">
      <c r="B62" s="220" t="s">
        <v>1506</v>
      </c>
      <c r="C62" s="220"/>
      <c r="D62" s="206"/>
    </row>
    <row r="63" spans="2:6" ht="12" thickBot="1">
      <c r="D63" s="206"/>
    </row>
    <row r="64" spans="2:6" ht="12" thickBot="1">
      <c r="B64" s="319" t="s">
        <v>1</v>
      </c>
      <c r="C64" s="322" t="s">
        <v>5</v>
      </c>
      <c r="D64" s="337" t="s">
        <v>6</v>
      </c>
      <c r="E64" s="335" t="s">
        <v>7</v>
      </c>
      <c r="F64" s="335" t="s">
        <v>788</v>
      </c>
    </row>
    <row r="65" spans="2:6" ht="12" thickBot="1">
      <c r="B65" s="319"/>
      <c r="C65" s="322"/>
      <c r="D65" s="337"/>
      <c r="E65" s="335"/>
      <c r="F65" s="335"/>
    </row>
    <row r="66" spans="2:6">
      <c r="B66" s="176">
        <v>41606</v>
      </c>
      <c r="C66" s="179" t="s">
        <v>1126</v>
      </c>
      <c r="D66" s="217">
        <v>8</v>
      </c>
      <c r="E66" s="208">
        <v>12300</v>
      </c>
      <c r="F66" s="208">
        <f>E66*D66</f>
        <v>98400</v>
      </c>
    </row>
    <row r="67" spans="2:6">
      <c r="B67" s="271">
        <v>41606</v>
      </c>
      <c r="C67" s="205" t="s">
        <v>1496</v>
      </c>
      <c r="D67" s="242">
        <v>4</v>
      </c>
      <c r="E67" s="208">
        <v>14000</v>
      </c>
      <c r="F67" s="208">
        <f>E67*D67</f>
        <v>56000</v>
      </c>
    </row>
    <row r="68" spans="2:6" ht="12" thickBot="1">
      <c r="B68" s="243" t="s">
        <v>1507</v>
      </c>
      <c r="C68" s="244"/>
      <c r="D68" s="245"/>
      <c r="E68" s="246"/>
      <c r="F68" s="246">
        <f>SUM(F66:F67)</f>
        <v>154400</v>
      </c>
    </row>
    <row r="69" spans="2:6" ht="12" thickTop="1">
      <c r="B69" s="247"/>
      <c r="C69" s="248"/>
      <c r="D69" s="249"/>
      <c r="E69" s="250"/>
      <c r="F69" s="250"/>
    </row>
    <row r="70" spans="2:6" ht="13.5" thickBot="1">
      <c r="B70" s="251" t="s">
        <v>1508</v>
      </c>
      <c r="C70" s="252"/>
      <c r="D70" s="253"/>
      <c r="E70" s="254"/>
      <c r="F70" s="255">
        <f>F68+F58</f>
        <v>2540300</v>
      </c>
    </row>
    <row r="71" spans="2:6" ht="12" thickTop="1">
      <c r="B71" s="247"/>
      <c r="C71" s="248"/>
      <c r="D71" s="249"/>
      <c r="E71" s="250"/>
      <c r="F71" s="250"/>
    </row>
    <row r="72" spans="2:6">
      <c r="B72" s="247"/>
      <c r="C72" s="248"/>
      <c r="D72" s="249"/>
      <c r="E72" s="250"/>
      <c r="F72" s="250"/>
    </row>
    <row r="73" spans="2:6">
      <c r="B73" s="247"/>
      <c r="C73" s="248"/>
      <c r="D73" s="249"/>
      <c r="E73" s="250"/>
      <c r="F73" s="250"/>
    </row>
    <row r="74" spans="2:6" ht="14.25">
      <c r="B74" s="236" t="s">
        <v>1465</v>
      </c>
      <c r="C74" s="237"/>
      <c r="D74" s="276"/>
      <c r="E74" s="160"/>
      <c r="F74" s="161" t="s">
        <v>1512</v>
      </c>
    </row>
    <row r="75" spans="2:6" ht="14.25">
      <c r="B75" s="159"/>
      <c r="C75" s="160"/>
      <c r="D75" s="169"/>
      <c r="E75" s="168"/>
      <c r="F75" s="168"/>
    </row>
    <row r="76" spans="2:6" ht="14.25">
      <c r="B76" s="159"/>
      <c r="C76" s="160"/>
      <c r="D76" s="169"/>
      <c r="E76" s="168"/>
      <c r="F76" s="168"/>
    </row>
    <row r="77" spans="2:6" ht="14.25">
      <c r="B77" s="159"/>
      <c r="C77" s="160"/>
      <c r="D77" s="169"/>
      <c r="E77" s="160"/>
      <c r="F77" s="168"/>
    </row>
    <row r="78" spans="2:6" ht="14.25">
      <c r="B78" s="275" t="s">
        <v>1510</v>
      </c>
      <c r="C78" s="160"/>
      <c r="D78" s="169"/>
      <c r="E78" s="160"/>
      <c r="F78" s="277" t="s">
        <v>1513</v>
      </c>
    </row>
    <row r="79" spans="2:6" ht="14.25">
      <c r="B79" s="275" t="s">
        <v>1511</v>
      </c>
      <c r="C79" s="160"/>
      <c r="D79" s="169"/>
      <c r="E79" s="160"/>
      <c r="F79" s="277" t="s">
        <v>1514</v>
      </c>
    </row>
    <row r="80" spans="2:6">
      <c r="B80" s="247"/>
      <c r="C80" s="248"/>
      <c r="D80" s="249"/>
      <c r="E80" s="250"/>
      <c r="F80" s="250"/>
    </row>
    <row r="84" spans="4:6">
      <c r="F84" s="207">
        <v>2506300</v>
      </c>
    </row>
    <row r="85" spans="4:6">
      <c r="D85" s="256" t="s">
        <v>1501</v>
      </c>
      <c r="E85" s="205"/>
      <c r="F85" s="207">
        <v>12000</v>
      </c>
    </row>
    <row r="86" spans="4:6">
      <c r="D86" s="256" t="s">
        <v>1502</v>
      </c>
      <c r="E86" s="205"/>
      <c r="F86" s="207">
        <v>22000</v>
      </c>
    </row>
    <row r="87" spans="4:6">
      <c r="F87" s="207">
        <f>F85+F84+F86</f>
        <v>2540300</v>
      </c>
    </row>
  </sheetData>
  <sortState ref="B8:F367">
    <sortCondition ref="C8:C367"/>
  </sortState>
  <mergeCells count="11">
    <mergeCell ref="F64:F65"/>
    <mergeCell ref="A3:C3"/>
    <mergeCell ref="B64:B65"/>
    <mergeCell ref="C64:C65"/>
    <mergeCell ref="D64:D65"/>
    <mergeCell ref="E64:E65"/>
    <mergeCell ref="E8:E9"/>
    <mergeCell ref="F8:F9"/>
    <mergeCell ref="C8:C9"/>
    <mergeCell ref="D8:D9"/>
    <mergeCell ref="B8:B9"/>
  </mergeCells>
  <phoneticPr fontId="19" type="noConversion"/>
  <printOptions horizontalCentered="1" gridLines="1"/>
  <pageMargins left="0.6" right="0.46" top="0.5" bottom="0.5" header="0.5" footer="0.5"/>
  <pageSetup paperSize="5" scale="65" orientation="landscape" horizontalDpi="429496729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Nov30</vt:lpstr>
      <vt:lpstr>Nov 30 - 2 (2)</vt:lpstr>
      <vt:lpstr>FOR P.O. Nov 30</vt:lpstr>
      <vt:lpstr>Nov29</vt:lpstr>
      <vt:lpstr>Nov29 - 2</vt:lpstr>
      <vt:lpstr>FOR P.O. Nov29 </vt:lpstr>
      <vt:lpstr>Nov28</vt:lpstr>
      <vt:lpstr>Nov 28 - 2 (2)</vt:lpstr>
      <vt:lpstr>FOR P.O. Nov 28 </vt:lpstr>
      <vt:lpstr>NOV27</vt:lpstr>
      <vt:lpstr>FOR P.O. NOV27</vt:lpstr>
      <vt:lpstr>SUMMARY OF TOTAL SALES</vt:lpstr>
      <vt:lpstr>'Nov28'!Print_Area</vt:lpstr>
      <vt:lpstr>'Nov29'!Print_Area</vt:lpstr>
      <vt:lpstr>'Nov30'!Print_Area</vt:lpstr>
      <vt:lpstr>'FOR P.O. Nov 28 '!Print_Titles</vt:lpstr>
      <vt:lpstr>'FOR P.O. Nov 30'!Print_Titles</vt:lpstr>
      <vt:lpstr>'FOR P.O. Nov29 '!Print_Titles</vt:lpstr>
      <vt:lpstr>'Nov 28 - 2 (2)'!Print_Titles</vt:lpstr>
      <vt:lpstr>'Nov 30 - 2 (2)'!Print_Titles</vt:lpstr>
      <vt:lpstr>'Nov28'!Print_Titles</vt:lpstr>
      <vt:lpstr>'Nov29'!Print_Titles</vt:lpstr>
      <vt:lpstr>'Nov29 - 2'!Print_Titles</vt:lpstr>
      <vt:lpstr>'Nov30'!Print_Titles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KOLIN</dc:creator>
  <cp:lastModifiedBy>MART</cp:lastModifiedBy>
  <cp:lastPrinted>2013-12-10T09:28:06Z</cp:lastPrinted>
  <dcterms:created xsi:type="dcterms:W3CDTF">2013-11-28T02:36:40Z</dcterms:created>
  <dcterms:modified xsi:type="dcterms:W3CDTF">2013-12-12T05:49:52Z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-561378293</vt:i4>
  </property>
  <property fmtid="{D5CDD505-2E9C-101B-9397-08002B2CF9AE}" pid="3" name="_EmailSubject">
    <vt:lpwstr>Factory Sale 2013</vt:lpwstr>
  </property>
  <property fmtid="{D5CDD505-2E9C-101B-9397-08002B2CF9AE}" pid="4" name="_AuthorEmail">
    <vt:lpwstr>tasoriano@kolinphil.com.ph</vt:lpwstr>
  </property>
  <property fmtid="{D5CDD505-2E9C-101B-9397-08002B2CF9AE}" pid="5" name="_AuthorEmailDisplayName">
    <vt:lpwstr>Therry Anne Soriano</vt:lpwstr>
  </property>
  <property fmtid="{D5CDD505-2E9C-101B-9397-08002B2CF9AE}" pid="6" name="_ReviewingToolsShownOnce">
    <vt:lpwstr/>
  </property>
</Properties>
</file>