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675" firstSheet="26" activeTab="26"/>
  </bookViews>
  <sheets>
    <sheet name="TANZA OASIS" sheetId="1" r:id="rId1"/>
    <sheet name="MAXIBUILD INC." sheetId="4" r:id="rId2"/>
    <sheet name="DOMINGO NATIVIDAD" sheetId="5" r:id="rId3"/>
    <sheet name="ATLANTIC GRAINS" sheetId="6" r:id="rId4"/>
    <sheet name="CHITO MARCOS" sheetId="7" r:id="rId5"/>
    <sheet name="EVELYN PARRENO" sheetId="9" r:id="rId6"/>
    <sheet name="AEQUUS ENTERPRISE" sheetId="8" r:id="rId7"/>
    <sheet name="MARRIOTE AGUIRRE" sheetId="10" r:id="rId8"/>
    <sheet name="DUINUS SMART " sheetId="11" r:id="rId9"/>
    <sheet name="MYBUSYBEE, INC." sheetId="12" r:id="rId10"/>
    <sheet name="MARC MANALASTAS" sheetId="13" r:id="rId11"/>
    <sheet name="METROPOLITAN MED" sheetId="14" r:id="rId12"/>
    <sheet name="G.S. GO BROS" sheetId="15" r:id="rId13"/>
    <sheet name="PHESCO INC" sheetId="17" r:id="rId14"/>
    <sheet name="ERIKA TOPANGI" sheetId="18" r:id="rId15"/>
    <sheet name="LEADING SUCCESS" sheetId="19" r:id="rId16"/>
    <sheet name="JAMES PANTANGCO" sheetId="20" r:id="rId17"/>
    <sheet name="JASON TAN" sheetId="21" r:id="rId18"/>
    <sheet name="SHENNA QUITORIANO" sheetId="22" r:id="rId19"/>
    <sheet name="DR. LETICIA MASUI" sheetId="23" r:id="rId20"/>
    <sheet name="MARLON DE CASTRO" sheetId="24" r:id="rId21"/>
    <sheet name="EDWIN TY" sheetId="26" r:id="rId22"/>
    <sheet name="PERFORMANCE TRAVEL" sheetId="25" r:id="rId23"/>
    <sheet name="EDWIN TY (2)" sheetId="28" r:id="rId24"/>
    <sheet name="MARRIOTE AGUIRRE (2)" sheetId="29" r:id="rId25"/>
    <sheet name="WEL BUKIRAN" sheetId="30" r:id="rId26"/>
    <sheet name="LONDON IND" sheetId="31" r:id="rId27"/>
    <sheet name="NORTHERN RIZAL" sheetId="32" r:id="rId28"/>
    <sheet name="NORTHERN RIZAL (2)" sheetId="33" r:id="rId29"/>
    <sheet name="MARRIOTE AGUIRRE (3)" sheetId="34" r:id="rId30"/>
    <sheet name="FIRST SOLID" sheetId="35" r:id="rId31"/>
    <sheet name="PPI (2)" sheetId="36" r:id="rId32"/>
    <sheet name="PURECOOL" sheetId="37" r:id="rId33"/>
    <sheet name="LONDON IND (2)" sheetId="38" r:id="rId34"/>
    <sheet name="LONDON IND (3)" sheetId="42" r:id="rId35"/>
    <sheet name="DR. CAMPOMANES OPT1" sheetId="39" r:id="rId36"/>
    <sheet name="DR. CAMPOMANES OPT2" sheetId="40" r:id="rId37"/>
    <sheet name="DR. CAMPOMANES 2ND FLR" sheetId="41" r:id="rId38"/>
    <sheet name="MARIFE STANDARD" sheetId="43" r:id="rId39"/>
    <sheet name="AUTOMOTIVE AESTHETICS" sheetId="44" r:id="rId40"/>
    <sheet name="AUTOMOTIVE AESTHETICS (2)" sheetId="45" r:id="rId41"/>
    <sheet name="MYBUSYBEE, INC. (2)" sheetId="46" r:id="rId42"/>
    <sheet name="BDC CORP CENTER" sheetId="47" r:id="rId43"/>
    <sheet name="LEAND VILLAMAYOR" sheetId="48" r:id="rId44"/>
    <sheet name="PPI (3)" sheetId="49" r:id="rId45"/>
    <sheet name="EVELYN PARRENO (2)" sheetId="50" r:id="rId46"/>
    <sheet name="OMI SHEET" sheetId="51" r:id="rId47"/>
    <sheet name="JOHN VINCENT ASUNCION" sheetId="52" r:id="rId48"/>
    <sheet name="JOHN VINCENT ASUNCION (2)" sheetId="53" r:id="rId49"/>
    <sheet name="JOHN VINCENT ASUNCION (3)" sheetId="54" r:id="rId50"/>
    <sheet name="JACKSON ANG" sheetId="55" r:id="rId51"/>
    <sheet name="LYDIA ECHAUZ" sheetId="56" r:id="rId52"/>
    <sheet name="MARIO SARMENTA" sheetId="57" r:id="rId53"/>
    <sheet name="THERE INC." sheetId="58" r:id="rId54"/>
    <sheet name="THERE INC. (2)" sheetId="59" r:id="rId55"/>
    <sheet name="AZIA SUITES (2)" sheetId="60" r:id="rId56"/>
    <sheet name="AN-TONG BALBAL" sheetId="61" r:id="rId57"/>
    <sheet name="HAROLD DIZON" sheetId="62" r:id="rId58"/>
    <sheet name="ARNOLD CRUZ" sheetId="63" r:id="rId59"/>
    <sheet name="JOHN VINCENT ASUNCION (4)" sheetId="64" r:id="rId60"/>
    <sheet name="GAKKEN" sheetId="65" r:id="rId61"/>
    <sheet name="GAKKEN (2)" sheetId="66" r:id="rId62"/>
    <sheet name="GAKKEN (3)" sheetId="67" r:id="rId63"/>
    <sheet name="ARNOLD CRUZ (2)" sheetId="68" r:id="rId64"/>
    <sheet name="JOHN VINCENT ASUNCION (5)" sheetId="69" r:id="rId65"/>
    <sheet name="IAN LANDICHO" sheetId="70" r:id="rId66"/>
    <sheet name="SUNPACK" sheetId="71" r:id="rId67"/>
    <sheet name="LAYMART RAMOS" sheetId="72" r:id="rId68"/>
    <sheet name="LAYMART RAMOS (2)" sheetId="73" r:id="rId69"/>
    <sheet name="CHC EQUITIES" sheetId="74" r:id="rId70"/>
    <sheet name="PHESCO INC (2)" sheetId="75" r:id="rId71"/>
    <sheet name="DR. CAMPOMANES 2ND FLR (2)" sheetId="77" r:id="rId72"/>
    <sheet name="TRISHA LAGULAY" sheetId="78" r:id="rId73"/>
    <sheet name="ELIZABETH SUNGA" sheetId="79" r:id="rId74"/>
    <sheet name="QC HOLIDAY SPA" sheetId="80" r:id="rId75"/>
    <sheet name="ERIK MOYO" sheetId="81" r:id="rId76"/>
    <sheet name="LEONEL TORRES" sheetId="82" r:id="rId77"/>
    <sheet name="EVELYN LEE" sheetId="83" r:id="rId78"/>
    <sheet name="NORTH WING EXPORT CORP." sheetId="84" r:id="rId79"/>
    <sheet name="STA. CLARA" sheetId="85" r:id="rId80"/>
    <sheet name="BORLAND REALTY" sheetId="86" r:id="rId81"/>
    <sheet name="VALERO 156" sheetId="87" r:id="rId82"/>
    <sheet name="JENNY COMIA" sheetId="88" r:id="rId83"/>
    <sheet name="TG CAROUSEL" sheetId="76" r:id="rId84"/>
    <sheet name="CARLO CARONAN" sheetId="89" r:id="rId85"/>
    <sheet name="MR. FRED UYSIPOU" sheetId="27" r:id="rId86"/>
    <sheet name="CARLO CARONAN (2)" sheetId="90" r:id="rId87"/>
    <sheet name="CHARGES" sheetId="2" r:id="rId88"/>
  </sheets>
  <definedNames>
    <definedName name="_xlnm.Print_Area" localSheetId="0">'TANZA OASIS'!$A$1:$G$63</definedName>
    <definedName name="_xlnm.Print_Area" localSheetId="87">CHARGES!$A$10:$O$64</definedName>
    <definedName name="_xlnm.Print_Area" localSheetId="1">'MAXIBUILD INC.'!$A$1:$G$63</definedName>
    <definedName name="_xlnm.Print_Area" localSheetId="2">'DOMINGO NATIVIDAD'!$A$1:$H$67</definedName>
    <definedName name="_xlnm.Print_Area" localSheetId="3">'ATLANTIC GRAINS'!$A$1:$G$65</definedName>
    <definedName name="_xlnm.Print_Area" localSheetId="4">'CHITO MARCOS'!$A$1:$H$63</definedName>
    <definedName name="_xlnm.Print_Area" localSheetId="6">'AEQUUS ENTERPRISE'!$A$1:$I$69</definedName>
    <definedName name="_xlnm.Print_Area" localSheetId="5">'EVELYN PARRENO'!$A$1:$I$67</definedName>
    <definedName name="_xlnm.Print_Area" localSheetId="7">'MARRIOTE AGUIRRE'!$A$1:$H$74</definedName>
    <definedName name="_xlnm.Print_Area" localSheetId="8">'DUINUS SMART '!$A$1:$G$75</definedName>
    <definedName name="_xlnm.Print_Area" localSheetId="9">'MYBUSYBEE, INC.'!$A$1:$G$75</definedName>
    <definedName name="_xlnm.Print_Area" localSheetId="10">'MARC MANALASTAS'!$A$1:$G$70</definedName>
    <definedName name="_xlnm.Print_Area" localSheetId="11">'METROPOLITAN MED'!$A$1:$G$62</definedName>
    <definedName name="_xlnm.Print_Area" localSheetId="12">'G.S. GO BROS'!$A$1:$I$74</definedName>
    <definedName name="_xlnm.Print_Area" localSheetId="13">'PHESCO INC'!$A$1:$G$74</definedName>
    <definedName name="_xlnm.Print_Area" localSheetId="14">'ERIKA TOPANGI'!$A$1:$G$76</definedName>
    <definedName name="_xlnm.Print_Area" localSheetId="15">'LEADING SUCCESS'!$A$1:$I$73</definedName>
    <definedName name="_xlnm.Print_Area" localSheetId="16">'JAMES PANTANGCO'!$A$1:$G$64</definedName>
    <definedName name="_xlnm.Print_Area" localSheetId="17">'JASON TAN'!$A$1:$G$70</definedName>
    <definedName name="_xlnm.Print_Area" localSheetId="18">'SHENNA QUITORIANO'!$A$1:$G$76</definedName>
    <definedName name="_xlnm.Print_Area" localSheetId="19">'DR. LETICIA MASUI'!$A$1:$G$70</definedName>
    <definedName name="_xlnm.Print_Area" localSheetId="20">'MARLON DE CASTRO'!$A$1:$G$62</definedName>
    <definedName name="_xlnm.Print_Area" localSheetId="22">'PERFORMANCE TRAVEL'!$A$1:$I$86</definedName>
    <definedName name="_xlnm.Print_Area" localSheetId="21">'EDWIN TY'!$A$1:$G$67</definedName>
    <definedName name="_xlnm.Print_Area" localSheetId="85">'MR. FRED UYSIPOU'!$A$1:$G$81</definedName>
    <definedName name="_xlnm.Print_Area" localSheetId="23">'EDWIN TY (2)'!$A$1:$G$65</definedName>
    <definedName name="_xlnm.Print_Area" localSheetId="24">'MARRIOTE AGUIRRE (2)'!$A$1:$H$67</definedName>
    <definedName name="_xlnm.Print_Area" localSheetId="25">'WEL BUKIRAN'!$A$1:$I$68</definedName>
    <definedName name="_xlnm.Print_Area" localSheetId="26">'LONDON IND'!$A$1:$I$68</definedName>
    <definedName name="_xlnm.Print_Area" localSheetId="27">'NORTHERN RIZAL'!$A$1:$G$74</definedName>
    <definedName name="_xlnm.Print_Area" localSheetId="28">'NORTHERN RIZAL (2)'!$A$1:$H$87</definedName>
    <definedName name="_xlnm.Print_Area" localSheetId="29">'MARRIOTE AGUIRRE (3)'!$A$1:$H$81</definedName>
    <definedName name="_xlnm.Print_Area" localSheetId="30">'FIRST SOLID'!$A$1:$G$74</definedName>
    <definedName name="_xlnm.Print_Area" localSheetId="31">'PPI (2)'!$A$1:$I$77</definedName>
    <definedName name="_xlnm.Print_Area" localSheetId="32">PURECOOL!$A$1:$I$68</definedName>
    <definedName name="_xlnm.Print_Area" localSheetId="33">'LONDON IND (2)'!$A$1:$I$67</definedName>
    <definedName name="_xlnm.Print_Area" localSheetId="35">'DR. CAMPOMANES OPT1'!$A$1:$I$69</definedName>
    <definedName name="_xlnm.Print_Area" localSheetId="36">'DR. CAMPOMANES OPT2'!$A$1:$I$69</definedName>
    <definedName name="_xlnm.Print_Area" localSheetId="37">'DR. CAMPOMANES 2ND FLR'!$A$1:$I$69</definedName>
    <definedName name="_xlnm.Print_Area" localSheetId="34">'LONDON IND (3)'!$A$1:$I$67</definedName>
    <definedName name="_xlnm.Print_Area" localSheetId="38">'MARIFE STANDARD'!$A$1:$H$67</definedName>
    <definedName name="_xlnm.Print_Area" localSheetId="39">'AUTOMOTIVE AESTHETICS'!$A$1:$I$75</definedName>
    <definedName name="_xlnm.Print_Area" localSheetId="40">'AUTOMOTIVE AESTHETICS (2)'!$A$1:$I$75</definedName>
    <definedName name="_xlnm.Print_Area" localSheetId="41">'MYBUSYBEE, INC. (2)'!$A$1:$H$75</definedName>
    <definedName name="_xlnm.Print_Area" localSheetId="42">'BDC CORP CENTER'!$A$1:$H$68</definedName>
    <definedName name="_xlnm.Print_Area" localSheetId="43">'LEAND VILLAMAYOR'!$A$1:$H$74</definedName>
    <definedName name="_xlnm.Print_Area" localSheetId="44">'PPI (3)'!$A$1:$I$76</definedName>
    <definedName name="_xlnm.Print_Area" localSheetId="45">'EVELYN PARRENO (2)'!$A$1:$I$68</definedName>
    <definedName name="_xlnm.Print_Area" localSheetId="46">'OMI SHEET'!$A$1:$I$74</definedName>
    <definedName name="_xlnm.Print_Area" localSheetId="47">'JOHN VINCENT ASUNCION'!$A$1:$H$74</definedName>
    <definedName name="_xlnm.Print_Area" localSheetId="48">'JOHN VINCENT ASUNCION (2)'!$A$1:$I$73</definedName>
    <definedName name="_xlnm.Print_Area" localSheetId="49">'JOHN VINCENT ASUNCION (3)'!$A$1:$I$72</definedName>
    <definedName name="_xlnm.Print_Area" localSheetId="50">'JACKSON ANG'!$A$1:$G$64</definedName>
    <definedName name="_xlnm.Print_Area" localSheetId="51">'LYDIA ECHAUZ'!$A$1:$H$65</definedName>
    <definedName name="_xlnm.Print_Area" localSheetId="52">'MARIO SARMENTA'!$A$1:$H$65</definedName>
    <definedName name="_xlnm.Print_Area" localSheetId="53">'THERE INC.'!$A$1:$H$65</definedName>
    <definedName name="_xlnm.Print_Area" localSheetId="54">'THERE INC. (2)'!$A$1:$H$65</definedName>
    <definedName name="_xlnm.Print_Area" localSheetId="55">'AZIA SUITES (2)'!$A$1:$G$65</definedName>
    <definedName name="_xlnm.Print_Area" localSheetId="56">'AN-TONG BALBAL'!$A$1:$I$73</definedName>
    <definedName name="_xlnm.Print_Area" localSheetId="57">'HAROLD DIZON'!$A$1:$I$74</definedName>
    <definedName name="_xlnm.Print_Area" localSheetId="58">'ARNOLD CRUZ'!$A$1:$H$82</definedName>
    <definedName name="_xlnm.Print_Area" localSheetId="59">'JOHN VINCENT ASUNCION (4)'!$A$1:$I$74</definedName>
    <definedName name="_xlnm.Print_Area" localSheetId="60">GAKKEN!$A$1:$H$65</definedName>
    <definedName name="_xlnm.Print_Area" localSheetId="61">'GAKKEN (2)'!$A$1:$H$65</definedName>
    <definedName name="_xlnm.Print_Area" localSheetId="62">'GAKKEN (3)'!$A$1:$H$65</definedName>
    <definedName name="_xlnm.Print_Area" localSheetId="63">'ARNOLD CRUZ (2)'!$A$1:$H$90</definedName>
    <definedName name="_xlnm.Print_Area" localSheetId="64">'JOHN VINCENT ASUNCION (5)'!$A$1:$I$74</definedName>
    <definedName name="_xlnm.Print_Area" localSheetId="65">'IAN LANDICHO'!$A$1:$I$81</definedName>
    <definedName name="_xlnm.Print_Area" localSheetId="66">SUNPACK!$A$1:$I$68</definedName>
    <definedName name="_xlnm.Print_Area" localSheetId="67">'LAYMART RAMOS'!$A$1:$H$66</definedName>
    <definedName name="_xlnm.Print_Area" localSheetId="68">'LAYMART RAMOS (2)'!$A$1:$H$66</definedName>
    <definedName name="_xlnm.Print_Area" localSheetId="69">'CHC EQUITIES'!$A$1:$I$73</definedName>
    <definedName name="_xlnm.Print_Area" localSheetId="70">'PHESCO INC (2)'!$A$1:$G$83</definedName>
    <definedName name="_xlnm.Print_Area" localSheetId="83">'TG CAROUSEL'!$A$1:$H$66</definedName>
    <definedName name="_xlnm.Print_Area" localSheetId="71">'DR. CAMPOMANES 2ND FLR (2)'!$A$1:$I$70</definedName>
    <definedName name="_xlnm.Print_Area" localSheetId="72">'TRISHA LAGULAY'!$A$1:$H$73</definedName>
    <definedName name="_xlnm.Print_Area" localSheetId="73">'ELIZABETH SUNGA'!$A$1:$H$72</definedName>
    <definedName name="_xlnm.Print_Area" localSheetId="74">'QC HOLIDAY SPA'!$A$1:$H$65</definedName>
    <definedName name="_xlnm.Print_Area" localSheetId="75">'ERIK MOYO'!$A$1:$I$77</definedName>
    <definedName name="_xlnm.Print_Area" localSheetId="76">'LEONEL TORRES'!$A$1:$H$76</definedName>
    <definedName name="_xlnm.Print_Area" localSheetId="77">'EVELYN LEE'!$A$1:$H$76</definedName>
    <definedName name="_xlnm.Print_Area" localSheetId="78">'NORTH WING EXPORT CORP.'!$A$1:$H$76</definedName>
    <definedName name="_xlnm.Print_Area" localSheetId="79">'STA. CLARA'!$A$1:$I$72</definedName>
    <definedName name="_xlnm.Print_Area" localSheetId="80">'BORLAND REALTY'!$A$1:$G$61</definedName>
    <definedName name="_xlnm.Print_Area" localSheetId="81">'VALERO 156'!$A$1:$H$67</definedName>
    <definedName name="_xlnm.Print_Area" localSheetId="82">'JENNY COMIA'!$A$1:$I$70</definedName>
    <definedName name="_xlnm.Print_Area" localSheetId="84">'CARLO CARONAN'!$A$1:$G$82</definedName>
    <definedName name="_xlnm.Print_Area" localSheetId="86">'CARLO CARONAN (2)'!$A$1:$G$74</definedName>
  </definedNames>
  <calcPr calcId="144525"/>
</workbook>
</file>

<file path=xl/sharedStrings.xml><?xml version="1.0" encoding="utf-8"?>
<sst xmlns="http://schemas.openxmlformats.org/spreadsheetml/2006/main" count="5194" uniqueCount="518">
  <si>
    <t>TANZA OASIS HOTEL AND RESORT</t>
  </si>
  <si>
    <t>ATTN: MS. CHIE HARRIS</t>
  </si>
  <si>
    <t>Dear Ma'am/Sir,</t>
  </si>
  <si>
    <t>Kolin Marketing Inc., is extremely honored for your endorsement of Kolin brand and we are please to offer you</t>
  </si>
  <si>
    <t>with a special price/s for the following items.</t>
  </si>
  <si>
    <t>A. EQUIPMENT</t>
  </si>
  <si>
    <t>QTY</t>
  </si>
  <si>
    <t>U/M</t>
  </si>
  <si>
    <t>MODEL / DESCRIPTION</t>
  </si>
  <si>
    <t>SRP</t>
  </si>
  <si>
    <t>DISCOUNTED PRICE</t>
  </si>
  <si>
    <t>AMOUNT</t>
  </si>
  <si>
    <t>UNIT/S</t>
  </si>
  <si>
    <t>MODEL: KAM-200DRC32</t>
  </si>
  <si>
    <t>PHP</t>
  </si>
  <si>
    <t>KOLIN WINDOW TYPE RGULAR COMPACT AIRCONDITIONER</t>
  </si>
  <si>
    <t>19,518 Kj/h (2.0HP) NON-INVERTER WITH REMOTE R-32</t>
  </si>
  <si>
    <t>(WxDxH) 26"x27"x17"</t>
  </si>
  <si>
    <t>OTHERS: DELIVERY CHARGE</t>
  </si>
  <si>
    <t>TOTAL UNIT COST</t>
  </si>
  <si>
    <t>TERMS OF PAYMENT:</t>
  </si>
  <si>
    <t>FULL PAYMENT OF UNIT AND DELIVERY CHARGE. IF CHECK, SUBJECT FOR 3 DAYS CLEARING.</t>
  </si>
  <si>
    <t>INSTALLATION:</t>
  </si>
  <si>
    <t>* Installation Charge for Window Type AC: Php 1,200.00 per Unit.</t>
  </si>
  <si>
    <t>WARRANTY:</t>
  </si>
  <si>
    <t>FOR WINDOW TYPE: ONE (1) YEAR FREE PARTS AND LABOR, THREE YEARS (3) MAIN PCB, TEN (10) YEARS WARRANTY ON COMPRESSOR.</t>
  </si>
  <si>
    <t>NOTES: PRICES ARE SUBJECT TO CHANGE WITHOUT PRIOR NOTICE.</t>
  </si>
  <si>
    <t>PRICES IS VAT INCLUSIVE.</t>
  </si>
  <si>
    <t>We thank you for giving opportunity to offer our product and services, hoping we receive your purchase order.</t>
  </si>
  <si>
    <t>If you need assistance, don’t hesitate to call the under signed at 0917-807-8607 or email at kmi_asst@kolinphil.com.ph</t>
  </si>
  <si>
    <t>Very Truly Yours,</t>
  </si>
  <si>
    <t>JANELLEN S. LIM</t>
  </si>
  <si>
    <t>KMI-ASSISTANT</t>
  </si>
  <si>
    <t>Noted by:</t>
  </si>
  <si>
    <t>Approved By:</t>
  </si>
  <si>
    <t>MART NATHANIEL R. FLORES</t>
  </si>
  <si>
    <t>MS. EDITHA M. FLORES</t>
  </si>
  <si>
    <t>KMI-SUPERVISOR</t>
  </si>
  <si>
    <t>AVP - FINANCE</t>
  </si>
  <si>
    <t>KMI-QUOTE-12-24-1027</t>
  </si>
  <si>
    <t>Conforme:</t>
  </si>
  <si>
    <t>_________________________________________</t>
  </si>
  <si>
    <t>REG-22%/1.2K</t>
  </si>
  <si>
    <t>SIGNATURE OVER PRINTED NAME</t>
  </si>
  <si>
    <t>MAXIBUILD INC.</t>
  </si>
  <si>
    <t>ATTN: MS. GIGI ORTIZ</t>
  </si>
  <si>
    <t>UNIT-309 THE TOWER AT EMERALD SQUARE, J. P. RIZAL COR. P. TUAZON, PROJ. 4 QUEZON CITY</t>
  </si>
  <si>
    <t>TEL#:  0917-8859523</t>
  </si>
  <si>
    <t>A. EQUIPMENT &amp; INSTALLATION</t>
  </si>
  <si>
    <t>MODEL: KSM-IW15-9L1M</t>
  </si>
  <si>
    <t>KOLIN WALL MOUNTED APTUS SERIES AIRCONDITIONER</t>
  </si>
  <si>
    <t>12,660 Kj/h (1.5HP) REGULAR INVERTER R-32</t>
  </si>
  <si>
    <t>ESTIMATED COST OF INSTALLATION (please see attached)</t>
  </si>
  <si>
    <t>TOTAL ESTIMATED COST OF THE PROJECT</t>
  </si>
  <si>
    <t>FOR SPLIT TYPE : ONE (1) YEAR FREE PARTS AND LABOR, THREE YEARS (3) MAIN PCB , TEN (10) YEARS WARRANTY ON COMPRESSOR.</t>
  </si>
  <si>
    <t>** Cost of Installation is Package with the Unit(s), this cost cannot avail separately.</t>
  </si>
  <si>
    <t>** INSTALLATION C/O ASP (cost will be based on actual)</t>
  </si>
  <si>
    <t>Noted by;</t>
  </si>
  <si>
    <t>KMI-QUOTE-01-25-0001</t>
  </si>
  <si>
    <t>REG-22%/4K/7K</t>
  </si>
  <si>
    <t>MR. DOMINGO NATIVIDAD</t>
  </si>
  <si>
    <t>BARANGAY KAONG, SILANG CAVITE</t>
  </si>
  <si>
    <t>MODEL: KSG-IWF-30WFY-8K1M32</t>
  </si>
  <si>
    <t>KOLIN WALL MOUNTED PRIMUS GOLD AIRCONDITIONER</t>
  </si>
  <si>
    <t>29,500 Kj/h (3.0HP) FULL DC INVERTER W/ WIFI R-32</t>
  </si>
  <si>
    <t>* Initial Charge for 1 Wall Mounted AC: P7,500.00 (1.0HP-2.0HP) / P8,500.00 (2.5HP-3.0HP)</t>
  </si>
  <si>
    <t>Inclusions: Labor, Outdoor Standard Bracket, Consumables, 10ft PVC Pipes ¾, 1st 10ft. Royal Cord Wire and 1st 10ft. Copper Tube.</t>
  </si>
  <si>
    <t>Exclusions: Excess of 1st 10ft. Royal Cord 100/foot, Copper Tube 350/foot (1.0hp-2.0hp), 400/foot (2.5hp-3.hp), Circuit Breaker (Nema), Special Designed Bracket.</t>
  </si>
  <si>
    <t>KMI-QUOTE-01-25-0002</t>
  </si>
  <si>
    <t>REG-22%/7K</t>
  </si>
  <si>
    <t>ATLANTIC GRAINS INC.</t>
  </si>
  <si>
    <t>ATTN: MS. ELLA ZULAYBAR</t>
  </si>
  <si>
    <t>PUROL 1 BRGY. MAKILING, CALAMBA LAGUNA</t>
  </si>
  <si>
    <t>MODEL: KAG-250WCINV</t>
  </si>
  <si>
    <t>KOLIN WINDOW TYPE QUAD SERIES AIRCONDITIONER</t>
  </si>
  <si>
    <t>24,120 Kj/h (2.5HP) FULL DC INVERTER W/ WIFI R-32</t>
  </si>
  <si>
    <t>(WxDxH) 26"x31.5"x17"</t>
  </si>
  <si>
    <t>KMI-QUOTE-01-25-0003</t>
  </si>
  <si>
    <t>REG-22%/1.8K</t>
  </si>
  <si>
    <t>MR. CHITO MARCOS</t>
  </si>
  <si>
    <t>TEL#: 0917-5180458</t>
  </si>
  <si>
    <t>MODEL: KSG-IWF-25WFY-8K1M32</t>
  </si>
  <si>
    <t>25,560 Kj/h (2.5HP) FULL DC INVERTER W/ WIFI R-32</t>
  </si>
  <si>
    <t>ESTIMATED COST OF INSTALLATION w/ dismantling of old unit (please see attached)</t>
  </si>
  <si>
    <t>** Cost of Installation is Package with the Unit(s), this cost cannot avail separately (cost will be based on actual).</t>
  </si>
  <si>
    <t>KMI-QUOTE-01-25-0004</t>
  </si>
  <si>
    <t>ADR-22%/7K</t>
  </si>
  <si>
    <t>MS. EVELYN PARREÑO</t>
  </si>
  <si>
    <t>UNIT 10H TWIN OAKS PLACE WEST TOWER, 750 SHAW BLVD. COR. PLY MOTH ST. GREENFIELD DISTRICT, MANDALUYONG CITY</t>
  </si>
  <si>
    <t>TEL#: 0920-5600914</t>
  </si>
  <si>
    <t>MODEL: KSG-IWF-20WFY-8K1M32</t>
  </si>
  <si>
    <t>19,000 Kj/h (2.0HP) FULL DC INVERTER W/ WIFI R-32</t>
  </si>
  <si>
    <t>** INSTALLATION C/O ASP (cost will be based on actual).</t>
  </si>
  <si>
    <t>KMI-QUOTE-01-25-0005</t>
  </si>
  <si>
    <t>AEQUUS ENTERPRISE</t>
  </si>
  <si>
    <t>ATTN: MS. CHRISTY ANN BARE</t>
  </si>
  <si>
    <t>TEL#: 0917-7713673</t>
  </si>
  <si>
    <t>MODEL: KAG-145WCINV</t>
  </si>
  <si>
    <t>13,210 Kj/h (1.5HP) FULL DC INVERTER W/ WIFI R-32</t>
  </si>
  <si>
    <t>(WxDxH) 22"x28"x15"</t>
  </si>
  <si>
    <t>KMI-QUOTE-01-25-0006</t>
  </si>
  <si>
    <t>REG-22%/1.8K/1.3K</t>
  </si>
  <si>
    <t>ATTN: MS. MARRIOTE AGUIRRE</t>
  </si>
  <si>
    <t>TEL#: 0917-5791516</t>
  </si>
  <si>
    <t>** INVERTER</t>
  </si>
  <si>
    <t>MODEL: KAG-100WCINV</t>
  </si>
  <si>
    <t>10,200 Kj/h (1.0HP) FULL DC INVERTER W/ WIFI R-32</t>
  </si>
  <si>
    <t>(WxDxH) 18"x25"x14"</t>
  </si>
  <si>
    <t>** NON - INVERTER</t>
  </si>
  <si>
    <t>MODEL: KAM-100DRC32</t>
  </si>
  <si>
    <t>KOLIN WINDOW TYPE REGULAR COMPACT AIRCONDITIONER</t>
  </si>
  <si>
    <t>9,495 Kj/h (1.0HP) NON-INVERTER WITH REMOTE R-32</t>
  </si>
  <si>
    <t>(WxDxH) 18"x21"x14"</t>
  </si>
  <si>
    <t>KMI-QUOTE-01-25-0007</t>
  </si>
  <si>
    <t>TYT-22%/7K</t>
  </si>
  <si>
    <t>DUINUS SMART TECH, INC.</t>
  </si>
  <si>
    <t>ATTN: MR. JAYSON YAP</t>
  </si>
  <si>
    <t>TEL#: 0976-0446364</t>
  </si>
  <si>
    <t>** OPTION 1</t>
  </si>
  <si>
    <t>MODEL: KSM-IW15-WCT10M1M32</t>
  </si>
  <si>
    <t>KOLIN WALL MOUNTED CERTUS SERIES AIRCONDITIONER</t>
  </si>
  <si>
    <t>** OPTION 2</t>
  </si>
  <si>
    <t>MODEL: KSG-IWF-15WFY-8K1M32</t>
  </si>
  <si>
    <t>12,960 Kj/h (1.5HP) FULL DC INVERTER W/ WIFI R-32</t>
  </si>
  <si>
    <t>KMI-QUOTE-01-25-0008</t>
  </si>
  <si>
    <t>MYBUSYBEE, INC.</t>
  </si>
  <si>
    <t>ATTN: MS. PATRICIA DELA PEÑA</t>
  </si>
  <si>
    <t xml:space="preserve">Email: pat@mybusybee.net </t>
  </si>
  <si>
    <r>
      <rPr>
        <sz val="10"/>
        <rFont val="Segoe UI Semibold"/>
        <charset val="134"/>
      </rPr>
      <t xml:space="preserve">TEL#: </t>
    </r>
    <r>
      <rPr>
        <b/>
        <sz val="10"/>
        <rFont val="Segoe UI Semibold"/>
        <charset val="134"/>
      </rPr>
      <t>0917-8271537</t>
    </r>
  </si>
  <si>
    <t>MODEL: KSM-IW20-WCT10M1M32</t>
  </si>
  <si>
    <t>18,990 Kj/h (2.0HP) REGULAR INVERTER R-32</t>
  </si>
  <si>
    <t>KMI-QUOTE-01-25-0009</t>
  </si>
  <si>
    <t>MR. MARC MANALASTAS</t>
  </si>
  <si>
    <t>UNIT ARN-12Q, THE ARTON BY ROCKWELL NORTH TOWER, AURORA BLVD, BRGY. LOYOLA HEIGHTS QUEZON CITY</t>
  </si>
  <si>
    <t>TEL#: 0917-5186272</t>
  </si>
  <si>
    <t>MODEL: KVM-20VAH1M-O</t>
  </si>
  <si>
    <t>KOLIN VERSAMATCH SERIES AIRCONDITIONER</t>
  </si>
  <si>
    <t>18,990 Kj/h (2.0HP) INVERTER OUTDOOR UNIT R32</t>
  </si>
  <si>
    <t>MODEL: KVM-10IWAH-I</t>
  </si>
  <si>
    <t xml:space="preserve">9,495 Kj/h (1.0HP) INVERTER INDOOR UNIT </t>
  </si>
  <si>
    <t>ESTIMATED COST OF INSTALLATION w/ dismantling of existing unit (please see attached)</t>
  </si>
  <si>
    <t>FOR VERSAMATCH: ONE (1) YEAR FREE PARTS AND LABOR, FIVE (5) YEARS WARRANTY ON COMPRESSOR.</t>
  </si>
  <si>
    <t>KMI-QUOTE-10-24-0924-rev</t>
  </si>
  <si>
    <t>METROPOLITAN MEDICAL CENTER</t>
  </si>
  <si>
    <t>1357 G. MASANGKAY ST., TONDO,  MANILA</t>
  </si>
  <si>
    <t>TEL #: 0977-8029411</t>
  </si>
  <si>
    <t>KMI-QUOTE-01-25-0010</t>
  </si>
  <si>
    <t>G.S. GO BROS., INC.</t>
  </si>
  <si>
    <t>ATTN: MS. GENY JUANICO</t>
  </si>
  <si>
    <t xml:space="preserve">Email: juanico.geny@gsgo.com.ph / hrdgsgobrosinc@gmail.com </t>
  </si>
  <si>
    <t>TEL#: 0927-8815308</t>
  </si>
  <si>
    <t>MODEL: KAG-200WCINV</t>
  </si>
  <si>
    <t>19,080 Kj/h (2.0HP) FULL DC INVERTER W/ WIFI R-32</t>
  </si>
  <si>
    <t>(WxDxH) 26"x28"x17"</t>
  </si>
  <si>
    <t>KMI-QUOTE-01-25-0011</t>
  </si>
  <si>
    <t>REG-22%/1.3K/1.8K</t>
  </si>
  <si>
    <t>PHESCO INC</t>
  </si>
  <si>
    <t>ATTN: MS. MA. HELENA</t>
  </si>
  <si>
    <t>KMI-QUOTE-01-25-0012</t>
  </si>
  <si>
    <t>MS. ERIKA TOPANGI</t>
  </si>
  <si>
    <t>12 H MABINI ST. UPPER PLAZA ST., WEST REMBO, TAGUIG CITY</t>
  </si>
  <si>
    <t>TEL#: 0970-1072264</t>
  </si>
  <si>
    <t>KMI-QUOTE-01-25-0013</t>
  </si>
  <si>
    <t>EMF-22%/4K/7K</t>
  </si>
  <si>
    <t>LEADING SUCCESS PHILS. GARMENTS INC.</t>
  </si>
  <si>
    <t>BLDG. 1,2,3 GOLDEN MILE BUSINESS PARK, GOLDEN MILE AVE BO. MADUYA, CARMONA CAVITE</t>
  </si>
  <si>
    <t>Email: purchasing_coor@lsphils.com</t>
  </si>
  <si>
    <t>MODEL: KSM-IW10-WCT10M1M32</t>
  </si>
  <si>
    <t>9,800 Kj/h (1.0HP) REGULAR INVERTER R-32</t>
  </si>
  <si>
    <t>MODEL: KSG-IWF-10WFY-8K1M32</t>
  </si>
  <si>
    <t>11,484 Kj/h (1.0HP) FULL DC INVERTER W/ WIFI R-32</t>
  </si>
  <si>
    <t>KMI-QUOTE-01-25-0014</t>
  </si>
  <si>
    <t>MR. JAMES KEVIN PANTANGCO</t>
  </si>
  <si>
    <t>2306A TOWER F, THE GROVE BY ROCKWELL, C5 RD. BRGY. UGONG, PASIG CITY</t>
  </si>
  <si>
    <t>TEL#: 0917-6371238</t>
  </si>
  <si>
    <t>KMI-QUOTE-01-25-0015</t>
  </si>
  <si>
    <t>MR. JASON TAN</t>
  </si>
  <si>
    <t>UNIT 808 MAPLE AT VERDANT TOWERS, ORTIGAS AVE., ORTIGAS EAST PASIG CITY</t>
  </si>
  <si>
    <t>TEL#: 0917-5317531</t>
  </si>
  <si>
    <t>Email: jason.tan@northwingexport.com</t>
  </si>
  <si>
    <r>
      <rPr>
        <sz val="10"/>
        <rFont val="Segoe UI Semibold"/>
        <charset val="134"/>
      </rPr>
      <t xml:space="preserve">NOTES: </t>
    </r>
    <r>
      <rPr>
        <i/>
        <u/>
        <sz val="10"/>
        <rFont val="Segoe UI Semibold"/>
        <charset val="134"/>
      </rPr>
      <t>*** Need to sign waiver agreement due to under capacity of unit choice.</t>
    </r>
  </si>
  <si>
    <t>PRICES ARE SUBJECT TO CHANGE WITHOUT PRIOR NOTICE.</t>
  </si>
  <si>
    <t>KMI-QUOTE-01-25-0016</t>
  </si>
  <si>
    <t>MS. SHENNA JAYE QUITORIANO</t>
  </si>
  <si>
    <t>#22 MAGENTA ST. COR MILANO DRIVE, NEOPOLITAN CASA MILAN, BRGY. GREATER LAGRO, QUEZON CITY</t>
  </si>
  <si>
    <t>FOR SPLIT TYPE (Commercial): ONE (1) YEAR FREE PARTS AND LABOR, TEN (10) YEARS WARRANTY ON COMPRESSOR.</t>
  </si>
  <si>
    <t>INSTALLATION C/O AUTHORIZED SERVICE CENTER.</t>
  </si>
  <si>
    <t>KMI-QUOTE-01-25-0017-rev</t>
  </si>
  <si>
    <t>TGR-22%/4K/7K</t>
  </si>
  <si>
    <t>DR. LETICIA MASUI</t>
  </si>
  <si>
    <t>TEL#: 0917-8438963</t>
  </si>
  <si>
    <t>Email: masuidentalgroup@gmail.com</t>
  </si>
  <si>
    <t>NOTES: PRICES ARE SUBJECT TO CHANGE WITHOUT PRIOP NOTICE.</t>
  </si>
  <si>
    <t>KMI-QUOTE-01-25-0018</t>
  </si>
  <si>
    <t>REG-22%/1.3K</t>
  </si>
  <si>
    <t>MR. MARLON DE CASTRO</t>
  </si>
  <si>
    <t>22 FORD AVENUE DONA MANUELA SUBDIVISION, PAMPLONA 3 LAS PIÑAS CITY</t>
  </si>
  <si>
    <t>TEL#: 0917-8888921</t>
  </si>
  <si>
    <t>MODEL: KLG-IF40-5G1M32-O</t>
  </si>
  <si>
    <t>KOLIN FLOOR MOUNTED AIRCONDITIONER</t>
  </si>
  <si>
    <t>37,980 Kj/h (3.0TR) FULL DC INVERTER R-32 SINGLE PHASE</t>
  </si>
  <si>
    <t>FOR FLOOR MOUNTED: ONE (1) YEAR FREE PARTS AND LABOR, FIVE (5) YEARS WARRANTY ON COMPRESSOR.</t>
  </si>
  <si>
    <t>KMI-QUOTE-01-25-0019</t>
  </si>
  <si>
    <t>REG-60%</t>
  </si>
  <si>
    <t>MR. EDWIN JOHN TY</t>
  </si>
  <si>
    <t>67 BRIXTON HILLS, QUEZON CITY</t>
  </si>
  <si>
    <t>TEL#: 0917-5287354</t>
  </si>
  <si>
    <t>ESTIMATED COST OF INSTALLATION (mounting only)</t>
  </si>
  <si>
    <t>** There will be additional cost for wall hole adjustment.</t>
  </si>
  <si>
    <t>KMI-QUOTE-01-25-0020</t>
  </si>
  <si>
    <t>ECY-22%/1.8K</t>
  </si>
  <si>
    <t>PERFORMANCE TRAVEL</t>
  </si>
  <si>
    <t>ATTN: MS. VETH MOJICO</t>
  </si>
  <si>
    <t>TEL#: 0917-5180704</t>
  </si>
  <si>
    <t xml:space="preserve">Email: acctg.ptti888@gmail.com </t>
  </si>
  <si>
    <t>MODEL: KSM-IW25-WCT10M1M32</t>
  </si>
  <si>
    <t>KOLIN WALL MOUNTED CERTUS AIRCONDITIONER</t>
  </si>
  <si>
    <t>23,210 Kj/h (2.5HP) REGULAR INVERTER W/ WIFI R-32</t>
  </si>
  <si>
    <t>KMI-QUOTE-01-25-0021</t>
  </si>
  <si>
    <t>KMI-QUOTE-01-25-0020-rev</t>
  </si>
  <si>
    <t>KMI-QUOTE-01-25-0022</t>
  </si>
  <si>
    <t>MS. WEL BUKIRAN UMILA</t>
  </si>
  <si>
    <t>TEL#: 0945-2156824</t>
  </si>
  <si>
    <t xml:space="preserve">A. EQUIPMENT </t>
  </si>
  <si>
    <t>** CLASS A</t>
  </si>
  <si>
    <t>MODEL: KLG-IF40-5G1M32</t>
  </si>
  <si>
    <r>
      <rPr>
        <sz val="10"/>
        <color indexed="8"/>
        <rFont val="Segoe UI Semibold"/>
        <charset val="134"/>
      </rPr>
      <t xml:space="preserve">* </t>
    </r>
    <r>
      <rPr>
        <b/>
        <sz val="10"/>
        <color indexed="8"/>
        <rFont val="Segoe UI Semibold"/>
        <charset val="134"/>
      </rPr>
      <t>Initial Charge for 1 Floor Mounted AC: P11,000.00 (3tr.) / P14,000.00 (5tr.)</t>
    </r>
    <r>
      <rPr>
        <sz val="10"/>
        <color indexed="8"/>
        <rFont val="Segoe UI Semibold"/>
        <charset val="134"/>
      </rPr>
      <t>including Labor;</t>
    </r>
  </si>
  <si>
    <t>Consumables; 1st 10ft.PVC pipes; Royal cord wire (excess P100/foot);</t>
  </si>
  <si>
    <t>1st 10ft. (3.0TR) Copper tube (excess P400/foot); 1st 10ft. (5.0TR) Copper tube (excess P600/foot);labor.</t>
  </si>
  <si>
    <t>KMI-QUOTE-11-24-0979-rev1</t>
  </si>
  <si>
    <t>EMF-25%/4K/7K</t>
  </si>
  <si>
    <t>LONDON INDUSTRIAL PRODUCTS, INC.</t>
  </si>
  <si>
    <t>ATTN: MS. MAYE</t>
  </si>
  <si>
    <t>TEL#: 0917-5733530</t>
  </si>
  <si>
    <t>KMI-QUOTE-01-25-0023</t>
  </si>
  <si>
    <t>NORTHERN RIZAL YORKLIN SCHOOL</t>
  </si>
  <si>
    <t>ATTN: MR. RONALD HONG</t>
  </si>
  <si>
    <t>TEL#: 0917-5225445</t>
  </si>
  <si>
    <t>** WINDOW TYPE</t>
  </si>
  <si>
    <t>** We do not have 3.0hp window type model.</t>
  </si>
  <si>
    <t>KMI-QUOTE-01-25-0024</t>
  </si>
  <si>
    <t>** SPLIT TYPE (OPTION 1)</t>
  </si>
  <si>
    <t>** SPLIT TYPE (OPTION 2)</t>
  </si>
  <si>
    <t>KMI-QUOTE-01-25-0025</t>
  </si>
  <si>
    <t>KMI-QUOTE-01-25-0026</t>
  </si>
  <si>
    <t>TYT-22%/4K/7K</t>
  </si>
  <si>
    <t>FIRST SOLID BUILDERS INC.</t>
  </si>
  <si>
    <t>ATTN: MS. KAYE ESTRELLA</t>
  </si>
  <si>
    <t>TEL#: 0966-3470858</t>
  </si>
  <si>
    <t>MODEL: KAM-95CMC32</t>
  </si>
  <si>
    <t>KOLIN WINDOW TYPE COMPACT SERIES AIRCONDITIONER</t>
  </si>
  <si>
    <t>9,495 Kj/h (1.0HP) NON-INVERTER MANUAL R-32</t>
  </si>
  <si>
    <t xml:space="preserve">** OPTION 2 </t>
  </si>
  <si>
    <t>KMI-QUOTE-01-25-0027</t>
  </si>
  <si>
    <t>REG-22%/800</t>
  </si>
  <si>
    <t>PPI PAZIFIK POWER, INC.</t>
  </si>
  <si>
    <t>ATTN: MS. AUBREY DOLORITO</t>
  </si>
  <si>
    <t>4F-6F South Park Plaza Building, Paseo de Magallanes Commercial Center, Makati City</t>
  </si>
  <si>
    <t>Email: aubrey.dolorito@ppi.ph</t>
  </si>
  <si>
    <t>KMI-QUOTE-01-25-0028</t>
  </si>
  <si>
    <t>PURECOOL AIRCONDITIONING SERVICES INC.</t>
  </si>
  <si>
    <t>ATTN: MR. GILBERT BUMANLAG</t>
  </si>
  <si>
    <t>BLK 20 LOT 21 MICHAEL RUA BETTERLIVING SUBDIVISION, DON BOSCO, PARAÑAQUE CITY</t>
  </si>
  <si>
    <t>** CURRENTLY NO AVAILABLE STOCK FOR THIS MODEL.</t>
  </si>
  <si>
    <t>KMI-QUOTE-01-25-0029</t>
  </si>
  <si>
    <t>KMI-QUOTE-01-25-0030</t>
  </si>
  <si>
    <t>KMI-QUOTE-01-25-0031</t>
  </si>
  <si>
    <t>DR. MAE CAMPOMANES</t>
  </si>
  <si>
    <t>28 TWIN HILLS STREET, (LOT 15 &amp; LOT 17, BLK 14) ROLLING HILLS VILLAGE, NEW MANILA QUEZON CITY</t>
  </si>
  <si>
    <t>TEL#: 0995-0447074</t>
  </si>
  <si>
    <t>** OPTION 1 FOR 1ST FLOOR</t>
  </si>
  <si>
    <t>** CURRENTLY NO AVAILABLE STOCK FOR MODEL KSG-IWF-30WFY-8K1M32.</t>
  </si>
  <si>
    <t>KMI-QUOTE-01-25-0032</t>
  </si>
  <si>
    <t>** OPTION 2 FOR 1ST FLOOR</t>
  </si>
  <si>
    <t>KMI-QUOTE-01-25-0033</t>
  </si>
  <si>
    <t>** FOR 2ND FLOOR</t>
  </si>
  <si>
    <t>MODEL: KLG-IF70-5G1M32</t>
  </si>
  <si>
    <t>61,200 Kj/h (5.0TR) FULL DC INVERTER R-32 SINGLE PHASE</t>
  </si>
  <si>
    <t>KMI-QUOTE-01-25-0034</t>
  </si>
  <si>
    <t>REG-22%/8K/7K</t>
  </si>
  <si>
    <t>MR. ERNESTO ECHAUZ</t>
  </si>
  <si>
    <t>ASIAN MANSIONS - PASEO DE ROXAS, LEGAZPI VILLAGE MAKATI CITY</t>
  </si>
  <si>
    <t>c/o MS. MARIFE (STANDARD INSURANCE)</t>
  </si>
  <si>
    <t>TEL#: 0917-5820325</t>
  </si>
  <si>
    <t>KMI-QUOTE-01-25-0035</t>
  </si>
  <si>
    <t>AUTOMOTIVE AESTHETICS</t>
  </si>
  <si>
    <t>#996 CONGRESSIONAL AVE., BRGY. BAHAY TORO, QUEZON CITY</t>
  </si>
  <si>
    <t>ATTN: MR. MCCOY</t>
  </si>
  <si>
    <t>TEL#: 0917-8019143</t>
  </si>
  <si>
    <t>KMI-QUOTE-01-25-0036</t>
  </si>
  <si>
    <t>KMI-QUOTE-01-25-0037</t>
  </si>
  <si>
    <t>KMI-QUOTE-01-25-0038</t>
  </si>
  <si>
    <t>BDC CORPORATE CENTER</t>
  </si>
  <si>
    <t>MINDANAO AVENUE EXTENSION, BRGY. GREATER LAGRO, NOVALICHES, QUEZON CITY</t>
  </si>
  <si>
    <t>MODEL: KAM-150CMC32</t>
  </si>
  <si>
    <t>12,660 Kj/h (1.5HP) NON-INVERTER MANUAL R-32</t>
  </si>
  <si>
    <t>(WxDxH) 18"x23"x14"</t>
  </si>
  <si>
    <t>KMI-QUOTE-01-25-0039</t>
  </si>
  <si>
    <t>REG-22%/1K/1.3K</t>
  </si>
  <si>
    <t>ATTN: MS. LEAND VILLAMAYOR</t>
  </si>
  <si>
    <t>c/o CHINA BANKING CORPORATION</t>
  </si>
  <si>
    <r>
      <rPr>
        <sz val="10"/>
        <rFont val="Segoe UI Semibold"/>
        <charset val="134"/>
      </rPr>
      <t xml:space="preserve">TEL#: </t>
    </r>
    <r>
      <rPr>
        <b/>
        <sz val="10"/>
        <rFont val="Segoe UI Semibold"/>
        <charset val="134"/>
      </rPr>
      <t>0999-88484103</t>
    </r>
  </si>
  <si>
    <t>KMI-QUOTE-01-25-0040</t>
  </si>
  <si>
    <t>MODEL: KAM-150DRC32</t>
  </si>
  <si>
    <t>12,660 Kj/h (1.5HP) NON-INVERTER WITH REMOTE R-32</t>
  </si>
  <si>
    <t>(WxDxH) 17.7"x23"x13.6"</t>
  </si>
  <si>
    <t>KMI-QUOTE-01-25-0041</t>
  </si>
  <si>
    <t>REG-22%/1K</t>
  </si>
  <si>
    <t>UNIT 30CD TWIN OAKS PLACE WEST TOWER, 750 SHAW BLVD. COR. PLY MOTH ST. GREENFIELD DISTRICT, MANDALUYONG CITY</t>
  </si>
  <si>
    <t>KMI-QUOTE-01-25-0042</t>
  </si>
  <si>
    <t>REG-22%/4K</t>
  </si>
  <si>
    <t>OMI SHEET METAL WORKS INC</t>
  </si>
  <si>
    <t>BLK 18 LOT 1 &amp;3 BORMAHECO COMPOUND PHASE 3 PEZA ROSARIO CAVITE</t>
  </si>
  <si>
    <t>TEL#: 046 437-0710/0917-579-3317</t>
  </si>
  <si>
    <t>Email: h.tawag@omiphil.com / haydeelyntonette@yahoo.com</t>
  </si>
  <si>
    <t xml:space="preserve">ZERO RATED </t>
  </si>
  <si>
    <t>KMI-QUOTE-01-25-0043</t>
  </si>
  <si>
    <t>MR. JOHN VINCENT ASUNCION</t>
  </si>
  <si>
    <t>B2 L57 EVANGELISTA ST. PH3, BRGY. COLINAS VERDES, SAN JOSE DEL MONTE BULACAN</t>
  </si>
  <si>
    <t>TEL#: 0917-8144602</t>
  </si>
  <si>
    <t>Email: asuncionjohnvincent@gmail.com</t>
  </si>
  <si>
    <t>MODEL: KLM-SF70-4F1M410</t>
  </si>
  <si>
    <t>56,970 Kj/h (5.0TR) NON-INVERTER R-410A SINGLE PHASE</t>
  </si>
  <si>
    <t>KMI-QUOTE-01-25-0044</t>
  </si>
  <si>
    <t>ECY-22%/3K/4K</t>
  </si>
  <si>
    <t>MODEL: KLG-SF40-WBR6H1M32</t>
  </si>
  <si>
    <t>39,596 Kj/h (3.0TR) NON-INVERTER R-32 SINGLE PHASE</t>
  </si>
  <si>
    <t>KMI-QUOTE-01-25-0045</t>
  </si>
  <si>
    <t>ECY-22%/2.5K/4K</t>
  </si>
  <si>
    <t>** OPTION 3</t>
  </si>
  <si>
    <t>KMI-QUOTE-01-25-0046</t>
  </si>
  <si>
    <t>ECY-22%/4K</t>
  </si>
  <si>
    <t>MR. JACKSON ANG</t>
  </si>
  <si>
    <t>19 RAGANG ST., BRGY. MANRESA, QUEZON CITY</t>
  </si>
  <si>
    <t>TEL#: 0917-8222630</t>
  </si>
  <si>
    <t>KMI-QUOTE-01-25-0047</t>
  </si>
  <si>
    <t>ECY-22%/7K</t>
  </si>
  <si>
    <t>MS. LYDIA ECHAUZ</t>
  </si>
  <si>
    <t>UNIT 301 COURT FELICIDAD CONDO, 581 WACK WACK ROAD, WACK WACK MANDALUYONG CITY</t>
  </si>
  <si>
    <t>TEL#: 0977-6434656 / 0906-5759787</t>
  </si>
  <si>
    <t>KMI-QUOTE-01-25-0048</t>
  </si>
  <si>
    <t>MR. MARIO SARMENTA</t>
  </si>
  <si>
    <t>43 SOLIVEN III EXT., LOYOLA GRAND VILLAS, BRGY. BARANGKA, MARIKINA CITY</t>
  </si>
  <si>
    <t>TEL#: 0917-5776540 / 0917-8220066</t>
  </si>
  <si>
    <t>KMI-QUOTE-01-25-0049</t>
  </si>
  <si>
    <t>THERE INC. - 88 COURTYARD HOTEL</t>
  </si>
  <si>
    <t>ATTN: MS. LENA YONZON</t>
  </si>
  <si>
    <r>
      <rPr>
        <sz val="10"/>
        <rFont val="Segoe UI Semibold"/>
        <charset val="134"/>
      </rPr>
      <t xml:space="preserve">Email: </t>
    </r>
    <r>
      <rPr>
        <b/>
        <sz val="10"/>
        <rFont val="Segoe UI Semibold"/>
        <charset val="134"/>
      </rPr>
      <t>lenayonzon01@yahoo.com</t>
    </r>
  </si>
  <si>
    <r>
      <rPr>
        <sz val="10"/>
        <rFont val="Segoe UI Semibold"/>
        <charset val="134"/>
      </rPr>
      <t xml:space="preserve">Inclusions: Labor, Outdoor Standard Bracket, Consumables, 10ft PVC Pipes </t>
    </r>
    <r>
      <rPr>
        <sz val="10"/>
        <rFont val="Arial"/>
        <charset val="134"/>
      </rPr>
      <t>¾</t>
    </r>
    <r>
      <rPr>
        <sz val="10"/>
        <rFont val="Segoe UI Semibold"/>
        <charset val="134"/>
      </rPr>
      <t>, 1st 10ft. Royal Cord Wire and 1st 10ft. Copper Tube.</t>
    </r>
  </si>
  <si>
    <t>KMI-QUOTE-01-25-0050</t>
  </si>
  <si>
    <t>KMI-QUOTE-01-25-0051</t>
  </si>
  <si>
    <t xml:space="preserve">AZIA SUITES AND RESIDENCES INC </t>
  </si>
  <si>
    <t>ATTN: MS. NOREEN YU</t>
  </si>
  <si>
    <t>8 RAHMANN EXT., CEBU CITY</t>
  </si>
  <si>
    <t>Email: noreen.yu@aziasuites.com</t>
  </si>
  <si>
    <t>KMI-QUOTE-01-25-0052</t>
  </si>
  <si>
    <t>AN-TONG BALBAL FOOD TRADING CORP.</t>
  </si>
  <si>
    <t>ATTN: MR. JOSEPH FUTOL</t>
  </si>
  <si>
    <t>538 F MARIANO AVE. MANILA MAHOGANY CONSTRUCTION COMPOUND, BRGY. MANGGAHAN PASIG CITY</t>
  </si>
  <si>
    <t>Email: engineering@sisighooray.com</t>
  </si>
  <si>
    <t>KMI-QUOTE-01-25-0053</t>
  </si>
  <si>
    <t>MR. HAROLD DIZON</t>
  </si>
  <si>
    <t>TEL#: 0917-5019374</t>
  </si>
  <si>
    <t>Email: dizon21803@yahoo.com</t>
  </si>
  <si>
    <t>KMI-QUOTE-01-25-0054</t>
  </si>
  <si>
    <t>MR. ARNOLD CRUZ</t>
  </si>
  <si>
    <t>SOLARCELL PH, 537 SAN PEDRO BUSTOS BULACAN</t>
  </si>
  <si>
    <t>TEL#: 0917-5362182</t>
  </si>
  <si>
    <r>
      <rPr>
        <i/>
        <u/>
        <sz val="10"/>
        <rFont val="Segoe UI Semibold"/>
        <charset val="0"/>
      </rPr>
      <t xml:space="preserve">** CURRENTLY NO AVAILABLE STOCKS FOR MODEL </t>
    </r>
    <r>
      <rPr>
        <u/>
        <sz val="10"/>
        <rFont val="Segoe UI Semibold"/>
        <charset val="0"/>
      </rPr>
      <t>KLG-IF70-5G1M32.</t>
    </r>
  </si>
  <si>
    <t>KMI-QUOTE-01-25-0055</t>
  </si>
  <si>
    <t>REG-22%/7K/8K/3K</t>
  </si>
  <si>
    <t>** OPTION 4</t>
  </si>
  <si>
    <t>KMI-QUOTE-01-25-0056</t>
  </si>
  <si>
    <t>ECY-22%/3K/4K/1.3K</t>
  </si>
  <si>
    <t>GAKKEN PHILS INC</t>
  </si>
  <si>
    <t>130 GFI BLDG. AURORA BLVD cor. A. LAKE ST. SALAPAN, SAN JUAN CITY</t>
  </si>
  <si>
    <t>TEL#: 8429-8844 / 0977-1903459</t>
  </si>
  <si>
    <t>KMI-QUOTE-01-25-0057</t>
  </si>
  <si>
    <t>KMI-QUOTE-01-25-0058</t>
  </si>
  <si>
    <t>KMI-QUOTE-01-25-0059</t>
  </si>
  <si>
    <r>
      <rPr>
        <i/>
        <u/>
        <sz val="10"/>
        <rFont val="Segoe UI Semibold"/>
        <charset val="0"/>
      </rPr>
      <t>** CURRENTLY NO AVAILABLE STOCKS FOR MODEL KSG-IWF-30WFY-8K1M32</t>
    </r>
    <r>
      <rPr>
        <u/>
        <sz val="10"/>
        <rFont val="Segoe UI Semibold"/>
        <charset val="0"/>
      </rPr>
      <t>.</t>
    </r>
  </si>
  <si>
    <t>KMI-QUOTE-01-25-0060</t>
  </si>
  <si>
    <t>REG-22%/7K/4K</t>
  </si>
  <si>
    <t>** OPTION 5</t>
  </si>
  <si>
    <t>KMI-QUOTE-01-25-0061</t>
  </si>
  <si>
    <t>MR. IAN JANSEN LANDICHO</t>
  </si>
  <si>
    <t>Email: ianjansenll@gmail.com</t>
  </si>
  <si>
    <t>MODEL: KA-100MCARINV32</t>
  </si>
  <si>
    <t>KOLIN WINDOW TYPE CREO SERIES AIRCONDITIONER</t>
  </si>
  <si>
    <t>9,700 Kj/h (1.0HP) FULL DC INVERTER R-32</t>
  </si>
  <si>
    <t>(WxDxH) 17.7"x26.6"x13.8"</t>
  </si>
  <si>
    <t>KMI-QUOTE-01-25-0062-rev</t>
  </si>
  <si>
    <t>OMF-22%/4K/1.3K/800</t>
  </si>
  <si>
    <t>SUNPACK PACKAGING</t>
  </si>
  <si>
    <t>ATTN: MS. FARRAH</t>
  </si>
  <si>
    <t>KMI-QUOTE-01-25-0063</t>
  </si>
  <si>
    <t>MR. LAYMART RAMOS</t>
  </si>
  <si>
    <t>HEAD QUARTERS SECURITY AND ESCORT BATTALION, FORT ANDRES BONIFACIO TAGUIG CITY</t>
  </si>
  <si>
    <t>TEL#: 0977-3989712</t>
  </si>
  <si>
    <t>Email: laymart.ramos@gmail.com</t>
  </si>
  <si>
    <t>KMI-QUOTE-01-25-0064</t>
  </si>
  <si>
    <t>EMF-22%/4K</t>
  </si>
  <si>
    <t>KMI-QUOTE-01-25-0065</t>
  </si>
  <si>
    <t>CHC EQUITIES (INFARMCO GROUP OF COMPANY)</t>
  </si>
  <si>
    <t>ATTN: MR. NICHOLAS CHUA</t>
  </si>
  <si>
    <t>THE ESQUIRE CENTER 412 GOMEZVILLE ADDITIONHILLS</t>
  </si>
  <si>
    <t>TEL#: 0917-5648228</t>
  </si>
  <si>
    <t>KMI-QUOTE-01-25-0066</t>
  </si>
  <si>
    <t>ECY-22%/4K/7K</t>
  </si>
  <si>
    <t>MODEL: KA-200MCARINV32</t>
  </si>
  <si>
    <t>19,800 Kj/h (2.0HP) FULL DC INVERTER R-32</t>
  </si>
  <si>
    <t>(WxDxH) 26"x30.7"x16.8"</t>
  </si>
  <si>
    <t>KMI-QUOTE-01-25-0067-rev</t>
  </si>
  <si>
    <t>REG-22%/1.3K/1.8K/800/1.2K</t>
  </si>
  <si>
    <t>** FOR 2ND FLOOR (OPTION 2)</t>
  </si>
  <si>
    <t>MODEL: KLM-IC60-AA1M32</t>
  </si>
  <si>
    <t>KOLIN FLOOR/CEILING AIRCONDITIONER</t>
  </si>
  <si>
    <t>55,503 Kj/h (5.0TR) INVERTER R-32 SINGLE PHASE</t>
  </si>
  <si>
    <t>FOR FLOOR/CEILING: ONE (1) YEAR FREE PARTS AND LABOR, FIVE (5) YEARS WARRANTY ON COMPRESSOR.</t>
  </si>
  <si>
    <t>MS. TRISHA LAGULAY</t>
  </si>
  <si>
    <t>2641 MAINGAT ST., MALAKAS ST., CAA - B.F. INTERNATIONAL, LAS PIÑAS CITY</t>
  </si>
  <si>
    <t>TEL#: 0995-2734972</t>
  </si>
  <si>
    <t xml:space="preserve">PRINCE JUN REAL ESTATE CORP. (PJDC) </t>
  </si>
  <si>
    <t>ATTN: MS. ELIZABETH SUNGA</t>
  </si>
  <si>
    <t>UNIVERSITY  TOWER ESPANA, COR. ESPANA AND GALICIA ST. SAMPALOC MANILA</t>
  </si>
  <si>
    <t>TEL#: 0917-5046677</t>
  </si>
  <si>
    <t>KMI-QUOTE-01-25-0067</t>
  </si>
  <si>
    <t>REG-22%/4K/1.3K</t>
  </si>
  <si>
    <t>QC HOLIDAY SPA</t>
  </si>
  <si>
    <t>150D-TUAZON ST. BRGY. LOURDES, QUEZON CITY</t>
  </si>
  <si>
    <t>TEL#: 0921-9169405</t>
  </si>
  <si>
    <t>** FOOT MASSAGE AREA</t>
  </si>
  <si>
    <t>KMI-QUOTE-01-25-0068</t>
  </si>
  <si>
    <t>MR. ERIK MOYO</t>
  </si>
  <si>
    <t>Email: e.lites.conscorp@gmail.com / eriksmoyo.slic@gmail.com</t>
  </si>
  <si>
    <t>KMI-QUOTE-01-25-0069</t>
  </si>
  <si>
    <t>MR. LEONEL TORRES</t>
  </si>
  <si>
    <t>473 R. MAGSAYSAY TILAPAYONG, BALIUAG, BULACAN</t>
  </si>
  <si>
    <t>TEL#: 0905-5104279</t>
  </si>
  <si>
    <t>KMI-QUOTE-01-25-0070</t>
  </si>
  <si>
    <t>MS. EVELYN LEE</t>
  </si>
  <si>
    <t>UNIT 2001-B GOTESCO REGENCY TWIN TOWERS CONDO, 1129 NATIVIDAD LOPES ST., ERMITA MANILA</t>
  </si>
  <si>
    <t>TEL#: 0917-5316842</t>
  </si>
  <si>
    <r>
      <rPr>
        <i/>
        <u/>
        <sz val="10"/>
        <rFont val="Segoe UI Semibold"/>
        <charset val="134"/>
      </rPr>
      <t xml:space="preserve">** CURRENTLY NO AVAILABLE STOCKS FOR MODEL </t>
    </r>
    <r>
      <rPr>
        <b/>
        <i/>
        <u/>
        <sz val="10"/>
        <rFont val="Segoe UI Semibold"/>
        <charset val="134"/>
      </rPr>
      <t>KLG-IF70-5G1M32</t>
    </r>
    <r>
      <rPr>
        <i/>
        <u/>
        <sz val="10"/>
        <rFont val="Segoe UI Semibold"/>
        <charset val="134"/>
      </rPr>
      <t>.</t>
    </r>
  </si>
  <si>
    <t>KMI-QUOTE-01-25-0071</t>
  </si>
  <si>
    <t>ECY-22%/3K/8K</t>
  </si>
  <si>
    <t>NORTH WING EXPORT CORP.</t>
  </si>
  <si>
    <t>ATTN: MR. JASON TAN</t>
  </si>
  <si>
    <t>4295 PHILSTAR AVE., FIRST BULACAN INDUSTRIAL CITY, TIKAY, MALOLOS BULACAN</t>
  </si>
  <si>
    <t>KMI-QUOTE-01-25-0072</t>
  </si>
  <si>
    <t>REG-22%/3K/8K</t>
  </si>
  <si>
    <t>STA. CLARA PARISH SCHOOL</t>
  </si>
  <si>
    <t>PASAY CITY</t>
  </si>
  <si>
    <t>ATTM: MS. MARY ROSE LAMPAS</t>
  </si>
  <si>
    <t>KMI-QUOTE-01-25-0073</t>
  </si>
  <si>
    <t>REG-22%/1.2K/1.8K</t>
  </si>
  <si>
    <t>BORLAND DEVELOPMENT CORPORATION</t>
  </si>
  <si>
    <t>ATTN: MS. EZEL</t>
  </si>
  <si>
    <t>MODEL: KWD-BLC-3088S</t>
  </si>
  <si>
    <t>KOLIN WATER DISPENSER BOTTOM LOAD (Silver)</t>
  </si>
  <si>
    <t>230V / 134a Refrigerant ; (WxDxH) 305x300x950 mm</t>
  </si>
  <si>
    <t>FOR WATER DISPENSER: ONE (1) YEAR FREE PARTS AND LABOR.</t>
  </si>
  <si>
    <t>KMI-QUOTE-01-25-0074</t>
  </si>
  <si>
    <t>REG-25%</t>
  </si>
  <si>
    <t>VALERO 156 VILLAR PROPERTY MANAGEMENT CORP.</t>
  </si>
  <si>
    <t xml:space="preserve">COHERCO FINANCIAL TOWER, TRADE ST. COR. INVESTMENT DRV. </t>
  </si>
  <si>
    <t>MADRIGAL BUSINESS PARK, AYALA ALABANG MUNTINLUPA CITY</t>
  </si>
  <si>
    <t>Email: jenny.comia@herco.com.ph</t>
  </si>
  <si>
    <t>Noted By:</t>
  </si>
  <si>
    <t>KMI-QUOTE-01-25-0075</t>
  </si>
  <si>
    <t>GOOD MANAGEMENT CORP.</t>
  </si>
  <si>
    <t>1424 COHER CENTER BLDG., 1424 SOUTH TRIANGLE QUEZON AVE., QUEZON CITY</t>
  </si>
  <si>
    <t>MODEL: KSM-SW15-6H1M32</t>
  </si>
  <si>
    <t>KOLIN WALL MOUNTED AIRCONDITIONER</t>
  </si>
  <si>
    <t>12,600 Kj/h (1.5HP) NON-INVERTER R-32</t>
  </si>
  <si>
    <t>KMI-QUOTE-01-25-0076</t>
  </si>
  <si>
    <t>REG-30%/5K</t>
  </si>
  <si>
    <t>TG CAROUSEL CORNER CORP.</t>
  </si>
  <si>
    <t>IRIS BLDG. TIVOLI GARDEN HULO, MANDALUYONG CITY</t>
  </si>
  <si>
    <t>TEL#: 0917-5312417</t>
  </si>
  <si>
    <t>MODEL: KLM-IC40-AA1M32</t>
  </si>
  <si>
    <t>37,980 Kj/h (3.0TR) DC INVERTER R-32</t>
  </si>
  <si>
    <t>KMI-QUOTE-01-25-0077</t>
  </si>
  <si>
    <t>EMF-22%</t>
  </si>
  <si>
    <t>MR. CARLO CARONAN</t>
  </si>
  <si>
    <t>TEL#: 0998-5943049</t>
  </si>
  <si>
    <t>** QUAD SERIES</t>
  </si>
  <si>
    <t>** NEW CREO SERIES MODEL (WINDOW TYPE)</t>
  </si>
  <si>
    <t>** AVAILABLE MODEL FOR CREO SERIES IS UP TO 2.0HP ONLY.</t>
  </si>
  <si>
    <t>KMI-QUOTE-01-25-0078</t>
  </si>
  <si>
    <t>ATTN: MR. FRED UYSIPUO</t>
  </si>
  <si>
    <t>20 FIREFLY ST. VALLER VERDE 6, PASIG CITY</t>
  </si>
  <si>
    <t>FOR FLOOR MOUNTED (Inverter): ONE (1) YEAR FREE PARTS AND LABOR, THREE (3) YEARS WARRANTY ON COMPRESSOR.</t>
  </si>
  <si>
    <t>FOR SPLIT TYPE (Residential): ONE (1) YEAR FREE PARTS AND LABOR, FIVE (5) YEARS WARRANTY ON COMPRESSOR.</t>
  </si>
  <si>
    <t>WITH ADDITIONAL 7% DISCOUNT ON ACTUAL INSTALLATION COST.</t>
  </si>
  <si>
    <t>NEED TO SIGN WAIVER AGREEMENT FOR ACU 6, ACU 8, ACU 9 &amp; ACU 10 DUE TO UNDER CAPACITY.</t>
  </si>
  <si>
    <t>KMI-QUOTE-01-24-0079-rev</t>
  </si>
  <si>
    <t>KC-25%/8K/7K</t>
  </si>
  <si>
    <t>MODEL: KEA-25BWR</t>
  </si>
  <si>
    <t>KOLIN AIR COOLER WITH PURIFIER</t>
  </si>
  <si>
    <t>2,500 m3/h (1.0HP) FULL DC INVERTER W/ WIFI R-32</t>
  </si>
  <si>
    <t>(WxDxH) 315x280x980mm</t>
  </si>
  <si>
    <t>* Installation Charge for Air Curtain: Php 1,200.00 per Unit.</t>
  </si>
  <si>
    <r>
      <rPr>
        <sz val="10"/>
        <color indexed="8"/>
        <rFont val="Segoe UI Semibold"/>
        <charset val="134"/>
      </rPr>
      <t xml:space="preserve">* </t>
    </r>
    <r>
      <rPr>
        <b/>
        <sz val="10"/>
        <color indexed="8"/>
        <rFont val="Segoe UI Semibold"/>
        <charset val="134"/>
      </rPr>
      <t>Initial Charge for 1 Ceiling Mounted AC: P12,000.00 (3tr.) / P14,000.00 (5tr.)</t>
    </r>
    <r>
      <rPr>
        <sz val="10"/>
        <color indexed="8"/>
        <rFont val="Segoe UI Semibold"/>
        <charset val="134"/>
      </rPr>
      <t>including Labor;</t>
    </r>
  </si>
  <si>
    <r>
      <rPr>
        <sz val="10"/>
        <color rgb="FF000000"/>
        <rFont val="Segoe UI Semibold"/>
        <charset val="134"/>
      </rPr>
      <t xml:space="preserve">* </t>
    </r>
    <r>
      <rPr>
        <b/>
        <sz val="10"/>
        <color rgb="FF000000"/>
        <rFont val="Segoe UI Semibold"/>
        <charset val="134"/>
      </rPr>
      <t>Initial Charge for 1 Floor/Ceiling Mounted AC: P12,000.00 (3tr.) / P14,000.00 (5tr.)</t>
    </r>
    <r>
      <rPr>
        <sz val="10"/>
        <color rgb="FF000000"/>
        <rFont val="Segoe UI Semibold"/>
        <charset val="134"/>
      </rPr>
      <t>including Labor;</t>
    </r>
  </si>
  <si>
    <r>
      <rPr>
        <sz val="10"/>
        <color rgb="FF000000"/>
        <rFont val="Segoe UI Semibold"/>
        <charset val="134"/>
      </rPr>
      <t xml:space="preserve">* </t>
    </r>
    <r>
      <rPr>
        <b/>
        <sz val="10"/>
        <color rgb="FF000000"/>
        <rFont val="Segoe UI Semibold"/>
        <charset val="134"/>
      </rPr>
      <t xml:space="preserve">Initial Charge for 1ST PAIR OF FLEX MACTH type AC: P8,500.00 (includes 10ft. copper tube, royal cord, 10ft PVC Pipes ¾, labor, &amp; ordinary bracket) ; </t>
    </r>
  </si>
  <si>
    <r>
      <rPr>
        <sz val="10"/>
        <color rgb="FF000000"/>
        <rFont val="Segoe UI Semibold"/>
        <charset val="134"/>
      </rPr>
      <t>Succeeding Pair:</t>
    </r>
    <r>
      <rPr>
        <b/>
        <sz val="10"/>
        <color indexed="8"/>
        <rFont val="Segoe UI Semibold"/>
        <charset val="134"/>
      </rPr>
      <t xml:space="preserve"> P3,000.00/each </t>
    </r>
    <r>
      <rPr>
        <sz val="10"/>
        <color indexed="8"/>
        <rFont val="Segoe UI Semibold"/>
        <charset val="134"/>
      </rPr>
      <t>(1.0-2.0hp). Royal cord wire (P100/foot); Copper tube (P350/foot);</t>
    </r>
  </si>
  <si>
    <r>
      <rPr>
        <b/>
        <sz val="10"/>
        <color rgb="FF000000"/>
        <rFont val="Segoe UI Semibold"/>
        <charset val="134"/>
      </rPr>
      <t>P3,000.00/each</t>
    </r>
    <r>
      <rPr>
        <sz val="10"/>
        <color rgb="FF000000"/>
        <rFont val="Segoe UI Semibold"/>
        <charset val="134"/>
      </rPr>
      <t xml:space="preserve"> (2.5-3.0hp). Royal cord wire (P100/foot); Copper tube (P400/foot); Circuit Breaker (Nema)</t>
    </r>
  </si>
  <si>
    <t>FOR FLEXMATCH: ONE (1) YEAR FREE PARTS AND LABOR, FIVE (5) YEARS WARRANTY ON COMPRESSOR.</t>
  </si>
  <si>
    <t>FOR CEILING MOUNTED : ONE (1) YEAR FREE PARTS AND LABOR, FIVE (5) YEARS WARRANTY ON COMPRESSOR.</t>
  </si>
  <si>
    <t>FOR CEILING CASSETTE (Inverter): ONE (1) YEAR FREE PARTS AND LABOR, FIVE (5) YEARS WARRANTY ON COMPRESSOR.</t>
  </si>
  <si>
    <t>FOR AIR CURTAIN: ONE (1) YEAR FREE PARTS AND LABOR.</t>
  </si>
  <si>
    <t>FOR REFRIGERATOR: ONE (1) YEAR FREE PARTS AND LABOR, FIVE (5) YEARS WARRANTY ON COMPRESSOR.</t>
  </si>
  <si>
    <t>FOR AIR COOLER : ONE (1) YEAR FREE PARTS AND LABOR.</t>
  </si>
  <si>
    <t>FOR SHOWCASE CHILLER : ONE (1) YEAR FREE PARTS AND LABOR</t>
  </si>
  <si>
    <t>FOR DEHUMIDIFIER: ONE (1) YEAR FREE PARTS AND LABOR, FIVE (5) YEARS WARRANTY ON COMPRESSOR.</t>
  </si>
  <si>
    <t>FOR INDUSTRIAL FAN (Inverter): ONE (1) YEAR FREE PARTS AND LABOR, THREE YEARS (3) MAIN PCB</t>
  </si>
  <si>
    <t>** NO AVAILABLE STOCK FOR KSM-IW20-WCT10M1M32</t>
  </si>
</sst>
</file>

<file path=xl/styles.xml><?xml version="1.0" encoding="utf-8"?>
<styleSheet xmlns="http://schemas.openxmlformats.org/spreadsheetml/2006/main">
  <numFmts count="7">
    <numFmt numFmtId="42" formatCode="_-&quot;₱&quot;* #,##0_-;\-&quot;₱&quot;* #,##0_-;_-&quot;₱&quot;* &quot;-&quot;_-;_-@_-"/>
    <numFmt numFmtId="41" formatCode="_-* #,##0_-;\-* #,##0_-;_-* &quot;-&quot;_-;_-@_-"/>
    <numFmt numFmtId="43" formatCode="_-* #,##0.00_-;\-* #,##0.00_-;_-* &quot;-&quot;??_-;_-@_-"/>
    <numFmt numFmtId="176" formatCode="_(* #,##0.00_);_(* \(#,##0.00\);_(* &quot;-&quot;??_);_(@_)"/>
    <numFmt numFmtId="44" formatCode="_-&quot;₱&quot;* #,##0.00_-;\-&quot;₱&quot;* #,##0.00_-;_-&quot;₱&quot;* &quot;-&quot;??_-;_-@_-"/>
    <numFmt numFmtId="177" formatCode="[$-409]d\-mmm\-yy;@"/>
    <numFmt numFmtId="178" formatCode="[$-409]mmmm\ d\,\ yyyy;@"/>
  </numFmts>
  <fonts count="45">
    <font>
      <sz val="11"/>
      <color theme="1"/>
      <name val="Calibri"/>
      <charset val="134"/>
      <scheme val="minor"/>
    </font>
    <font>
      <sz val="10"/>
      <name val="Segoe UI Semibold"/>
      <charset val="134"/>
    </font>
    <font>
      <sz val="10"/>
      <color theme="1"/>
      <name val="Segoe UI Semibold"/>
      <charset val="134"/>
    </font>
    <font>
      <sz val="10"/>
      <color indexed="8"/>
      <name val="Segoe UI Semibold"/>
      <charset val="134"/>
    </font>
    <font>
      <sz val="10"/>
      <color rgb="FF000000"/>
      <name val="Segoe UI Semibold"/>
      <charset val="134"/>
    </font>
    <font>
      <b/>
      <sz val="10"/>
      <color rgb="FF000000"/>
      <name val="Segoe UI Semibold"/>
      <charset val="134"/>
    </font>
    <font>
      <i/>
      <sz val="10"/>
      <name val="Segoe UI Semibold"/>
      <charset val="134"/>
    </font>
    <font>
      <sz val="10"/>
      <name val="Segoe UI Semibold"/>
      <charset val="0"/>
    </font>
    <font>
      <i/>
      <sz val="10"/>
      <name val="Segoe UI Semibold"/>
      <charset val="0"/>
    </font>
    <font>
      <b/>
      <sz val="10"/>
      <name val="Arial"/>
      <charset val="0"/>
    </font>
    <font>
      <sz val="11"/>
      <name val="Segoe UI Semibold"/>
      <charset val="0"/>
    </font>
    <font>
      <sz val="11"/>
      <name val="Segoe UI Semibold"/>
      <charset val="134"/>
    </font>
    <font>
      <i/>
      <u/>
      <sz val="10"/>
      <name val="Segoe UI Semibold"/>
      <charset val="134"/>
    </font>
    <font>
      <b/>
      <sz val="10"/>
      <name val="Arial"/>
      <charset val="134"/>
    </font>
    <font>
      <sz val="9"/>
      <name val="Segoe UI Semibold"/>
      <charset val="134"/>
    </font>
    <font>
      <i/>
      <u/>
      <sz val="10"/>
      <name val="Segoe UI Semibold"/>
      <charset val="0"/>
    </font>
    <font>
      <sz val="9"/>
      <name val="Segoe UI Semibold"/>
      <charset val="0"/>
    </font>
    <font>
      <u/>
      <sz val="10"/>
      <name val="Segoe UI Semibold"/>
      <charset val="134"/>
    </font>
    <font>
      <b/>
      <i/>
      <sz val="10"/>
      <name val="Segoe UI Semibold"/>
      <charset val="0"/>
    </font>
    <font>
      <b/>
      <u/>
      <sz val="10"/>
      <name val="Segoe UI Semibold"/>
      <charset val="134"/>
    </font>
    <font>
      <u/>
      <sz val="11"/>
      <color rgb="FF0000FF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9C0006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9C65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theme="1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indexed="8"/>
      <name val="Calibri"/>
      <charset val="134"/>
    </font>
    <font>
      <b/>
      <sz val="10"/>
      <color indexed="8"/>
      <name val="Segoe UI Semibold"/>
      <charset val="134"/>
    </font>
    <font>
      <sz val="10"/>
      <name val="Arial"/>
      <charset val="134"/>
    </font>
    <font>
      <b/>
      <i/>
      <u/>
      <sz val="10"/>
      <name val="Segoe UI Semibold"/>
      <charset val="134"/>
    </font>
    <font>
      <u/>
      <sz val="10"/>
      <name val="Segoe UI Semibold"/>
      <charset val="0"/>
    </font>
    <font>
      <b/>
      <sz val="10"/>
      <name val="Segoe UI Semibold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0"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9" borderId="15" applyNumberFormat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0" fillId="10" borderId="17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21" borderId="2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5" fillId="19" borderId="2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8" fillId="19" borderId="22" applyNumberFormat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39" fillId="0" borderId="0" applyFill="0" applyProtection="0"/>
    <xf numFmtId="0" fontId="22" fillId="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</cellStyleXfs>
  <cellXfs count="148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2" fillId="0" borderId="0" xfId="0" applyFont="1">
      <alignment vertical="center"/>
    </xf>
    <xf numFmtId="0" fontId="1" fillId="0" borderId="1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center"/>
    </xf>
    <xf numFmtId="176" fontId="1" fillId="0" borderId="3" xfId="2" applyNumberFormat="1" applyFont="1" applyBorder="1" applyAlignment="1"/>
    <xf numFmtId="0" fontId="1" fillId="0" borderId="5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/>
    <xf numFmtId="39" fontId="1" fillId="0" borderId="6" xfId="2" applyNumberFormat="1" applyFont="1" applyBorder="1" applyAlignment="1">
      <alignment horizontal="center" vertical="center"/>
    </xf>
    <xf numFmtId="39" fontId="1" fillId="0" borderId="7" xfId="2" applyNumberFormat="1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4" fontId="1" fillId="0" borderId="7" xfId="0" applyNumberFormat="1" applyFont="1" applyFill="1" applyBorder="1" applyAlignment="1">
      <alignment horizontal="right" vertical="center"/>
    </xf>
    <xf numFmtId="0" fontId="1" fillId="0" borderId="6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center" vertical="center"/>
    </xf>
    <xf numFmtId="177" fontId="3" fillId="0" borderId="0" xfId="32" applyNumberFormat="1" applyFont="1" applyFill="1" applyBorder="1" applyAlignment="1" applyProtection="1"/>
    <xf numFmtId="0" fontId="3" fillId="0" borderId="0" xfId="32" applyFont="1" applyFill="1" applyBorder="1" applyAlignment="1" applyProtection="1"/>
    <xf numFmtId="177" fontId="4" fillId="0" borderId="0" xfId="32" applyNumberFormat="1" applyFont="1" applyFill="1" applyBorder="1" applyAlignment="1" applyProtection="1"/>
    <xf numFmtId="0" fontId="4" fillId="0" borderId="0" xfId="32" applyFont="1" applyFill="1" applyBorder="1" applyAlignment="1" applyProtection="1"/>
    <xf numFmtId="0" fontId="5" fillId="0" borderId="0" xfId="32" applyFont="1" applyFill="1" applyBorder="1" applyAlignment="1" applyProtection="1"/>
    <xf numFmtId="0" fontId="6" fillId="0" borderId="0" xfId="0" applyFont="1" applyFill="1" applyBorder="1" applyAlignment="1"/>
    <xf numFmtId="0" fontId="7" fillId="0" borderId="0" xfId="0" applyFont="1" applyFill="1" applyBorder="1" applyAlignment="1"/>
    <xf numFmtId="0" fontId="7" fillId="0" borderId="0" xfId="0" applyFont="1" applyFill="1" applyAlignment="1"/>
    <xf numFmtId="178" fontId="7" fillId="0" borderId="0" xfId="0" applyNumberFormat="1" applyFont="1" applyFill="1" applyBorder="1" applyAlignment="1">
      <alignment horizontal="left"/>
    </xf>
    <xf numFmtId="0" fontId="8" fillId="0" borderId="0" xfId="0" applyFont="1" applyFill="1" applyBorder="1" applyAlignment="1"/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/>
    <xf numFmtId="4" fontId="1" fillId="0" borderId="9" xfId="2" applyNumberFormat="1" applyFont="1" applyBorder="1" applyAlignment="1">
      <alignment horizontal="center" vertical="center"/>
    </xf>
    <xf numFmtId="39" fontId="1" fillId="0" borderId="9" xfId="2" applyNumberFormat="1" applyFont="1" applyBorder="1" applyAlignment="1">
      <alignment horizontal="center" vertical="center"/>
    </xf>
    <xf numFmtId="39" fontId="1" fillId="0" borderId="9" xfId="0" applyNumberFormat="1" applyFont="1" applyFill="1" applyBorder="1" applyAlignment="1">
      <alignment horizontal="right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1" xfId="0" applyFont="1" applyFill="1" applyBorder="1" applyAlignment="1"/>
    <xf numFmtId="4" fontId="1" fillId="0" borderId="11" xfId="2" applyNumberFormat="1" applyFont="1" applyBorder="1" applyAlignment="1">
      <alignment horizontal="center" vertical="center"/>
    </xf>
    <xf numFmtId="39" fontId="1" fillId="0" borderId="11" xfId="2" applyNumberFormat="1" applyFont="1" applyBorder="1" applyAlignment="1">
      <alignment horizontal="center" vertical="center"/>
    </xf>
    <xf numFmtId="39" fontId="1" fillId="0" borderId="11" xfId="0" applyNumberFormat="1" applyFont="1" applyFill="1" applyBorder="1" applyAlignment="1">
      <alignment horizontal="right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8" xfId="0" applyFont="1" applyFill="1" applyBorder="1" applyAlignment="1"/>
    <xf numFmtId="4" fontId="1" fillId="0" borderId="8" xfId="2" applyNumberFormat="1" applyFont="1" applyBorder="1" applyAlignment="1">
      <alignment horizontal="center" vertical="center"/>
    </xf>
    <xf numFmtId="39" fontId="1" fillId="0" borderId="8" xfId="2" applyNumberFormat="1" applyFont="1" applyBorder="1" applyAlignment="1">
      <alignment horizontal="center" vertical="center"/>
    </xf>
    <xf numFmtId="39" fontId="1" fillId="0" borderId="8" xfId="0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left"/>
    </xf>
    <xf numFmtId="0" fontId="7" fillId="0" borderId="6" xfId="0" applyFont="1" applyFill="1" applyBorder="1" applyAlignment="1">
      <alignment horizontal="left"/>
    </xf>
    <xf numFmtId="0" fontId="7" fillId="0" borderId="2" xfId="0" applyFont="1" applyFill="1" applyBorder="1" applyAlignment="1">
      <alignment horizontal="left"/>
    </xf>
    <xf numFmtId="0" fontId="7" fillId="0" borderId="3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center"/>
    </xf>
    <xf numFmtId="176" fontId="7" fillId="0" borderId="3" xfId="2" applyNumberFormat="1" applyFont="1" applyBorder="1" applyAlignment="1"/>
    <xf numFmtId="0" fontId="10" fillId="0" borderId="1" xfId="0" applyFont="1" applyFill="1" applyBorder="1" applyAlignment="1">
      <alignment horizontal="left"/>
    </xf>
    <xf numFmtId="0" fontId="10" fillId="0" borderId="6" xfId="0" applyFont="1" applyFill="1" applyBorder="1" applyAlignment="1">
      <alignment horizontal="left"/>
    </xf>
    <xf numFmtId="0" fontId="10" fillId="0" borderId="2" xfId="0" applyFont="1" applyFill="1" applyBorder="1" applyAlignment="1">
      <alignment horizontal="left"/>
    </xf>
    <xf numFmtId="0" fontId="10" fillId="0" borderId="3" xfId="0" applyFont="1" applyFill="1" applyBorder="1" applyAlignment="1">
      <alignment horizontal="left"/>
    </xf>
    <xf numFmtId="0" fontId="10" fillId="0" borderId="4" xfId="0" applyFont="1" applyFill="1" applyBorder="1" applyAlignment="1">
      <alignment horizontal="center"/>
    </xf>
    <xf numFmtId="176" fontId="10" fillId="0" borderId="3" xfId="2" applyNumberFormat="1" applyFont="1" applyBorder="1" applyAlignment="1"/>
    <xf numFmtId="0" fontId="10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center"/>
    </xf>
    <xf numFmtId="176" fontId="10" fillId="0" borderId="0" xfId="2" applyNumberFormat="1" applyFont="1" applyBorder="1" applyAlignment="1"/>
    <xf numFmtId="0" fontId="1" fillId="0" borderId="13" xfId="0" applyFont="1" applyFill="1" applyBorder="1" applyAlignment="1"/>
    <xf numFmtId="39" fontId="1" fillId="0" borderId="13" xfId="2" applyNumberFormat="1" applyFont="1" applyBorder="1" applyAlignment="1">
      <alignment horizontal="center" vertical="center"/>
    </xf>
    <xf numFmtId="4" fontId="1" fillId="0" borderId="9" xfId="0" applyNumberFormat="1" applyFont="1" applyFill="1" applyBorder="1" applyAlignment="1">
      <alignment horizontal="right" vertical="center"/>
    </xf>
    <xf numFmtId="0" fontId="1" fillId="0" borderId="14" xfId="0" applyFont="1" applyFill="1" applyBorder="1" applyAlignment="1"/>
    <xf numFmtId="39" fontId="1" fillId="0" borderId="14" xfId="2" applyNumberFormat="1" applyFont="1" applyBorder="1" applyAlignment="1">
      <alignment horizontal="center" vertical="center"/>
    </xf>
    <xf numFmtId="4" fontId="1" fillId="0" borderId="11" xfId="0" applyNumberFormat="1" applyFont="1" applyFill="1" applyBorder="1" applyAlignment="1">
      <alignment horizontal="right" vertical="center"/>
    </xf>
    <xf numFmtId="0" fontId="1" fillId="0" borderId="7" xfId="0" applyFont="1" applyFill="1" applyBorder="1" applyAlignment="1"/>
    <xf numFmtId="4" fontId="1" fillId="0" borderId="8" xfId="0" applyNumberFormat="1" applyFont="1" applyFill="1" applyBorder="1" applyAlignment="1">
      <alignment horizontal="right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3" xfId="0" applyFont="1" applyFill="1" applyBorder="1" applyAlignment="1"/>
    <xf numFmtId="39" fontId="7" fillId="0" borderId="13" xfId="2" applyNumberFormat="1" applyFont="1" applyBorder="1" applyAlignment="1">
      <alignment horizontal="center" vertical="center"/>
    </xf>
    <xf numFmtId="39" fontId="7" fillId="0" borderId="9" xfId="2" applyNumberFormat="1" applyFont="1" applyBorder="1" applyAlignment="1">
      <alignment horizontal="center" vertical="center"/>
    </xf>
    <xf numFmtId="4" fontId="7" fillId="0" borderId="9" xfId="0" applyNumberFormat="1" applyFont="1" applyFill="1" applyBorder="1" applyAlignment="1">
      <alignment horizontal="right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4" xfId="0" applyFont="1" applyFill="1" applyBorder="1" applyAlignment="1"/>
    <xf numFmtId="39" fontId="7" fillId="0" borderId="14" xfId="2" applyNumberFormat="1" applyFont="1" applyBorder="1" applyAlignment="1">
      <alignment horizontal="center" vertical="center"/>
    </xf>
    <xf numFmtId="39" fontId="7" fillId="0" borderId="11" xfId="2" applyNumberFormat="1" applyFont="1" applyBorder="1" applyAlignment="1">
      <alignment horizontal="center" vertical="center"/>
    </xf>
    <xf numFmtId="4" fontId="7" fillId="0" borderId="11" xfId="0" applyNumberFormat="1" applyFont="1" applyFill="1" applyBorder="1" applyAlignment="1">
      <alignment horizontal="right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7" xfId="0" applyFont="1" applyFill="1" applyBorder="1" applyAlignment="1"/>
    <xf numFmtId="39" fontId="7" fillId="0" borderId="7" xfId="2" applyNumberFormat="1" applyFont="1" applyBorder="1" applyAlignment="1">
      <alignment horizontal="center" vertical="center"/>
    </xf>
    <xf numFmtId="39" fontId="7" fillId="0" borderId="8" xfId="2" applyNumberFormat="1" applyFont="1" applyBorder="1" applyAlignment="1">
      <alignment horizontal="center" vertical="center"/>
    </xf>
    <xf numFmtId="4" fontId="7" fillId="0" borderId="8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vertical="center"/>
    </xf>
    <xf numFmtId="0" fontId="10" fillId="0" borderId="2" xfId="0" applyFont="1" applyFill="1" applyBorder="1" applyAlignment="1">
      <alignment vertical="center"/>
    </xf>
    <xf numFmtId="0" fontId="10" fillId="0" borderId="3" xfId="0" applyFont="1" applyFill="1" applyBorder="1" applyAlignment="1">
      <alignment vertical="center"/>
    </xf>
    <xf numFmtId="0" fontId="10" fillId="0" borderId="8" xfId="0" applyFont="1" applyFill="1" applyBorder="1" applyAlignment="1">
      <alignment horizontal="center" vertical="center"/>
    </xf>
    <xf numFmtId="4" fontId="10" fillId="0" borderId="7" xfId="0" applyNumberFormat="1" applyFont="1" applyFill="1" applyBorder="1" applyAlignment="1">
      <alignment horizontal="right" vertical="center"/>
    </xf>
    <xf numFmtId="0" fontId="7" fillId="0" borderId="5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/>
    <xf numFmtId="39" fontId="7" fillId="0" borderId="6" xfId="2" applyNumberFormat="1" applyFont="1" applyBorder="1" applyAlignment="1">
      <alignment horizontal="center" vertical="center"/>
    </xf>
    <xf numFmtId="4" fontId="7" fillId="0" borderId="7" xfId="0" applyNumberFormat="1" applyFont="1" applyFill="1" applyBorder="1" applyAlignment="1">
      <alignment horizontal="right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/>
    </xf>
    <xf numFmtId="0" fontId="11" fillId="0" borderId="2" xfId="0" applyFont="1" applyFill="1" applyBorder="1" applyAlignment="1">
      <alignment horizontal="left"/>
    </xf>
    <xf numFmtId="0" fontId="11" fillId="0" borderId="3" xfId="0" applyFont="1" applyFill="1" applyBorder="1" applyAlignment="1">
      <alignment horizontal="left"/>
    </xf>
    <xf numFmtId="0" fontId="11" fillId="0" borderId="4" xfId="0" applyFont="1" applyFill="1" applyBorder="1" applyAlignment="1">
      <alignment horizontal="center"/>
    </xf>
    <xf numFmtId="176" fontId="11" fillId="0" borderId="3" xfId="2" applyNumberFormat="1" applyFont="1" applyBorder="1" applyAlignment="1"/>
    <xf numFmtId="0" fontId="11" fillId="0" borderId="6" xfId="0" applyFont="1" applyFill="1" applyBorder="1" applyAlignment="1">
      <alignment horizontal="left"/>
    </xf>
    <xf numFmtId="0" fontId="11" fillId="0" borderId="4" xfId="0" applyFont="1" applyFill="1" applyBorder="1" applyAlignment="1">
      <alignment horizontal="center" vertical="center"/>
    </xf>
    <xf numFmtId="0" fontId="12" fillId="0" borderId="0" xfId="0" applyFont="1" applyFill="1" applyBorder="1" applyAlignment="1"/>
    <xf numFmtId="178" fontId="1" fillId="0" borderId="0" xfId="0" applyNumberFormat="1" applyFont="1" applyFill="1" applyBorder="1" applyAlignment="1">
      <alignment horizontal="left"/>
    </xf>
    <xf numFmtId="0" fontId="13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center"/>
    </xf>
    <xf numFmtId="176" fontId="11" fillId="0" borderId="0" xfId="2" applyNumberFormat="1" applyFont="1" applyBorder="1" applyAlignment="1"/>
    <xf numFmtId="0" fontId="14" fillId="0" borderId="0" xfId="0" applyFont="1" applyFill="1" applyBorder="1" applyAlignment="1"/>
    <xf numFmtId="178" fontId="1" fillId="0" borderId="0" xfId="0" applyNumberFormat="1" applyFont="1" applyFill="1" applyAlignment="1">
      <alignment horizontal="left"/>
    </xf>
    <xf numFmtId="0" fontId="11" fillId="0" borderId="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9" xfId="0" applyFont="1" applyFill="1" applyBorder="1" applyAlignment="1"/>
    <xf numFmtId="4" fontId="7" fillId="0" borderId="9" xfId="2" applyNumberFormat="1" applyFont="1" applyBorder="1" applyAlignment="1">
      <alignment horizontal="center" vertical="center"/>
    </xf>
    <xf numFmtId="39" fontId="7" fillId="0" borderId="9" xfId="0" applyNumberFormat="1" applyFont="1" applyFill="1" applyBorder="1" applyAlignment="1">
      <alignment horizontal="right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1" xfId="0" applyFont="1" applyFill="1" applyBorder="1" applyAlignment="1"/>
    <xf numFmtId="4" fontId="7" fillId="0" borderId="11" xfId="2" applyNumberFormat="1" applyFont="1" applyBorder="1" applyAlignment="1">
      <alignment horizontal="center" vertical="center"/>
    </xf>
    <xf numFmtId="39" fontId="7" fillId="0" borderId="11" xfId="0" applyNumberFormat="1" applyFont="1" applyFill="1" applyBorder="1" applyAlignment="1">
      <alignment horizontal="right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8" xfId="0" applyFont="1" applyFill="1" applyBorder="1" applyAlignment="1"/>
    <xf numFmtId="0" fontId="1" fillId="0" borderId="5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center" vertical="center"/>
    </xf>
    <xf numFmtId="4" fontId="7" fillId="0" borderId="8" xfId="2" applyNumberFormat="1" applyFont="1" applyBorder="1" applyAlignment="1">
      <alignment horizontal="center" vertical="center"/>
    </xf>
    <xf numFmtId="39" fontId="7" fillId="0" borderId="8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center" vertical="center"/>
    </xf>
    <xf numFmtId="176" fontId="7" fillId="0" borderId="0" xfId="2" applyNumberFormat="1" applyFont="1" applyBorder="1" applyAlignment="1"/>
    <xf numFmtId="0" fontId="15" fillId="0" borderId="0" xfId="0" applyFont="1" applyFill="1" applyBorder="1" applyAlignment="1"/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 vertical="center"/>
    </xf>
    <xf numFmtId="176" fontId="1" fillId="0" borderId="0" xfId="2" applyNumberFormat="1" applyFont="1" applyBorder="1" applyAlignment="1"/>
    <xf numFmtId="0" fontId="16" fillId="0" borderId="0" xfId="0" applyFont="1" applyFill="1" applyBorder="1" applyAlignment="1"/>
    <xf numFmtId="0" fontId="17" fillId="0" borderId="0" xfId="0" applyFont="1" applyFill="1" applyBorder="1" applyAlignment="1"/>
    <xf numFmtId="0" fontId="18" fillId="0" borderId="0" xfId="0" applyFont="1" applyFill="1" applyBorder="1" applyAlignment="1"/>
    <xf numFmtId="0" fontId="8" fillId="0" borderId="0" xfId="0" applyFont="1" applyFill="1" applyBorder="1" applyAlignment="1">
      <alignment horizontal="left"/>
    </xf>
    <xf numFmtId="4" fontId="7" fillId="0" borderId="0" xfId="2" applyNumberFormat="1" applyFont="1" applyBorder="1" applyAlignment="1">
      <alignment horizontal="center" vertical="center"/>
    </xf>
    <xf numFmtId="39" fontId="7" fillId="0" borderId="0" xfId="2" applyNumberFormat="1" applyFont="1" applyBorder="1" applyAlignment="1">
      <alignment horizontal="center" vertical="center"/>
    </xf>
    <xf numFmtId="39" fontId="7" fillId="0" borderId="0" xfId="0" applyNumberFormat="1" applyFont="1" applyFill="1" applyBorder="1" applyAlignment="1">
      <alignment horizontal="right" vertical="center"/>
    </xf>
    <xf numFmtId="0" fontId="3" fillId="0" borderId="0" xfId="32" applyFont="1" applyFill="1" applyAlignment="1" applyProtection="1"/>
    <xf numFmtId="0" fontId="19" fillId="0" borderId="0" xfId="0" applyFont="1" applyFill="1" applyBorder="1" applyAlignment="1"/>
  </cellXfs>
  <cellStyles count="50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Normal_(3) QUOTATION MARCH 2023 - 2ND FILE" xfId="32"/>
    <cellStyle name="20% - Accent5" xfId="33" builtinId="46"/>
    <cellStyle name="60% - Accent1" xfId="34" builtinId="32"/>
    <cellStyle name="Accent2" xfId="35" builtinId="33"/>
    <cellStyle name="20% - Accent2" xfId="36" builtinId="34"/>
    <cellStyle name="20% - Accent6" xfId="37" builtinId="50"/>
    <cellStyle name="60% - Accent2" xfId="38" builtinId="36"/>
    <cellStyle name="Accent3" xfId="39" builtinId="37"/>
    <cellStyle name="20% - Accent3" xfId="40" builtinId="38"/>
    <cellStyle name="Accent4" xfId="41" builtinId="41"/>
    <cellStyle name="20% - Accent4" xfId="42" builtinId="42"/>
    <cellStyle name="40% - Accent4" xfId="43" builtinId="43"/>
    <cellStyle name="Accent5" xfId="44" builtinId="45"/>
    <cellStyle name="40% - Accent5" xfId="45" builtinId="47"/>
    <cellStyle name="60% - Accent5" xfId="46" builtinId="48"/>
    <cellStyle name="Accent6" xfId="47" builtinId="49"/>
    <cellStyle name="40% - Accent6" xfId="48" builtinId="51"/>
    <cellStyle name="60% - Accent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1" Type="http://schemas.openxmlformats.org/officeDocument/2006/relationships/sharedStrings" Target="sharedStrings.xml"/><Relationship Id="rId90" Type="http://schemas.openxmlformats.org/officeDocument/2006/relationships/styles" Target="styles.xml"/><Relationship Id="rId9" Type="http://schemas.openxmlformats.org/officeDocument/2006/relationships/worksheet" Target="worksheets/sheet9.xml"/><Relationship Id="rId89" Type="http://schemas.openxmlformats.org/officeDocument/2006/relationships/theme" Target="theme/theme1.xml"/><Relationship Id="rId88" Type="http://schemas.openxmlformats.org/officeDocument/2006/relationships/worksheet" Target="worksheets/sheet88.xml"/><Relationship Id="rId87" Type="http://schemas.openxmlformats.org/officeDocument/2006/relationships/worksheet" Target="worksheets/sheet87.xml"/><Relationship Id="rId86" Type="http://schemas.openxmlformats.org/officeDocument/2006/relationships/worksheet" Target="worksheets/sheet86.xml"/><Relationship Id="rId85" Type="http://schemas.openxmlformats.org/officeDocument/2006/relationships/worksheet" Target="worksheets/sheet85.xml"/><Relationship Id="rId84" Type="http://schemas.openxmlformats.org/officeDocument/2006/relationships/worksheet" Target="worksheets/sheet84.xml"/><Relationship Id="rId83" Type="http://schemas.openxmlformats.org/officeDocument/2006/relationships/worksheet" Target="worksheets/sheet83.xml"/><Relationship Id="rId82" Type="http://schemas.openxmlformats.org/officeDocument/2006/relationships/worksheet" Target="worksheets/sheet82.xml"/><Relationship Id="rId81" Type="http://schemas.openxmlformats.org/officeDocument/2006/relationships/worksheet" Target="worksheets/sheet81.xml"/><Relationship Id="rId80" Type="http://schemas.openxmlformats.org/officeDocument/2006/relationships/worksheet" Target="worksheets/sheet80.xml"/><Relationship Id="rId8" Type="http://schemas.openxmlformats.org/officeDocument/2006/relationships/worksheet" Target="worksheets/sheet8.xml"/><Relationship Id="rId79" Type="http://schemas.openxmlformats.org/officeDocument/2006/relationships/worksheet" Target="worksheets/sheet79.xml"/><Relationship Id="rId78" Type="http://schemas.openxmlformats.org/officeDocument/2006/relationships/worksheet" Target="worksheets/sheet78.xml"/><Relationship Id="rId77" Type="http://schemas.openxmlformats.org/officeDocument/2006/relationships/worksheet" Target="worksheets/sheet77.xml"/><Relationship Id="rId76" Type="http://schemas.openxmlformats.org/officeDocument/2006/relationships/worksheet" Target="worksheets/sheet76.xml"/><Relationship Id="rId75" Type="http://schemas.openxmlformats.org/officeDocument/2006/relationships/worksheet" Target="worksheets/sheet75.xml"/><Relationship Id="rId74" Type="http://schemas.openxmlformats.org/officeDocument/2006/relationships/worksheet" Target="worksheets/sheet74.xml"/><Relationship Id="rId73" Type="http://schemas.openxmlformats.org/officeDocument/2006/relationships/worksheet" Target="worksheets/sheet73.xml"/><Relationship Id="rId72" Type="http://schemas.openxmlformats.org/officeDocument/2006/relationships/worksheet" Target="worksheets/sheet72.xml"/><Relationship Id="rId71" Type="http://schemas.openxmlformats.org/officeDocument/2006/relationships/worksheet" Target="worksheets/sheet71.xml"/><Relationship Id="rId70" Type="http://schemas.openxmlformats.org/officeDocument/2006/relationships/worksheet" Target="worksheets/sheet70.xml"/><Relationship Id="rId7" Type="http://schemas.openxmlformats.org/officeDocument/2006/relationships/worksheet" Target="worksheets/sheet7.xml"/><Relationship Id="rId69" Type="http://schemas.openxmlformats.org/officeDocument/2006/relationships/worksheet" Target="worksheets/sheet69.xml"/><Relationship Id="rId68" Type="http://schemas.openxmlformats.org/officeDocument/2006/relationships/worksheet" Target="worksheets/sheet68.xml"/><Relationship Id="rId67" Type="http://schemas.openxmlformats.org/officeDocument/2006/relationships/worksheet" Target="worksheets/sheet67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3"/>
  <sheetViews>
    <sheetView workbookViewId="0">
      <selection activeCell="A24" sqref="$A24:$XFD25"/>
    </sheetView>
  </sheetViews>
  <sheetFormatPr defaultColWidth="9.14285714285714" defaultRowHeight="14.25" outlineLevelCol="6"/>
  <cols>
    <col min="1" max="1" width="6.57142857142857" style="1" customWidth="1"/>
    <col min="2" max="2" width="11.4285714285714" style="1" customWidth="1"/>
    <col min="3" max="3" width="58.1428571428571" style="1" customWidth="1"/>
    <col min="4" max="4" width="12.5714285714286" style="1" customWidth="1"/>
    <col min="5" max="5" width="16.1428571428571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107">
        <v>45652</v>
      </c>
      <c r="B4" s="107"/>
    </row>
    <row r="5" spans="1:2">
      <c r="A5" s="107"/>
      <c r="B5" s="107"/>
    </row>
    <row r="6" spans="1:2">
      <c r="A6" s="107"/>
      <c r="B6" s="107"/>
    </row>
    <row r="7" spans="1:2">
      <c r="A7" s="107" t="s">
        <v>0</v>
      </c>
      <c r="B7" s="107"/>
    </row>
    <row r="8" spans="1:2">
      <c r="A8" s="1" t="s">
        <v>1</v>
      </c>
      <c r="B8" s="107"/>
    </row>
    <row r="11" spans="1:1">
      <c r="A11" s="1" t="s">
        <v>2</v>
      </c>
    </row>
    <row r="13" spans="2:2">
      <c r="B13" s="1" t="s">
        <v>3</v>
      </c>
    </row>
    <row r="14" spans="2:2">
      <c r="B14" s="1" t="s">
        <v>4</v>
      </c>
    </row>
    <row r="17" spans="1:1">
      <c r="A17" s="1" t="s">
        <v>5</v>
      </c>
    </row>
    <row r="18" ht="15" spans="3:3">
      <c r="C18" s="23"/>
    </row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spans="1:7">
      <c r="A20" s="32">
        <v>2</v>
      </c>
      <c r="B20" s="33" t="s">
        <v>12</v>
      </c>
      <c r="C20" s="34" t="s">
        <v>13</v>
      </c>
      <c r="D20" s="35">
        <v>30995</v>
      </c>
      <c r="E20" s="36">
        <f>(D20*0.78)-1200</f>
        <v>22976.1</v>
      </c>
      <c r="F20" s="32" t="s">
        <v>14</v>
      </c>
      <c r="G20" s="37">
        <f>E20*A20</f>
        <v>45952.2</v>
      </c>
    </row>
    <row r="21" spans="1:7">
      <c r="A21" s="38"/>
      <c r="B21" s="39"/>
      <c r="C21" s="40" t="s">
        <v>15</v>
      </c>
      <c r="D21" s="41"/>
      <c r="E21" s="42"/>
      <c r="F21" s="38"/>
      <c r="G21" s="43"/>
    </row>
    <row r="22" spans="1:7">
      <c r="A22" s="38"/>
      <c r="B22" s="39"/>
      <c r="C22" s="40" t="s">
        <v>16</v>
      </c>
      <c r="D22" s="41"/>
      <c r="E22" s="42"/>
      <c r="F22" s="38"/>
      <c r="G22" s="43"/>
    </row>
    <row r="23" ht="15" spans="1:7">
      <c r="A23" s="14"/>
      <c r="B23" s="44"/>
      <c r="C23" s="45" t="s">
        <v>17</v>
      </c>
      <c r="D23" s="46"/>
      <c r="E23" s="47"/>
      <c r="F23" s="14"/>
      <c r="G23" s="48"/>
    </row>
    <row r="24" ht="15" spans="1:7">
      <c r="A24" s="4" t="s">
        <v>18</v>
      </c>
      <c r="B24" s="16"/>
      <c r="C24" s="16"/>
      <c r="D24" s="5"/>
      <c r="E24" s="6"/>
      <c r="F24" s="17" t="s">
        <v>14</v>
      </c>
      <c r="G24" s="8">
        <v>600</v>
      </c>
    </row>
    <row r="25" ht="17.25" spans="1:7">
      <c r="A25" s="99" t="s">
        <v>19</v>
      </c>
      <c r="B25" s="104"/>
      <c r="C25" s="104"/>
      <c r="D25" s="100"/>
      <c r="E25" s="101"/>
      <c r="F25" s="102" t="s">
        <v>14</v>
      </c>
      <c r="G25" s="103">
        <f>SUM(G20:G24)</f>
        <v>46552.2</v>
      </c>
    </row>
    <row r="26" ht="16.5" spans="1:7">
      <c r="A26" s="112"/>
      <c r="B26" s="112"/>
      <c r="C26" s="112"/>
      <c r="D26" s="112"/>
      <c r="E26" s="112"/>
      <c r="F26" s="113"/>
      <c r="G26" s="114"/>
    </row>
    <row r="27" spans="1:1">
      <c r="A27" s="1" t="s">
        <v>20</v>
      </c>
    </row>
    <row r="28" spans="2:2">
      <c r="B28" s="1" t="s">
        <v>21</v>
      </c>
    </row>
    <row r="30" spans="1:1">
      <c r="A30" s="1" t="s">
        <v>22</v>
      </c>
    </row>
    <row r="31" s="2" customFormat="1" spans="2:2">
      <c r="B31" s="1" t="s">
        <v>23</v>
      </c>
    </row>
    <row r="32" s="2" customFormat="1" spans="2:2">
      <c r="B32" s="1"/>
    </row>
    <row r="33" spans="1:1">
      <c r="A33" s="1" t="s">
        <v>24</v>
      </c>
    </row>
    <row r="34" s="2" customFormat="1" spans="2:2">
      <c r="B34" s="1" t="s">
        <v>25</v>
      </c>
    </row>
    <row r="35" s="2" customFormat="1"/>
    <row r="36" spans="1:1">
      <c r="A36" s="1" t="s">
        <v>26</v>
      </c>
    </row>
    <row r="37" spans="2:2">
      <c r="B37" s="1" t="s">
        <v>27</v>
      </c>
    </row>
    <row r="39" spans="2:2">
      <c r="B39" s="1" t="s">
        <v>28</v>
      </c>
    </row>
    <row r="41" spans="2:2">
      <c r="B41" s="1" t="s">
        <v>29</v>
      </c>
    </row>
    <row r="46" spans="1:1">
      <c r="A46" s="1" t="s">
        <v>30</v>
      </c>
    </row>
    <row r="49" spans="1:1">
      <c r="A49" s="1" t="s">
        <v>31</v>
      </c>
    </row>
    <row r="50" spans="1:1">
      <c r="A50" s="1" t="s">
        <v>32</v>
      </c>
    </row>
    <row r="53" spans="1:4">
      <c r="A53" s="1" t="s">
        <v>33</v>
      </c>
      <c r="D53" s="1" t="s">
        <v>34</v>
      </c>
    </row>
    <row r="56" spans="1:4">
      <c r="A56" s="1" t="s">
        <v>35</v>
      </c>
      <c r="D56" s="1" t="s">
        <v>36</v>
      </c>
    </row>
    <row r="57" spans="1:4">
      <c r="A57" s="1" t="s">
        <v>37</v>
      </c>
      <c r="D57" s="1" t="s">
        <v>38</v>
      </c>
    </row>
    <row r="62" spans="1:5">
      <c r="A62" s="1" t="s">
        <v>39</v>
      </c>
      <c r="D62" s="1" t="s">
        <v>40</v>
      </c>
      <c r="E62" s="1" t="s">
        <v>41</v>
      </c>
    </row>
    <row r="63" spans="1:5">
      <c r="A63" s="1" t="s">
        <v>42</v>
      </c>
      <c r="E63" s="1" t="s">
        <v>43</v>
      </c>
    </row>
  </sheetData>
  <mergeCells count="9">
    <mergeCell ref="A4:B4"/>
    <mergeCell ref="A24:E24"/>
    <mergeCell ref="A25:E25"/>
    <mergeCell ref="A20:A23"/>
    <mergeCell ref="B20:B23"/>
    <mergeCell ref="D20:D23"/>
    <mergeCell ref="E20:E23"/>
    <mergeCell ref="F20:F23"/>
    <mergeCell ref="G20:G23"/>
  </mergeCells>
  <pageMargins left="0.393055555555556" right="0.17" top="0.84" bottom="0.590277777777778" header="0.5" footer="0.196527777777778"/>
  <pageSetup paperSize="1" scale="78" orientation="portrait" horizontalDpi="120" verticalDpi="7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75"/>
  <sheetViews>
    <sheetView topLeftCell="A16" workbookViewId="0">
      <selection activeCell="A74" sqref="A74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5.4380952380952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8.4380952380952" style="1" customWidth="1"/>
    <col min="8" max="16384" width="9.1047619047619" style="1"/>
  </cols>
  <sheetData>
    <row r="3" ht="16" customHeight="1"/>
    <row r="4" spans="1:2">
      <c r="A4" s="107">
        <v>45663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125</v>
      </c>
    </row>
    <row r="8" spans="1:1">
      <c r="A8" s="1" t="s">
        <v>126</v>
      </c>
    </row>
    <row r="9" spans="1:1">
      <c r="A9" s="1" t="s">
        <v>127</v>
      </c>
    </row>
    <row r="10" spans="1:1">
      <c r="A10" s="1" t="s">
        <v>128</v>
      </c>
    </row>
    <row r="13" spans="1:1">
      <c r="A13" s="1" t="s">
        <v>2</v>
      </c>
    </row>
    <row r="15" spans="2:2">
      <c r="B15" s="1" t="s">
        <v>3</v>
      </c>
    </row>
    <row r="16" spans="2:2">
      <c r="B16" s="1" t="s">
        <v>4</v>
      </c>
    </row>
    <row r="19" spans="1:1">
      <c r="A19" s="1" t="s">
        <v>5</v>
      </c>
    </row>
    <row r="20" ht="15" spans="3:3">
      <c r="C20" s="23" t="s">
        <v>118</v>
      </c>
    </row>
    <row r="21" ht="25.5" customHeight="1" spans="1:7">
      <c r="A21" s="108" t="s">
        <v>6</v>
      </c>
      <c r="B21" s="108" t="s">
        <v>7</v>
      </c>
      <c r="C21" s="108" t="s">
        <v>8</v>
      </c>
      <c r="D21" s="108" t="s">
        <v>9</v>
      </c>
      <c r="E21" s="109" t="s">
        <v>10</v>
      </c>
      <c r="F21" s="110"/>
      <c r="G21" s="111" t="s">
        <v>11</v>
      </c>
    </row>
    <row r="22" spans="1:7">
      <c r="A22" s="32">
        <v>1</v>
      </c>
      <c r="B22" s="32" t="s">
        <v>12</v>
      </c>
      <c r="C22" s="64" t="s">
        <v>129</v>
      </c>
      <c r="D22" s="65">
        <v>41995</v>
      </c>
      <c r="E22" s="36">
        <f>(D22*0.78)-4000</f>
        <v>28756.1</v>
      </c>
      <c r="F22" s="32" t="s">
        <v>14</v>
      </c>
      <c r="G22" s="66">
        <f>E22*A22</f>
        <v>28756.1</v>
      </c>
    </row>
    <row r="23" spans="1:7">
      <c r="A23" s="38"/>
      <c r="B23" s="38"/>
      <c r="C23" s="67" t="s">
        <v>120</v>
      </c>
      <c r="D23" s="68"/>
      <c r="E23" s="42"/>
      <c r="F23" s="38"/>
      <c r="G23" s="69"/>
    </row>
    <row r="24" ht="15" spans="1:7">
      <c r="A24" s="14"/>
      <c r="B24" s="14"/>
      <c r="C24" s="70" t="s">
        <v>130</v>
      </c>
      <c r="D24" s="13"/>
      <c r="E24" s="47"/>
      <c r="F24" s="14"/>
      <c r="G24" s="71"/>
    </row>
    <row r="25" ht="15" spans="1:7">
      <c r="A25" s="4" t="s">
        <v>18</v>
      </c>
      <c r="B25" s="16"/>
      <c r="C25" s="16"/>
      <c r="D25" s="5"/>
      <c r="E25" s="6"/>
      <c r="F25" s="17" t="s">
        <v>14</v>
      </c>
      <c r="G25" s="8">
        <v>600</v>
      </c>
    </row>
    <row r="26" ht="17.25" spans="1:7">
      <c r="A26" s="99" t="s">
        <v>19</v>
      </c>
      <c r="B26" s="100"/>
      <c r="C26" s="100"/>
      <c r="D26" s="100"/>
      <c r="E26" s="101"/>
      <c r="F26" s="105" t="s">
        <v>14</v>
      </c>
      <c r="G26" s="103">
        <f>SUM(G22:G25)</f>
        <v>29356.1</v>
      </c>
    </row>
    <row r="27" ht="16.5" spans="1:7">
      <c r="A27" s="112"/>
      <c r="B27" s="112"/>
      <c r="C27" s="112"/>
      <c r="D27" s="112"/>
      <c r="E27" s="112"/>
      <c r="F27" s="117"/>
      <c r="G27" s="114"/>
    </row>
    <row r="28" ht="17.25" spans="1:7">
      <c r="A28" s="112"/>
      <c r="B28" s="112"/>
      <c r="C28" s="23" t="s">
        <v>121</v>
      </c>
      <c r="D28" s="112"/>
      <c r="E28" s="112"/>
      <c r="F28" s="113"/>
      <c r="G28" s="114"/>
    </row>
    <row r="29" ht="25.5" customHeight="1" spans="1:7">
      <c r="A29" s="108" t="s">
        <v>6</v>
      </c>
      <c r="B29" s="108" t="s">
        <v>7</v>
      </c>
      <c r="C29" s="108" t="s">
        <v>8</v>
      </c>
      <c r="D29" s="108" t="s">
        <v>9</v>
      </c>
      <c r="E29" s="109" t="s">
        <v>10</v>
      </c>
      <c r="F29" s="110"/>
      <c r="G29" s="111" t="s">
        <v>11</v>
      </c>
    </row>
    <row r="30" spans="1:7">
      <c r="A30" s="32">
        <v>1</v>
      </c>
      <c r="B30" s="32" t="s">
        <v>12</v>
      </c>
      <c r="C30" s="64" t="s">
        <v>90</v>
      </c>
      <c r="D30" s="65">
        <v>59595</v>
      </c>
      <c r="E30" s="36">
        <f>(D30*0.78)-7000</f>
        <v>39484.1</v>
      </c>
      <c r="F30" s="32" t="s">
        <v>14</v>
      </c>
      <c r="G30" s="66">
        <f>E30*A30</f>
        <v>39484.1</v>
      </c>
    </row>
    <row r="31" spans="1:7">
      <c r="A31" s="38"/>
      <c r="B31" s="38"/>
      <c r="C31" s="67" t="s">
        <v>63</v>
      </c>
      <c r="D31" s="68"/>
      <c r="E31" s="42"/>
      <c r="F31" s="38"/>
      <c r="G31" s="69"/>
    </row>
    <row r="32" ht="15" spans="1:7">
      <c r="A32" s="14"/>
      <c r="B32" s="14"/>
      <c r="C32" s="70" t="s">
        <v>91</v>
      </c>
      <c r="D32" s="13"/>
      <c r="E32" s="47"/>
      <c r="F32" s="14"/>
      <c r="G32" s="71"/>
    </row>
    <row r="33" ht="15" spans="1:7">
      <c r="A33" s="4" t="s">
        <v>18</v>
      </c>
      <c r="B33" s="16"/>
      <c r="C33" s="16"/>
      <c r="D33" s="5"/>
      <c r="E33" s="6"/>
      <c r="F33" s="17" t="s">
        <v>14</v>
      </c>
      <c r="G33" s="8">
        <v>600</v>
      </c>
    </row>
    <row r="34" ht="17.25" spans="1:7">
      <c r="A34" s="99" t="s">
        <v>19</v>
      </c>
      <c r="B34" s="100"/>
      <c r="C34" s="100"/>
      <c r="D34" s="100"/>
      <c r="E34" s="101"/>
      <c r="F34" s="105" t="s">
        <v>14</v>
      </c>
      <c r="G34" s="103">
        <f>SUM(G30:G33)</f>
        <v>40084.1</v>
      </c>
    </row>
    <row r="35" ht="16.5" spans="1:7">
      <c r="A35" s="112"/>
      <c r="B35" s="112"/>
      <c r="C35" s="112"/>
      <c r="D35" s="112"/>
      <c r="E35" s="112"/>
      <c r="F35" s="117"/>
      <c r="G35" s="114"/>
    </row>
    <row r="36" spans="1:1">
      <c r="A36" s="1" t="s">
        <v>20</v>
      </c>
    </row>
    <row r="37" spans="2:2">
      <c r="B37" s="1" t="s">
        <v>21</v>
      </c>
    </row>
    <row r="39" s="1" customFormat="1" spans="1:1">
      <c r="A39" s="1" t="s">
        <v>22</v>
      </c>
    </row>
    <row r="40" s="1" customFormat="1" spans="2:2">
      <c r="B40" s="1" t="s">
        <v>65</v>
      </c>
    </row>
    <row r="41" s="2" customFormat="1" spans="2:2">
      <c r="B41" s="1" t="s">
        <v>66</v>
      </c>
    </row>
    <row r="42" s="2" customFormat="1" spans="2:2">
      <c r="B42" s="1" t="s">
        <v>67</v>
      </c>
    </row>
    <row r="44" spans="1:1">
      <c r="A44" s="1" t="s">
        <v>24</v>
      </c>
    </row>
    <row r="45" spans="2:2">
      <c r="B45" s="1" t="s">
        <v>54</v>
      </c>
    </row>
    <row r="46" s="2" customFormat="1"/>
    <row r="47" spans="1:1">
      <c r="A47" s="1" t="s">
        <v>26</v>
      </c>
    </row>
    <row r="48" spans="2:2">
      <c r="B48" s="1" t="s">
        <v>27</v>
      </c>
    </row>
    <row r="50" spans="2:2">
      <c r="B50" s="1" t="s">
        <v>28</v>
      </c>
    </row>
    <row r="52" spans="2:2">
      <c r="B52" s="1" t="s">
        <v>29</v>
      </c>
    </row>
    <row r="58" spans="1:1">
      <c r="A58" s="1" t="s">
        <v>30</v>
      </c>
    </row>
    <row r="61" spans="1:1">
      <c r="A61" s="1" t="s">
        <v>31</v>
      </c>
    </row>
    <row r="62" spans="1:1">
      <c r="A62" s="1" t="s">
        <v>32</v>
      </c>
    </row>
    <row r="65" spans="1:4">
      <c r="A65" s="1" t="s">
        <v>57</v>
      </c>
      <c r="D65" s="1" t="s">
        <v>34</v>
      </c>
    </row>
    <row r="68" spans="1:4">
      <c r="A68" s="1" t="s">
        <v>35</v>
      </c>
      <c r="D68" s="1" t="s">
        <v>36</v>
      </c>
    </row>
    <row r="69" spans="1:4">
      <c r="A69" s="1" t="s">
        <v>37</v>
      </c>
      <c r="D69" s="1" t="s">
        <v>38</v>
      </c>
    </row>
    <row r="74" spans="1:5">
      <c r="A74" s="1" t="s">
        <v>131</v>
      </c>
      <c r="D74" s="1" t="s">
        <v>40</v>
      </c>
      <c r="E74" s="1" t="s">
        <v>41</v>
      </c>
    </row>
    <row r="75" spans="1:5">
      <c r="A75" s="1" t="s">
        <v>59</v>
      </c>
      <c r="E75" s="1" t="s">
        <v>43</v>
      </c>
    </row>
  </sheetData>
  <mergeCells count="17">
    <mergeCell ref="A4:B4"/>
    <mergeCell ref="A25:E25"/>
    <mergeCell ref="A26:E26"/>
    <mergeCell ref="A33:E33"/>
    <mergeCell ref="A34:E34"/>
    <mergeCell ref="A22:A24"/>
    <mergeCell ref="A30:A32"/>
    <mergeCell ref="B22:B24"/>
    <mergeCell ref="B30:B32"/>
    <mergeCell ref="D22:D24"/>
    <mergeCell ref="D30:D32"/>
    <mergeCell ref="E22:E24"/>
    <mergeCell ref="E30:E32"/>
    <mergeCell ref="F22:F24"/>
    <mergeCell ref="F30:F32"/>
    <mergeCell ref="G22:G24"/>
    <mergeCell ref="G30:G32"/>
  </mergeCells>
  <pageMargins left="0.393055555555556" right="0.17" top="0.84" bottom="0.590277777777778" header="0.5" footer="0.196527777777778"/>
  <pageSetup paperSize="1" scale="64" orientation="portrait" horizontalDpi="120" verticalDpi="7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70"/>
  <sheetViews>
    <sheetView topLeftCell="A10" workbookViewId="0">
      <selection activeCell="E24" sqref="E24:E26"/>
    </sheetView>
  </sheetViews>
  <sheetFormatPr defaultColWidth="9.14285714285714" defaultRowHeight="14.25" outlineLevelCol="7"/>
  <cols>
    <col min="1" max="1" width="6.57142857142857" style="1" customWidth="1"/>
    <col min="2" max="2" width="11.4285714285714" style="1" customWidth="1"/>
    <col min="3" max="3" width="56.5714285714286" style="1" customWidth="1"/>
    <col min="4" max="4" width="12.5714285714286" style="1" customWidth="1"/>
    <col min="5" max="5" width="14.8571428571429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107">
        <v>45664</v>
      </c>
      <c r="B4" s="107"/>
    </row>
    <row r="5" spans="1:2">
      <c r="A5" s="107"/>
      <c r="B5" s="107"/>
    </row>
    <row r="6" spans="1:2">
      <c r="A6" s="107"/>
      <c r="B6" s="107"/>
    </row>
    <row r="7" spans="1:2">
      <c r="A7" s="107" t="s">
        <v>132</v>
      </c>
      <c r="B7" s="107"/>
    </row>
    <row r="8" spans="1:2">
      <c r="A8" s="107" t="s">
        <v>133</v>
      </c>
      <c r="B8" s="107"/>
    </row>
    <row r="9" spans="1:2">
      <c r="A9" s="107" t="s">
        <v>134</v>
      </c>
      <c r="B9" s="107"/>
    </row>
    <row r="10" spans="1:2">
      <c r="A10" s="107"/>
      <c r="B10" s="107"/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48</v>
      </c>
    </row>
    <row r="19" ht="15" spans="3:3">
      <c r="C19" s="23"/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72">
        <v>1</v>
      </c>
      <c r="B21" s="72" t="s">
        <v>12</v>
      </c>
      <c r="C21" s="73" t="s">
        <v>135</v>
      </c>
      <c r="D21" s="74">
        <v>42995</v>
      </c>
      <c r="E21" s="75">
        <f>D21*0.78</f>
        <v>33536.1</v>
      </c>
      <c r="F21" s="72" t="s">
        <v>14</v>
      </c>
      <c r="G21" s="76">
        <f>E21*A21</f>
        <v>33536.1</v>
      </c>
    </row>
    <row r="22" spans="1:7">
      <c r="A22" s="77"/>
      <c r="B22" s="77"/>
      <c r="C22" s="78" t="s">
        <v>136</v>
      </c>
      <c r="D22" s="79"/>
      <c r="E22" s="80"/>
      <c r="F22" s="77"/>
      <c r="G22" s="81"/>
    </row>
    <row r="23" ht="15" spans="1:7">
      <c r="A23" s="82"/>
      <c r="B23" s="82"/>
      <c r="C23" s="83" t="s">
        <v>137</v>
      </c>
      <c r="D23" s="84"/>
      <c r="E23" s="85"/>
      <c r="F23" s="82"/>
      <c r="G23" s="86"/>
    </row>
    <row r="24" customFormat="1" ht="15" spans="1:8">
      <c r="A24" s="72">
        <v>2</v>
      </c>
      <c r="B24" s="72" t="s">
        <v>12</v>
      </c>
      <c r="C24" s="73" t="s">
        <v>138</v>
      </c>
      <c r="D24" s="74">
        <v>10995</v>
      </c>
      <c r="E24" s="75">
        <f>D24*0.78</f>
        <v>8576.1</v>
      </c>
      <c r="F24" s="72" t="s">
        <v>14</v>
      </c>
      <c r="G24" s="76">
        <f>E24*A24</f>
        <v>17152.2</v>
      </c>
      <c r="H24" s="1"/>
    </row>
    <row r="25" customFormat="1" ht="15" spans="1:8">
      <c r="A25" s="77"/>
      <c r="B25" s="77"/>
      <c r="C25" s="78" t="s">
        <v>136</v>
      </c>
      <c r="D25" s="79"/>
      <c r="E25" s="80"/>
      <c r="F25" s="77"/>
      <c r="G25" s="81"/>
      <c r="H25" s="1"/>
    </row>
    <row r="26" customFormat="1" ht="15.75" spans="1:8">
      <c r="A26" s="82"/>
      <c r="B26" s="82"/>
      <c r="C26" s="83" t="s">
        <v>139</v>
      </c>
      <c r="D26" s="84"/>
      <c r="E26" s="85"/>
      <c r="F26" s="82"/>
      <c r="G26" s="86"/>
      <c r="H26" s="1"/>
    </row>
    <row r="27" customFormat="1" ht="15" spans="1:8">
      <c r="A27" s="32">
        <v>1</v>
      </c>
      <c r="B27" s="32" t="s">
        <v>12</v>
      </c>
      <c r="C27" s="64" t="s">
        <v>81</v>
      </c>
      <c r="D27" s="65">
        <v>68995</v>
      </c>
      <c r="E27" s="36">
        <f>(D27*0.78)-7000</f>
        <v>46816.1</v>
      </c>
      <c r="F27" s="32" t="s">
        <v>14</v>
      </c>
      <c r="G27" s="66">
        <f>E27*A27</f>
        <v>46816.1</v>
      </c>
      <c r="H27" s="1"/>
    </row>
    <row r="28" customFormat="1" ht="15" spans="1:8">
      <c r="A28" s="38"/>
      <c r="B28" s="38"/>
      <c r="C28" s="67" t="s">
        <v>63</v>
      </c>
      <c r="D28" s="68"/>
      <c r="E28" s="42"/>
      <c r="F28" s="38"/>
      <c r="G28" s="69"/>
      <c r="H28" s="1"/>
    </row>
    <row r="29" customFormat="1" ht="15.75" spans="1:8">
      <c r="A29" s="14"/>
      <c r="B29" s="14"/>
      <c r="C29" s="70" t="s">
        <v>82</v>
      </c>
      <c r="D29" s="13"/>
      <c r="E29" s="47"/>
      <c r="F29" s="14"/>
      <c r="G29" s="71"/>
      <c r="H29" s="1"/>
    </row>
    <row r="30" customFormat="1" ht="17.25" spans="1:8">
      <c r="A30" s="99" t="s">
        <v>19</v>
      </c>
      <c r="B30" s="104"/>
      <c r="C30" s="104"/>
      <c r="D30" s="100"/>
      <c r="E30" s="101"/>
      <c r="F30" s="102" t="s">
        <v>14</v>
      </c>
      <c r="G30" s="103">
        <f>SUM(G21:G29)</f>
        <v>97504.4</v>
      </c>
      <c r="H30" s="1"/>
    </row>
    <row r="31" customFormat="1" ht="15.75" spans="1:8">
      <c r="A31" s="9" t="s">
        <v>140</v>
      </c>
      <c r="B31" s="10"/>
      <c r="C31" s="11"/>
      <c r="D31" s="12"/>
      <c r="E31" s="13"/>
      <c r="F31" s="14" t="s">
        <v>14</v>
      </c>
      <c r="G31" s="15">
        <v>36915</v>
      </c>
      <c r="H31" s="1"/>
    </row>
    <row r="32" s="2" customFormat="1" ht="15" spans="1:8">
      <c r="A32" s="4" t="s">
        <v>18</v>
      </c>
      <c r="B32" s="16"/>
      <c r="C32" s="16"/>
      <c r="D32" s="5"/>
      <c r="E32" s="6"/>
      <c r="F32" s="17" t="s">
        <v>14</v>
      </c>
      <c r="G32" s="8">
        <v>600</v>
      </c>
      <c r="H32" s="1"/>
    </row>
    <row r="33" ht="17.25" spans="1:7">
      <c r="A33" s="99" t="s">
        <v>53</v>
      </c>
      <c r="B33" s="104"/>
      <c r="C33" s="104"/>
      <c r="D33" s="100"/>
      <c r="E33" s="101"/>
      <c r="F33" s="105" t="s">
        <v>14</v>
      </c>
      <c r="G33" s="103">
        <f>SUM(G30:G32)</f>
        <v>135019.4</v>
      </c>
    </row>
    <row r="34" ht="16.5" spans="1:8">
      <c r="A34" s="112"/>
      <c r="B34" s="112"/>
      <c r="C34" s="112"/>
      <c r="D34" s="112"/>
      <c r="E34" s="112"/>
      <c r="F34" s="113"/>
      <c r="G34" s="114"/>
      <c r="H34" s="2"/>
    </row>
    <row r="35" spans="1:8">
      <c r="A35" s="1" t="s">
        <v>20</v>
      </c>
      <c r="H35" s="2"/>
    </row>
    <row r="36" spans="2:8">
      <c r="B36" s="1" t="s">
        <v>21</v>
      </c>
      <c r="H36" s="2"/>
    </row>
    <row r="37" spans="8:8">
      <c r="H37" s="2"/>
    </row>
    <row r="38" spans="1:1">
      <c r="A38" s="1" t="s">
        <v>24</v>
      </c>
    </row>
    <row r="39" customFormat="1" ht="15" spans="1:8">
      <c r="A39" s="2"/>
      <c r="B39" s="1" t="s">
        <v>141</v>
      </c>
      <c r="H39" s="1"/>
    </row>
    <row r="40" s="2" customFormat="1" spans="2:8">
      <c r="B40" s="1" t="s">
        <v>54</v>
      </c>
      <c r="H40" s="1"/>
    </row>
    <row r="42" spans="1:1">
      <c r="A42" s="1" t="s">
        <v>26</v>
      </c>
    </row>
    <row r="43" spans="2:2">
      <c r="B43" s="1" t="s">
        <v>27</v>
      </c>
    </row>
    <row r="44" spans="2:2">
      <c r="B44" s="23" t="s">
        <v>55</v>
      </c>
    </row>
    <row r="45" spans="2:2">
      <c r="B45" s="23" t="s">
        <v>56</v>
      </c>
    </row>
    <row r="47" spans="2:2">
      <c r="B47" s="1" t="s">
        <v>28</v>
      </c>
    </row>
    <row r="49" spans="2:2">
      <c r="B49" s="1" t="s">
        <v>29</v>
      </c>
    </row>
    <row r="51" spans="2:2">
      <c r="B51" s="147"/>
    </row>
    <row r="54" spans="1:1">
      <c r="A54" s="1" t="s">
        <v>30</v>
      </c>
    </row>
    <row r="57" spans="1:1">
      <c r="A57" s="1" t="s">
        <v>31</v>
      </c>
    </row>
    <row r="58" spans="1:1">
      <c r="A58" s="1" t="s">
        <v>32</v>
      </c>
    </row>
    <row r="61" spans="1:4">
      <c r="A61" s="1" t="s">
        <v>33</v>
      </c>
      <c r="D61" s="1" t="s">
        <v>34</v>
      </c>
    </row>
    <row r="64" spans="1:4">
      <c r="A64" s="1" t="s">
        <v>35</v>
      </c>
      <c r="D64" s="1" t="s">
        <v>36</v>
      </c>
    </row>
    <row r="65" spans="1:4">
      <c r="A65" s="1" t="s">
        <v>37</v>
      </c>
      <c r="D65" s="1" t="s">
        <v>38</v>
      </c>
    </row>
    <row r="69" spans="1:5">
      <c r="A69" s="1" t="s">
        <v>142</v>
      </c>
      <c r="D69" s="1" t="s">
        <v>40</v>
      </c>
      <c r="E69" s="1" t="s">
        <v>41</v>
      </c>
    </row>
    <row r="70" spans="1:5">
      <c r="A70" s="1" t="s">
        <v>69</v>
      </c>
      <c r="E70" s="1" t="s">
        <v>43</v>
      </c>
    </row>
  </sheetData>
  <mergeCells count="22">
    <mergeCell ref="A4:B4"/>
    <mergeCell ref="A30:E30"/>
    <mergeCell ref="A32:E32"/>
    <mergeCell ref="A33:E33"/>
    <mergeCell ref="A21:A23"/>
    <mergeCell ref="A24:A26"/>
    <mergeCell ref="A27:A29"/>
    <mergeCell ref="B21:B23"/>
    <mergeCell ref="B24:B26"/>
    <mergeCell ref="B27:B29"/>
    <mergeCell ref="D21:D23"/>
    <mergeCell ref="D24:D26"/>
    <mergeCell ref="D27:D29"/>
    <mergeCell ref="E21:E23"/>
    <mergeCell ref="E24:E26"/>
    <mergeCell ref="E27:E29"/>
    <mergeCell ref="F21:F23"/>
    <mergeCell ref="F24:F26"/>
    <mergeCell ref="F27:F29"/>
    <mergeCell ref="G21:G23"/>
    <mergeCell ref="G24:G26"/>
    <mergeCell ref="G27:G29"/>
  </mergeCells>
  <pageMargins left="0.393055555555556" right="0.17" top="0.84" bottom="0.590277777777778" header="0.5" footer="0.196527777777778"/>
  <pageSetup paperSize="1" scale="69" orientation="portrait" horizontalDpi="120" verticalDpi="7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2"/>
  <sheetViews>
    <sheetView topLeftCell="A39" workbookViewId="0">
      <selection activeCell="A61" sqref="A61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5.7142857142857" style="1" customWidth="1"/>
    <col min="4" max="4" width="12.552380952381" style="1" customWidth="1"/>
    <col min="5" max="5" width="15.4285714285714" style="1" customWidth="1"/>
    <col min="6" max="6" width="6.57142857142857" style="1" customWidth="1"/>
    <col min="7" max="7" width="13.4" style="1" customWidth="1"/>
    <col min="8" max="16384" width="9.1047619047619" style="1"/>
  </cols>
  <sheetData>
    <row r="4" spans="1:2">
      <c r="A4" s="107">
        <v>45664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143</v>
      </c>
    </row>
    <row r="8" spans="1:1">
      <c r="A8" s="1" t="s">
        <v>144</v>
      </c>
    </row>
    <row r="9" spans="1:1">
      <c r="A9" s="1" t="s">
        <v>145</v>
      </c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7" spans="1:1">
      <c r="A17" s="1" t="s">
        <v>5</v>
      </c>
    </row>
    <row r="18" ht="15"/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customFormat="1" ht="15" spans="1:7">
      <c r="A20" s="72">
        <v>3</v>
      </c>
      <c r="B20" s="72" t="s">
        <v>12</v>
      </c>
      <c r="C20" s="73" t="s">
        <v>62</v>
      </c>
      <c r="D20" s="74">
        <v>76595</v>
      </c>
      <c r="E20" s="75">
        <f>(D20*0.78)-7000</f>
        <v>52744.1</v>
      </c>
      <c r="F20" s="72" t="s">
        <v>14</v>
      </c>
      <c r="G20" s="76">
        <f>E20*A20</f>
        <v>158232.3</v>
      </c>
    </row>
    <row r="21" customFormat="1" ht="15" spans="1:7">
      <c r="A21" s="77"/>
      <c r="B21" s="77"/>
      <c r="C21" s="78" t="s">
        <v>63</v>
      </c>
      <c r="D21" s="79"/>
      <c r="E21" s="80"/>
      <c r="F21" s="77"/>
      <c r="G21" s="81"/>
    </row>
    <row r="22" customFormat="1" ht="15.75" spans="1:7">
      <c r="A22" s="82"/>
      <c r="B22" s="82"/>
      <c r="C22" s="83" t="s">
        <v>64</v>
      </c>
      <c r="D22" s="84"/>
      <c r="E22" s="85"/>
      <c r="F22" s="82"/>
      <c r="G22" s="86"/>
    </row>
    <row r="23" s="2" customFormat="1" ht="15" spans="1:7">
      <c r="A23" s="4" t="s">
        <v>18</v>
      </c>
      <c r="B23" s="16"/>
      <c r="C23" s="16"/>
      <c r="D23" s="5"/>
      <c r="E23" s="6"/>
      <c r="F23" s="17" t="s">
        <v>14</v>
      </c>
      <c r="G23" s="8">
        <v>600</v>
      </c>
    </row>
    <row r="24" s="24" customFormat="1" ht="17.25" spans="1:7">
      <c r="A24" s="99" t="s">
        <v>19</v>
      </c>
      <c r="B24" s="100"/>
      <c r="C24" s="100"/>
      <c r="D24" s="100"/>
      <c r="E24" s="101"/>
      <c r="F24" s="105" t="s">
        <v>14</v>
      </c>
      <c r="G24" s="103">
        <f>SUM(G20:G23)</f>
        <v>158832.3</v>
      </c>
    </row>
    <row r="25" spans="1:7">
      <c r="A25" s="136"/>
      <c r="B25" s="136"/>
      <c r="C25" s="136"/>
      <c r="D25" s="136"/>
      <c r="E25" s="136"/>
      <c r="F25" s="137"/>
      <c r="G25" s="138"/>
    </row>
    <row r="26" spans="1:1">
      <c r="A26" s="1" t="s">
        <v>20</v>
      </c>
    </row>
    <row r="27" spans="2:2">
      <c r="B27" s="1" t="s">
        <v>21</v>
      </c>
    </row>
    <row r="29" spans="1:1">
      <c r="A29" s="1" t="s">
        <v>24</v>
      </c>
    </row>
    <row r="30" s="2" customFormat="1" spans="2:2">
      <c r="B30" s="1" t="s">
        <v>54</v>
      </c>
    </row>
    <row r="31" s="2" customFormat="1"/>
    <row r="32" spans="1:1">
      <c r="A32" s="1" t="s">
        <v>26</v>
      </c>
    </row>
    <row r="33" spans="2:2">
      <c r="B33" s="1" t="s">
        <v>27</v>
      </c>
    </row>
    <row r="34" s="2" customFormat="1" spans="2:2">
      <c r="B34" s="23"/>
    </row>
    <row r="35" spans="2:2">
      <c r="B35" s="1" t="s">
        <v>28</v>
      </c>
    </row>
    <row r="37" spans="2:2">
      <c r="B37" s="1" t="s">
        <v>29</v>
      </c>
    </row>
    <row r="42" spans="2:2">
      <c r="B42" s="23"/>
    </row>
    <row r="44" spans="1:1">
      <c r="A44" s="1" t="s">
        <v>30</v>
      </c>
    </row>
    <row r="47" spans="1:1">
      <c r="A47" s="1" t="s">
        <v>31</v>
      </c>
    </row>
    <row r="48" spans="1:1">
      <c r="A48" s="1" t="s">
        <v>32</v>
      </c>
    </row>
    <row r="51" spans="1:4">
      <c r="A51" s="1" t="s">
        <v>33</v>
      </c>
      <c r="D51" s="1" t="s">
        <v>34</v>
      </c>
    </row>
    <row r="54" spans="1:4">
      <c r="A54" s="1" t="s">
        <v>35</v>
      </c>
      <c r="D54" s="1" t="s">
        <v>36</v>
      </c>
    </row>
    <row r="55" spans="1:4">
      <c r="A55" s="1" t="s">
        <v>37</v>
      </c>
      <c r="D55" s="1" t="s">
        <v>38</v>
      </c>
    </row>
    <row r="61" spans="1:5">
      <c r="A61" s="1" t="s">
        <v>146</v>
      </c>
      <c r="D61" s="1" t="s">
        <v>40</v>
      </c>
      <c r="E61" s="1" t="s">
        <v>41</v>
      </c>
    </row>
    <row r="62" spans="1:5">
      <c r="A62" s="1" t="s">
        <v>69</v>
      </c>
      <c r="E62" s="1" t="s">
        <v>43</v>
      </c>
    </row>
  </sheetData>
  <mergeCells count="9">
    <mergeCell ref="A4:B4"/>
    <mergeCell ref="A23:E23"/>
    <mergeCell ref="A24:E24"/>
    <mergeCell ref="A20:A22"/>
    <mergeCell ref="B20:B22"/>
    <mergeCell ref="D20:D22"/>
    <mergeCell ref="E20:E22"/>
    <mergeCell ref="F20:F22"/>
    <mergeCell ref="G20:G22"/>
  </mergeCells>
  <pageMargins left="0.393055555555556" right="0.17" top="0.84" bottom="0.590277777777778" header="0.5" footer="0.196527777777778"/>
  <pageSetup paperSize="1" scale="78" orientation="portrait" horizontalDpi="120" verticalDpi="7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74"/>
  <sheetViews>
    <sheetView workbookViewId="0">
      <selection activeCell="A4" sqref="A4:B4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1.5714285714286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5.4380952380952" style="1" customWidth="1"/>
    <col min="8" max="16384" width="9.1047619047619" style="1"/>
  </cols>
  <sheetData>
    <row r="3" ht="15" customHeight="1"/>
    <row r="4" spans="1:2">
      <c r="A4" s="107">
        <v>45664</v>
      </c>
      <c r="B4" s="107"/>
    </row>
    <row r="5" spans="1:2">
      <c r="A5" s="107"/>
      <c r="B5" s="107"/>
    </row>
    <row r="6" spans="1:2">
      <c r="A6" s="107"/>
      <c r="B6" s="107"/>
    </row>
    <row r="7" spans="1:2">
      <c r="A7" s="107" t="s">
        <v>147</v>
      </c>
      <c r="B7" s="107"/>
    </row>
    <row r="8" spans="1:1">
      <c r="A8" s="107" t="s">
        <v>148</v>
      </c>
    </row>
    <row r="9" spans="1:1">
      <c r="A9" s="107" t="s">
        <v>149</v>
      </c>
    </row>
    <row r="10" spans="1:1">
      <c r="A10" s="107" t="s">
        <v>150</v>
      </c>
    </row>
    <row r="13" spans="1:1">
      <c r="A13" s="1" t="s">
        <v>2</v>
      </c>
    </row>
    <row r="15" spans="2:2">
      <c r="B15" s="1" t="s">
        <v>3</v>
      </c>
    </row>
    <row r="16" spans="2:2">
      <c r="B16" s="1" t="s">
        <v>4</v>
      </c>
    </row>
    <row r="19" spans="1:1">
      <c r="A19" s="1" t="s">
        <v>5</v>
      </c>
    </row>
    <row r="20" ht="15" spans="3:3">
      <c r="C20" s="23"/>
    </row>
    <row r="21" ht="25.5" customHeight="1" spans="1:7">
      <c r="A21" s="108" t="s">
        <v>6</v>
      </c>
      <c r="B21" s="108" t="s">
        <v>7</v>
      </c>
      <c r="C21" s="108" t="s">
        <v>8</v>
      </c>
      <c r="D21" s="108" t="s">
        <v>9</v>
      </c>
      <c r="E21" s="109" t="s">
        <v>10</v>
      </c>
      <c r="F21" s="110"/>
      <c r="G21" s="111" t="s">
        <v>11</v>
      </c>
    </row>
    <row r="22" spans="1:7">
      <c r="A22" s="32">
        <v>1</v>
      </c>
      <c r="B22" s="33" t="s">
        <v>12</v>
      </c>
      <c r="C22" s="34" t="s">
        <v>97</v>
      </c>
      <c r="D22" s="35">
        <v>32995</v>
      </c>
      <c r="E22" s="36">
        <f>(D22*0.78)-1300</f>
        <v>24436.1</v>
      </c>
      <c r="F22" s="32" t="s">
        <v>14</v>
      </c>
      <c r="G22" s="37">
        <f>E22*A22</f>
        <v>24436.1</v>
      </c>
    </row>
    <row r="23" spans="1:7">
      <c r="A23" s="38"/>
      <c r="B23" s="39"/>
      <c r="C23" s="40" t="s">
        <v>74</v>
      </c>
      <c r="D23" s="41"/>
      <c r="E23" s="42"/>
      <c r="F23" s="38"/>
      <c r="G23" s="43"/>
    </row>
    <row r="24" spans="1:7">
      <c r="A24" s="38"/>
      <c r="B24" s="39"/>
      <c r="C24" s="40" t="s">
        <v>98</v>
      </c>
      <c r="D24" s="41"/>
      <c r="E24" s="42"/>
      <c r="F24" s="38"/>
      <c r="G24" s="43"/>
    </row>
    <row r="25" ht="15" spans="1:7">
      <c r="A25" s="14"/>
      <c r="B25" s="44"/>
      <c r="C25" s="45" t="s">
        <v>99</v>
      </c>
      <c r="D25" s="46"/>
      <c r="E25" s="47"/>
      <c r="F25" s="14"/>
      <c r="G25" s="48"/>
    </row>
    <row r="26" customFormat="1" ht="15" spans="1:7">
      <c r="A26" s="32">
        <v>1</v>
      </c>
      <c r="B26" s="32" t="s">
        <v>12</v>
      </c>
      <c r="C26" s="34" t="s">
        <v>151</v>
      </c>
      <c r="D26" s="65">
        <v>43595</v>
      </c>
      <c r="E26" s="36">
        <f>(D26*0.78)-1800</f>
        <v>32204.1</v>
      </c>
      <c r="F26" s="32" t="s">
        <v>14</v>
      </c>
      <c r="G26" s="66">
        <f>E26*A26</f>
        <v>32204.1</v>
      </c>
    </row>
    <row r="27" customFormat="1" ht="15" spans="1:7">
      <c r="A27" s="38"/>
      <c r="B27" s="38"/>
      <c r="C27" s="40" t="s">
        <v>74</v>
      </c>
      <c r="D27" s="68"/>
      <c r="E27" s="42"/>
      <c r="F27" s="38"/>
      <c r="G27" s="69"/>
    </row>
    <row r="28" customFormat="1" ht="15" spans="1:7">
      <c r="A28" s="38"/>
      <c r="B28" s="38"/>
      <c r="C28" s="40" t="s">
        <v>152</v>
      </c>
      <c r="D28" s="68"/>
      <c r="E28" s="42"/>
      <c r="F28" s="38"/>
      <c r="G28" s="69"/>
    </row>
    <row r="29" customFormat="1" ht="15.75" spans="1:7">
      <c r="A29" s="14"/>
      <c r="B29" s="14"/>
      <c r="C29" s="45" t="s">
        <v>153</v>
      </c>
      <c r="D29" s="13"/>
      <c r="E29" s="47"/>
      <c r="F29" s="14"/>
      <c r="G29" s="71"/>
    </row>
    <row r="30" customFormat="1" ht="15" spans="1:7">
      <c r="A30" s="32">
        <v>1</v>
      </c>
      <c r="B30" s="33" t="s">
        <v>12</v>
      </c>
      <c r="C30" s="34" t="s">
        <v>73</v>
      </c>
      <c r="D30" s="35">
        <v>48695</v>
      </c>
      <c r="E30" s="36">
        <f>(D30*0.78)-1800</f>
        <v>36182.1</v>
      </c>
      <c r="F30" s="32" t="s">
        <v>14</v>
      </c>
      <c r="G30" s="37">
        <f>E30*A30</f>
        <v>36182.1</v>
      </c>
    </row>
    <row r="31" customFormat="1" ht="15" spans="1:7">
      <c r="A31" s="38"/>
      <c r="B31" s="39"/>
      <c r="C31" s="40" t="s">
        <v>74</v>
      </c>
      <c r="D31" s="41"/>
      <c r="E31" s="42"/>
      <c r="F31" s="38"/>
      <c r="G31" s="43"/>
    </row>
    <row r="32" customFormat="1" ht="15" spans="1:7">
      <c r="A32" s="38"/>
      <c r="B32" s="39"/>
      <c r="C32" s="40" t="s">
        <v>75</v>
      </c>
      <c r="D32" s="41"/>
      <c r="E32" s="42"/>
      <c r="F32" s="38"/>
      <c r="G32" s="43"/>
    </row>
    <row r="33" customFormat="1" ht="15.75" spans="1:7">
      <c r="A33" s="14"/>
      <c r="B33" s="44"/>
      <c r="C33" s="45" t="s">
        <v>76</v>
      </c>
      <c r="D33" s="46"/>
      <c r="E33" s="47"/>
      <c r="F33" s="14"/>
      <c r="G33" s="48"/>
    </row>
    <row r="34" s="2" customFormat="1" ht="15" spans="1:7">
      <c r="A34" s="4" t="s">
        <v>18</v>
      </c>
      <c r="B34" s="16"/>
      <c r="C34" s="16"/>
      <c r="D34" s="5"/>
      <c r="E34" s="6"/>
      <c r="F34" s="17" t="s">
        <v>14</v>
      </c>
      <c r="G34" s="8">
        <v>600</v>
      </c>
    </row>
    <row r="35" s="24" customFormat="1" ht="17.25" spans="1:7">
      <c r="A35" s="99" t="s">
        <v>19</v>
      </c>
      <c r="B35" s="100"/>
      <c r="C35" s="100"/>
      <c r="D35" s="100"/>
      <c r="E35" s="101"/>
      <c r="F35" s="105" t="s">
        <v>14</v>
      </c>
      <c r="G35" s="103">
        <f>SUM(G22:G34)</f>
        <v>93422.3</v>
      </c>
    </row>
    <row r="36" s="25" customFormat="1" ht="16.5" spans="1:7">
      <c r="A36" s="112"/>
      <c r="B36" s="112"/>
      <c r="C36" s="112"/>
      <c r="D36" s="112"/>
      <c r="E36" s="112"/>
      <c r="F36" s="117"/>
      <c r="G36" s="114"/>
    </row>
    <row r="37" s="25" customFormat="1" spans="1:7">
      <c r="A37" s="1" t="s">
        <v>20</v>
      </c>
      <c r="B37" s="1"/>
      <c r="C37" s="1"/>
      <c r="D37" s="1"/>
      <c r="E37" s="1"/>
      <c r="F37" s="1"/>
      <c r="G37" s="1"/>
    </row>
    <row r="38" spans="2:2">
      <c r="B38" s="1" t="s">
        <v>21</v>
      </c>
    </row>
    <row r="40" s="1" customFormat="1" spans="1:1">
      <c r="A40" s="1" t="s">
        <v>22</v>
      </c>
    </row>
    <row r="41" s="1" customFormat="1" spans="2:2">
      <c r="B41" s="1" t="s">
        <v>23</v>
      </c>
    </row>
    <row r="43" spans="1:1">
      <c r="A43" s="1" t="s">
        <v>24</v>
      </c>
    </row>
    <row r="44" s="2" customFormat="1" spans="2:2">
      <c r="B44" s="1" t="s">
        <v>25</v>
      </c>
    </row>
    <row r="45" s="2" customFormat="1"/>
    <row r="46" spans="1:1">
      <c r="A46" s="1" t="s">
        <v>26</v>
      </c>
    </row>
    <row r="47" spans="2:2">
      <c r="B47" s="1" t="s">
        <v>27</v>
      </c>
    </row>
    <row r="49" spans="2:2">
      <c r="B49" s="1" t="s">
        <v>28</v>
      </c>
    </row>
    <row r="51" spans="2:2">
      <c r="B51" s="1" t="s">
        <v>29</v>
      </c>
    </row>
    <row r="56" spans="1:1">
      <c r="A56" s="1" t="s">
        <v>30</v>
      </c>
    </row>
    <row r="59" spans="1:1">
      <c r="A59" s="1" t="s">
        <v>31</v>
      </c>
    </row>
    <row r="60" spans="1:1">
      <c r="A60" s="1" t="s">
        <v>32</v>
      </c>
    </row>
    <row r="63" spans="1:4">
      <c r="A63" s="1" t="s">
        <v>33</v>
      </c>
      <c r="D63" s="1" t="s">
        <v>34</v>
      </c>
    </row>
    <row r="66" spans="1:4">
      <c r="A66" s="1" t="s">
        <v>35</v>
      </c>
      <c r="D66" s="1" t="s">
        <v>36</v>
      </c>
    </row>
    <row r="67" spans="1:4">
      <c r="A67" s="1" t="s">
        <v>37</v>
      </c>
      <c r="D67" s="1" t="s">
        <v>38</v>
      </c>
    </row>
    <row r="73" spans="1:5">
      <c r="A73" s="1" t="s">
        <v>154</v>
      </c>
      <c r="D73" s="1" t="s">
        <v>40</v>
      </c>
      <c r="E73" s="1" t="s">
        <v>41</v>
      </c>
    </row>
    <row r="74" spans="1:5">
      <c r="A74" s="1" t="s">
        <v>155</v>
      </c>
      <c r="E74" s="1" t="s">
        <v>43</v>
      </c>
    </row>
  </sheetData>
  <mergeCells count="21">
    <mergeCell ref="A4:B4"/>
    <mergeCell ref="A34:E34"/>
    <mergeCell ref="A35:E35"/>
    <mergeCell ref="A22:A25"/>
    <mergeCell ref="A26:A29"/>
    <mergeCell ref="A30:A33"/>
    <mergeCell ref="B22:B25"/>
    <mergeCell ref="B26:B29"/>
    <mergeCell ref="B30:B33"/>
    <mergeCell ref="D22:D25"/>
    <mergeCell ref="D26:D29"/>
    <mergeCell ref="D30:D33"/>
    <mergeCell ref="E22:E25"/>
    <mergeCell ref="E26:E29"/>
    <mergeCell ref="E30:E33"/>
    <mergeCell ref="F22:F25"/>
    <mergeCell ref="F26:F29"/>
    <mergeCell ref="F30:F33"/>
    <mergeCell ref="G22:G25"/>
    <mergeCell ref="G26:G29"/>
    <mergeCell ref="G30:G33"/>
  </mergeCells>
  <pageMargins left="0.393055555555556" right="0.17" top="0.84" bottom="0.590277777777778" header="0.5" footer="0.196527777777778"/>
  <pageSetup paperSize="1" scale="66" orientation="portrait" horizontalDpi="120" verticalDpi="72"/>
  <headerFooter alignWithMargins="0"/>
  <rowBreaks count="1" manualBreakCount="1">
    <brk id="74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74"/>
  <sheetViews>
    <sheetView workbookViewId="0">
      <selection activeCell="A18" sqref="$A18:$XFD18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5.4380952380952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8.4380952380952" style="1" customWidth="1"/>
    <col min="8" max="16384" width="9.1047619047619" style="1"/>
  </cols>
  <sheetData>
    <row r="3" ht="16" customHeight="1"/>
    <row r="4" spans="1:2">
      <c r="A4" s="107">
        <v>45664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156</v>
      </c>
    </row>
    <row r="8" spans="1:1">
      <c r="A8" s="107" t="s">
        <v>157</v>
      </c>
    </row>
    <row r="11" spans="1:1">
      <c r="A11" s="1" t="s">
        <v>2</v>
      </c>
    </row>
    <row r="13" spans="2:2">
      <c r="B13" s="1" t="s">
        <v>3</v>
      </c>
    </row>
    <row r="14" spans="2:2">
      <c r="B14" s="1" t="s">
        <v>4</v>
      </c>
    </row>
    <row r="17" spans="1:1">
      <c r="A17" s="1" t="s">
        <v>5</v>
      </c>
    </row>
    <row r="18" ht="15" spans="3:3">
      <c r="C18" s="23" t="s">
        <v>118</v>
      </c>
    </row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spans="1:7">
      <c r="A20" s="32">
        <v>1</v>
      </c>
      <c r="B20" s="32" t="s">
        <v>12</v>
      </c>
      <c r="C20" s="64" t="s">
        <v>119</v>
      </c>
      <c r="D20" s="65">
        <v>32995</v>
      </c>
      <c r="E20" s="36">
        <f>(D20*0.78)-4000</f>
        <v>21736.1</v>
      </c>
      <c r="F20" s="32" t="s">
        <v>14</v>
      </c>
      <c r="G20" s="66">
        <f>E20*A20</f>
        <v>21736.1</v>
      </c>
    </row>
    <row r="21" spans="1:7">
      <c r="A21" s="38"/>
      <c r="B21" s="38"/>
      <c r="C21" s="67" t="s">
        <v>120</v>
      </c>
      <c r="D21" s="68"/>
      <c r="E21" s="42"/>
      <c r="F21" s="38"/>
      <c r="G21" s="69"/>
    </row>
    <row r="22" ht="15" spans="1:7">
      <c r="A22" s="14"/>
      <c r="B22" s="14"/>
      <c r="C22" s="70" t="s">
        <v>51</v>
      </c>
      <c r="D22" s="13"/>
      <c r="E22" s="47"/>
      <c r="F22" s="14"/>
      <c r="G22" s="71"/>
    </row>
    <row r="23" ht="15" spans="1:7">
      <c r="A23" s="4" t="s">
        <v>18</v>
      </c>
      <c r="B23" s="16"/>
      <c r="C23" s="16"/>
      <c r="D23" s="5"/>
      <c r="E23" s="6"/>
      <c r="F23" s="17" t="s">
        <v>14</v>
      </c>
      <c r="G23" s="8">
        <v>600</v>
      </c>
    </row>
    <row r="24" ht="17.25" spans="1:7">
      <c r="A24" s="99" t="s">
        <v>19</v>
      </c>
      <c r="B24" s="100"/>
      <c r="C24" s="100"/>
      <c r="D24" s="100"/>
      <c r="E24" s="101"/>
      <c r="F24" s="105" t="s">
        <v>14</v>
      </c>
      <c r="G24" s="103">
        <f>SUM(G20:G23)</f>
        <v>22336.1</v>
      </c>
    </row>
    <row r="25" ht="16.5" spans="1:7">
      <c r="A25" s="112"/>
      <c r="B25" s="112"/>
      <c r="C25" s="112"/>
      <c r="D25" s="112"/>
      <c r="E25" s="112"/>
      <c r="F25" s="117"/>
      <c r="G25" s="114"/>
    </row>
    <row r="26" ht="17.25" spans="1:7">
      <c r="A26" s="112"/>
      <c r="B26" s="112"/>
      <c r="C26" s="23" t="s">
        <v>121</v>
      </c>
      <c r="D26" s="112"/>
      <c r="E26" s="112"/>
      <c r="F26" s="113"/>
      <c r="G26" s="114"/>
    </row>
    <row r="27" ht="25.5" customHeight="1" spans="1:7">
      <c r="A27" s="108" t="s">
        <v>6</v>
      </c>
      <c r="B27" s="108" t="s">
        <v>7</v>
      </c>
      <c r="C27" s="108" t="s">
        <v>8</v>
      </c>
      <c r="D27" s="108" t="s">
        <v>9</v>
      </c>
      <c r="E27" s="109" t="s">
        <v>10</v>
      </c>
      <c r="F27" s="110"/>
      <c r="G27" s="111" t="s">
        <v>11</v>
      </c>
    </row>
    <row r="28" spans="1:7">
      <c r="A28" s="32">
        <v>1</v>
      </c>
      <c r="B28" s="32" t="s">
        <v>12</v>
      </c>
      <c r="C28" s="64" t="s">
        <v>122</v>
      </c>
      <c r="D28" s="65">
        <v>46595</v>
      </c>
      <c r="E28" s="36">
        <f>(D28*0.78)-7000</f>
        <v>29344.1</v>
      </c>
      <c r="F28" s="32" t="s">
        <v>14</v>
      </c>
      <c r="G28" s="66">
        <f>E28*A28</f>
        <v>29344.1</v>
      </c>
    </row>
    <row r="29" spans="1:7">
      <c r="A29" s="38"/>
      <c r="B29" s="38"/>
      <c r="C29" s="67" t="s">
        <v>63</v>
      </c>
      <c r="D29" s="68"/>
      <c r="E29" s="42"/>
      <c r="F29" s="38"/>
      <c r="G29" s="69"/>
    </row>
    <row r="30" ht="15" spans="1:7">
      <c r="A30" s="14"/>
      <c r="B30" s="14"/>
      <c r="C30" s="70" t="s">
        <v>123</v>
      </c>
      <c r="D30" s="13"/>
      <c r="E30" s="47"/>
      <c r="F30" s="14"/>
      <c r="G30" s="71"/>
    </row>
    <row r="31" ht="15" spans="1:7">
      <c r="A31" s="4" t="s">
        <v>18</v>
      </c>
      <c r="B31" s="16"/>
      <c r="C31" s="16"/>
      <c r="D31" s="5"/>
      <c r="E31" s="6"/>
      <c r="F31" s="17" t="s">
        <v>14</v>
      </c>
      <c r="G31" s="8">
        <v>600</v>
      </c>
    </row>
    <row r="32" ht="17.25" spans="1:7">
      <c r="A32" s="99" t="s">
        <v>19</v>
      </c>
      <c r="B32" s="100"/>
      <c r="C32" s="100"/>
      <c r="D32" s="100"/>
      <c r="E32" s="101"/>
      <c r="F32" s="105" t="s">
        <v>14</v>
      </c>
      <c r="G32" s="103">
        <f>SUM(G28:G31)</f>
        <v>29944.1</v>
      </c>
    </row>
    <row r="33" ht="16.5" spans="1:7">
      <c r="A33" s="112"/>
      <c r="B33" s="112"/>
      <c r="C33" s="112"/>
      <c r="D33" s="112"/>
      <c r="E33" s="112"/>
      <c r="F33" s="117"/>
      <c r="G33" s="114"/>
    </row>
    <row r="34" spans="1:1">
      <c r="A34" s="1" t="s">
        <v>20</v>
      </c>
    </row>
    <row r="35" spans="2:2">
      <c r="B35" s="1" t="s">
        <v>21</v>
      </c>
    </row>
    <row r="37" s="1" customFormat="1" spans="1:1">
      <c r="A37" s="1" t="s">
        <v>22</v>
      </c>
    </row>
    <row r="38" s="1" customFormat="1" spans="2:2">
      <c r="B38" s="1" t="s">
        <v>65</v>
      </c>
    </row>
    <row r="39" s="2" customFormat="1" spans="2:2">
      <c r="B39" s="1" t="s">
        <v>66</v>
      </c>
    </row>
    <row r="40" s="2" customFormat="1" spans="2:2">
      <c r="B40" s="1" t="s">
        <v>67</v>
      </c>
    </row>
    <row r="42" spans="1:1">
      <c r="A42" s="1" t="s">
        <v>24</v>
      </c>
    </row>
    <row r="43" spans="2:2">
      <c r="B43" s="1" t="s">
        <v>54</v>
      </c>
    </row>
    <row r="44" s="2" customFormat="1"/>
    <row r="45" spans="1:1">
      <c r="A45" s="1" t="s">
        <v>26</v>
      </c>
    </row>
    <row r="46" spans="2:2">
      <c r="B46" s="1" t="s">
        <v>27</v>
      </c>
    </row>
    <row r="48" spans="2:2">
      <c r="B48" s="1" t="s">
        <v>28</v>
      </c>
    </row>
    <row r="50" spans="2:2">
      <c r="B50" s="1" t="s">
        <v>29</v>
      </c>
    </row>
    <row r="57" spans="1:1">
      <c r="A57" s="1" t="s">
        <v>30</v>
      </c>
    </row>
    <row r="60" spans="1:1">
      <c r="A60" s="1" t="s">
        <v>31</v>
      </c>
    </row>
    <row r="61" spans="1:1">
      <c r="A61" s="1" t="s">
        <v>32</v>
      </c>
    </row>
    <row r="64" spans="1:4">
      <c r="A64" s="1" t="s">
        <v>57</v>
      </c>
      <c r="D64" s="1" t="s">
        <v>34</v>
      </c>
    </row>
    <row r="67" spans="1:4">
      <c r="A67" s="1" t="s">
        <v>35</v>
      </c>
      <c r="D67" s="1" t="s">
        <v>36</v>
      </c>
    </row>
    <row r="68" spans="1:4">
      <c r="A68" s="1" t="s">
        <v>37</v>
      </c>
      <c r="D68" s="1" t="s">
        <v>38</v>
      </c>
    </row>
    <row r="73" spans="1:5">
      <c r="A73" s="1" t="s">
        <v>158</v>
      </c>
      <c r="D73" s="1" t="s">
        <v>40</v>
      </c>
      <c r="E73" s="1" t="s">
        <v>41</v>
      </c>
    </row>
    <row r="74" spans="1:5">
      <c r="A74" s="1" t="s">
        <v>59</v>
      </c>
      <c r="E74" s="1" t="s">
        <v>43</v>
      </c>
    </row>
  </sheetData>
  <mergeCells count="17">
    <mergeCell ref="A4:B4"/>
    <mergeCell ref="A23:E23"/>
    <mergeCell ref="A24:E24"/>
    <mergeCell ref="A31:E31"/>
    <mergeCell ref="A32:E32"/>
    <mergeCell ref="A20:A22"/>
    <mergeCell ref="A28:A30"/>
    <mergeCell ref="B20:B22"/>
    <mergeCell ref="B28:B30"/>
    <mergeCell ref="D20:D22"/>
    <mergeCell ref="D28:D30"/>
    <mergeCell ref="E20:E22"/>
    <mergeCell ref="E28:E30"/>
    <mergeCell ref="F20:F22"/>
    <mergeCell ref="F28:F30"/>
    <mergeCell ref="G20:G22"/>
    <mergeCell ref="G28:G30"/>
  </mergeCells>
  <pageMargins left="0.393055555555556" right="0.17" top="0.84" bottom="0.590277777777778" header="0.5" footer="0.196527777777778"/>
  <pageSetup paperSize="1" scale="65" orientation="portrait" horizontalDpi="120" verticalDpi="7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H76"/>
  <sheetViews>
    <sheetView topLeftCell="A11" workbookViewId="0">
      <selection activeCell="A75" sqref="A75"/>
    </sheetView>
  </sheetViews>
  <sheetFormatPr defaultColWidth="9.1047619047619" defaultRowHeight="14.25" outlineLevelCol="7"/>
  <cols>
    <col min="1" max="1" width="6.55238095238095" style="1" customWidth="1"/>
    <col min="2" max="2" width="11.4380952380952" style="1" customWidth="1"/>
    <col min="3" max="3" width="55.4380952380952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8.4380952380952" style="1" customWidth="1"/>
    <col min="8" max="16384" width="9.1047619047619" style="1"/>
  </cols>
  <sheetData>
    <row r="3" ht="16" customHeight="1"/>
    <row r="4" spans="1:2">
      <c r="A4" s="107">
        <v>45664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159</v>
      </c>
    </row>
    <row r="8" spans="1:1">
      <c r="A8" s="107" t="s">
        <v>160</v>
      </c>
    </row>
    <row r="9" spans="1:1">
      <c r="A9" s="1" t="s">
        <v>161</v>
      </c>
    </row>
    <row r="11" spans="1:1">
      <c r="A11" s="1" t="s">
        <v>2</v>
      </c>
    </row>
    <row r="13" spans="2:2">
      <c r="B13" s="1" t="s">
        <v>3</v>
      </c>
    </row>
    <row r="14" spans="2:2">
      <c r="B14" s="1" t="s">
        <v>4</v>
      </c>
    </row>
    <row r="17" spans="1:1">
      <c r="A17" s="1" t="s">
        <v>48</v>
      </c>
    </row>
    <row r="18" ht="15" spans="3:3">
      <c r="C18" s="23" t="s">
        <v>118</v>
      </c>
    </row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spans="1:7">
      <c r="A20" s="32">
        <v>1</v>
      </c>
      <c r="B20" s="32" t="s">
        <v>12</v>
      </c>
      <c r="C20" s="64" t="s">
        <v>129</v>
      </c>
      <c r="D20" s="65">
        <v>41995</v>
      </c>
      <c r="E20" s="36">
        <f>(D20*0.78)-4000</f>
        <v>28756.1</v>
      </c>
      <c r="F20" s="32" t="s">
        <v>14</v>
      </c>
      <c r="G20" s="66">
        <f>E20*A20</f>
        <v>28756.1</v>
      </c>
    </row>
    <row r="21" spans="1:7">
      <c r="A21" s="38"/>
      <c r="B21" s="38"/>
      <c r="C21" s="67" t="s">
        <v>120</v>
      </c>
      <c r="D21" s="68"/>
      <c r="E21" s="42"/>
      <c r="F21" s="38"/>
      <c r="G21" s="69"/>
    </row>
    <row r="22" ht="15" spans="1:7">
      <c r="A22" s="14"/>
      <c r="B22" s="14"/>
      <c r="C22" s="70" t="s">
        <v>130</v>
      </c>
      <c r="D22" s="13"/>
      <c r="E22" s="47"/>
      <c r="F22" s="14"/>
      <c r="G22" s="71"/>
    </row>
    <row r="23" customFormat="1" ht="17.25" spans="1:8">
      <c r="A23" s="99" t="s">
        <v>19</v>
      </c>
      <c r="B23" s="104"/>
      <c r="C23" s="104"/>
      <c r="D23" s="100"/>
      <c r="E23" s="101"/>
      <c r="F23" s="102" t="s">
        <v>14</v>
      </c>
      <c r="G23" s="103">
        <f>SUM(G20)</f>
        <v>28756.1</v>
      </c>
      <c r="H23" s="1"/>
    </row>
    <row r="24" customFormat="1" ht="15.75" spans="1:8">
      <c r="A24" s="9" t="s">
        <v>83</v>
      </c>
      <c r="B24" s="10"/>
      <c r="C24" s="11"/>
      <c r="D24" s="12"/>
      <c r="E24" s="13"/>
      <c r="F24" s="14" t="s">
        <v>14</v>
      </c>
      <c r="G24" s="15">
        <v>11700</v>
      </c>
      <c r="H24" s="1"/>
    </row>
    <row r="25" s="2" customFormat="1" ht="15" spans="1:8">
      <c r="A25" s="4" t="s">
        <v>18</v>
      </c>
      <c r="B25" s="16"/>
      <c r="C25" s="16"/>
      <c r="D25" s="5"/>
      <c r="E25" s="6"/>
      <c r="F25" s="17" t="s">
        <v>14</v>
      </c>
      <c r="G25" s="8">
        <v>600</v>
      </c>
      <c r="H25" s="1"/>
    </row>
    <row r="26" ht="17.25" spans="1:7">
      <c r="A26" s="99" t="s">
        <v>53</v>
      </c>
      <c r="B26" s="104"/>
      <c r="C26" s="104"/>
      <c r="D26" s="100"/>
      <c r="E26" s="101"/>
      <c r="F26" s="105" t="s">
        <v>14</v>
      </c>
      <c r="G26" s="103">
        <f>SUM(G23:G25)</f>
        <v>41056.1</v>
      </c>
    </row>
    <row r="27" ht="16.5" spans="1:7">
      <c r="A27" s="112"/>
      <c r="B27" s="112"/>
      <c r="C27" s="112"/>
      <c r="D27" s="112"/>
      <c r="E27" s="112"/>
      <c r="F27" s="117"/>
      <c r="G27" s="114"/>
    </row>
    <row r="28" ht="17.25" spans="1:7">
      <c r="A28" s="112"/>
      <c r="B28" s="112"/>
      <c r="C28" s="23" t="s">
        <v>121</v>
      </c>
      <c r="D28" s="112"/>
      <c r="E28" s="112"/>
      <c r="F28" s="113"/>
      <c r="G28" s="114"/>
    </row>
    <row r="29" ht="25.5" customHeight="1" spans="1:7">
      <c r="A29" s="108" t="s">
        <v>6</v>
      </c>
      <c r="B29" s="108" t="s">
        <v>7</v>
      </c>
      <c r="C29" s="108" t="s">
        <v>8</v>
      </c>
      <c r="D29" s="108" t="s">
        <v>9</v>
      </c>
      <c r="E29" s="109" t="s">
        <v>10</v>
      </c>
      <c r="F29" s="110"/>
      <c r="G29" s="111" t="s">
        <v>11</v>
      </c>
    </row>
    <row r="30" spans="1:7">
      <c r="A30" s="32">
        <v>1</v>
      </c>
      <c r="B30" s="32" t="s">
        <v>12</v>
      </c>
      <c r="C30" s="64" t="s">
        <v>90</v>
      </c>
      <c r="D30" s="65">
        <v>59595</v>
      </c>
      <c r="E30" s="36">
        <f>(D30*0.78)-7000</f>
        <v>39484.1</v>
      </c>
      <c r="F30" s="32" t="s">
        <v>14</v>
      </c>
      <c r="G30" s="66">
        <f>E30*A30</f>
        <v>39484.1</v>
      </c>
    </row>
    <row r="31" spans="1:7">
      <c r="A31" s="38"/>
      <c r="B31" s="38"/>
      <c r="C31" s="67" t="s">
        <v>63</v>
      </c>
      <c r="D31" s="68"/>
      <c r="E31" s="42"/>
      <c r="F31" s="38"/>
      <c r="G31" s="69"/>
    </row>
    <row r="32" ht="15" spans="1:7">
      <c r="A32" s="14"/>
      <c r="B32" s="14"/>
      <c r="C32" s="70" t="s">
        <v>91</v>
      </c>
      <c r="D32" s="13"/>
      <c r="E32" s="47"/>
      <c r="F32" s="14"/>
      <c r="G32" s="71"/>
    </row>
    <row r="33" customFormat="1" ht="17.25" spans="1:8">
      <c r="A33" s="99" t="s">
        <v>19</v>
      </c>
      <c r="B33" s="104"/>
      <c r="C33" s="104"/>
      <c r="D33" s="100"/>
      <c r="E33" s="101"/>
      <c r="F33" s="102" t="s">
        <v>14</v>
      </c>
      <c r="G33" s="103">
        <f>SUM(G30)</f>
        <v>39484.1</v>
      </c>
      <c r="H33" s="1"/>
    </row>
    <row r="34" customFormat="1" ht="15.75" spans="1:8">
      <c r="A34" s="9" t="s">
        <v>83</v>
      </c>
      <c r="B34" s="10"/>
      <c r="C34" s="11"/>
      <c r="D34" s="12"/>
      <c r="E34" s="13"/>
      <c r="F34" s="14" t="s">
        <v>14</v>
      </c>
      <c r="G34" s="15">
        <v>11700</v>
      </c>
      <c r="H34" s="1"/>
    </row>
    <row r="35" s="2" customFormat="1" ht="15" spans="1:8">
      <c r="A35" s="4" t="s">
        <v>18</v>
      </c>
      <c r="B35" s="16"/>
      <c r="C35" s="16"/>
      <c r="D35" s="5"/>
      <c r="E35" s="6"/>
      <c r="F35" s="17" t="s">
        <v>14</v>
      </c>
      <c r="G35" s="8">
        <v>600</v>
      </c>
      <c r="H35" s="1"/>
    </row>
    <row r="36" ht="17.25" spans="1:7">
      <c r="A36" s="99" t="s">
        <v>53</v>
      </c>
      <c r="B36" s="104"/>
      <c r="C36" s="104"/>
      <c r="D36" s="100"/>
      <c r="E36" s="101"/>
      <c r="F36" s="105" t="s">
        <v>14</v>
      </c>
      <c r="G36" s="103">
        <f>SUM(G33:G35)</f>
        <v>51784.1</v>
      </c>
    </row>
    <row r="37" ht="16.5" spans="1:7">
      <c r="A37" s="112"/>
      <c r="B37" s="112"/>
      <c r="C37" s="112"/>
      <c r="D37" s="112"/>
      <c r="E37" s="112"/>
      <c r="F37" s="117"/>
      <c r="G37" s="114"/>
    </row>
    <row r="38" spans="1:1">
      <c r="A38" s="1" t="s">
        <v>20</v>
      </c>
    </row>
    <row r="39" spans="2:2">
      <c r="B39" s="1" t="s">
        <v>21</v>
      </c>
    </row>
    <row r="41" spans="1:1">
      <c r="A41" s="1" t="s">
        <v>24</v>
      </c>
    </row>
    <row r="42" spans="2:2">
      <c r="B42" s="1" t="s">
        <v>54</v>
      </c>
    </row>
    <row r="43" s="2" customFormat="1"/>
    <row r="44" spans="1:1">
      <c r="A44" s="1" t="s">
        <v>26</v>
      </c>
    </row>
    <row r="45" spans="2:2">
      <c r="B45" s="1" t="s">
        <v>27</v>
      </c>
    </row>
    <row r="46" s="1" customFormat="1" spans="2:2">
      <c r="B46" s="23" t="s">
        <v>55</v>
      </c>
    </row>
    <row r="47" s="3" customFormat="1" spans="2:2">
      <c r="B47" s="23" t="s">
        <v>56</v>
      </c>
    </row>
    <row r="49" spans="2:2">
      <c r="B49" s="1" t="s">
        <v>28</v>
      </c>
    </row>
    <row r="51" spans="2:2">
      <c r="B51" s="1" t="s">
        <v>29</v>
      </c>
    </row>
    <row r="59" spans="1:1">
      <c r="A59" s="1" t="s">
        <v>30</v>
      </c>
    </row>
    <row r="62" spans="1:1">
      <c r="A62" s="1" t="s">
        <v>31</v>
      </c>
    </row>
    <row r="63" spans="1:1">
      <c r="A63" s="1" t="s">
        <v>32</v>
      </c>
    </row>
    <row r="66" spans="1:4">
      <c r="A66" s="1" t="s">
        <v>57</v>
      </c>
      <c r="D66" s="1" t="s">
        <v>34</v>
      </c>
    </row>
    <row r="69" spans="1:4">
      <c r="A69" s="1" t="s">
        <v>35</v>
      </c>
      <c r="D69" s="1" t="s">
        <v>36</v>
      </c>
    </row>
    <row r="70" spans="1:4">
      <c r="A70" s="1" t="s">
        <v>37</v>
      </c>
      <c r="D70" s="1" t="s">
        <v>38</v>
      </c>
    </row>
    <row r="75" spans="1:5">
      <c r="A75" s="1" t="s">
        <v>162</v>
      </c>
      <c r="D75" s="1" t="s">
        <v>40</v>
      </c>
      <c r="E75" s="1" t="s">
        <v>41</v>
      </c>
    </row>
    <row r="76" spans="1:5">
      <c r="A76" s="1" t="s">
        <v>163</v>
      </c>
      <c r="E76" s="1" t="s">
        <v>43</v>
      </c>
    </row>
  </sheetData>
  <mergeCells count="19">
    <mergeCell ref="A4:B4"/>
    <mergeCell ref="A23:E23"/>
    <mergeCell ref="A25:E25"/>
    <mergeCell ref="A26:E26"/>
    <mergeCell ref="A33:E33"/>
    <mergeCell ref="A35:E35"/>
    <mergeCell ref="A36:E36"/>
    <mergeCell ref="A20:A22"/>
    <mergeCell ref="A30:A32"/>
    <mergeCell ref="B20:B22"/>
    <mergeCell ref="B30:B32"/>
    <mergeCell ref="D20:D22"/>
    <mergeCell ref="D30:D32"/>
    <mergeCell ref="E20:E22"/>
    <mergeCell ref="E30:E32"/>
    <mergeCell ref="F20:F22"/>
    <mergeCell ref="F30:F32"/>
    <mergeCell ref="G20:G22"/>
    <mergeCell ref="G30:G32"/>
  </mergeCells>
  <pageMargins left="0.393055555555556" right="0.17" top="0.84" bottom="0.590277777777778" header="0.5" footer="0.196527777777778"/>
  <pageSetup paperSize="1" scale="63" orientation="portrait" horizontalDpi="120" verticalDpi="72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3"/>
  <sheetViews>
    <sheetView topLeftCell="A8" workbookViewId="0">
      <selection activeCell="C28" sqref="C28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8.1047619047619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5.4380952380952" style="1" customWidth="1"/>
    <col min="8" max="16384" width="9.1047619047619" style="1"/>
  </cols>
  <sheetData>
    <row r="4" spans="1:2">
      <c r="A4" s="107">
        <v>45665</v>
      </c>
      <c r="B4" s="107"/>
    </row>
    <row r="5" spans="1:2">
      <c r="A5" s="107"/>
      <c r="B5" s="107"/>
    </row>
    <row r="6" spans="1:2">
      <c r="A6" s="107"/>
      <c r="B6" s="107"/>
    </row>
    <row r="7" spans="1:2">
      <c r="A7" s="107" t="s">
        <v>164</v>
      </c>
      <c r="B7" s="107"/>
    </row>
    <row r="8" spans="1:1">
      <c r="A8" s="1" t="s">
        <v>165</v>
      </c>
    </row>
    <row r="9" spans="1:1">
      <c r="A9" s="1" t="s">
        <v>166</v>
      </c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7" spans="1:1">
      <c r="A17" s="1" t="s">
        <v>5</v>
      </c>
    </row>
    <row r="18" ht="15" spans="3:3">
      <c r="C18" s="23" t="s">
        <v>118</v>
      </c>
    </row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spans="1:7">
      <c r="A20" s="32">
        <v>1</v>
      </c>
      <c r="B20" s="32" t="s">
        <v>12</v>
      </c>
      <c r="C20" s="64" t="s">
        <v>167</v>
      </c>
      <c r="D20" s="65">
        <v>29995</v>
      </c>
      <c r="E20" s="36">
        <f>(D20*0.78)-4000</f>
        <v>19396.1</v>
      </c>
      <c r="F20" s="32" t="s">
        <v>14</v>
      </c>
      <c r="G20" s="66">
        <f>E20*A20</f>
        <v>19396.1</v>
      </c>
    </row>
    <row r="21" spans="1:7">
      <c r="A21" s="38"/>
      <c r="B21" s="38"/>
      <c r="C21" s="67" t="s">
        <v>120</v>
      </c>
      <c r="D21" s="68"/>
      <c r="E21" s="42"/>
      <c r="F21" s="38"/>
      <c r="G21" s="69"/>
    </row>
    <row r="22" ht="15" spans="1:7">
      <c r="A22" s="14"/>
      <c r="B22" s="14"/>
      <c r="C22" s="70" t="s">
        <v>168</v>
      </c>
      <c r="D22" s="13"/>
      <c r="E22" s="47"/>
      <c r="F22" s="14"/>
      <c r="G22" s="71"/>
    </row>
    <row r="23" ht="15" spans="1:7">
      <c r="A23" s="4" t="s">
        <v>18</v>
      </c>
      <c r="B23" s="16"/>
      <c r="C23" s="16"/>
      <c r="D23" s="5"/>
      <c r="E23" s="6"/>
      <c r="F23" s="17" t="s">
        <v>14</v>
      </c>
      <c r="G23" s="8">
        <v>600</v>
      </c>
    </row>
    <row r="24" ht="17.25" spans="1:7">
      <c r="A24" s="99" t="s">
        <v>19</v>
      </c>
      <c r="B24" s="104"/>
      <c r="C24" s="104"/>
      <c r="D24" s="100"/>
      <c r="E24" s="101"/>
      <c r="F24" s="102" t="s">
        <v>14</v>
      </c>
      <c r="G24" s="103">
        <f>SUM(G20:G23)</f>
        <v>19996.1</v>
      </c>
    </row>
    <row r="25" ht="16.5" spans="1:7">
      <c r="A25" s="112"/>
      <c r="B25" s="112"/>
      <c r="C25" s="112"/>
      <c r="D25" s="112"/>
      <c r="E25" s="112"/>
      <c r="F25" s="113"/>
      <c r="G25" s="114"/>
    </row>
    <row r="26" ht="15" spans="3:3">
      <c r="C26" s="23" t="s">
        <v>118</v>
      </c>
    </row>
    <row r="27" ht="25.5" customHeight="1" spans="1:7">
      <c r="A27" s="108" t="s">
        <v>6</v>
      </c>
      <c r="B27" s="108" t="s">
        <v>7</v>
      </c>
      <c r="C27" s="108" t="s">
        <v>8</v>
      </c>
      <c r="D27" s="108" t="s">
        <v>9</v>
      </c>
      <c r="E27" s="109" t="s">
        <v>10</v>
      </c>
      <c r="F27" s="110"/>
      <c r="G27" s="111" t="s">
        <v>11</v>
      </c>
    </row>
    <row r="28" spans="1:7">
      <c r="A28" s="32">
        <v>1</v>
      </c>
      <c r="B28" s="32" t="s">
        <v>12</v>
      </c>
      <c r="C28" s="64" t="s">
        <v>169</v>
      </c>
      <c r="D28" s="65">
        <v>42595</v>
      </c>
      <c r="E28" s="36">
        <f>(D28*0.78)-7000</f>
        <v>26224.1</v>
      </c>
      <c r="F28" s="32" t="s">
        <v>14</v>
      </c>
      <c r="G28" s="66">
        <f>E28*A28</f>
        <v>26224.1</v>
      </c>
    </row>
    <row r="29" spans="1:7">
      <c r="A29" s="38"/>
      <c r="B29" s="38"/>
      <c r="C29" s="67" t="s">
        <v>63</v>
      </c>
      <c r="D29" s="68"/>
      <c r="E29" s="42"/>
      <c r="F29" s="38"/>
      <c r="G29" s="69"/>
    </row>
    <row r="30" ht="15" spans="1:7">
      <c r="A30" s="14"/>
      <c r="B30" s="14"/>
      <c r="C30" s="70" t="s">
        <v>170</v>
      </c>
      <c r="D30" s="13"/>
      <c r="E30" s="47"/>
      <c r="F30" s="14"/>
      <c r="G30" s="71"/>
    </row>
    <row r="31" ht="15" spans="1:7">
      <c r="A31" s="4" t="s">
        <v>18</v>
      </c>
      <c r="B31" s="16"/>
      <c r="C31" s="16"/>
      <c r="D31" s="5"/>
      <c r="E31" s="6"/>
      <c r="F31" s="17" t="s">
        <v>14</v>
      </c>
      <c r="G31" s="8">
        <v>600</v>
      </c>
    </row>
    <row r="32" ht="17.25" spans="1:7">
      <c r="A32" s="99" t="s">
        <v>19</v>
      </c>
      <c r="B32" s="104"/>
      <c r="C32" s="104"/>
      <c r="D32" s="100"/>
      <c r="E32" s="101"/>
      <c r="F32" s="102" t="s">
        <v>14</v>
      </c>
      <c r="G32" s="103">
        <f>SUM(G28:G31)</f>
        <v>26824.1</v>
      </c>
    </row>
    <row r="33" ht="16.5" spans="1:7">
      <c r="A33" s="112"/>
      <c r="B33" s="112"/>
      <c r="C33" s="112"/>
      <c r="D33" s="112"/>
      <c r="E33" s="112"/>
      <c r="F33" s="113"/>
      <c r="G33" s="114"/>
    </row>
    <row r="34" spans="1:1">
      <c r="A34" s="1" t="s">
        <v>20</v>
      </c>
    </row>
    <row r="35" spans="2:2">
      <c r="B35" s="1" t="s">
        <v>21</v>
      </c>
    </row>
    <row r="37" spans="1:1">
      <c r="A37" s="1" t="s">
        <v>22</v>
      </c>
    </row>
    <row r="38" spans="2:2">
      <c r="B38" s="1" t="s">
        <v>65</v>
      </c>
    </row>
    <row r="39" spans="2:2">
      <c r="B39" s="1" t="s">
        <v>66</v>
      </c>
    </row>
    <row r="40" spans="2:2">
      <c r="B40" s="1" t="s">
        <v>67</v>
      </c>
    </row>
    <row r="41" spans="2:2">
      <c r="B41" s="146"/>
    </row>
    <row r="42" spans="1:1">
      <c r="A42" s="1" t="s">
        <v>24</v>
      </c>
    </row>
    <row r="43" spans="2:2">
      <c r="B43" s="1" t="s">
        <v>54</v>
      </c>
    </row>
    <row r="44" spans="2:2">
      <c r="B44" s="146"/>
    </row>
    <row r="45" spans="1:1">
      <c r="A45" s="1" t="s">
        <v>26</v>
      </c>
    </row>
    <row r="46" spans="2:2">
      <c r="B46" s="1" t="s">
        <v>27</v>
      </c>
    </row>
    <row r="48" spans="2:2">
      <c r="B48" s="1" t="s">
        <v>28</v>
      </c>
    </row>
    <row r="50" spans="2:2">
      <c r="B50" s="1" t="s">
        <v>29</v>
      </c>
    </row>
    <row r="56" spans="1:1">
      <c r="A56" s="1" t="s">
        <v>30</v>
      </c>
    </row>
    <row r="59" spans="1:1">
      <c r="A59" s="1" t="s">
        <v>31</v>
      </c>
    </row>
    <row r="60" spans="1:1">
      <c r="A60" s="1" t="s">
        <v>32</v>
      </c>
    </row>
    <row r="63" spans="1:4">
      <c r="A63" s="1" t="s">
        <v>33</v>
      </c>
      <c r="D63" s="1" t="s">
        <v>34</v>
      </c>
    </row>
    <row r="66" spans="1:4">
      <c r="A66" s="1" t="s">
        <v>35</v>
      </c>
      <c r="D66" s="1" t="s">
        <v>36</v>
      </c>
    </row>
    <row r="67" spans="1:4">
      <c r="A67" s="1" t="s">
        <v>37</v>
      </c>
      <c r="D67" s="1" t="s">
        <v>38</v>
      </c>
    </row>
    <row r="72" spans="1:5">
      <c r="A72" s="1" t="s">
        <v>171</v>
      </c>
      <c r="D72" s="1" t="s">
        <v>40</v>
      </c>
      <c r="E72" s="1" t="s">
        <v>41</v>
      </c>
    </row>
    <row r="73" spans="1:5">
      <c r="A73" s="1" t="s">
        <v>59</v>
      </c>
      <c r="E73" s="1" t="s">
        <v>43</v>
      </c>
    </row>
  </sheetData>
  <mergeCells count="17">
    <mergeCell ref="A4:B4"/>
    <mergeCell ref="A23:E23"/>
    <mergeCell ref="A24:E24"/>
    <mergeCell ref="A31:E31"/>
    <mergeCell ref="A32:E32"/>
    <mergeCell ref="A20:A22"/>
    <mergeCell ref="A28:A30"/>
    <mergeCell ref="B20:B22"/>
    <mergeCell ref="B28:B30"/>
    <mergeCell ref="D20:D22"/>
    <mergeCell ref="D28:D30"/>
    <mergeCell ref="E20:E22"/>
    <mergeCell ref="E28:E30"/>
    <mergeCell ref="F20:F22"/>
    <mergeCell ref="F28:F30"/>
    <mergeCell ref="G20:G22"/>
    <mergeCell ref="G28:G30"/>
  </mergeCells>
  <pageMargins left="0.393055555555556" right="0.17" top="0.84" bottom="0.590277777777778" header="0.5" footer="0.196527777777778"/>
  <pageSetup paperSize="1" scale="66" orientation="portrait" horizontalDpi="120" verticalDpi="72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H64"/>
  <sheetViews>
    <sheetView workbookViewId="0">
      <selection activeCell="F18" sqref="F18"/>
    </sheetView>
  </sheetViews>
  <sheetFormatPr defaultColWidth="9.1047619047619" defaultRowHeight="14.25" outlineLevelCol="7"/>
  <cols>
    <col min="1" max="1" width="6.55238095238095" style="1" customWidth="1"/>
    <col min="2" max="2" width="11.4380952380952" style="1" customWidth="1"/>
    <col min="3" max="3" width="55.4380952380952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8.4380952380952" style="1" customWidth="1"/>
    <col min="8" max="16384" width="9.1047619047619" style="1"/>
  </cols>
  <sheetData>
    <row r="3" ht="16" customHeight="1"/>
    <row r="4" spans="1:2">
      <c r="A4" s="107">
        <v>45665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172</v>
      </c>
    </row>
    <row r="8" spans="1:1">
      <c r="A8" s="107" t="s">
        <v>173</v>
      </c>
    </row>
    <row r="9" spans="1:1">
      <c r="A9" s="1" t="s">
        <v>174</v>
      </c>
    </row>
    <row r="11" spans="1:1">
      <c r="A11" s="1" t="s">
        <v>2</v>
      </c>
    </row>
    <row r="13" spans="2:2">
      <c r="B13" s="1" t="s">
        <v>3</v>
      </c>
    </row>
    <row r="14" spans="2:2">
      <c r="B14" s="1" t="s">
        <v>4</v>
      </c>
    </row>
    <row r="17" spans="1:1">
      <c r="A17" s="1" t="s">
        <v>48</v>
      </c>
    </row>
    <row r="18" ht="17.25" spans="1:7">
      <c r="A18" s="112"/>
      <c r="B18" s="112"/>
      <c r="C18" s="23"/>
      <c r="D18" s="112"/>
      <c r="E18" s="112"/>
      <c r="F18" s="113"/>
      <c r="G18" s="114"/>
    </row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spans="1:7">
      <c r="A20" s="32">
        <v>1</v>
      </c>
      <c r="B20" s="32" t="s">
        <v>12</v>
      </c>
      <c r="C20" s="64" t="s">
        <v>169</v>
      </c>
      <c r="D20" s="65">
        <v>42595</v>
      </c>
      <c r="E20" s="36">
        <f>(D20*0.78)-7000</f>
        <v>26224.1</v>
      </c>
      <c r="F20" s="32" t="s">
        <v>14</v>
      </c>
      <c r="G20" s="66">
        <f>E20*A20</f>
        <v>26224.1</v>
      </c>
    </row>
    <row r="21" spans="1:7">
      <c r="A21" s="38"/>
      <c r="B21" s="38"/>
      <c r="C21" s="67" t="s">
        <v>63</v>
      </c>
      <c r="D21" s="68"/>
      <c r="E21" s="42"/>
      <c r="F21" s="38"/>
      <c r="G21" s="69"/>
    </row>
    <row r="22" ht="15" spans="1:7">
      <c r="A22" s="14"/>
      <c r="B22" s="14"/>
      <c r="C22" s="70" t="s">
        <v>170</v>
      </c>
      <c r="D22" s="13"/>
      <c r="E22" s="47"/>
      <c r="F22" s="14"/>
      <c r="G22" s="71"/>
    </row>
    <row r="23" customFormat="1" ht="17.25" spans="1:8">
      <c r="A23" s="99" t="s">
        <v>19</v>
      </c>
      <c r="B23" s="104"/>
      <c r="C23" s="104"/>
      <c r="D23" s="100"/>
      <c r="E23" s="101"/>
      <c r="F23" s="102" t="s">
        <v>14</v>
      </c>
      <c r="G23" s="103">
        <f>SUM(G20)</f>
        <v>26224.1</v>
      </c>
      <c r="H23" s="1"/>
    </row>
    <row r="24" customFormat="1" ht="15.75" spans="1:8">
      <c r="A24" s="9" t="s">
        <v>52</v>
      </c>
      <c r="B24" s="10"/>
      <c r="C24" s="11"/>
      <c r="D24" s="12"/>
      <c r="E24" s="13"/>
      <c r="F24" s="14" t="s">
        <v>14</v>
      </c>
      <c r="G24" s="15">
        <v>11975</v>
      </c>
      <c r="H24" s="1"/>
    </row>
    <row r="25" s="2" customFormat="1" ht="15" spans="1:8">
      <c r="A25" s="4" t="s">
        <v>18</v>
      </c>
      <c r="B25" s="16"/>
      <c r="C25" s="16"/>
      <c r="D25" s="5"/>
      <c r="E25" s="6"/>
      <c r="F25" s="17" t="s">
        <v>14</v>
      </c>
      <c r="G25" s="8">
        <v>600</v>
      </c>
      <c r="H25" s="1"/>
    </row>
    <row r="26" ht="17.25" spans="1:7">
      <c r="A26" s="99" t="s">
        <v>53</v>
      </c>
      <c r="B26" s="104"/>
      <c r="C26" s="104"/>
      <c r="D26" s="100"/>
      <c r="E26" s="101"/>
      <c r="F26" s="105" t="s">
        <v>14</v>
      </c>
      <c r="G26" s="103">
        <f>SUM(G23:G25)</f>
        <v>38799.1</v>
      </c>
    </row>
    <row r="27" ht="16.5" spans="1:7">
      <c r="A27" s="112"/>
      <c r="B27" s="112"/>
      <c r="C27" s="112"/>
      <c r="D27" s="112"/>
      <c r="E27" s="112"/>
      <c r="F27" s="117"/>
      <c r="G27" s="114"/>
    </row>
    <row r="28" spans="1:1">
      <c r="A28" s="1" t="s">
        <v>20</v>
      </c>
    </row>
    <row r="29" spans="2:2">
      <c r="B29" s="1" t="s">
        <v>21</v>
      </c>
    </row>
    <row r="31" spans="1:1">
      <c r="A31" s="1" t="s">
        <v>24</v>
      </c>
    </row>
    <row r="32" spans="2:2">
      <c r="B32" s="1" t="s">
        <v>54</v>
      </c>
    </row>
    <row r="33" s="2" customFormat="1"/>
    <row r="34" spans="1:1">
      <c r="A34" s="1" t="s">
        <v>26</v>
      </c>
    </row>
    <row r="35" spans="2:2">
      <c r="B35" s="1" t="s">
        <v>27</v>
      </c>
    </row>
    <row r="36" s="1" customFormat="1" spans="2:2">
      <c r="B36" s="106" t="s">
        <v>84</v>
      </c>
    </row>
    <row r="38" spans="2:2">
      <c r="B38" s="1" t="s">
        <v>28</v>
      </c>
    </row>
    <row r="40" spans="2:2">
      <c r="B40" s="1" t="s">
        <v>29</v>
      </c>
    </row>
    <row r="47" spans="1:1">
      <c r="A47" s="1" t="s">
        <v>30</v>
      </c>
    </row>
    <row r="50" spans="1:1">
      <c r="A50" s="1" t="s">
        <v>31</v>
      </c>
    </row>
    <row r="51" spans="1:1">
      <c r="A51" s="1" t="s">
        <v>32</v>
      </c>
    </row>
    <row r="54" spans="1:4">
      <c r="A54" s="1" t="s">
        <v>57</v>
      </c>
      <c r="D54" s="1" t="s">
        <v>34</v>
      </c>
    </row>
    <row r="57" spans="1:4">
      <c r="A57" s="1" t="s">
        <v>35</v>
      </c>
      <c r="D57" s="1" t="s">
        <v>36</v>
      </c>
    </row>
    <row r="58" spans="1:4">
      <c r="A58" s="1" t="s">
        <v>37</v>
      </c>
      <c r="D58" s="1" t="s">
        <v>38</v>
      </c>
    </row>
    <row r="63" spans="1:5">
      <c r="A63" s="1" t="s">
        <v>175</v>
      </c>
      <c r="D63" s="1" t="s">
        <v>40</v>
      </c>
      <c r="E63" s="1" t="s">
        <v>41</v>
      </c>
    </row>
    <row r="64" spans="1:5">
      <c r="A64" s="1" t="s">
        <v>69</v>
      </c>
      <c r="E64" s="1" t="s">
        <v>43</v>
      </c>
    </row>
  </sheetData>
  <mergeCells count="10">
    <mergeCell ref="A4:B4"/>
    <mergeCell ref="A23:E23"/>
    <mergeCell ref="A25:E25"/>
    <mergeCell ref="A26:E26"/>
    <mergeCell ref="A20:A22"/>
    <mergeCell ref="B20:B22"/>
    <mergeCell ref="D20:D22"/>
    <mergeCell ref="E20:E22"/>
    <mergeCell ref="F20:F22"/>
    <mergeCell ref="G20:G22"/>
  </mergeCells>
  <pageMargins left="0.393055555555556" right="0.17" top="0.84" bottom="0.590277777777778" header="0.5" footer="0.196527777777778"/>
  <pageSetup paperSize="1" scale="75" orientation="portrait" horizontalDpi="120" verticalDpi="72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H70"/>
  <sheetViews>
    <sheetView topLeftCell="A47" workbookViewId="0">
      <selection activeCell="A70" sqref="A70"/>
    </sheetView>
  </sheetViews>
  <sheetFormatPr defaultColWidth="9.1047619047619" defaultRowHeight="14.25" outlineLevelCol="7"/>
  <cols>
    <col min="1" max="1" width="6.55238095238095" style="1" customWidth="1"/>
    <col min="2" max="2" width="11.4380952380952" style="1" customWidth="1"/>
    <col min="3" max="3" width="55.4380952380952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8.4380952380952" style="1" customWidth="1"/>
    <col min="8" max="16384" width="9.1047619047619" style="1"/>
  </cols>
  <sheetData>
    <row r="3" ht="16" customHeight="1"/>
    <row r="4" spans="1:2">
      <c r="A4" s="107">
        <v>45665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176</v>
      </c>
    </row>
    <row r="8" spans="1:1">
      <c r="A8" s="107" t="s">
        <v>177</v>
      </c>
    </row>
    <row r="9" spans="1:1">
      <c r="A9" s="1" t="s">
        <v>178</v>
      </c>
    </row>
    <row r="10" spans="1:1">
      <c r="A10" s="1" t="s">
        <v>179</v>
      </c>
    </row>
    <row r="13" spans="1:1">
      <c r="A13" s="1" t="s">
        <v>2</v>
      </c>
    </row>
    <row r="15" spans="2:2">
      <c r="B15" s="1" t="s">
        <v>3</v>
      </c>
    </row>
    <row r="16" spans="2:2">
      <c r="B16" s="1" t="s">
        <v>4</v>
      </c>
    </row>
    <row r="19" spans="1:1">
      <c r="A19" s="1" t="s">
        <v>48</v>
      </c>
    </row>
    <row r="20" ht="17.25" spans="1:7">
      <c r="A20" s="112"/>
      <c r="B20" s="112"/>
      <c r="C20" s="23"/>
      <c r="D20" s="112"/>
      <c r="E20" s="112"/>
      <c r="F20" s="113"/>
      <c r="G20" s="114"/>
    </row>
    <row r="21" ht="25.5" customHeight="1" spans="1:7">
      <c r="A21" s="108" t="s">
        <v>6</v>
      </c>
      <c r="B21" s="108" t="s">
        <v>7</v>
      </c>
      <c r="C21" s="108" t="s">
        <v>8</v>
      </c>
      <c r="D21" s="108" t="s">
        <v>9</v>
      </c>
      <c r="E21" s="109" t="s">
        <v>10</v>
      </c>
      <c r="F21" s="110"/>
      <c r="G21" s="111" t="s">
        <v>11</v>
      </c>
    </row>
    <row r="22" spans="1:7">
      <c r="A22" s="32">
        <v>1</v>
      </c>
      <c r="B22" s="32" t="s">
        <v>12</v>
      </c>
      <c r="C22" s="64" t="s">
        <v>90</v>
      </c>
      <c r="D22" s="65">
        <v>59595</v>
      </c>
      <c r="E22" s="36">
        <f>(D22*0.78)-7000</f>
        <v>39484.1</v>
      </c>
      <c r="F22" s="32" t="s">
        <v>14</v>
      </c>
      <c r="G22" s="66">
        <f>E22*A22</f>
        <v>39484.1</v>
      </c>
    </row>
    <row r="23" spans="1:7">
      <c r="A23" s="38"/>
      <c r="B23" s="38"/>
      <c r="C23" s="67" t="s">
        <v>63</v>
      </c>
      <c r="D23" s="68"/>
      <c r="E23" s="42"/>
      <c r="F23" s="38"/>
      <c r="G23" s="69"/>
    </row>
    <row r="24" ht="15" spans="1:7">
      <c r="A24" s="14"/>
      <c r="B24" s="14"/>
      <c r="C24" s="70" t="s">
        <v>91</v>
      </c>
      <c r="D24" s="13"/>
      <c r="E24" s="47"/>
      <c r="F24" s="14"/>
      <c r="G24" s="71"/>
    </row>
    <row r="25" customFormat="1" ht="15" spans="1:8">
      <c r="A25" s="72">
        <v>1</v>
      </c>
      <c r="B25" s="72" t="s">
        <v>12</v>
      </c>
      <c r="C25" s="73" t="s">
        <v>122</v>
      </c>
      <c r="D25" s="74">
        <v>46595</v>
      </c>
      <c r="E25" s="75">
        <f>(D25*0.78)-7000</f>
        <v>29344.1</v>
      </c>
      <c r="F25" s="72" t="s">
        <v>14</v>
      </c>
      <c r="G25" s="76">
        <f>E25*A25</f>
        <v>29344.1</v>
      </c>
      <c r="H25" s="1"/>
    </row>
    <row r="26" customFormat="1" ht="15" spans="1:8">
      <c r="A26" s="77"/>
      <c r="B26" s="77"/>
      <c r="C26" s="78" t="s">
        <v>63</v>
      </c>
      <c r="D26" s="79"/>
      <c r="E26" s="80"/>
      <c r="F26" s="77"/>
      <c r="G26" s="81"/>
      <c r="H26" s="1"/>
    </row>
    <row r="27" customFormat="1" ht="15.75" spans="1:8">
      <c r="A27" s="82"/>
      <c r="B27" s="82"/>
      <c r="C27" s="83" t="s">
        <v>123</v>
      </c>
      <c r="D27" s="84"/>
      <c r="E27" s="85"/>
      <c r="F27" s="82"/>
      <c r="G27" s="86"/>
      <c r="H27" s="1"/>
    </row>
    <row r="28" customFormat="1" ht="17.25" spans="1:8">
      <c r="A28" s="99" t="s">
        <v>19</v>
      </c>
      <c r="B28" s="104"/>
      <c r="C28" s="104"/>
      <c r="D28" s="100"/>
      <c r="E28" s="101"/>
      <c r="F28" s="102" t="s">
        <v>14</v>
      </c>
      <c r="G28" s="103">
        <f>SUM(G22:G27)</f>
        <v>68828.2</v>
      </c>
      <c r="H28" s="1"/>
    </row>
    <row r="29" customFormat="1" ht="15.75" spans="1:8">
      <c r="A29" s="9" t="s">
        <v>52</v>
      </c>
      <c r="B29" s="10"/>
      <c r="C29" s="11"/>
      <c r="D29" s="12"/>
      <c r="E29" s="13"/>
      <c r="F29" s="14" t="s">
        <v>14</v>
      </c>
      <c r="G29" s="15">
        <v>46390</v>
      </c>
      <c r="H29" s="1"/>
    </row>
    <row r="30" s="2" customFormat="1" ht="15" spans="1:8">
      <c r="A30" s="4" t="s">
        <v>18</v>
      </c>
      <c r="B30" s="16"/>
      <c r="C30" s="16"/>
      <c r="D30" s="5"/>
      <c r="E30" s="6"/>
      <c r="F30" s="17" t="s">
        <v>14</v>
      </c>
      <c r="G30" s="8">
        <v>600</v>
      </c>
      <c r="H30" s="1"/>
    </row>
    <row r="31" ht="17.25" spans="1:7">
      <c r="A31" s="99" t="s">
        <v>53</v>
      </c>
      <c r="B31" s="104"/>
      <c r="C31" s="104"/>
      <c r="D31" s="100"/>
      <c r="E31" s="101"/>
      <c r="F31" s="105" t="s">
        <v>14</v>
      </c>
      <c r="G31" s="103">
        <f>SUM(G28:G30)</f>
        <v>115818.2</v>
      </c>
    </row>
    <row r="32" ht="16.5" spans="1:7">
      <c r="A32" s="112"/>
      <c r="B32" s="112"/>
      <c r="C32" s="112"/>
      <c r="D32" s="112"/>
      <c r="E32" s="112"/>
      <c r="F32" s="117"/>
      <c r="G32" s="114"/>
    </row>
    <row r="33" spans="1:1">
      <c r="A33" s="1" t="s">
        <v>20</v>
      </c>
    </row>
    <row r="34" spans="2:2">
      <c r="B34" s="1" t="s">
        <v>21</v>
      </c>
    </row>
    <row r="36" spans="1:1">
      <c r="A36" s="1" t="s">
        <v>24</v>
      </c>
    </row>
    <row r="37" spans="2:2">
      <c r="B37" s="1" t="s">
        <v>54</v>
      </c>
    </row>
    <row r="38" s="2" customFormat="1"/>
    <row r="39" s="1" customFormat="1" spans="1:1">
      <c r="A39" s="1" t="s">
        <v>180</v>
      </c>
    </row>
    <row r="40" s="1" customFormat="1" spans="2:2">
      <c r="B40" s="1" t="s">
        <v>181</v>
      </c>
    </row>
    <row r="41" spans="2:2">
      <c r="B41" s="1" t="s">
        <v>27</v>
      </c>
    </row>
    <row r="42" s="1" customFormat="1" spans="2:2">
      <c r="B42" s="23" t="s">
        <v>84</v>
      </c>
    </row>
    <row r="44" spans="2:2">
      <c r="B44" s="1" t="s">
        <v>28</v>
      </c>
    </row>
    <row r="46" spans="2:2">
      <c r="B46" s="1" t="s">
        <v>29</v>
      </c>
    </row>
    <row r="53" spans="1:1">
      <c r="A53" s="1" t="s">
        <v>30</v>
      </c>
    </row>
    <row r="56" spans="1:1">
      <c r="A56" s="1" t="s">
        <v>31</v>
      </c>
    </row>
    <row r="57" spans="1:1">
      <c r="A57" s="1" t="s">
        <v>32</v>
      </c>
    </row>
    <row r="60" spans="1:4">
      <c r="A60" s="1" t="s">
        <v>57</v>
      </c>
      <c r="D60" s="1" t="s">
        <v>34</v>
      </c>
    </row>
    <row r="63" spans="1:4">
      <c r="A63" s="1" t="s">
        <v>35</v>
      </c>
      <c r="D63" s="1" t="s">
        <v>36</v>
      </c>
    </row>
    <row r="64" spans="1:4">
      <c r="A64" s="1" t="s">
        <v>37</v>
      </c>
      <c r="D64" s="1" t="s">
        <v>38</v>
      </c>
    </row>
    <row r="69" spans="1:5">
      <c r="A69" s="1" t="s">
        <v>182</v>
      </c>
      <c r="D69" s="1" t="s">
        <v>40</v>
      </c>
      <c r="E69" s="1" t="s">
        <v>41</v>
      </c>
    </row>
    <row r="70" spans="1:5">
      <c r="A70" s="1" t="s">
        <v>69</v>
      </c>
      <c r="E70" s="1" t="s">
        <v>43</v>
      </c>
    </row>
  </sheetData>
  <mergeCells count="16">
    <mergeCell ref="A4:B4"/>
    <mergeCell ref="A28:E28"/>
    <mergeCell ref="A30:E30"/>
    <mergeCell ref="A31:E31"/>
    <mergeCell ref="A22:A24"/>
    <mergeCell ref="A25:A27"/>
    <mergeCell ref="B22:B24"/>
    <mergeCell ref="B25:B27"/>
    <mergeCell ref="D22:D24"/>
    <mergeCell ref="D25:D27"/>
    <mergeCell ref="E22:E24"/>
    <mergeCell ref="E25:E27"/>
    <mergeCell ref="F22:F24"/>
    <mergeCell ref="F25:F27"/>
    <mergeCell ref="G22:G24"/>
    <mergeCell ref="G25:G27"/>
  </mergeCells>
  <pageMargins left="0.393055555555556" right="0.17" top="0.84" bottom="0.629861111111111" header="0.5" footer="0.196527777777778"/>
  <pageSetup paperSize="1" scale="69" orientation="portrait" horizontalDpi="120" verticalDpi="7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6"/>
  <sheetViews>
    <sheetView zoomScaleSheetLayoutView="60" workbookViewId="0">
      <selection activeCell="A23" sqref="$A23:$XFD26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1047619047619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107">
        <v>45665</v>
      </c>
      <c r="B4" s="107"/>
    </row>
    <row r="6" spans="1:2">
      <c r="A6" s="26"/>
      <c r="B6" s="26"/>
    </row>
    <row r="7" spans="1:1">
      <c r="A7" s="24" t="s">
        <v>183</v>
      </c>
    </row>
    <row r="8" spans="1:1">
      <c r="A8" s="24" t="s">
        <v>184</v>
      </c>
    </row>
    <row r="11" spans="1:1">
      <c r="A11" s="24" t="s">
        <v>2</v>
      </c>
    </row>
    <row r="13" spans="2:2">
      <c r="B13" s="24" t="s">
        <v>3</v>
      </c>
    </row>
    <row r="14" spans="2:2">
      <c r="B14" s="24" t="s">
        <v>4</v>
      </c>
    </row>
    <row r="17" spans="1:1">
      <c r="A17" s="24" t="s">
        <v>48</v>
      </c>
    </row>
    <row r="18" ht="15" spans="3:3">
      <c r="C18" s="141" t="s">
        <v>118</v>
      </c>
    </row>
    <row r="19" ht="25.5" customHeight="1" spans="1:7">
      <c r="A19" s="28" t="s">
        <v>6</v>
      </c>
      <c r="B19" s="28" t="s">
        <v>7</v>
      </c>
      <c r="C19" s="28" t="s">
        <v>8</v>
      </c>
      <c r="D19" s="28" t="s">
        <v>9</v>
      </c>
      <c r="E19" s="29" t="s">
        <v>10</v>
      </c>
      <c r="F19" s="30"/>
      <c r="G19" s="31" t="s">
        <v>11</v>
      </c>
    </row>
    <row r="20" spans="1:7">
      <c r="A20" s="32">
        <v>1</v>
      </c>
      <c r="B20" s="32" t="s">
        <v>12</v>
      </c>
      <c r="C20" s="64" t="s">
        <v>129</v>
      </c>
      <c r="D20" s="65">
        <v>41995</v>
      </c>
      <c r="E20" s="36">
        <v>30000</v>
      </c>
      <c r="F20" s="32" t="s">
        <v>14</v>
      </c>
      <c r="G20" s="66">
        <f>E20*A20</f>
        <v>30000</v>
      </c>
    </row>
    <row r="21" spans="1:7">
      <c r="A21" s="38"/>
      <c r="B21" s="38"/>
      <c r="C21" s="67" t="s">
        <v>120</v>
      </c>
      <c r="D21" s="68"/>
      <c r="E21" s="42"/>
      <c r="F21" s="38"/>
      <c r="G21" s="69"/>
    </row>
    <row r="22" ht="15" spans="1:7">
      <c r="A22" s="14"/>
      <c r="B22" s="14"/>
      <c r="C22" s="70" t="s">
        <v>130</v>
      </c>
      <c r="D22" s="13"/>
      <c r="E22" s="47"/>
      <c r="F22" s="14"/>
      <c r="G22" s="71"/>
    </row>
    <row r="23" ht="17.25" spans="1:7">
      <c r="A23" s="55" t="s">
        <v>19</v>
      </c>
      <c r="B23" s="56"/>
      <c r="C23" s="56"/>
      <c r="D23" s="57"/>
      <c r="E23" s="58"/>
      <c r="F23" s="59" t="s">
        <v>14</v>
      </c>
      <c r="G23" s="60">
        <f>SUM(G20:G22)</f>
        <v>30000</v>
      </c>
    </row>
    <row r="24" ht="15" spans="1:7">
      <c r="A24" s="49" t="s">
        <v>18</v>
      </c>
      <c r="B24" s="50"/>
      <c r="C24" s="50"/>
      <c r="D24" s="51"/>
      <c r="E24" s="52"/>
      <c r="F24" s="129" t="s">
        <v>14</v>
      </c>
      <c r="G24" s="54">
        <v>600</v>
      </c>
    </row>
    <row r="25" ht="15" spans="1:7">
      <c r="A25" s="92" t="s">
        <v>52</v>
      </c>
      <c r="B25" s="93"/>
      <c r="C25" s="94"/>
      <c r="D25" s="95"/>
      <c r="E25" s="84"/>
      <c r="F25" s="82" t="s">
        <v>14</v>
      </c>
      <c r="G25" s="96">
        <v>18200</v>
      </c>
    </row>
    <row r="26" ht="17.25" spans="1:7">
      <c r="A26" s="55" t="s">
        <v>53</v>
      </c>
      <c r="B26" s="56"/>
      <c r="C26" s="56"/>
      <c r="D26" s="57"/>
      <c r="E26" s="58"/>
      <c r="F26" s="97" t="s">
        <v>14</v>
      </c>
      <c r="G26" s="60">
        <f>SUM(G23:G25)</f>
        <v>48800</v>
      </c>
    </row>
    <row r="27" ht="16.5" spans="1:7">
      <c r="A27" s="61"/>
      <c r="B27" s="61"/>
      <c r="C27" s="61"/>
      <c r="D27" s="61"/>
      <c r="E27" s="61"/>
      <c r="F27" s="98"/>
      <c r="G27" s="63"/>
    </row>
    <row r="28" ht="15" spans="1:7">
      <c r="A28" s="132"/>
      <c r="B28" s="132"/>
      <c r="C28" s="142" t="s">
        <v>121</v>
      </c>
      <c r="D28" s="132"/>
      <c r="E28" s="132"/>
      <c r="F28" s="133"/>
      <c r="G28" s="134"/>
    </row>
    <row r="29" ht="25.5" customHeight="1" spans="1:7">
      <c r="A29" s="28" t="s">
        <v>6</v>
      </c>
      <c r="B29" s="28" t="s">
        <v>7</v>
      </c>
      <c r="C29" s="28" t="s">
        <v>8</v>
      </c>
      <c r="D29" s="28" t="s">
        <v>9</v>
      </c>
      <c r="E29" s="29" t="s">
        <v>10</v>
      </c>
      <c r="F29" s="30"/>
      <c r="G29" s="31" t="s">
        <v>11</v>
      </c>
    </row>
    <row r="30" spans="1:7">
      <c r="A30" s="32">
        <v>1</v>
      </c>
      <c r="B30" s="32" t="s">
        <v>12</v>
      </c>
      <c r="C30" s="64" t="s">
        <v>90</v>
      </c>
      <c r="D30" s="65">
        <v>59595</v>
      </c>
      <c r="E30" s="36">
        <v>41000</v>
      </c>
      <c r="F30" s="32" t="s">
        <v>14</v>
      </c>
      <c r="G30" s="66">
        <f>E30*A30</f>
        <v>41000</v>
      </c>
    </row>
    <row r="31" spans="1:7">
      <c r="A31" s="38"/>
      <c r="B31" s="38"/>
      <c r="C31" s="67" t="s">
        <v>63</v>
      </c>
      <c r="D31" s="68"/>
      <c r="E31" s="42"/>
      <c r="F31" s="38"/>
      <c r="G31" s="69"/>
    </row>
    <row r="32" ht="15" spans="1:7">
      <c r="A32" s="14"/>
      <c r="B32" s="14"/>
      <c r="C32" s="70" t="s">
        <v>91</v>
      </c>
      <c r="D32" s="13"/>
      <c r="E32" s="47"/>
      <c r="F32" s="14"/>
      <c r="G32" s="71"/>
    </row>
    <row r="33" ht="17.25" spans="1:7">
      <c r="A33" s="55" t="s">
        <v>19</v>
      </c>
      <c r="B33" s="56"/>
      <c r="C33" s="56"/>
      <c r="D33" s="57"/>
      <c r="E33" s="58"/>
      <c r="F33" s="59" t="s">
        <v>14</v>
      </c>
      <c r="G33" s="60">
        <f>SUM(G30:G32)</f>
        <v>41000</v>
      </c>
    </row>
    <row r="34" ht="15" spans="1:7">
      <c r="A34" s="49" t="s">
        <v>18</v>
      </c>
      <c r="B34" s="50"/>
      <c r="C34" s="50"/>
      <c r="D34" s="51"/>
      <c r="E34" s="52"/>
      <c r="F34" s="129" t="s">
        <v>14</v>
      </c>
      <c r="G34" s="54">
        <v>600</v>
      </c>
    </row>
    <row r="35" ht="15" spans="1:7">
      <c r="A35" s="92" t="s">
        <v>52</v>
      </c>
      <c r="B35" s="93"/>
      <c r="C35" s="94"/>
      <c r="D35" s="95"/>
      <c r="E35" s="84"/>
      <c r="F35" s="82" t="s">
        <v>14</v>
      </c>
      <c r="G35" s="96">
        <v>18200</v>
      </c>
    </row>
    <row r="36" ht="17.25" spans="1:7">
      <c r="A36" s="55" t="s">
        <v>53</v>
      </c>
      <c r="B36" s="56"/>
      <c r="C36" s="56"/>
      <c r="D36" s="57"/>
      <c r="E36" s="58"/>
      <c r="F36" s="97" t="s">
        <v>14</v>
      </c>
      <c r="G36" s="60">
        <f>SUM(G33:G35)</f>
        <v>59800</v>
      </c>
    </row>
    <row r="37" spans="1:7">
      <c r="A37" s="133"/>
      <c r="B37" s="133"/>
      <c r="D37" s="143"/>
      <c r="E37" s="144"/>
      <c r="F37" s="133"/>
      <c r="G37" s="145"/>
    </row>
    <row r="38" spans="1:1">
      <c r="A38" s="24" t="s">
        <v>20</v>
      </c>
    </row>
    <row r="39" spans="2:2">
      <c r="B39" s="24" t="s">
        <v>21</v>
      </c>
    </row>
    <row r="41" spans="1:1">
      <c r="A41" s="24" t="s">
        <v>24</v>
      </c>
    </row>
    <row r="42" spans="2:2">
      <c r="B42" s="24" t="s">
        <v>185</v>
      </c>
    </row>
    <row r="44" s="1" customFormat="1" spans="1:1">
      <c r="A44" s="1" t="s">
        <v>26</v>
      </c>
    </row>
    <row r="45" s="1" customFormat="1" spans="2:2">
      <c r="B45" s="1" t="s">
        <v>27</v>
      </c>
    </row>
    <row r="46" s="2" customFormat="1" spans="1:7">
      <c r="A46" s="1"/>
      <c r="B46" s="1"/>
      <c r="C46" s="1"/>
      <c r="D46" s="1"/>
      <c r="E46" s="1"/>
      <c r="F46" s="1"/>
      <c r="G46" s="1"/>
    </row>
    <row r="47" spans="2:2">
      <c r="B47" s="24" t="s">
        <v>186</v>
      </c>
    </row>
    <row r="48" spans="2:2">
      <c r="B48" s="23" t="s">
        <v>55</v>
      </c>
    </row>
    <row r="49" spans="2:2">
      <c r="B49" s="23" t="s">
        <v>56</v>
      </c>
    </row>
    <row r="50" spans="2:2">
      <c r="B50" s="27"/>
    </row>
    <row r="51" spans="2:2">
      <c r="B51" s="24" t="s">
        <v>28</v>
      </c>
    </row>
    <row r="53" spans="2:2">
      <c r="B53" s="24" t="s">
        <v>29</v>
      </c>
    </row>
    <row r="60" spans="1:1">
      <c r="A60" s="24" t="s">
        <v>30</v>
      </c>
    </row>
    <row r="63" spans="1:1">
      <c r="A63" s="24" t="s">
        <v>31</v>
      </c>
    </row>
    <row r="64" spans="1:1">
      <c r="A64" s="24" t="s">
        <v>32</v>
      </c>
    </row>
    <row r="66" spans="1:4">
      <c r="A66" s="24" t="s">
        <v>33</v>
      </c>
      <c r="D66" s="24" t="s">
        <v>34</v>
      </c>
    </row>
    <row r="69" spans="1:4">
      <c r="A69" s="24" t="s">
        <v>35</v>
      </c>
      <c r="D69" s="24" t="s">
        <v>36</v>
      </c>
    </row>
    <row r="70" spans="1:4">
      <c r="A70" s="24" t="s">
        <v>37</v>
      </c>
      <c r="D70" s="24" t="s">
        <v>38</v>
      </c>
    </row>
    <row r="75" spans="1:5">
      <c r="A75" s="1" t="s">
        <v>187</v>
      </c>
      <c r="D75" s="24" t="s">
        <v>40</v>
      </c>
      <c r="E75" s="24" t="s">
        <v>41</v>
      </c>
    </row>
    <row r="76" spans="1:5">
      <c r="A76" s="24" t="s">
        <v>188</v>
      </c>
      <c r="E76" s="24" t="s">
        <v>43</v>
      </c>
    </row>
  </sheetData>
  <mergeCells count="19">
    <mergeCell ref="A4:B4"/>
    <mergeCell ref="A23:E23"/>
    <mergeCell ref="A24:E24"/>
    <mergeCell ref="A26:E26"/>
    <mergeCell ref="A33:E33"/>
    <mergeCell ref="A34:E34"/>
    <mergeCell ref="A36:E36"/>
    <mergeCell ref="A20:A22"/>
    <mergeCell ref="A30:A32"/>
    <mergeCell ref="B20:B22"/>
    <mergeCell ref="B30:B32"/>
    <mergeCell ref="D20:D22"/>
    <mergeCell ref="D30:D32"/>
    <mergeCell ref="E20:E22"/>
    <mergeCell ref="E30:E32"/>
    <mergeCell ref="F20:F22"/>
    <mergeCell ref="F30:F32"/>
    <mergeCell ref="G20:G22"/>
    <mergeCell ref="G30:G32"/>
  </mergeCells>
  <pageMargins left="0.393055555555556" right="0.17" top="0.84" bottom="0.629861111111111" header="0.5" footer="0.196527777777778"/>
  <pageSetup paperSize="1" scale="63" orientation="portrait" horizontalDpi="120" verticalDpi="7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3"/>
  <sheetViews>
    <sheetView topLeftCell="A13" workbookViewId="0">
      <selection activeCell="D57" sqref="D57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8.1047619047619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20.4380952380952" style="1" customWidth="1"/>
    <col min="8" max="16384" width="9.1047619047619" style="1"/>
  </cols>
  <sheetData>
    <row r="4" spans="1:2">
      <c r="A4" s="107">
        <v>45293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44</v>
      </c>
    </row>
    <row r="8" spans="1:1">
      <c r="A8" s="1" t="s">
        <v>45</v>
      </c>
    </row>
    <row r="9" spans="1:1">
      <c r="A9" s="1" t="s">
        <v>46</v>
      </c>
    </row>
    <row r="10" spans="1:1">
      <c r="A10" s="1" t="s">
        <v>47</v>
      </c>
    </row>
    <row r="13" spans="1:1">
      <c r="A13" s="1" t="s">
        <v>2</v>
      </c>
    </row>
    <row r="15" spans="2:2">
      <c r="B15" s="1" t="s">
        <v>3</v>
      </c>
    </row>
    <row r="16" spans="2:2">
      <c r="B16" s="1" t="s">
        <v>4</v>
      </c>
    </row>
    <row r="19" spans="1:1">
      <c r="A19" s="1" t="s">
        <v>48</v>
      </c>
    </row>
    <row r="20" ht="15" spans="3:3">
      <c r="C20" s="23"/>
    </row>
    <row r="21" ht="25.5" customHeight="1" spans="1:7">
      <c r="A21" s="108" t="s">
        <v>6</v>
      </c>
      <c r="B21" s="108" t="s">
        <v>7</v>
      </c>
      <c r="C21" s="108" t="s">
        <v>8</v>
      </c>
      <c r="D21" s="108" t="s">
        <v>9</v>
      </c>
      <c r="E21" s="109" t="s">
        <v>10</v>
      </c>
      <c r="F21" s="110"/>
      <c r="G21" s="111" t="s">
        <v>11</v>
      </c>
    </row>
    <row r="22" spans="1:7">
      <c r="A22" s="32">
        <v>1</v>
      </c>
      <c r="B22" s="32" t="s">
        <v>12</v>
      </c>
      <c r="C22" s="64" t="s">
        <v>49</v>
      </c>
      <c r="D22" s="65">
        <v>41695</v>
      </c>
      <c r="E22" s="36">
        <v>16000</v>
      </c>
      <c r="F22" s="32" t="s">
        <v>14</v>
      </c>
      <c r="G22" s="66">
        <f>E22*A22</f>
        <v>16000</v>
      </c>
    </row>
    <row r="23" spans="1:7">
      <c r="A23" s="38"/>
      <c r="B23" s="38"/>
      <c r="C23" s="67" t="s">
        <v>50</v>
      </c>
      <c r="D23" s="68"/>
      <c r="E23" s="42"/>
      <c r="F23" s="38"/>
      <c r="G23" s="69"/>
    </row>
    <row r="24" ht="15" spans="1:7">
      <c r="A24" s="14"/>
      <c r="B24" s="14"/>
      <c r="C24" s="70" t="s">
        <v>51</v>
      </c>
      <c r="D24" s="13"/>
      <c r="E24" s="47"/>
      <c r="F24" s="14"/>
      <c r="G24" s="71"/>
    </row>
    <row r="25" ht="17.25" spans="1:7">
      <c r="A25" s="99" t="s">
        <v>19</v>
      </c>
      <c r="B25" s="104"/>
      <c r="C25" s="104"/>
      <c r="D25" s="100"/>
      <c r="E25" s="101"/>
      <c r="F25" s="102" t="s">
        <v>14</v>
      </c>
      <c r="G25" s="103">
        <f>SUM(G22:G24)</f>
        <v>16000</v>
      </c>
    </row>
    <row r="26" ht="15" spans="1:7">
      <c r="A26" s="9" t="s">
        <v>52</v>
      </c>
      <c r="B26" s="10"/>
      <c r="C26" s="11"/>
      <c r="D26" s="12"/>
      <c r="E26" s="13"/>
      <c r="F26" s="14" t="s">
        <v>14</v>
      </c>
      <c r="G26" s="15">
        <v>11000</v>
      </c>
    </row>
    <row r="27" ht="17.25" spans="1:7">
      <c r="A27" s="99" t="s">
        <v>53</v>
      </c>
      <c r="B27" s="104"/>
      <c r="C27" s="104"/>
      <c r="D27" s="100"/>
      <c r="E27" s="101"/>
      <c r="F27" s="105" t="s">
        <v>14</v>
      </c>
      <c r="G27" s="103">
        <f>SUM(G25:G26)</f>
        <v>27000</v>
      </c>
    </row>
    <row r="28" ht="16.5" spans="1:7">
      <c r="A28" s="112"/>
      <c r="B28" s="112"/>
      <c r="C28" s="112"/>
      <c r="D28" s="112"/>
      <c r="E28" s="112"/>
      <c r="F28" s="117"/>
      <c r="G28" s="114"/>
    </row>
    <row r="29" spans="1:1">
      <c r="A29" s="1" t="s">
        <v>20</v>
      </c>
    </row>
    <row r="30" spans="2:2">
      <c r="B30" s="1" t="s">
        <v>21</v>
      </c>
    </row>
    <row r="32" spans="1:1">
      <c r="A32" s="1" t="s">
        <v>24</v>
      </c>
    </row>
    <row r="33" spans="2:2">
      <c r="B33" s="1" t="s">
        <v>54</v>
      </c>
    </row>
    <row r="34" s="2" customFormat="1"/>
    <row r="35" spans="1:1">
      <c r="A35" s="1" t="s">
        <v>26</v>
      </c>
    </row>
    <row r="36" spans="2:2">
      <c r="B36" s="1" t="s">
        <v>27</v>
      </c>
    </row>
    <row r="37" spans="2:2">
      <c r="B37" s="23" t="s">
        <v>55</v>
      </c>
    </row>
    <row r="38" s="2" customFormat="1" spans="2:2">
      <c r="B38" s="23" t="s">
        <v>56</v>
      </c>
    </row>
    <row r="39" s="2" customFormat="1" spans="2:2">
      <c r="B39" s="23"/>
    </row>
    <row r="40" spans="2:2">
      <c r="B40" s="1" t="s">
        <v>28</v>
      </c>
    </row>
    <row r="42" spans="2:2">
      <c r="B42" s="1" t="s">
        <v>29</v>
      </c>
    </row>
    <row r="47" spans="1:1">
      <c r="A47" s="1" t="s">
        <v>30</v>
      </c>
    </row>
    <row r="50" spans="1:1">
      <c r="A50" s="1" t="s">
        <v>31</v>
      </c>
    </row>
    <row r="51" spans="1:1">
      <c r="A51" s="1" t="s">
        <v>32</v>
      </c>
    </row>
    <row r="54" spans="1:4">
      <c r="A54" s="1" t="s">
        <v>57</v>
      </c>
      <c r="D54" s="1" t="s">
        <v>34</v>
      </c>
    </row>
    <row r="57" spans="1:4">
      <c r="A57" s="1" t="s">
        <v>35</v>
      </c>
      <c r="D57" s="1" t="s">
        <v>36</v>
      </c>
    </row>
    <row r="58" spans="1:4">
      <c r="A58" s="1" t="s">
        <v>37</v>
      </c>
      <c r="D58" s="1" t="s">
        <v>38</v>
      </c>
    </row>
    <row r="62" spans="1:5">
      <c r="A62" s="1" t="s">
        <v>58</v>
      </c>
      <c r="D62" s="1" t="s">
        <v>40</v>
      </c>
      <c r="E62" s="1" t="s">
        <v>41</v>
      </c>
    </row>
    <row r="63" spans="1:5">
      <c r="A63" s="1" t="s">
        <v>59</v>
      </c>
      <c r="E63" s="1" t="s">
        <v>43</v>
      </c>
    </row>
  </sheetData>
  <mergeCells count="9">
    <mergeCell ref="A4:B4"/>
    <mergeCell ref="A25:E25"/>
    <mergeCell ref="A27:E27"/>
    <mergeCell ref="A22:A24"/>
    <mergeCell ref="B22:B24"/>
    <mergeCell ref="D22:D24"/>
    <mergeCell ref="E22:E24"/>
    <mergeCell ref="F22:F24"/>
    <mergeCell ref="G22:G24"/>
  </mergeCells>
  <pageMargins left="0.393055555555556" right="0.17" top="0.84" bottom="0.590277777777778" header="0.5" footer="0.196527777777778"/>
  <pageSetup paperSize="1" scale="66" orientation="portrait" horizontalDpi="120" verticalDpi="7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0"/>
  <sheetViews>
    <sheetView workbookViewId="0">
      <selection activeCell="C10" sqref="C10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8.1047619047619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20.4380952380952" style="1" customWidth="1"/>
    <col min="8" max="16384" width="9.1047619047619" style="1"/>
  </cols>
  <sheetData>
    <row r="4" spans="1:2">
      <c r="A4" s="107">
        <v>45665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189</v>
      </c>
    </row>
    <row r="8" spans="1:1">
      <c r="A8" s="1" t="s">
        <v>190</v>
      </c>
    </row>
    <row r="9" spans="1:1">
      <c r="A9" s="1" t="s">
        <v>191</v>
      </c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7" spans="1:1">
      <c r="A17" s="1" t="s">
        <v>5</v>
      </c>
    </row>
    <row r="18" ht="15"/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spans="1:7">
      <c r="A20" s="32">
        <v>1</v>
      </c>
      <c r="B20" s="33" t="s">
        <v>12</v>
      </c>
      <c r="C20" s="34" t="s">
        <v>97</v>
      </c>
      <c r="D20" s="35">
        <v>32995</v>
      </c>
      <c r="E20" s="36">
        <f>(D20*0.78)-1300</f>
        <v>24436.1</v>
      </c>
      <c r="F20" s="32" t="s">
        <v>14</v>
      </c>
      <c r="G20" s="37">
        <f>E20*A20</f>
        <v>24436.1</v>
      </c>
    </row>
    <row r="21" spans="1:7">
      <c r="A21" s="38"/>
      <c r="B21" s="39"/>
      <c r="C21" s="40" t="s">
        <v>74</v>
      </c>
      <c r="D21" s="41"/>
      <c r="E21" s="42"/>
      <c r="F21" s="38"/>
      <c r="G21" s="43"/>
    </row>
    <row r="22" spans="1:7">
      <c r="A22" s="38"/>
      <c r="B22" s="39"/>
      <c r="C22" s="40" t="s">
        <v>98</v>
      </c>
      <c r="D22" s="41"/>
      <c r="E22" s="42"/>
      <c r="F22" s="38"/>
      <c r="G22" s="43"/>
    </row>
    <row r="23" ht="15" spans="1:7">
      <c r="A23" s="14"/>
      <c r="B23" s="44"/>
      <c r="C23" s="45" t="s">
        <v>99</v>
      </c>
      <c r="D23" s="46"/>
      <c r="E23" s="47"/>
      <c r="F23" s="14"/>
      <c r="G23" s="48"/>
    </row>
    <row r="24" spans="1:7">
      <c r="A24" s="32">
        <v>1</v>
      </c>
      <c r="B24" s="33" t="s">
        <v>12</v>
      </c>
      <c r="C24" s="34" t="s">
        <v>105</v>
      </c>
      <c r="D24" s="35">
        <v>28995</v>
      </c>
      <c r="E24" s="36">
        <f>(D24*0.78)-1300</f>
        <v>21316.1</v>
      </c>
      <c r="F24" s="32" t="s">
        <v>14</v>
      </c>
      <c r="G24" s="37">
        <f>E24*A24</f>
        <v>21316.1</v>
      </c>
    </row>
    <row r="25" spans="1:7">
      <c r="A25" s="38"/>
      <c r="B25" s="39"/>
      <c r="C25" s="40" t="s">
        <v>74</v>
      </c>
      <c r="D25" s="41"/>
      <c r="E25" s="42"/>
      <c r="F25" s="38"/>
      <c r="G25" s="43"/>
    </row>
    <row r="26" spans="1:7">
      <c r="A26" s="38"/>
      <c r="B26" s="39"/>
      <c r="C26" s="40" t="s">
        <v>106</v>
      </c>
      <c r="D26" s="41"/>
      <c r="E26" s="42"/>
      <c r="F26" s="38"/>
      <c r="G26" s="43"/>
    </row>
    <row r="27" ht="15" spans="1:7">
      <c r="A27" s="14"/>
      <c r="B27" s="44"/>
      <c r="C27" s="45" t="s">
        <v>107</v>
      </c>
      <c r="D27" s="46"/>
      <c r="E27" s="47"/>
      <c r="F27" s="14"/>
      <c r="G27" s="48"/>
    </row>
    <row r="28" ht="15" spans="1:7">
      <c r="A28" s="4" t="s">
        <v>18</v>
      </c>
      <c r="B28" s="16"/>
      <c r="C28" s="16"/>
      <c r="D28" s="5"/>
      <c r="E28" s="6"/>
      <c r="F28" s="7" t="s">
        <v>14</v>
      </c>
      <c r="G28" s="8">
        <v>600</v>
      </c>
    </row>
    <row r="29" ht="17.25" spans="1:7">
      <c r="A29" s="99" t="s">
        <v>19</v>
      </c>
      <c r="B29" s="104"/>
      <c r="C29" s="104"/>
      <c r="D29" s="100"/>
      <c r="E29" s="101"/>
      <c r="F29" s="105" t="s">
        <v>14</v>
      </c>
      <c r="G29" s="103">
        <f>SUM(G20:G28)</f>
        <v>46352.2</v>
      </c>
    </row>
    <row r="30" ht="16.5" spans="1:7">
      <c r="A30" s="112"/>
      <c r="B30" s="112"/>
      <c r="C30" s="112"/>
      <c r="D30" s="112"/>
      <c r="E30" s="112"/>
      <c r="F30" s="113"/>
      <c r="G30" s="114"/>
    </row>
    <row r="31" spans="1:1">
      <c r="A31" s="1" t="s">
        <v>20</v>
      </c>
    </row>
    <row r="32" spans="2:2">
      <c r="B32" s="1" t="s">
        <v>21</v>
      </c>
    </row>
    <row r="33" customFormat="1" ht="15" spans="2:2">
      <c r="B33" s="1"/>
    </row>
    <row r="34" s="1" customFormat="1" spans="1:1">
      <c r="A34" s="1" t="s">
        <v>22</v>
      </c>
    </row>
    <row r="35" s="1" customFormat="1" spans="2:2">
      <c r="B35" s="1" t="s">
        <v>23</v>
      </c>
    </row>
    <row r="36" s="2" customFormat="1" spans="2:2">
      <c r="B36" s="1"/>
    </row>
    <row r="37" spans="1:1">
      <c r="A37" s="1" t="s">
        <v>24</v>
      </c>
    </row>
    <row r="38" spans="2:2">
      <c r="B38" s="1" t="s">
        <v>25</v>
      </c>
    </row>
    <row r="39" s="2" customFormat="1" spans="2:2">
      <c r="B39" s="1"/>
    </row>
    <row r="40" spans="1:1">
      <c r="A40" s="1" t="s">
        <v>192</v>
      </c>
    </row>
    <row r="41" spans="2:2">
      <c r="B41" s="1" t="s">
        <v>27</v>
      </c>
    </row>
    <row r="43" spans="2:2">
      <c r="B43" s="1" t="s">
        <v>28</v>
      </c>
    </row>
    <row r="45" spans="2:2">
      <c r="B45" s="1" t="s">
        <v>29</v>
      </c>
    </row>
    <row r="52" spans="1:1">
      <c r="A52" s="1" t="s">
        <v>30</v>
      </c>
    </row>
    <row r="55" spans="1:1">
      <c r="A55" s="1" t="s">
        <v>31</v>
      </c>
    </row>
    <row r="56" spans="1:1">
      <c r="A56" s="1" t="s">
        <v>32</v>
      </c>
    </row>
    <row r="59" spans="1:4">
      <c r="A59" s="1" t="s">
        <v>57</v>
      </c>
      <c r="D59" s="1" t="s">
        <v>34</v>
      </c>
    </row>
    <row r="62" spans="1:4">
      <c r="A62" s="1" t="s">
        <v>35</v>
      </c>
      <c r="D62" s="1" t="s">
        <v>36</v>
      </c>
    </row>
    <row r="63" spans="1:4">
      <c r="A63" s="1" t="s">
        <v>37</v>
      </c>
      <c r="D63" s="1" t="s">
        <v>38</v>
      </c>
    </row>
    <row r="69" spans="1:5">
      <c r="A69" s="1" t="s">
        <v>193</v>
      </c>
      <c r="D69" s="1" t="s">
        <v>40</v>
      </c>
      <c r="E69" s="1" t="s">
        <v>41</v>
      </c>
    </row>
    <row r="70" spans="1:5">
      <c r="A70" s="1" t="s">
        <v>194</v>
      </c>
      <c r="E70" s="1" t="s">
        <v>43</v>
      </c>
    </row>
  </sheetData>
  <mergeCells count="15">
    <mergeCell ref="A4:B4"/>
    <mergeCell ref="A28:E28"/>
    <mergeCell ref="A29:E29"/>
    <mergeCell ref="A20:A23"/>
    <mergeCell ref="A24:A27"/>
    <mergeCell ref="B20:B23"/>
    <mergeCell ref="B24:B27"/>
    <mergeCell ref="D20:D23"/>
    <mergeCell ref="D24:D27"/>
    <mergeCell ref="E20:E23"/>
    <mergeCell ref="E24:E27"/>
    <mergeCell ref="F20:F23"/>
    <mergeCell ref="F24:F27"/>
    <mergeCell ref="G20:G23"/>
    <mergeCell ref="G24:G27"/>
  </mergeCells>
  <pageMargins left="0.393055555555556" right="0.17" top="0.84" bottom="0.590277777777778" header="0.5" footer="0.196527777777778"/>
  <pageSetup paperSize="1" scale="70" orientation="portrait" horizontalDpi="120" verticalDpi="7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2"/>
  <sheetViews>
    <sheetView workbookViewId="0">
      <selection activeCell="C14" sqref="C14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2.7142857142857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7.8571428571429" style="1" customWidth="1"/>
    <col min="8" max="16384" width="9.1047619047619" style="1"/>
  </cols>
  <sheetData>
    <row r="4" spans="1:2">
      <c r="A4" s="107">
        <v>45666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195</v>
      </c>
    </row>
    <row r="8" spans="1:1">
      <c r="A8" s="1" t="s">
        <v>196</v>
      </c>
    </row>
    <row r="9" spans="1:1">
      <c r="A9" s="1" t="s">
        <v>197</v>
      </c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7" spans="1:1">
      <c r="A17" s="1" t="s">
        <v>5</v>
      </c>
    </row>
    <row r="18" ht="15"/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spans="1:7">
      <c r="A20" s="32">
        <v>1</v>
      </c>
      <c r="B20" s="32" t="s">
        <v>12</v>
      </c>
      <c r="C20" s="64" t="s">
        <v>198</v>
      </c>
      <c r="D20" s="65">
        <v>67917</v>
      </c>
      <c r="E20" s="36">
        <f>(D20*0.78)</f>
        <v>52975.26</v>
      </c>
      <c r="F20" s="32" t="s">
        <v>14</v>
      </c>
      <c r="G20" s="66">
        <f>E20*A20</f>
        <v>52975.26</v>
      </c>
    </row>
    <row r="21" spans="1:7">
      <c r="A21" s="38"/>
      <c r="B21" s="38"/>
      <c r="C21" s="67" t="s">
        <v>199</v>
      </c>
      <c r="D21" s="68"/>
      <c r="E21" s="42"/>
      <c r="F21" s="38"/>
      <c r="G21" s="69"/>
    </row>
    <row r="22" ht="15" spans="1:7">
      <c r="A22" s="14"/>
      <c r="B22" s="14"/>
      <c r="C22" s="70" t="s">
        <v>200</v>
      </c>
      <c r="D22" s="13"/>
      <c r="E22" s="47"/>
      <c r="F22" s="14"/>
      <c r="G22" s="71"/>
    </row>
    <row r="23" ht="17.25" spans="1:7">
      <c r="A23" s="99" t="s">
        <v>19</v>
      </c>
      <c r="B23" s="104"/>
      <c r="C23" s="104"/>
      <c r="D23" s="100"/>
      <c r="E23" s="101"/>
      <c r="F23" s="105" t="s">
        <v>14</v>
      </c>
      <c r="G23" s="103">
        <f>SUM(G20:G22)</f>
        <v>52975.26</v>
      </c>
    </row>
    <row r="24" ht="16.5" spans="1:7">
      <c r="A24" s="112"/>
      <c r="B24" s="112"/>
      <c r="C24" s="112"/>
      <c r="D24" s="112"/>
      <c r="E24" s="112"/>
      <c r="F24" s="113"/>
      <c r="G24" s="114"/>
    </row>
    <row r="25" spans="1:1">
      <c r="A25" s="1" t="s">
        <v>20</v>
      </c>
    </row>
    <row r="26" spans="2:2">
      <c r="B26" s="1" t="s">
        <v>21</v>
      </c>
    </row>
    <row r="27" customFormat="1" ht="15" spans="2:2">
      <c r="B27" s="1"/>
    </row>
    <row r="28" spans="1:1">
      <c r="A28" s="1" t="s">
        <v>24</v>
      </c>
    </row>
    <row r="29" spans="2:2">
      <c r="B29" s="1" t="s">
        <v>201</v>
      </c>
    </row>
    <row r="30" s="2" customFormat="1" spans="2:2">
      <c r="B30" s="1"/>
    </row>
    <row r="31" spans="1:1">
      <c r="A31" s="1" t="s">
        <v>192</v>
      </c>
    </row>
    <row r="32" spans="2:2">
      <c r="B32" s="1" t="s">
        <v>27</v>
      </c>
    </row>
    <row r="34" spans="2:2">
      <c r="B34" s="1" t="s">
        <v>28</v>
      </c>
    </row>
    <row r="36" spans="2:2">
      <c r="B36" s="1" t="s">
        <v>29</v>
      </c>
    </row>
    <row r="44" spans="1:1">
      <c r="A44" s="1" t="s">
        <v>30</v>
      </c>
    </row>
    <row r="47" spans="1:1">
      <c r="A47" s="1" t="s">
        <v>31</v>
      </c>
    </row>
    <row r="48" spans="1:1">
      <c r="A48" s="1" t="s">
        <v>32</v>
      </c>
    </row>
    <row r="51" spans="1:4">
      <c r="A51" s="1" t="s">
        <v>57</v>
      </c>
      <c r="D51" s="1" t="s">
        <v>34</v>
      </c>
    </row>
    <row r="54" spans="1:4">
      <c r="A54" s="1" t="s">
        <v>35</v>
      </c>
      <c r="D54" s="1" t="s">
        <v>36</v>
      </c>
    </row>
    <row r="55" spans="1:4">
      <c r="A55" s="1" t="s">
        <v>37</v>
      </c>
      <c r="D55" s="1" t="s">
        <v>38</v>
      </c>
    </row>
    <row r="61" spans="1:5">
      <c r="A61" s="1" t="s">
        <v>202</v>
      </c>
      <c r="D61" s="1" t="s">
        <v>40</v>
      </c>
      <c r="E61" s="1" t="s">
        <v>41</v>
      </c>
    </row>
    <row r="62" spans="1:5">
      <c r="A62" s="1" t="s">
        <v>203</v>
      </c>
      <c r="E62" s="1" t="s">
        <v>43</v>
      </c>
    </row>
  </sheetData>
  <mergeCells count="8">
    <mergeCell ref="A4:B4"/>
    <mergeCell ref="A23:E23"/>
    <mergeCell ref="A20:A22"/>
    <mergeCell ref="B20:B22"/>
    <mergeCell ref="D20:D22"/>
    <mergeCell ref="E20:E22"/>
    <mergeCell ref="F20:F22"/>
    <mergeCell ref="G20:G22"/>
  </mergeCells>
  <pageMargins left="0.393055555555556" right="0.17" top="0.84" bottom="0.590277777777778" header="0.5" footer="0.196527777777778"/>
  <pageSetup paperSize="1" scale="79" orientation="portrait" horizontalDpi="120" verticalDpi="7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7"/>
  <sheetViews>
    <sheetView topLeftCell="A10" workbookViewId="0">
      <selection activeCell="E21" sqref="E21:E24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8.1047619047619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20.4380952380952" style="1" customWidth="1"/>
    <col min="8" max="16384" width="9.1047619047619" style="1"/>
  </cols>
  <sheetData>
    <row r="4" spans="1:2">
      <c r="A4" s="107">
        <v>45666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204</v>
      </c>
    </row>
    <row r="8" spans="1:1">
      <c r="A8" s="1" t="s">
        <v>205</v>
      </c>
    </row>
    <row r="9" spans="1:1">
      <c r="A9" s="1" t="s">
        <v>206</v>
      </c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5</v>
      </c>
    </row>
    <row r="19" ht="15"/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2</v>
      </c>
      <c r="B21" s="32" t="s">
        <v>12</v>
      </c>
      <c r="C21" s="34" t="s">
        <v>151</v>
      </c>
      <c r="D21" s="65">
        <v>43595</v>
      </c>
      <c r="E21" s="36">
        <f>(D21*0.78)-1800</f>
        <v>32204.1</v>
      </c>
      <c r="F21" s="32" t="s">
        <v>14</v>
      </c>
      <c r="G21" s="66">
        <f>E21*A21</f>
        <v>64408.2</v>
      </c>
    </row>
    <row r="22" spans="1:7">
      <c r="A22" s="38"/>
      <c r="B22" s="38"/>
      <c r="C22" s="40" t="s">
        <v>74</v>
      </c>
      <c r="D22" s="68"/>
      <c r="E22" s="42"/>
      <c r="F22" s="38"/>
      <c r="G22" s="69"/>
    </row>
    <row r="23" spans="1:7">
      <c r="A23" s="38"/>
      <c r="B23" s="38"/>
      <c r="C23" s="40" t="s">
        <v>152</v>
      </c>
      <c r="D23" s="68"/>
      <c r="E23" s="42"/>
      <c r="F23" s="38"/>
      <c r="G23" s="69"/>
    </row>
    <row r="24" ht="15" spans="1:7">
      <c r="A24" s="14"/>
      <c r="B24" s="14"/>
      <c r="C24" s="45" t="s">
        <v>153</v>
      </c>
      <c r="D24" s="13"/>
      <c r="E24" s="47"/>
      <c r="F24" s="14"/>
      <c r="G24" s="71"/>
    </row>
    <row r="25" ht="17.25" spans="1:7">
      <c r="A25" s="99" t="s">
        <v>19</v>
      </c>
      <c r="B25" s="104"/>
      <c r="C25" s="104"/>
      <c r="D25" s="100"/>
      <c r="E25" s="101"/>
      <c r="F25" s="105" t="s">
        <v>14</v>
      </c>
      <c r="G25" s="103">
        <f>SUM(G21:G24)</f>
        <v>64408.2</v>
      </c>
    </row>
    <row r="26" s="1" customFormat="1" ht="15" spans="1:7">
      <c r="A26" s="9" t="s">
        <v>207</v>
      </c>
      <c r="B26" s="10"/>
      <c r="C26" s="11"/>
      <c r="D26" s="12"/>
      <c r="E26" s="13"/>
      <c r="F26" s="14" t="s">
        <v>14</v>
      </c>
      <c r="G26" s="15">
        <v>1600</v>
      </c>
    </row>
    <row r="27" s="1" customFormat="1" ht="17.25" spans="1:7">
      <c r="A27" s="99" t="s">
        <v>53</v>
      </c>
      <c r="B27" s="104"/>
      <c r="C27" s="104"/>
      <c r="D27" s="100"/>
      <c r="E27" s="101"/>
      <c r="F27" s="17" t="s">
        <v>14</v>
      </c>
      <c r="G27" s="103">
        <f>SUM(G25:G26)</f>
        <v>66008.2</v>
      </c>
    </row>
    <row r="28" ht="16.5" spans="1:7">
      <c r="A28" s="112"/>
      <c r="B28" s="112"/>
      <c r="C28" s="112"/>
      <c r="D28" s="112"/>
      <c r="E28" s="112"/>
      <c r="F28" s="113"/>
      <c r="G28" s="114"/>
    </row>
    <row r="29" spans="1:1">
      <c r="A29" s="1" t="s">
        <v>20</v>
      </c>
    </row>
    <row r="30" spans="2:2">
      <c r="B30" s="1" t="s">
        <v>21</v>
      </c>
    </row>
    <row r="31" customFormat="1" ht="15" spans="2:2">
      <c r="B31" s="1"/>
    </row>
    <row r="32" spans="1:1">
      <c r="A32" s="1" t="s">
        <v>24</v>
      </c>
    </row>
    <row r="33" spans="2:2">
      <c r="B33" s="1" t="s">
        <v>25</v>
      </c>
    </row>
    <row r="34" s="2" customFormat="1" spans="2:2">
      <c r="B34" s="1"/>
    </row>
    <row r="35" spans="1:1">
      <c r="A35" s="1" t="s">
        <v>192</v>
      </c>
    </row>
    <row r="36" spans="2:2">
      <c r="B36" s="1" t="s">
        <v>27</v>
      </c>
    </row>
    <row r="38" spans="2:2">
      <c r="B38" s="140" t="s">
        <v>208</v>
      </c>
    </row>
    <row r="40" spans="2:2">
      <c r="B40" s="1" t="s">
        <v>28</v>
      </c>
    </row>
    <row r="42" spans="2:2">
      <c r="B42" s="1" t="s">
        <v>29</v>
      </c>
    </row>
    <row r="49" spans="1:1">
      <c r="A49" s="1" t="s">
        <v>30</v>
      </c>
    </row>
    <row r="52" spans="1:1">
      <c r="A52" s="1" t="s">
        <v>31</v>
      </c>
    </row>
    <row r="53" spans="1:1">
      <c r="A53" s="1" t="s">
        <v>32</v>
      </c>
    </row>
    <row r="56" spans="1:4">
      <c r="A56" s="1" t="s">
        <v>57</v>
      </c>
      <c r="D56" s="1" t="s">
        <v>34</v>
      </c>
    </row>
    <row r="59" spans="1:4">
      <c r="A59" s="1" t="s">
        <v>35</v>
      </c>
      <c r="D59" s="1" t="s">
        <v>36</v>
      </c>
    </row>
    <row r="60" spans="1:4">
      <c r="A60" s="1" t="s">
        <v>37</v>
      </c>
      <c r="D60" s="1" t="s">
        <v>38</v>
      </c>
    </row>
    <row r="66" spans="1:5">
      <c r="A66" s="1" t="s">
        <v>209</v>
      </c>
      <c r="D66" s="1" t="s">
        <v>40</v>
      </c>
      <c r="E66" s="1" t="s">
        <v>41</v>
      </c>
    </row>
    <row r="67" spans="1:5">
      <c r="A67" s="1" t="s">
        <v>210</v>
      </c>
      <c r="E67" s="1" t="s">
        <v>43</v>
      </c>
    </row>
  </sheetData>
  <mergeCells count="9">
    <mergeCell ref="A4:B4"/>
    <mergeCell ref="A25:E25"/>
    <mergeCell ref="A27:E27"/>
    <mergeCell ref="A21:A24"/>
    <mergeCell ref="B21:B24"/>
    <mergeCell ref="D21:D24"/>
    <mergeCell ref="E21:E24"/>
    <mergeCell ref="F21:F24"/>
    <mergeCell ref="G21:G24"/>
  </mergeCells>
  <pageMargins left="0.393055555555556" right="0.17" top="0.84" bottom="0.590277777777778" header="0.5" footer="0.196527777777778"/>
  <pageSetup paperSize="1" scale="73" orientation="portrait" horizontalDpi="120" verticalDpi="72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86"/>
  <sheetViews>
    <sheetView topLeftCell="A63" workbookViewId="0">
      <selection activeCell="D21" sqref="D21:D23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8.4952380952381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20.4380952380952" style="1" customWidth="1"/>
    <col min="8" max="16384" width="9.1047619047619" style="1"/>
  </cols>
  <sheetData>
    <row r="4" spans="1:2">
      <c r="A4" s="107">
        <v>45666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211</v>
      </c>
    </row>
    <row r="8" spans="1:1">
      <c r="A8" s="1" t="s">
        <v>212</v>
      </c>
    </row>
    <row r="9" spans="1:1">
      <c r="A9" s="1" t="s">
        <v>213</v>
      </c>
    </row>
    <row r="10" spans="1:1">
      <c r="A10" s="1" t="s">
        <v>214</v>
      </c>
    </row>
    <row r="13" spans="1:1">
      <c r="A13" s="1" t="s">
        <v>2</v>
      </c>
    </row>
    <row r="15" spans="2:2">
      <c r="B15" s="1" t="s">
        <v>3</v>
      </c>
    </row>
    <row r="16" spans="2:2">
      <c r="B16" s="1" t="s">
        <v>4</v>
      </c>
    </row>
    <row r="18" spans="1:1">
      <c r="A18" s="1" t="s">
        <v>5</v>
      </c>
    </row>
    <row r="19" ht="15" spans="3:3">
      <c r="C19" s="23" t="s">
        <v>118</v>
      </c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1</v>
      </c>
      <c r="B21" s="32" t="s">
        <v>12</v>
      </c>
      <c r="C21" s="64" t="s">
        <v>119</v>
      </c>
      <c r="D21" s="65">
        <v>32995</v>
      </c>
      <c r="E21" s="36">
        <f>(D21*0.78)-4000</f>
        <v>21736.1</v>
      </c>
      <c r="F21" s="32" t="s">
        <v>14</v>
      </c>
      <c r="G21" s="66">
        <f>E21*A21</f>
        <v>21736.1</v>
      </c>
    </row>
    <row r="22" spans="1:7">
      <c r="A22" s="38"/>
      <c r="B22" s="38"/>
      <c r="C22" s="67" t="s">
        <v>120</v>
      </c>
      <c r="D22" s="68"/>
      <c r="E22" s="42"/>
      <c r="F22" s="38"/>
      <c r="G22" s="69"/>
    </row>
    <row r="23" ht="15" spans="1:7">
      <c r="A23" s="14"/>
      <c r="B23" s="14"/>
      <c r="C23" s="70" t="s">
        <v>51</v>
      </c>
      <c r="D23" s="13"/>
      <c r="E23" s="47"/>
      <c r="F23" s="14"/>
      <c r="G23" s="71"/>
    </row>
    <row r="24" spans="1:7">
      <c r="A24" s="32">
        <v>1</v>
      </c>
      <c r="B24" s="32" t="s">
        <v>12</v>
      </c>
      <c r="C24" s="64" t="s">
        <v>129</v>
      </c>
      <c r="D24" s="65">
        <v>41995</v>
      </c>
      <c r="E24" s="36">
        <f>(D24*0.78)-4000</f>
        <v>28756.1</v>
      </c>
      <c r="F24" s="32" t="s">
        <v>14</v>
      </c>
      <c r="G24" s="66">
        <f>E24*A24</f>
        <v>28756.1</v>
      </c>
    </row>
    <row r="25" spans="1:7">
      <c r="A25" s="38"/>
      <c r="B25" s="38"/>
      <c r="C25" s="67" t="s">
        <v>120</v>
      </c>
      <c r="D25" s="68"/>
      <c r="E25" s="42"/>
      <c r="F25" s="38"/>
      <c r="G25" s="69"/>
    </row>
    <row r="26" ht="15" spans="1:7">
      <c r="A26" s="14"/>
      <c r="B26" s="14"/>
      <c r="C26" s="70" t="s">
        <v>130</v>
      </c>
      <c r="D26" s="13"/>
      <c r="E26" s="47"/>
      <c r="F26" s="14"/>
      <c r="G26" s="71"/>
    </row>
    <row r="27" spans="1:7">
      <c r="A27" s="72">
        <v>1</v>
      </c>
      <c r="B27" s="72" t="s">
        <v>12</v>
      </c>
      <c r="C27" s="73" t="s">
        <v>215</v>
      </c>
      <c r="D27" s="74">
        <v>49995</v>
      </c>
      <c r="E27" s="75">
        <f>(D27*0.78)-4000</f>
        <v>34996.1</v>
      </c>
      <c r="F27" s="72" t="s">
        <v>14</v>
      </c>
      <c r="G27" s="76">
        <f>E27*A27</f>
        <v>34996.1</v>
      </c>
    </row>
    <row r="28" spans="1:7">
      <c r="A28" s="77"/>
      <c r="B28" s="77"/>
      <c r="C28" s="78" t="s">
        <v>216</v>
      </c>
      <c r="D28" s="79"/>
      <c r="E28" s="80"/>
      <c r="F28" s="77"/>
      <c r="G28" s="81"/>
    </row>
    <row r="29" ht="15" spans="1:7">
      <c r="A29" s="82"/>
      <c r="B29" s="82"/>
      <c r="C29" s="83" t="s">
        <v>217</v>
      </c>
      <c r="D29" s="84"/>
      <c r="E29" s="85"/>
      <c r="F29" s="82"/>
      <c r="G29" s="86"/>
    </row>
    <row r="30" ht="15" spans="1:7">
      <c r="A30" s="4" t="s">
        <v>18</v>
      </c>
      <c r="B30" s="16"/>
      <c r="C30" s="16"/>
      <c r="D30" s="5"/>
      <c r="E30" s="6"/>
      <c r="F30" s="7" t="s">
        <v>14</v>
      </c>
      <c r="G30" s="8">
        <v>600</v>
      </c>
    </row>
    <row r="31" ht="17.25" spans="1:7">
      <c r="A31" s="99" t="s">
        <v>19</v>
      </c>
      <c r="B31" s="104"/>
      <c r="C31" s="104"/>
      <c r="D31" s="100"/>
      <c r="E31" s="101"/>
      <c r="F31" s="105" t="s">
        <v>14</v>
      </c>
      <c r="G31" s="103">
        <f>SUM(G21:G30)</f>
        <v>86088.3</v>
      </c>
    </row>
    <row r="32" ht="16.5" spans="1:7">
      <c r="A32" s="112"/>
      <c r="B32" s="112"/>
      <c r="C32" s="112"/>
      <c r="D32" s="112"/>
      <c r="E32" s="112"/>
      <c r="F32" s="113"/>
      <c r="G32" s="114"/>
    </row>
    <row r="33" ht="15" spans="3:3">
      <c r="C33" s="23" t="s">
        <v>121</v>
      </c>
    </row>
    <row r="34" ht="25.5" customHeight="1" spans="1:7">
      <c r="A34" s="108" t="s">
        <v>6</v>
      </c>
      <c r="B34" s="108" t="s">
        <v>7</v>
      </c>
      <c r="C34" s="108" t="s">
        <v>8</v>
      </c>
      <c r="D34" s="108" t="s">
        <v>9</v>
      </c>
      <c r="E34" s="109" t="s">
        <v>10</v>
      </c>
      <c r="F34" s="110"/>
      <c r="G34" s="111" t="s">
        <v>11</v>
      </c>
    </row>
    <row r="35" spans="1:7">
      <c r="A35" s="72">
        <v>1</v>
      </c>
      <c r="B35" s="72" t="s">
        <v>12</v>
      </c>
      <c r="C35" s="73" t="s">
        <v>122</v>
      </c>
      <c r="D35" s="74">
        <v>46595</v>
      </c>
      <c r="E35" s="75">
        <f>(D35*0.78)-7000</f>
        <v>29344.1</v>
      </c>
      <c r="F35" s="72" t="s">
        <v>14</v>
      </c>
      <c r="G35" s="76">
        <f>E35*A35</f>
        <v>29344.1</v>
      </c>
    </row>
    <row r="36" spans="1:7">
      <c r="A36" s="77"/>
      <c r="B36" s="77"/>
      <c r="C36" s="78" t="s">
        <v>63</v>
      </c>
      <c r="D36" s="79"/>
      <c r="E36" s="80"/>
      <c r="F36" s="77"/>
      <c r="G36" s="81"/>
    </row>
    <row r="37" ht="15" spans="1:7">
      <c r="A37" s="82"/>
      <c r="B37" s="82"/>
      <c r="C37" s="83" t="s">
        <v>123</v>
      </c>
      <c r="D37" s="84"/>
      <c r="E37" s="85"/>
      <c r="F37" s="82"/>
      <c r="G37" s="86"/>
    </row>
    <row r="38" spans="1:7">
      <c r="A38" s="32">
        <v>1</v>
      </c>
      <c r="B38" s="32" t="s">
        <v>12</v>
      </c>
      <c r="C38" s="64" t="s">
        <v>90</v>
      </c>
      <c r="D38" s="65">
        <v>59595</v>
      </c>
      <c r="E38" s="36">
        <f>(D38*0.78)-7000</f>
        <v>39484.1</v>
      </c>
      <c r="F38" s="32" t="s">
        <v>14</v>
      </c>
      <c r="G38" s="66">
        <f>E38*A38</f>
        <v>39484.1</v>
      </c>
    </row>
    <row r="39" spans="1:7">
      <c r="A39" s="38"/>
      <c r="B39" s="38"/>
      <c r="C39" s="67" t="s">
        <v>63</v>
      </c>
      <c r="D39" s="68"/>
      <c r="E39" s="42"/>
      <c r="F39" s="38"/>
      <c r="G39" s="69"/>
    </row>
    <row r="40" ht="15" spans="1:7">
      <c r="A40" s="14"/>
      <c r="B40" s="14"/>
      <c r="C40" s="70" t="s">
        <v>91</v>
      </c>
      <c r="D40" s="13"/>
      <c r="E40" s="47"/>
      <c r="F40" s="14"/>
      <c r="G40" s="71"/>
    </row>
    <row r="41" spans="1:7">
      <c r="A41" s="72">
        <v>1</v>
      </c>
      <c r="B41" s="72" t="s">
        <v>12</v>
      </c>
      <c r="C41" s="73" t="s">
        <v>81</v>
      </c>
      <c r="D41" s="74">
        <v>68995</v>
      </c>
      <c r="E41" s="75">
        <f>(D41*0.78)-7000</f>
        <v>46816.1</v>
      </c>
      <c r="F41" s="72" t="s">
        <v>14</v>
      </c>
      <c r="G41" s="76">
        <f>E41*A41</f>
        <v>46816.1</v>
      </c>
    </row>
    <row r="42" spans="1:7">
      <c r="A42" s="77"/>
      <c r="B42" s="77"/>
      <c r="C42" s="78" t="s">
        <v>63</v>
      </c>
      <c r="D42" s="79"/>
      <c r="E42" s="80"/>
      <c r="F42" s="77"/>
      <c r="G42" s="81"/>
    </row>
    <row r="43" ht="15" spans="1:7">
      <c r="A43" s="82"/>
      <c r="B43" s="82"/>
      <c r="C43" s="83" t="s">
        <v>82</v>
      </c>
      <c r="D43" s="84"/>
      <c r="E43" s="85"/>
      <c r="F43" s="82"/>
      <c r="G43" s="86"/>
    </row>
    <row r="44" customFormat="1" ht="15.75" spans="1:7">
      <c r="A44" s="4" t="s">
        <v>18</v>
      </c>
      <c r="B44" s="16"/>
      <c r="C44" s="16"/>
      <c r="D44" s="5"/>
      <c r="E44" s="6"/>
      <c r="F44" s="7" t="s">
        <v>14</v>
      </c>
      <c r="G44" s="8">
        <v>600</v>
      </c>
    </row>
    <row r="45" s="1" customFormat="1" ht="17.25" spans="1:7">
      <c r="A45" s="99" t="s">
        <v>19</v>
      </c>
      <c r="B45" s="104"/>
      <c r="C45" s="104"/>
      <c r="D45" s="100"/>
      <c r="E45" s="101"/>
      <c r="F45" s="105" t="s">
        <v>14</v>
      </c>
      <c r="G45" s="103">
        <f>SUM(G35:G44)</f>
        <v>116244.3</v>
      </c>
    </row>
    <row r="46" s="1" customFormat="1" ht="16.5" spans="1:7">
      <c r="A46" s="112"/>
      <c r="B46" s="112"/>
      <c r="C46" s="112"/>
      <c r="D46" s="112"/>
      <c r="E46" s="112"/>
      <c r="F46" s="117"/>
      <c r="G46" s="114"/>
    </row>
    <row r="47" s="1" customFormat="1" spans="1:1">
      <c r="A47" s="1" t="s">
        <v>20</v>
      </c>
    </row>
    <row r="48" s="1" customFormat="1" spans="2:2">
      <c r="B48" s="1" t="s">
        <v>21</v>
      </c>
    </row>
    <row r="49" s="1" customFormat="1" ht="16.5" spans="1:7">
      <c r="A49" s="112"/>
      <c r="B49" s="112"/>
      <c r="C49" s="112"/>
      <c r="D49" s="112"/>
      <c r="E49" s="112"/>
      <c r="F49" s="117"/>
      <c r="G49" s="114"/>
    </row>
    <row r="50" s="1" customFormat="1" ht="16.5" spans="1:7">
      <c r="A50" s="1" t="s">
        <v>22</v>
      </c>
      <c r="B50" s="112"/>
      <c r="C50" s="112"/>
      <c r="D50" s="112"/>
      <c r="E50" s="112"/>
      <c r="F50" s="117"/>
      <c r="G50" s="114"/>
    </row>
    <row r="51" s="1" customFormat="1" spans="2:2">
      <c r="B51" s="1" t="s">
        <v>65</v>
      </c>
    </row>
    <row r="52" s="2" customFormat="1" spans="2:2">
      <c r="B52" s="1" t="s">
        <v>66</v>
      </c>
    </row>
    <row r="53" s="2" customFormat="1" spans="2:2">
      <c r="B53" s="1" t="s">
        <v>67</v>
      </c>
    </row>
    <row r="54" s="2" customFormat="1" spans="2:2">
      <c r="B54" s="1"/>
    </row>
    <row r="55" spans="1:1">
      <c r="A55" s="1" t="s">
        <v>24</v>
      </c>
    </row>
    <row r="56" spans="2:2">
      <c r="B56" s="1" t="s">
        <v>54</v>
      </c>
    </row>
    <row r="57" s="2" customFormat="1" spans="2:2">
      <c r="B57" s="1"/>
    </row>
    <row r="58" spans="1:1">
      <c r="A58" s="1" t="s">
        <v>192</v>
      </c>
    </row>
    <row r="59" spans="2:2">
      <c r="B59" s="1" t="s">
        <v>27</v>
      </c>
    </row>
    <row r="61" spans="2:2">
      <c r="B61" s="1" t="s">
        <v>28</v>
      </c>
    </row>
    <row r="63" spans="2:2">
      <c r="B63" s="1" t="s">
        <v>29</v>
      </c>
    </row>
    <row r="69" spans="1:1">
      <c r="A69" s="1" t="s">
        <v>30</v>
      </c>
    </row>
    <row r="72" spans="1:1">
      <c r="A72" s="1" t="s">
        <v>31</v>
      </c>
    </row>
    <row r="73" spans="1:1">
      <c r="A73" s="1" t="s">
        <v>32</v>
      </c>
    </row>
    <row r="76" spans="1:4">
      <c r="A76" s="1" t="s">
        <v>57</v>
      </c>
      <c r="D76" s="1" t="s">
        <v>34</v>
      </c>
    </row>
    <row r="79" spans="1:4">
      <c r="A79" s="1" t="s">
        <v>35</v>
      </c>
      <c r="D79" s="1" t="s">
        <v>36</v>
      </c>
    </row>
    <row r="80" spans="1:4">
      <c r="A80" s="1" t="s">
        <v>37</v>
      </c>
      <c r="D80" s="1" t="s">
        <v>38</v>
      </c>
    </row>
    <row r="85" spans="1:5">
      <c r="A85" s="1" t="s">
        <v>218</v>
      </c>
      <c r="D85" s="1" t="s">
        <v>40</v>
      </c>
      <c r="E85" s="1" t="s">
        <v>41</v>
      </c>
    </row>
    <row r="86" spans="1:5">
      <c r="A86" s="1" t="s">
        <v>194</v>
      </c>
      <c r="E86" s="1" t="s">
        <v>43</v>
      </c>
    </row>
  </sheetData>
  <mergeCells count="41">
    <mergeCell ref="A4:B4"/>
    <mergeCell ref="A30:E30"/>
    <mergeCell ref="A31:E31"/>
    <mergeCell ref="A44:E44"/>
    <mergeCell ref="A45:E45"/>
    <mergeCell ref="A21:A23"/>
    <mergeCell ref="A24:A26"/>
    <mergeCell ref="A27:A29"/>
    <mergeCell ref="A35:A37"/>
    <mergeCell ref="A38:A40"/>
    <mergeCell ref="A41:A43"/>
    <mergeCell ref="B21:B23"/>
    <mergeCell ref="B24:B26"/>
    <mergeCell ref="B27:B29"/>
    <mergeCell ref="B35:B37"/>
    <mergeCell ref="B38:B40"/>
    <mergeCell ref="B41:B43"/>
    <mergeCell ref="D21:D23"/>
    <mergeCell ref="D24:D26"/>
    <mergeCell ref="D27:D29"/>
    <mergeCell ref="D35:D37"/>
    <mergeCell ref="D38:D40"/>
    <mergeCell ref="D41:D43"/>
    <mergeCell ref="E21:E23"/>
    <mergeCell ref="E24:E26"/>
    <mergeCell ref="E27:E29"/>
    <mergeCell ref="E35:E37"/>
    <mergeCell ref="E38:E40"/>
    <mergeCell ref="E41:E43"/>
    <mergeCell ref="F21:F23"/>
    <mergeCell ref="F24:F26"/>
    <mergeCell ref="F27:F29"/>
    <mergeCell ref="F35:F37"/>
    <mergeCell ref="F38:F40"/>
    <mergeCell ref="F41:F43"/>
    <mergeCell ref="G21:G23"/>
    <mergeCell ref="G24:G26"/>
    <mergeCell ref="G27:G29"/>
    <mergeCell ref="G35:G37"/>
    <mergeCell ref="G38:G40"/>
    <mergeCell ref="G41:G43"/>
  </mergeCells>
  <pageMargins left="0.393055555555556" right="0.17" top="0.84" bottom="0.590277777777778" header="0.5" footer="0.196527777777778"/>
  <pageSetup paperSize="1" scale="56" orientation="portrait" horizontalDpi="120" verticalDpi="72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5"/>
  <sheetViews>
    <sheetView topLeftCell="A16" workbookViewId="0">
      <selection activeCell="C57" sqref="C57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8.1047619047619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20.4380952380952" style="1" customWidth="1"/>
    <col min="8" max="16384" width="9.1047619047619" style="1"/>
  </cols>
  <sheetData>
    <row r="4" spans="1:2">
      <c r="A4" s="107">
        <v>45667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204</v>
      </c>
    </row>
    <row r="8" spans="1:1">
      <c r="A8" s="1" t="s">
        <v>205</v>
      </c>
    </row>
    <row r="9" spans="1:1">
      <c r="A9" s="1" t="s">
        <v>206</v>
      </c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5</v>
      </c>
    </row>
    <row r="19" ht="15"/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2</v>
      </c>
      <c r="B21" s="32" t="s">
        <v>12</v>
      </c>
      <c r="C21" s="34" t="s">
        <v>151</v>
      </c>
      <c r="D21" s="65">
        <v>43595</v>
      </c>
      <c r="E21" s="36">
        <f>(D21*0.78)-1800</f>
        <v>32204.1</v>
      </c>
      <c r="F21" s="32" t="s">
        <v>14</v>
      </c>
      <c r="G21" s="66">
        <f>E21*A21</f>
        <v>64408.2</v>
      </c>
    </row>
    <row r="22" spans="1:7">
      <c r="A22" s="38"/>
      <c r="B22" s="38"/>
      <c r="C22" s="40" t="s">
        <v>74</v>
      </c>
      <c r="D22" s="68"/>
      <c r="E22" s="42"/>
      <c r="F22" s="38"/>
      <c r="G22" s="69"/>
    </row>
    <row r="23" spans="1:7">
      <c r="A23" s="38"/>
      <c r="B23" s="38"/>
      <c r="C23" s="40" t="s">
        <v>152</v>
      </c>
      <c r="D23" s="68"/>
      <c r="E23" s="42"/>
      <c r="F23" s="38"/>
      <c r="G23" s="69"/>
    </row>
    <row r="24" ht="15" spans="1:7">
      <c r="A24" s="14"/>
      <c r="B24" s="14"/>
      <c r="C24" s="45" t="s">
        <v>153</v>
      </c>
      <c r="D24" s="13"/>
      <c r="E24" s="47"/>
      <c r="F24" s="14"/>
      <c r="G24" s="71"/>
    </row>
    <row r="25" ht="17.25" spans="1:7">
      <c r="A25" s="99" t="s">
        <v>19</v>
      </c>
      <c r="B25" s="104"/>
      <c r="C25" s="104"/>
      <c r="D25" s="100"/>
      <c r="E25" s="101"/>
      <c r="F25" s="105" t="s">
        <v>14</v>
      </c>
      <c r="G25" s="103">
        <f>SUM(G21:G24)</f>
        <v>64408.2</v>
      </c>
    </row>
    <row r="26" s="1" customFormat="1" ht="15" spans="1:7">
      <c r="A26" s="92" t="s">
        <v>52</v>
      </c>
      <c r="B26" s="10"/>
      <c r="C26" s="11"/>
      <c r="D26" s="12"/>
      <c r="E26" s="13"/>
      <c r="F26" s="14" t="s">
        <v>14</v>
      </c>
      <c r="G26" s="15">
        <v>2400</v>
      </c>
    </row>
    <row r="27" s="1" customFormat="1" ht="17.25" spans="1:7">
      <c r="A27" s="99" t="s">
        <v>53</v>
      </c>
      <c r="B27" s="104"/>
      <c r="C27" s="104"/>
      <c r="D27" s="100"/>
      <c r="E27" s="101"/>
      <c r="F27" s="17" t="s">
        <v>14</v>
      </c>
      <c r="G27" s="103">
        <f>SUM(G25:G26)</f>
        <v>66808.2</v>
      </c>
    </row>
    <row r="28" ht="16.5" spans="1:7">
      <c r="A28" s="112"/>
      <c r="B28" s="112"/>
      <c r="C28" s="112"/>
      <c r="D28" s="112"/>
      <c r="E28" s="112"/>
      <c r="F28" s="113"/>
      <c r="G28" s="114"/>
    </row>
    <row r="29" spans="1:1">
      <c r="A29" s="1" t="s">
        <v>20</v>
      </c>
    </row>
    <row r="30" spans="2:2">
      <c r="B30" s="1" t="s">
        <v>21</v>
      </c>
    </row>
    <row r="31" customFormat="1" ht="15" spans="2:2">
      <c r="B31" s="1"/>
    </row>
    <row r="32" spans="1:1">
      <c r="A32" s="1" t="s">
        <v>24</v>
      </c>
    </row>
    <row r="33" spans="2:2">
      <c r="B33" s="1" t="s">
        <v>25</v>
      </c>
    </row>
    <row r="34" s="2" customFormat="1" spans="2:2">
      <c r="B34" s="1"/>
    </row>
    <row r="35" spans="1:1">
      <c r="A35" s="1" t="s">
        <v>192</v>
      </c>
    </row>
    <row r="36" spans="2:2">
      <c r="B36" s="1" t="s">
        <v>27</v>
      </c>
    </row>
    <row r="38" spans="2:2">
      <c r="B38" s="1" t="s">
        <v>28</v>
      </c>
    </row>
    <row r="40" spans="2:2">
      <c r="B40" s="1" t="s">
        <v>29</v>
      </c>
    </row>
    <row r="47" spans="1:1">
      <c r="A47" s="1" t="s">
        <v>30</v>
      </c>
    </row>
    <row r="50" spans="1:1">
      <c r="A50" s="1" t="s">
        <v>31</v>
      </c>
    </row>
    <row r="51" spans="1:1">
      <c r="A51" s="1" t="s">
        <v>32</v>
      </c>
    </row>
    <row r="54" spans="1:4">
      <c r="A54" s="1" t="s">
        <v>57</v>
      </c>
      <c r="D54" s="1" t="s">
        <v>34</v>
      </c>
    </row>
    <row r="57" spans="1:4">
      <c r="A57" s="1" t="s">
        <v>35</v>
      </c>
      <c r="D57" s="1" t="s">
        <v>36</v>
      </c>
    </row>
    <row r="58" spans="1:4">
      <c r="A58" s="1" t="s">
        <v>37</v>
      </c>
      <c r="D58" s="1" t="s">
        <v>38</v>
      </c>
    </row>
    <row r="64" spans="1:5">
      <c r="A64" s="1" t="s">
        <v>219</v>
      </c>
      <c r="D64" s="1" t="s">
        <v>40</v>
      </c>
      <c r="E64" s="1" t="s">
        <v>41</v>
      </c>
    </row>
    <row r="65" spans="1:5">
      <c r="A65" s="1" t="s">
        <v>210</v>
      </c>
      <c r="E65" s="1" t="s">
        <v>43</v>
      </c>
    </row>
  </sheetData>
  <mergeCells count="9">
    <mergeCell ref="A4:B4"/>
    <mergeCell ref="A25:E25"/>
    <mergeCell ref="A27:E27"/>
    <mergeCell ref="A21:A24"/>
    <mergeCell ref="B21:B24"/>
    <mergeCell ref="D21:D24"/>
    <mergeCell ref="E21:E24"/>
    <mergeCell ref="F21:F24"/>
    <mergeCell ref="G21:G24"/>
  </mergeCells>
  <pageMargins left="0.393055555555556" right="0.17" top="0.84" bottom="0.590277777777778" header="0.5" footer="0.196527777777778"/>
  <pageSetup paperSize="1" scale="75" orientation="portrait" horizontalDpi="120" verticalDpi="72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7"/>
  <sheetViews>
    <sheetView topLeftCell="A41" workbookViewId="0">
      <selection activeCell="C56" sqref="C56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4.2857142857143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9.5714285714286" style="1" customWidth="1"/>
    <col min="8" max="16384" width="9.1047619047619" style="1"/>
  </cols>
  <sheetData>
    <row r="4" spans="1:2">
      <c r="A4" s="107">
        <v>45667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102</v>
      </c>
    </row>
    <row r="8" spans="1:1">
      <c r="A8" s="1" t="s">
        <v>103</v>
      </c>
    </row>
    <row r="11" spans="1:1">
      <c r="A11" s="1" t="s">
        <v>2</v>
      </c>
    </row>
    <row r="13" spans="2:2">
      <c r="B13" s="1" t="s">
        <v>3</v>
      </c>
    </row>
    <row r="14" spans="2:2">
      <c r="B14" s="1" t="s">
        <v>4</v>
      </c>
    </row>
    <row r="17" spans="1:1">
      <c r="A17" s="1" t="s">
        <v>5</v>
      </c>
    </row>
    <row r="18" ht="15" spans="3:3">
      <c r="C18" s="23"/>
    </row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spans="1:7">
      <c r="A20" s="32">
        <v>1</v>
      </c>
      <c r="B20" s="32" t="s">
        <v>12</v>
      </c>
      <c r="C20" s="64" t="s">
        <v>62</v>
      </c>
      <c r="D20" s="65">
        <v>76595</v>
      </c>
      <c r="E20" s="36">
        <f>(D20*0.78)-7000</f>
        <v>52744.1</v>
      </c>
      <c r="F20" s="32" t="s">
        <v>14</v>
      </c>
      <c r="G20" s="66">
        <f>E20*A20</f>
        <v>52744.1</v>
      </c>
    </row>
    <row r="21" spans="1:7">
      <c r="A21" s="38"/>
      <c r="B21" s="38"/>
      <c r="C21" s="67" t="s">
        <v>63</v>
      </c>
      <c r="D21" s="68"/>
      <c r="E21" s="42"/>
      <c r="F21" s="38"/>
      <c r="G21" s="69"/>
    </row>
    <row r="22" ht="15" spans="1:7">
      <c r="A22" s="14"/>
      <c r="B22" s="14"/>
      <c r="C22" s="70" t="s">
        <v>64</v>
      </c>
      <c r="D22" s="13"/>
      <c r="E22" s="47"/>
      <c r="F22" s="14"/>
      <c r="G22" s="71"/>
    </row>
    <row r="23" ht="15" spans="1:7">
      <c r="A23" s="4" t="s">
        <v>18</v>
      </c>
      <c r="B23" s="10"/>
      <c r="C23" s="11"/>
      <c r="D23" s="12"/>
      <c r="E23" s="13"/>
      <c r="F23" s="14" t="s">
        <v>14</v>
      </c>
      <c r="G23" s="15">
        <v>600</v>
      </c>
    </row>
    <row r="24" ht="17.25" spans="1:7">
      <c r="A24" s="99" t="s">
        <v>19</v>
      </c>
      <c r="B24" s="104"/>
      <c r="C24" s="104"/>
      <c r="D24" s="100"/>
      <c r="E24" s="101"/>
      <c r="F24" s="105" t="s">
        <v>14</v>
      </c>
      <c r="G24" s="103">
        <f>SUM(G20:G23)</f>
        <v>53344.1</v>
      </c>
    </row>
    <row r="25" ht="16.5" spans="1:7">
      <c r="A25" s="112"/>
      <c r="B25" s="112"/>
      <c r="C25" s="112"/>
      <c r="D25" s="112"/>
      <c r="E25" s="112"/>
      <c r="F25" s="117"/>
      <c r="G25" s="114"/>
    </row>
    <row r="26" spans="1:1">
      <c r="A26" s="1" t="s">
        <v>20</v>
      </c>
    </row>
    <row r="27" spans="2:2">
      <c r="B27" s="1" t="s">
        <v>21</v>
      </c>
    </row>
    <row r="29" spans="1:1">
      <c r="A29" s="1" t="s">
        <v>22</v>
      </c>
    </row>
    <row r="30" spans="2:2">
      <c r="B30" s="1" t="s">
        <v>65</v>
      </c>
    </row>
    <row r="31" spans="2:2">
      <c r="B31" s="1" t="s">
        <v>66</v>
      </c>
    </row>
    <row r="32" spans="2:2">
      <c r="B32" s="1" t="s">
        <v>67</v>
      </c>
    </row>
    <row r="34" spans="1:1">
      <c r="A34" s="1" t="s">
        <v>24</v>
      </c>
    </row>
    <row r="35" spans="2:2">
      <c r="B35" s="1" t="s">
        <v>54</v>
      </c>
    </row>
    <row r="36" s="2" customFormat="1"/>
    <row r="37" spans="1:1">
      <c r="A37" s="1" t="s">
        <v>26</v>
      </c>
    </row>
    <row r="38" spans="2:2">
      <c r="B38" s="1" t="s">
        <v>27</v>
      </c>
    </row>
    <row r="39" s="2" customFormat="1" spans="2:2">
      <c r="B39" s="23"/>
    </row>
    <row r="40" spans="2:2">
      <c r="B40" s="1" t="s">
        <v>28</v>
      </c>
    </row>
    <row r="42" spans="2:2">
      <c r="B42" s="1" t="s">
        <v>29</v>
      </c>
    </row>
    <row r="49" spans="1:1">
      <c r="A49" s="1" t="s">
        <v>30</v>
      </c>
    </row>
    <row r="52" spans="1:1">
      <c r="A52" s="1" t="s">
        <v>31</v>
      </c>
    </row>
    <row r="53" spans="1:1">
      <c r="A53" s="1" t="s">
        <v>32</v>
      </c>
    </row>
    <row r="56" spans="1:4">
      <c r="A56" s="1" t="s">
        <v>57</v>
      </c>
      <c r="D56" s="1" t="s">
        <v>34</v>
      </c>
    </row>
    <row r="59" spans="1:4">
      <c r="A59" s="1" t="s">
        <v>35</v>
      </c>
      <c r="D59" s="1" t="s">
        <v>36</v>
      </c>
    </row>
    <row r="60" spans="1:4">
      <c r="A60" s="1" t="s">
        <v>37</v>
      </c>
      <c r="D60" s="1" t="s">
        <v>38</v>
      </c>
    </row>
    <row r="66" spans="1:5">
      <c r="A66" s="1" t="s">
        <v>220</v>
      </c>
      <c r="D66" s="1" t="s">
        <v>40</v>
      </c>
      <c r="E66" s="1" t="s">
        <v>41</v>
      </c>
    </row>
    <row r="67" spans="1:5">
      <c r="A67" s="1" t="s">
        <v>114</v>
      </c>
      <c r="E67" s="1" t="s">
        <v>43</v>
      </c>
    </row>
  </sheetData>
  <mergeCells count="8">
    <mergeCell ref="A4:B4"/>
    <mergeCell ref="A24:E24"/>
    <mergeCell ref="A20:A22"/>
    <mergeCell ref="B20:B22"/>
    <mergeCell ref="D20:D22"/>
    <mergeCell ref="E20:E22"/>
    <mergeCell ref="F20:F22"/>
    <mergeCell ref="G20:G22"/>
  </mergeCells>
  <pageMargins left="0.393055555555556" right="0.17" top="0.84" bottom="0.590277777777778" header="0.5" footer="0.196527777777778"/>
  <pageSetup paperSize="1" scale="73" orientation="portrait" horizontalDpi="120" verticalDpi="72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8"/>
  <sheetViews>
    <sheetView topLeftCell="A38" workbookViewId="0">
      <selection activeCell="C47" sqref="C47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48.7142857142857" style="1" customWidth="1"/>
    <col min="4" max="4" width="12.552380952381" style="1" customWidth="1"/>
    <col min="5" max="5" width="15.4380952380952" style="1" customWidth="1"/>
    <col min="6" max="6" width="5.66666666666667" style="1" customWidth="1"/>
    <col min="7" max="7" width="18.552380952381" style="1" customWidth="1"/>
    <col min="8" max="16384" width="9.1047619047619" style="1"/>
  </cols>
  <sheetData>
    <row r="4" spans="1:2">
      <c r="A4" s="107">
        <v>45667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221</v>
      </c>
    </row>
    <row r="8" spans="1:1">
      <c r="A8" s="1" t="s">
        <v>222</v>
      </c>
    </row>
    <row r="11" spans="1:1">
      <c r="A11" s="1" t="s">
        <v>2</v>
      </c>
    </row>
    <row r="13" spans="2:2">
      <c r="B13" s="1" t="s">
        <v>3</v>
      </c>
    </row>
    <row r="14" spans="2:2">
      <c r="B14" s="1" t="s">
        <v>4</v>
      </c>
    </row>
    <row r="16" spans="1:1">
      <c r="A16" s="1" t="s">
        <v>223</v>
      </c>
    </row>
    <row r="17" ht="15" spans="3:3">
      <c r="C17" s="23" t="s">
        <v>224</v>
      </c>
    </row>
    <row r="18" ht="25.5" customHeight="1" spans="1:7">
      <c r="A18" s="108" t="s">
        <v>6</v>
      </c>
      <c r="B18" s="108" t="s">
        <v>7</v>
      </c>
      <c r="C18" s="108" t="s">
        <v>8</v>
      </c>
      <c r="D18" s="108" t="s">
        <v>9</v>
      </c>
      <c r="E18" s="109" t="s">
        <v>10</v>
      </c>
      <c r="F18" s="110"/>
      <c r="G18" s="111" t="s">
        <v>11</v>
      </c>
    </row>
    <row r="19" spans="1:7">
      <c r="A19" s="32">
        <v>4</v>
      </c>
      <c r="B19" s="32" t="s">
        <v>12</v>
      </c>
      <c r="C19" s="64" t="s">
        <v>129</v>
      </c>
      <c r="D19" s="65">
        <v>41995</v>
      </c>
      <c r="E19" s="36">
        <f>(D19*0.78)-4000</f>
        <v>28756.1</v>
      </c>
      <c r="F19" s="32" t="s">
        <v>14</v>
      </c>
      <c r="G19" s="66">
        <f>E19*A19</f>
        <v>115024.4</v>
      </c>
    </row>
    <row r="20" spans="1:7">
      <c r="A20" s="38"/>
      <c r="B20" s="38"/>
      <c r="C20" s="67" t="s">
        <v>120</v>
      </c>
      <c r="D20" s="68"/>
      <c r="E20" s="42"/>
      <c r="F20" s="38"/>
      <c r="G20" s="69"/>
    </row>
    <row r="21" ht="15" spans="1:7">
      <c r="A21" s="14"/>
      <c r="B21" s="14"/>
      <c r="C21" s="70" t="s">
        <v>130</v>
      </c>
      <c r="D21" s="13"/>
      <c r="E21" s="47"/>
      <c r="F21" s="14"/>
      <c r="G21" s="71"/>
    </row>
    <row r="22" spans="1:7">
      <c r="A22" s="32">
        <v>1</v>
      </c>
      <c r="B22" s="32" t="s">
        <v>12</v>
      </c>
      <c r="C22" s="64" t="s">
        <v>225</v>
      </c>
      <c r="D22" s="65">
        <v>113195</v>
      </c>
      <c r="E22" s="36">
        <f>(D22*0.78)-7000</f>
        <v>81292.1</v>
      </c>
      <c r="F22" s="32" t="s">
        <v>14</v>
      </c>
      <c r="G22" s="66">
        <f>E22*A22</f>
        <v>81292.1</v>
      </c>
    </row>
    <row r="23" spans="1:7">
      <c r="A23" s="38"/>
      <c r="B23" s="38"/>
      <c r="C23" s="67" t="s">
        <v>199</v>
      </c>
      <c r="D23" s="68"/>
      <c r="E23" s="42"/>
      <c r="F23" s="38"/>
      <c r="G23" s="69"/>
    </row>
    <row r="24" ht="15" spans="1:7">
      <c r="A24" s="14"/>
      <c r="B24" s="14"/>
      <c r="C24" s="70" t="s">
        <v>200</v>
      </c>
      <c r="D24" s="13"/>
      <c r="E24" s="47"/>
      <c r="F24" s="14"/>
      <c r="G24" s="71"/>
    </row>
    <row r="25" ht="15" spans="1:7">
      <c r="A25" s="4" t="s">
        <v>18</v>
      </c>
      <c r="B25" s="16"/>
      <c r="C25" s="16"/>
      <c r="D25" s="5"/>
      <c r="E25" s="6"/>
      <c r="F25" s="17" t="s">
        <v>14</v>
      </c>
      <c r="G25" s="8">
        <v>1000</v>
      </c>
    </row>
    <row r="26" ht="17.25" spans="1:7">
      <c r="A26" s="99" t="s">
        <v>19</v>
      </c>
      <c r="B26" s="104"/>
      <c r="C26" s="104"/>
      <c r="D26" s="100"/>
      <c r="E26" s="101"/>
      <c r="F26" s="105" t="s">
        <v>14</v>
      </c>
      <c r="G26" s="103">
        <f>SUM(G19:G25)</f>
        <v>197316.5</v>
      </c>
    </row>
    <row r="27" ht="16.5" spans="1:7">
      <c r="A27" s="112"/>
      <c r="B27" s="112"/>
      <c r="C27" s="112"/>
      <c r="D27" s="112"/>
      <c r="E27" s="112"/>
      <c r="F27" s="113"/>
      <c r="G27" s="114"/>
    </row>
    <row r="28" spans="1:1">
      <c r="A28" s="1" t="s">
        <v>22</v>
      </c>
    </row>
    <row r="29" spans="2:2">
      <c r="B29" s="1" t="s">
        <v>65</v>
      </c>
    </row>
    <row r="30" spans="2:2">
      <c r="B30" s="1" t="s">
        <v>66</v>
      </c>
    </row>
    <row r="31" spans="2:2">
      <c r="B31" s="1" t="s">
        <v>67</v>
      </c>
    </row>
    <row r="32" spans="2:2">
      <c r="B32" s="18" t="s">
        <v>226</v>
      </c>
    </row>
    <row r="33" spans="2:2">
      <c r="B33" s="19" t="s">
        <v>227</v>
      </c>
    </row>
    <row r="34" spans="2:2">
      <c r="B34" s="19" t="s">
        <v>228</v>
      </c>
    </row>
    <row r="36" spans="1:1">
      <c r="A36" s="1" t="s">
        <v>24</v>
      </c>
    </row>
    <row r="37" spans="2:2">
      <c r="B37" s="1" t="s">
        <v>54</v>
      </c>
    </row>
    <row r="38" spans="2:2">
      <c r="B38" s="1" t="s">
        <v>201</v>
      </c>
    </row>
    <row r="39" s="2" customFormat="1" spans="2:2">
      <c r="B39" s="1"/>
    </row>
    <row r="40" spans="1:1">
      <c r="A40" s="1" t="s">
        <v>26</v>
      </c>
    </row>
    <row r="41" spans="2:2">
      <c r="B41" s="1" t="s">
        <v>27</v>
      </c>
    </row>
    <row r="43" spans="2:2">
      <c r="B43" s="1" t="s">
        <v>28</v>
      </c>
    </row>
    <row r="45" spans="2:2">
      <c r="B45" s="1" t="s">
        <v>29</v>
      </c>
    </row>
    <row r="51" spans="1:1">
      <c r="A51" s="1" t="s">
        <v>30</v>
      </c>
    </row>
    <row r="54" spans="1:1">
      <c r="A54" s="1" t="s">
        <v>31</v>
      </c>
    </row>
    <row r="55" spans="1:1">
      <c r="A55" s="1" t="s">
        <v>32</v>
      </c>
    </row>
    <row r="58" spans="1:4">
      <c r="A58" s="1" t="s">
        <v>57</v>
      </c>
      <c r="D58" s="1" t="s">
        <v>34</v>
      </c>
    </row>
    <row r="61" spans="1:4">
      <c r="A61" s="1" t="s">
        <v>35</v>
      </c>
      <c r="D61" s="1" t="s">
        <v>36</v>
      </c>
    </row>
    <row r="62" spans="1:4">
      <c r="A62" s="1" t="s">
        <v>37</v>
      </c>
      <c r="D62" s="1" t="s">
        <v>38</v>
      </c>
    </row>
    <row r="67" spans="1:5">
      <c r="A67" s="1" t="s">
        <v>229</v>
      </c>
      <c r="D67" s="1" t="s">
        <v>40</v>
      </c>
      <c r="E67" s="1" t="s">
        <v>41</v>
      </c>
    </row>
    <row r="68" spans="1:5">
      <c r="A68" s="1" t="s">
        <v>230</v>
      </c>
      <c r="E68" s="1" t="s">
        <v>43</v>
      </c>
    </row>
  </sheetData>
  <mergeCells count="15">
    <mergeCell ref="A4:B4"/>
    <mergeCell ref="A25:E25"/>
    <mergeCell ref="A26:E26"/>
    <mergeCell ref="A19:A21"/>
    <mergeCell ref="A22:A24"/>
    <mergeCell ref="B19:B21"/>
    <mergeCell ref="B22:B24"/>
    <mergeCell ref="D19:D21"/>
    <mergeCell ref="D22:D24"/>
    <mergeCell ref="E19:E21"/>
    <mergeCell ref="E22:E24"/>
    <mergeCell ref="F19:F21"/>
    <mergeCell ref="F22:F24"/>
    <mergeCell ref="G19:G21"/>
    <mergeCell ref="G22:G24"/>
  </mergeCells>
  <pageMargins left="0.393055555555556" right="0.17" top="0.84" bottom="0.590277777777778" header="0.5" footer="0.196527777777778"/>
  <pageSetup paperSize="1" scale="72" orientation="portrait" horizontalDpi="120" verticalDpi="72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68"/>
  <sheetViews>
    <sheetView tabSelected="1" workbookViewId="0">
      <selection activeCell="E8" sqref="E8"/>
    </sheetView>
  </sheetViews>
  <sheetFormatPr defaultColWidth="9.14285714285714" defaultRowHeight="14.25" outlineLevelCol="7"/>
  <cols>
    <col min="1" max="1" width="6.57142857142857" style="1" customWidth="1"/>
    <col min="2" max="2" width="11.4285714285714" style="1" customWidth="1"/>
    <col min="3" max="3" width="56.5714285714286" style="1" customWidth="1"/>
    <col min="4" max="4" width="12.5714285714286" style="1" customWidth="1"/>
    <col min="5" max="5" width="14.8571428571429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107">
        <v>45667</v>
      </c>
      <c r="B4" s="107"/>
    </row>
    <row r="5" spans="1:2">
      <c r="A5" s="107"/>
      <c r="B5" s="107"/>
    </row>
    <row r="6" spans="1:2">
      <c r="A6" s="107"/>
      <c r="B6" s="107"/>
    </row>
    <row r="7" spans="1:2">
      <c r="A7" s="107" t="s">
        <v>231</v>
      </c>
      <c r="B7" s="107"/>
    </row>
    <row r="8" spans="1:2">
      <c r="A8" s="107" t="s">
        <v>232</v>
      </c>
      <c r="B8" s="107"/>
    </row>
    <row r="9" spans="1:2">
      <c r="A9" s="107" t="s">
        <v>233</v>
      </c>
      <c r="B9" s="107"/>
    </row>
    <row r="10" spans="1:2">
      <c r="A10" s="107"/>
      <c r="B10" s="107"/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5</v>
      </c>
    </row>
    <row r="19" ht="15" spans="3:3">
      <c r="C19" s="23"/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1</v>
      </c>
      <c r="B21" s="32" t="s">
        <v>12</v>
      </c>
      <c r="C21" s="64" t="s">
        <v>62</v>
      </c>
      <c r="D21" s="65">
        <v>76595</v>
      </c>
      <c r="E21" s="36">
        <f>(D21*0.78)-7000</f>
        <v>52744.1</v>
      </c>
      <c r="F21" s="32" t="s">
        <v>14</v>
      </c>
      <c r="G21" s="66">
        <f>E21*A21</f>
        <v>52744.1</v>
      </c>
    </row>
    <row r="22" spans="1:7">
      <c r="A22" s="38"/>
      <c r="B22" s="38"/>
      <c r="C22" s="67" t="s">
        <v>63</v>
      </c>
      <c r="D22" s="68"/>
      <c r="E22" s="42"/>
      <c r="F22" s="38"/>
      <c r="G22" s="69"/>
    </row>
    <row r="23" ht="15" spans="1:7">
      <c r="A23" s="14"/>
      <c r="B23" s="14"/>
      <c r="C23" s="70" t="s">
        <v>64</v>
      </c>
      <c r="D23" s="13"/>
      <c r="E23" s="47"/>
      <c r="F23" s="14"/>
      <c r="G23" s="71"/>
    </row>
    <row r="24" s="2" customFormat="1" ht="15" spans="1:8">
      <c r="A24" s="4" t="s">
        <v>18</v>
      </c>
      <c r="B24" s="16"/>
      <c r="C24" s="16"/>
      <c r="D24" s="5"/>
      <c r="E24" s="6"/>
      <c r="F24" s="17" t="s">
        <v>14</v>
      </c>
      <c r="G24" s="8">
        <v>600</v>
      </c>
      <c r="H24" s="1"/>
    </row>
    <row r="25" ht="17.25" spans="1:7">
      <c r="A25" s="99" t="s">
        <v>19</v>
      </c>
      <c r="B25" s="104"/>
      <c r="C25" s="104"/>
      <c r="D25" s="100"/>
      <c r="E25" s="101"/>
      <c r="F25" s="105" t="s">
        <v>14</v>
      </c>
      <c r="G25" s="103">
        <f>SUM(G21:G24)</f>
        <v>53344.1</v>
      </c>
    </row>
    <row r="26" ht="16.5" spans="1:8">
      <c r="A26" s="112"/>
      <c r="B26" s="112"/>
      <c r="C26" s="112"/>
      <c r="D26" s="112"/>
      <c r="E26" s="112"/>
      <c r="F26" s="113"/>
      <c r="G26" s="114"/>
      <c r="H26" s="2"/>
    </row>
    <row r="27" spans="1:8">
      <c r="A27" s="1" t="s">
        <v>20</v>
      </c>
      <c r="H27" s="2"/>
    </row>
    <row r="28" spans="2:8">
      <c r="B28" s="1" t="s">
        <v>21</v>
      </c>
      <c r="H28" s="2"/>
    </row>
    <row r="29" spans="8:8">
      <c r="H29" s="2"/>
    </row>
    <row r="30" spans="1:8">
      <c r="A30" s="1" t="s">
        <v>22</v>
      </c>
      <c r="H30" s="2"/>
    </row>
    <row r="31" spans="2:8">
      <c r="B31" s="1" t="s">
        <v>65</v>
      </c>
      <c r="H31" s="2"/>
    </row>
    <row r="32" spans="2:8">
      <c r="B32" s="1" t="s">
        <v>66</v>
      </c>
      <c r="H32" s="2"/>
    </row>
    <row r="33" spans="2:8">
      <c r="B33" s="1" t="s">
        <v>67</v>
      </c>
      <c r="H33" s="2"/>
    </row>
    <row r="34" spans="8:8">
      <c r="H34" s="2"/>
    </row>
    <row r="35" spans="1:1">
      <c r="A35" s="1" t="s">
        <v>24</v>
      </c>
    </row>
    <row r="36" s="2" customFormat="1" spans="2:8">
      <c r="B36" s="1" t="s">
        <v>54</v>
      </c>
      <c r="H36" s="1"/>
    </row>
    <row r="38" spans="1:1">
      <c r="A38" s="1" t="s">
        <v>26</v>
      </c>
    </row>
    <row r="39" spans="2:2">
      <c r="B39" s="1" t="s">
        <v>27</v>
      </c>
    </row>
    <row r="41" spans="2:2">
      <c r="B41" s="1" t="s">
        <v>28</v>
      </c>
    </row>
    <row r="43" spans="2:2">
      <c r="B43" s="1" t="s">
        <v>29</v>
      </c>
    </row>
    <row r="50" spans="1:1">
      <c r="A50" s="1" t="s">
        <v>30</v>
      </c>
    </row>
    <row r="53" spans="1:1">
      <c r="A53" s="1" t="s">
        <v>31</v>
      </c>
    </row>
    <row r="54" spans="1:1">
      <c r="A54" s="1" t="s">
        <v>32</v>
      </c>
    </row>
    <row r="57" spans="1:4">
      <c r="A57" s="1" t="s">
        <v>33</v>
      </c>
      <c r="D57" s="1" t="s">
        <v>34</v>
      </c>
    </row>
    <row r="60" spans="1:4">
      <c r="A60" s="1" t="s">
        <v>35</v>
      </c>
      <c r="D60" s="1" t="s">
        <v>36</v>
      </c>
    </row>
    <row r="61" spans="1:4">
      <c r="A61" s="1" t="s">
        <v>37</v>
      </c>
      <c r="D61" s="1" t="s">
        <v>38</v>
      </c>
    </row>
    <row r="67" spans="1:5">
      <c r="A67" s="1" t="s">
        <v>234</v>
      </c>
      <c r="D67" s="1" t="s">
        <v>40</v>
      </c>
      <c r="E67" s="1" t="s">
        <v>41</v>
      </c>
    </row>
    <row r="68" spans="1:5">
      <c r="A68" s="1" t="s">
        <v>69</v>
      </c>
      <c r="E68" s="1" t="s">
        <v>43</v>
      </c>
    </row>
  </sheetData>
  <mergeCells count="9">
    <mergeCell ref="A4:B4"/>
    <mergeCell ref="A24:E24"/>
    <mergeCell ref="A25:E25"/>
    <mergeCell ref="A21:A23"/>
    <mergeCell ref="B21:B23"/>
    <mergeCell ref="D21:D23"/>
    <mergeCell ref="E21:E23"/>
    <mergeCell ref="F21:F23"/>
    <mergeCell ref="G21:G23"/>
  </mergeCells>
  <pageMargins left="0.393055555555556" right="0.17" top="0.84" bottom="0.590277777777778" header="0.5" footer="0.196527777777778"/>
  <pageSetup paperSize="1" scale="72" orientation="portrait" horizontalDpi="120" verticalDpi="7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4"/>
  <sheetViews>
    <sheetView zoomScaleSheetLayoutView="60" topLeftCell="A24" workbookViewId="0">
      <selection activeCell="C60" sqref="C60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1047619047619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20.4761904761905" style="24" customWidth="1"/>
    <col min="8" max="16384" width="9.1047619047619" style="24"/>
  </cols>
  <sheetData>
    <row r="4" spans="1:2">
      <c r="A4" s="107">
        <v>45667</v>
      </c>
      <c r="B4" s="107"/>
    </row>
    <row r="5" spans="1:2">
      <c r="A5" s="26"/>
      <c r="B5" s="26"/>
    </row>
    <row r="6" spans="1:2">
      <c r="A6" s="26"/>
      <c r="B6" s="26"/>
    </row>
    <row r="7" spans="1:1">
      <c r="A7" s="24" t="s">
        <v>235</v>
      </c>
    </row>
    <row r="8" spans="1:1">
      <c r="A8" s="24" t="s">
        <v>236</v>
      </c>
    </row>
    <row r="9" spans="1:1">
      <c r="A9" s="24" t="s">
        <v>237</v>
      </c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7" spans="1:1">
      <c r="A17" s="24" t="s">
        <v>5</v>
      </c>
    </row>
    <row r="18" ht="15" spans="3:3">
      <c r="C18" s="27" t="s">
        <v>238</v>
      </c>
    </row>
    <row r="19" ht="25.5" customHeight="1" spans="1:7">
      <c r="A19" s="28" t="s">
        <v>6</v>
      </c>
      <c r="B19" s="28" t="s">
        <v>7</v>
      </c>
      <c r="C19" s="28" t="s">
        <v>8</v>
      </c>
      <c r="D19" s="28" t="s">
        <v>9</v>
      </c>
      <c r="E19" s="29" t="s">
        <v>10</v>
      </c>
      <c r="F19" s="30"/>
      <c r="G19" s="31" t="s">
        <v>11</v>
      </c>
    </row>
    <row r="20" spans="1:7">
      <c r="A20" s="32">
        <v>1</v>
      </c>
      <c r="B20" s="33" t="s">
        <v>12</v>
      </c>
      <c r="C20" s="34" t="s">
        <v>97</v>
      </c>
      <c r="D20" s="35">
        <v>32995</v>
      </c>
      <c r="E20" s="36">
        <f>(D20*0.78)-1300</f>
        <v>24436.1</v>
      </c>
      <c r="F20" s="32" t="s">
        <v>14</v>
      </c>
      <c r="G20" s="37">
        <f>E20*A20</f>
        <v>24436.1</v>
      </c>
    </row>
    <row r="21" spans="1:7">
      <c r="A21" s="38"/>
      <c r="B21" s="39"/>
      <c r="C21" s="40" t="s">
        <v>74</v>
      </c>
      <c r="D21" s="41"/>
      <c r="E21" s="42"/>
      <c r="F21" s="38"/>
      <c r="G21" s="43"/>
    </row>
    <row r="22" spans="1:7">
      <c r="A22" s="38"/>
      <c r="B22" s="39"/>
      <c r="C22" s="40" t="s">
        <v>98</v>
      </c>
      <c r="D22" s="41"/>
      <c r="E22" s="42"/>
      <c r="F22" s="38"/>
      <c r="G22" s="43"/>
    </row>
    <row r="23" ht="15" spans="1:7">
      <c r="A23" s="14"/>
      <c r="B23" s="44"/>
      <c r="C23" s="45" t="s">
        <v>99</v>
      </c>
      <c r="D23" s="46"/>
      <c r="E23" s="47"/>
      <c r="F23" s="14"/>
      <c r="G23" s="48"/>
    </row>
    <row r="24" customFormat="1" ht="15" spans="1:7">
      <c r="A24" s="32">
        <v>1</v>
      </c>
      <c r="B24" s="32" t="s">
        <v>12</v>
      </c>
      <c r="C24" s="34" t="s">
        <v>151</v>
      </c>
      <c r="D24" s="65">
        <v>43595</v>
      </c>
      <c r="E24" s="36">
        <f>(D24*0.78)-1800</f>
        <v>32204.1</v>
      </c>
      <c r="F24" s="32" t="s">
        <v>14</v>
      </c>
      <c r="G24" s="66">
        <f>E24*A24</f>
        <v>32204.1</v>
      </c>
    </row>
    <row r="25" customFormat="1" ht="15" spans="1:7">
      <c r="A25" s="38"/>
      <c r="B25" s="38"/>
      <c r="C25" s="40" t="s">
        <v>74</v>
      </c>
      <c r="D25" s="68"/>
      <c r="E25" s="42"/>
      <c r="F25" s="38"/>
      <c r="G25" s="69"/>
    </row>
    <row r="26" customFormat="1" ht="15" spans="1:7">
      <c r="A26" s="38"/>
      <c r="B26" s="38"/>
      <c r="C26" s="40" t="s">
        <v>152</v>
      </c>
      <c r="D26" s="68"/>
      <c r="E26" s="42"/>
      <c r="F26" s="38"/>
      <c r="G26" s="69"/>
    </row>
    <row r="27" customFormat="1" ht="15.75" spans="1:7">
      <c r="A27" s="14"/>
      <c r="B27" s="14"/>
      <c r="C27" s="45" t="s">
        <v>153</v>
      </c>
      <c r="D27" s="13"/>
      <c r="E27" s="47"/>
      <c r="F27" s="14"/>
      <c r="G27" s="71"/>
    </row>
    <row r="28" customFormat="1" ht="15" spans="1:7">
      <c r="A28" s="32">
        <v>1</v>
      </c>
      <c r="B28" s="33" t="s">
        <v>12</v>
      </c>
      <c r="C28" s="34" t="s">
        <v>73</v>
      </c>
      <c r="D28" s="35">
        <v>48695</v>
      </c>
      <c r="E28" s="36">
        <f>(D28*0.78)-1800</f>
        <v>36182.1</v>
      </c>
      <c r="F28" s="32" t="s">
        <v>14</v>
      </c>
      <c r="G28" s="37">
        <f>E28*A28</f>
        <v>36182.1</v>
      </c>
    </row>
    <row r="29" customFormat="1" ht="15" spans="1:7">
      <c r="A29" s="38"/>
      <c r="B29" s="39"/>
      <c r="C29" s="40" t="s">
        <v>74</v>
      </c>
      <c r="D29" s="41"/>
      <c r="E29" s="42"/>
      <c r="F29" s="38"/>
      <c r="G29" s="43"/>
    </row>
    <row r="30" customFormat="1" ht="15" spans="1:7">
      <c r="A30" s="38"/>
      <c r="B30" s="39"/>
      <c r="C30" s="40" t="s">
        <v>75</v>
      </c>
      <c r="D30" s="41"/>
      <c r="E30" s="42"/>
      <c r="F30" s="38"/>
      <c r="G30" s="43"/>
    </row>
    <row r="31" customFormat="1" ht="15.75" spans="1:7">
      <c r="A31" s="14"/>
      <c r="B31" s="44"/>
      <c r="C31" s="45" t="s">
        <v>76</v>
      </c>
      <c r="D31" s="46"/>
      <c r="E31" s="47"/>
      <c r="F31" s="14"/>
      <c r="G31" s="48"/>
    </row>
    <row r="32" s="24" customFormat="1" ht="15" spans="1:7">
      <c r="A32" s="49" t="s">
        <v>18</v>
      </c>
      <c r="B32" s="50"/>
      <c r="C32" s="50"/>
      <c r="D32" s="51"/>
      <c r="E32" s="52"/>
      <c r="F32" s="129" t="s">
        <v>14</v>
      </c>
      <c r="G32" s="54">
        <v>600</v>
      </c>
    </row>
    <row r="33" s="24" customFormat="1" ht="17.25" spans="1:7">
      <c r="A33" s="55" t="s">
        <v>19</v>
      </c>
      <c r="B33" s="56"/>
      <c r="C33" s="56"/>
      <c r="D33" s="57"/>
      <c r="E33" s="58"/>
      <c r="F33" s="97" t="s">
        <v>14</v>
      </c>
      <c r="G33" s="60">
        <f>SUM(G20:G32)</f>
        <v>93422.3</v>
      </c>
    </row>
    <row r="34" ht="16.5" spans="1:7">
      <c r="A34" s="61"/>
      <c r="B34" s="61"/>
      <c r="C34" s="61"/>
      <c r="D34" s="61"/>
      <c r="E34" s="61"/>
      <c r="F34" s="62"/>
      <c r="G34" s="63"/>
    </row>
    <row r="35" spans="1:1">
      <c r="A35" s="24" t="s">
        <v>20</v>
      </c>
    </row>
    <row r="36" spans="2:2">
      <c r="B36" s="24" t="s">
        <v>21</v>
      </c>
    </row>
    <row r="38" s="24" customFormat="1" spans="1:1">
      <c r="A38" s="24" t="s">
        <v>22</v>
      </c>
    </row>
    <row r="39" customFormat="1" ht="15" spans="2:2">
      <c r="B39" s="24" t="s">
        <v>23</v>
      </c>
    </row>
    <row r="40" s="25" customFormat="1" spans="2:2">
      <c r="B40" s="24"/>
    </row>
    <row r="41" spans="1:1">
      <c r="A41" s="24" t="s">
        <v>24</v>
      </c>
    </row>
    <row r="42" s="24" customFormat="1" spans="2:2">
      <c r="B42" s="24" t="s">
        <v>25</v>
      </c>
    </row>
    <row r="43" s="25" customFormat="1"/>
    <row r="44" s="25" customFormat="1"/>
    <row r="45" spans="1:1">
      <c r="A45" s="24" t="s">
        <v>26</v>
      </c>
    </row>
    <row r="46" spans="2:2">
      <c r="B46" s="24" t="s">
        <v>27</v>
      </c>
    </row>
    <row r="48" spans="2:2">
      <c r="B48" s="24" t="s">
        <v>28</v>
      </c>
    </row>
    <row r="50" spans="2:2">
      <c r="B50" s="24" t="s">
        <v>29</v>
      </c>
    </row>
    <row r="53" spans="2:2">
      <c r="B53" s="135" t="s">
        <v>239</v>
      </c>
    </row>
    <row r="57" spans="1:1">
      <c r="A57" s="24" t="s">
        <v>30</v>
      </c>
    </row>
    <row r="60" spans="1:1">
      <c r="A60" s="24" t="s">
        <v>31</v>
      </c>
    </row>
    <row r="61" spans="1:1">
      <c r="A61" s="24" t="s">
        <v>32</v>
      </c>
    </row>
    <row r="64" spans="1:4">
      <c r="A64" s="24" t="s">
        <v>57</v>
      </c>
      <c r="D64" s="24" t="s">
        <v>34</v>
      </c>
    </row>
    <row r="67" spans="1:4">
      <c r="A67" s="24" t="s">
        <v>35</v>
      </c>
      <c r="D67" s="24" t="s">
        <v>36</v>
      </c>
    </row>
    <row r="68" spans="1:4">
      <c r="A68" s="24" t="s">
        <v>37</v>
      </c>
      <c r="D68" s="24" t="s">
        <v>38</v>
      </c>
    </row>
    <row r="73" spans="1:5">
      <c r="A73" s="1" t="s">
        <v>240</v>
      </c>
      <c r="D73" s="24" t="s">
        <v>40</v>
      </c>
      <c r="E73" s="24" t="s">
        <v>41</v>
      </c>
    </row>
    <row r="74" spans="1:5">
      <c r="A74" s="24" t="s">
        <v>155</v>
      </c>
      <c r="E74" s="24" t="s">
        <v>43</v>
      </c>
    </row>
  </sheetData>
  <mergeCells count="21">
    <mergeCell ref="A4:B4"/>
    <mergeCell ref="A32:E32"/>
    <mergeCell ref="A33:E33"/>
    <mergeCell ref="A20:A23"/>
    <mergeCell ref="A24:A27"/>
    <mergeCell ref="A28:A31"/>
    <mergeCell ref="B20:B23"/>
    <mergeCell ref="B24:B27"/>
    <mergeCell ref="B28:B31"/>
    <mergeCell ref="D20:D23"/>
    <mergeCell ref="D24:D27"/>
    <mergeCell ref="D28:D31"/>
    <mergeCell ref="E20:E23"/>
    <mergeCell ref="E24:E27"/>
    <mergeCell ref="E28:E31"/>
    <mergeCell ref="F20:F23"/>
    <mergeCell ref="F24:F27"/>
    <mergeCell ref="F28:F31"/>
    <mergeCell ref="G20:G23"/>
    <mergeCell ref="G24:G27"/>
    <mergeCell ref="G28:G31"/>
  </mergeCells>
  <pageMargins left="0.393055555555556" right="0.17" top="0.84" bottom="0.590277777777778" header="0.5" footer="0.196527777777778"/>
  <pageSetup paperSize="1" scale="66" orientation="portrait" horizontalDpi="120" verticalDpi="72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87"/>
  <sheetViews>
    <sheetView zoomScaleSheetLayoutView="60" topLeftCell="A65" workbookViewId="0">
      <selection activeCell="C68" sqref="C68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1047619047619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20.4761904761905" style="24" customWidth="1"/>
    <col min="8" max="16384" width="9.1047619047619" style="24"/>
  </cols>
  <sheetData>
    <row r="4" spans="1:2">
      <c r="A4" s="107">
        <v>45667</v>
      </c>
      <c r="B4" s="107"/>
    </row>
    <row r="5" spans="1:2">
      <c r="A5" s="26"/>
      <c r="B5" s="26"/>
    </row>
    <row r="6" spans="1:2">
      <c r="A6" s="26"/>
      <c r="B6" s="26"/>
    </row>
    <row r="7" spans="1:1">
      <c r="A7" s="24" t="s">
        <v>235</v>
      </c>
    </row>
    <row r="8" spans="1:1">
      <c r="A8" s="24" t="s">
        <v>236</v>
      </c>
    </row>
    <row r="9" spans="1:1">
      <c r="A9" s="24" t="s">
        <v>237</v>
      </c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7" spans="1:1">
      <c r="A17" s="24" t="s">
        <v>5</v>
      </c>
    </row>
    <row r="18" ht="15" spans="3:3">
      <c r="C18" s="27" t="s">
        <v>241</v>
      </c>
    </row>
    <row r="19" ht="25.5" customHeight="1" spans="1:7">
      <c r="A19" s="28" t="s">
        <v>6</v>
      </c>
      <c r="B19" s="28" t="s">
        <v>7</v>
      </c>
      <c r="C19" s="28" t="s">
        <v>8</v>
      </c>
      <c r="D19" s="28" t="s">
        <v>9</v>
      </c>
      <c r="E19" s="29" t="s">
        <v>10</v>
      </c>
      <c r="F19" s="30"/>
      <c r="G19" s="31" t="s">
        <v>11</v>
      </c>
    </row>
    <row r="20" spans="1:7">
      <c r="A20" s="32">
        <v>1</v>
      </c>
      <c r="B20" s="32" t="s">
        <v>12</v>
      </c>
      <c r="C20" s="64" t="s">
        <v>119</v>
      </c>
      <c r="D20" s="65">
        <v>32995</v>
      </c>
      <c r="E20" s="36">
        <f>(D20*0.78)-4000</f>
        <v>21736.1</v>
      </c>
      <c r="F20" s="32" t="s">
        <v>14</v>
      </c>
      <c r="G20" s="66">
        <f>E20*A20</f>
        <v>21736.1</v>
      </c>
    </row>
    <row r="21" spans="1:7">
      <c r="A21" s="38"/>
      <c r="B21" s="38"/>
      <c r="C21" s="67" t="s">
        <v>120</v>
      </c>
      <c r="D21" s="68"/>
      <c r="E21" s="42"/>
      <c r="F21" s="38"/>
      <c r="G21" s="69"/>
    </row>
    <row r="22" ht="15" spans="1:7">
      <c r="A22" s="14"/>
      <c r="B22" s="14"/>
      <c r="C22" s="70" t="s">
        <v>51</v>
      </c>
      <c r="D22" s="13"/>
      <c r="E22" s="47"/>
      <c r="F22" s="14"/>
      <c r="G22" s="71"/>
    </row>
    <row r="23" customFormat="1" ht="15" spans="1:7">
      <c r="A23" s="32">
        <v>1</v>
      </c>
      <c r="B23" s="32" t="s">
        <v>12</v>
      </c>
      <c r="C23" s="64" t="s">
        <v>129</v>
      </c>
      <c r="D23" s="65">
        <v>41995</v>
      </c>
      <c r="E23" s="36">
        <f>(D23*0.78)-4000</f>
        <v>28756.1</v>
      </c>
      <c r="F23" s="32" t="s">
        <v>14</v>
      </c>
      <c r="G23" s="66">
        <f>E23*A23</f>
        <v>28756.1</v>
      </c>
    </row>
    <row r="24" customFormat="1" ht="15" spans="1:7">
      <c r="A24" s="38"/>
      <c r="B24" s="38"/>
      <c r="C24" s="67" t="s">
        <v>120</v>
      </c>
      <c r="D24" s="68"/>
      <c r="E24" s="42"/>
      <c r="F24" s="38"/>
      <c r="G24" s="69"/>
    </row>
    <row r="25" customFormat="1" ht="15.75" spans="1:7">
      <c r="A25" s="14"/>
      <c r="B25" s="14"/>
      <c r="C25" s="70" t="s">
        <v>130</v>
      </c>
      <c r="D25" s="13"/>
      <c r="E25" s="47"/>
      <c r="F25" s="14"/>
      <c r="G25" s="71"/>
    </row>
    <row r="26" customFormat="1" ht="15" spans="1:7">
      <c r="A26" s="72">
        <v>1</v>
      </c>
      <c r="B26" s="72" t="s">
        <v>12</v>
      </c>
      <c r="C26" s="73" t="s">
        <v>215</v>
      </c>
      <c r="D26" s="74">
        <v>49995</v>
      </c>
      <c r="E26" s="75">
        <f>(D26*0.78)-4000</f>
        <v>34996.1</v>
      </c>
      <c r="F26" s="72" t="s">
        <v>14</v>
      </c>
      <c r="G26" s="76">
        <f>E26*A26</f>
        <v>34996.1</v>
      </c>
    </row>
    <row r="27" customFormat="1" ht="15" spans="1:7">
      <c r="A27" s="77"/>
      <c r="B27" s="77"/>
      <c r="C27" s="78" t="s">
        <v>216</v>
      </c>
      <c r="D27" s="79"/>
      <c r="E27" s="80"/>
      <c r="F27" s="77"/>
      <c r="G27" s="81"/>
    </row>
    <row r="28" customFormat="1" ht="15.75" spans="1:7">
      <c r="A28" s="82"/>
      <c r="B28" s="82"/>
      <c r="C28" s="83" t="s">
        <v>217</v>
      </c>
      <c r="D28" s="84"/>
      <c r="E28" s="85"/>
      <c r="F28" s="82"/>
      <c r="G28" s="86"/>
    </row>
    <row r="29" s="24" customFormat="1" ht="15" spans="1:7">
      <c r="A29" s="49" t="s">
        <v>18</v>
      </c>
      <c r="B29" s="50"/>
      <c r="C29" s="50"/>
      <c r="D29" s="51"/>
      <c r="E29" s="52"/>
      <c r="F29" s="129" t="s">
        <v>14</v>
      </c>
      <c r="G29" s="54">
        <v>600</v>
      </c>
    </row>
    <row r="30" s="24" customFormat="1" ht="17.25" spans="1:7">
      <c r="A30" s="55" t="s">
        <v>19</v>
      </c>
      <c r="B30" s="56"/>
      <c r="C30" s="56"/>
      <c r="D30" s="57"/>
      <c r="E30" s="58"/>
      <c r="F30" s="97" t="s">
        <v>14</v>
      </c>
      <c r="G30" s="60">
        <f>SUM(G20:G29)</f>
        <v>86088.3</v>
      </c>
    </row>
    <row r="31" s="25" customFormat="1" ht="16.5" spans="1:7">
      <c r="A31" s="61"/>
      <c r="B31" s="61"/>
      <c r="C31" s="61"/>
      <c r="D31" s="61"/>
      <c r="E31" s="61"/>
      <c r="F31" s="98"/>
      <c r="G31" s="63"/>
    </row>
    <row r="32" s="25" customFormat="1" ht="15" spans="1:7">
      <c r="A32" s="24"/>
      <c r="B32" s="24"/>
      <c r="C32" s="27" t="s">
        <v>242</v>
      </c>
      <c r="D32" s="24"/>
      <c r="E32" s="24"/>
      <c r="F32" s="24"/>
      <c r="G32" s="24"/>
    </row>
    <row r="33" s="25" customFormat="1" ht="25.5" customHeight="1" spans="1:7">
      <c r="A33" s="28" t="s">
        <v>6</v>
      </c>
      <c r="B33" s="28" t="s">
        <v>7</v>
      </c>
      <c r="C33" s="28" t="s">
        <v>8</v>
      </c>
      <c r="D33" s="28" t="s">
        <v>9</v>
      </c>
      <c r="E33" s="29" t="s">
        <v>10</v>
      </c>
      <c r="F33" s="30"/>
      <c r="G33" s="31" t="s">
        <v>11</v>
      </c>
    </row>
    <row r="34" s="25" customFormat="1" spans="1:7">
      <c r="A34" s="32">
        <v>1</v>
      </c>
      <c r="B34" s="32" t="s">
        <v>12</v>
      </c>
      <c r="C34" s="64" t="s">
        <v>122</v>
      </c>
      <c r="D34" s="65">
        <v>46595</v>
      </c>
      <c r="E34" s="36">
        <f>(D34*0.78)-7000</f>
        <v>29344.1</v>
      </c>
      <c r="F34" s="32" t="s">
        <v>14</v>
      </c>
      <c r="G34" s="66">
        <f>E34*A34</f>
        <v>29344.1</v>
      </c>
    </row>
    <row r="35" s="25" customFormat="1" spans="1:7">
      <c r="A35" s="38"/>
      <c r="B35" s="38"/>
      <c r="C35" s="67" t="s">
        <v>63</v>
      </c>
      <c r="D35" s="68"/>
      <c r="E35" s="42"/>
      <c r="F35" s="38"/>
      <c r="G35" s="69"/>
    </row>
    <row r="36" s="25" customFormat="1" ht="15" spans="1:7">
      <c r="A36" s="14"/>
      <c r="B36" s="14"/>
      <c r="C36" s="70" t="s">
        <v>123</v>
      </c>
      <c r="D36" s="13"/>
      <c r="E36" s="47"/>
      <c r="F36" s="14"/>
      <c r="G36" s="71"/>
    </row>
    <row r="37" customFormat="1" ht="15" spans="1:7">
      <c r="A37" s="32">
        <v>1</v>
      </c>
      <c r="B37" s="32" t="s">
        <v>12</v>
      </c>
      <c r="C37" s="64" t="s">
        <v>90</v>
      </c>
      <c r="D37" s="65">
        <v>59595</v>
      </c>
      <c r="E37" s="36">
        <f>(D37*0.78)-7000</f>
        <v>39484.1</v>
      </c>
      <c r="F37" s="32" t="s">
        <v>14</v>
      </c>
      <c r="G37" s="66">
        <f>E37*A37</f>
        <v>39484.1</v>
      </c>
    </row>
    <row r="38" customFormat="1" ht="15" spans="1:7">
      <c r="A38" s="38"/>
      <c r="B38" s="38"/>
      <c r="C38" s="67" t="s">
        <v>63</v>
      </c>
      <c r="D38" s="68"/>
      <c r="E38" s="42"/>
      <c r="F38" s="38"/>
      <c r="G38" s="69"/>
    </row>
    <row r="39" customFormat="1" ht="15.75" spans="1:7">
      <c r="A39" s="14"/>
      <c r="B39" s="14"/>
      <c r="C39" s="70" t="s">
        <v>91</v>
      </c>
      <c r="D39" s="13"/>
      <c r="E39" s="47"/>
      <c r="F39" s="14"/>
      <c r="G39" s="71"/>
    </row>
    <row r="40" customFormat="1" ht="15" spans="1:7">
      <c r="A40" s="32">
        <v>1</v>
      </c>
      <c r="B40" s="32" t="s">
        <v>12</v>
      </c>
      <c r="C40" s="64" t="s">
        <v>81</v>
      </c>
      <c r="D40" s="65">
        <v>68995</v>
      </c>
      <c r="E40" s="36">
        <f>(D40*0.78)-7000</f>
        <v>46816.1</v>
      </c>
      <c r="F40" s="32" t="s">
        <v>14</v>
      </c>
      <c r="G40" s="66">
        <f>E40*A40</f>
        <v>46816.1</v>
      </c>
    </row>
    <row r="41" customFormat="1" ht="15" spans="1:7">
      <c r="A41" s="38"/>
      <c r="B41" s="38"/>
      <c r="C41" s="67" t="s">
        <v>63</v>
      </c>
      <c r="D41" s="68"/>
      <c r="E41" s="42"/>
      <c r="F41" s="38"/>
      <c r="G41" s="69"/>
    </row>
    <row r="42" customFormat="1" ht="15.75" spans="1:7">
      <c r="A42" s="14"/>
      <c r="B42" s="14"/>
      <c r="C42" s="70" t="s">
        <v>82</v>
      </c>
      <c r="D42" s="13"/>
      <c r="E42" s="47"/>
      <c r="F42" s="14"/>
      <c r="G42" s="71"/>
    </row>
    <row r="43" customFormat="1" ht="15" spans="1:7">
      <c r="A43" s="32">
        <v>1</v>
      </c>
      <c r="B43" s="32" t="s">
        <v>12</v>
      </c>
      <c r="C43" s="64" t="s">
        <v>62</v>
      </c>
      <c r="D43" s="65">
        <v>76595</v>
      </c>
      <c r="E43" s="36">
        <f>(D43*0.78)-7000</f>
        <v>52744.1</v>
      </c>
      <c r="F43" s="32" t="s">
        <v>14</v>
      </c>
      <c r="G43" s="66">
        <f>E43*A43</f>
        <v>52744.1</v>
      </c>
    </row>
    <row r="44" customFormat="1" ht="15" spans="1:7">
      <c r="A44" s="38"/>
      <c r="B44" s="38"/>
      <c r="C44" s="67" t="s">
        <v>63</v>
      </c>
      <c r="D44" s="68"/>
      <c r="E44" s="42"/>
      <c r="F44" s="38"/>
      <c r="G44" s="69"/>
    </row>
    <row r="45" customFormat="1" ht="15.75" spans="1:7">
      <c r="A45" s="14"/>
      <c r="B45" s="14"/>
      <c r="C45" s="70" t="s">
        <v>64</v>
      </c>
      <c r="D45" s="13"/>
      <c r="E45" s="47"/>
      <c r="F45" s="14"/>
      <c r="G45" s="71"/>
    </row>
    <row r="46" s="24" customFormat="1" ht="15" spans="1:7">
      <c r="A46" s="49" t="s">
        <v>18</v>
      </c>
      <c r="B46" s="50"/>
      <c r="C46" s="50"/>
      <c r="D46" s="51"/>
      <c r="E46" s="52"/>
      <c r="F46" s="129" t="s">
        <v>14</v>
      </c>
      <c r="G46" s="54">
        <v>600</v>
      </c>
    </row>
    <row r="47" s="24" customFormat="1" ht="17.25" spans="1:7">
      <c r="A47" s="55" t="s">
        <v>19</v>
      </c>
      <c r="B47" s="56"/>
      <c r="C47" s="56"/>
      <c r="D47" s="57"/>
      <c r="E47" s="58"/>
      <c r="F47" s="97" t="s">
        <v>14</v>
      </c>
      <c r="G47" s="60">
        <f>SUM(G34:G46)</f>
        <v>168988.4</v>
      </c>
    </row>
    <row r="48" ht="16.5" spans="1:7">
      <c r="A48" s="61"/>
      <c r="B48" s="61"/>
      <c r="C48" s="61"/>
      <c r="D48" s="61"/>
      <c r="E48" s="61"/>
      <c r="F48" s="62"/>
      <c r="G48" s="63"/>
    </row>
    <row r="49" spans="1:1">
      <c r="A49" s="24" t="s">
        <v>20</v>
      </c>
    </row>
    <row r="50" spans="2:2">
      <c r="B50" s="24" t="s">
        <v>21</v>
      </c>
    </row>
    <row r="52" s="24" customFormat="1" spans="1:1">
      <c r="A52" s="24" t="s">
        <v>22</v>
      </c>
    </row>
    <row r="53" customFormat="1" ht="15" spans="2:2">
      <c r="B53" s="1" t="s">
        <v>65</v>
      </c>
    </row>
    <row r="54" customFormat="1" ht="15" spans="2:2">
      <c r="B54" s="1" t="s">
        <v>66</v>
      </c>
    </row>
    <row r="55" customFormat="1" ht="15" spans="2:2">
      <c r="B55" s="1" t="s">
        <v>67</v>
      </c>
    </row>
    <row r="56" customFormat="1" ht="15" spans="2:2">
      <c r="B56" s="24"/>
    </row>
    <row r="57" spans="1:1">
      <c r="A57" s="24" t="s">
        <v>24</v>
      </c>
    </row>
    <row r="58" s="24" customFormat="1" spans="2:2">
      <c r="B58" s="1" t="s">
        <v>54</v>
      </c>
    </row>
    <row r="59" s="25" customFormat="1"/>
    <row r="60" spans="1:1">
      <c r="A60" s="24" t="s">
        <v>26</v>
      </c>
    </row>
    <row r="61" spans="2:2">
      <c r="B61" s="24" t="s">
        <v>27</v>
      </c>
    </row>
    <row r="63" spans="2:2">
      <c r="B63" s="24" t="s">
        <v>28</v>
      </c>
    </row>
    <row r="65" spans="2:2">
      <c r="B65" s="24" t="s">
        <v>29</v>
      </c>
    </row>
    <row r="71" spans="1:1">
      <c r="A71" s="24" t="s">
        <v>30</v>
      </c>
    </row>
    <row r="74" spans="1:1">
      <c r="A74" s="24" t="s">
        <v>31</v>
      </c>
    </row>
    <row r="75" spans="1:1">
      <c r="A75" s="24" t="s">
        <v>32</v>
      </c>
    </row>
    <row r="78" spans="1:4">
      <c r="A78" s="24" t="s">
        <v>57</v>
      </c>
      <c r="D78" s="24" t="s">
        <v>34</v>
      </c>
    </row>
    <row r="81" spans="1:4">
      <c r="A81" s="24" t="s">
        <v>35</v>
      </c>
      <c r="D81" s="24" t="s">
        <v>36</v>
      </c>
    </row>
    <row r="82" spans="1:4">
      <c r="A82" s="24" t="s">
        <v>37</v>
      </c>
      <c r="D82" s="24" t="s">
        <v>38</v>
      </c>
    </row>
    <row r="86" spans="1:5">
      <c r="A86" s="1" t="s">
        <v>243</v>
      </c>
      <c r="D86" s="24" t="s">
        <v>40</v>
      </c>
      <c r="E86" s="24" t="s">
        <v>41</v>
      </c>
    </row>
    <row r="87" spans="1:5">
      <c r="A87" s="24" t="s">
        <v>59</v>
      </c>
      <c r="E87" s="24" t="s">
        <v>43</v>
      </c>
    </row>
  </sheetData>
  <mergeCells count="47">
    <mergeCell ref="A4:B4"/>
    <mergeCell ref="A29:E29"/>
    <mergeCell ref="A30:E30"/>
    <mergeCell ref="A46:E46"/>
    <mergeCell ref="A47:E47"/>
    <mergeCell ref="A20:A22"/>
    <mergeCell ref="A23:A25"/>
    <mergeCell ref="A26:A28"/>
    <mergeCell ref="A34:A36"/>
    <mergeCell ref="A37:A39"/>
    <mergeCell ref="A40:A42"/>
    <mergeCell ref="A43:A45"/>
    <mergeCell ref="B20:B22"/>
    <mergeCell ref="B23:B25"/>
    <mergeCell ref="B26:B28"/>
    <mergeCell ref="B34:B36"/>
    <mergeCell ref="B37:B39"/>
    <mergeCell ref="B40:B42"/>
    <mergeCell ref="B43:B45"/>
    <mergeCell ref="D20:D22"/>
    <mergeCell ref="D23:D25"/>
    <mergeCell ref="D26:D28"/>
    <mergeCell ref="D34:D36"/>
    <mergeCell ref="D37:D39"/>
    <mergeCell ref="D40:D42"/>
    <mergeCell ref="D43:D45"/>
    <mergeCell ref="E20:E22"/>
    <mergeCell ref="E23:E25"/>
    <mergeCell ref="E26:E28"/>
    <mergeCell ref="E34:E36"/>
    <mergeCell ref="E37:E39"/>
    <mergeCell ref="E40:E42"/>
    <mergeCell ref="E43:E45"/>
    <mergeCell ref="F20:F22"/>
    <mergeCell ref="F23:F25"/>
    <mergeCell ref="F26:F28"/>
    <mergeCell ref="F34:F36"/>
    <mergeCell ref="F37:F39"/>
    <mergeCell ref="F40:F42"/>
    <mergeCell ref="F43:F45"/>
    <mergeCell ref="G20:G22"/>
    <mergeCell ref="G23:G25"/>
    <mergeCell ref="G26:G28"/>
    <mergeCell ref="G34:G36"/>
    <mergeCell ref="G37:G39"/>
    <mergeCell ref="G40:G42"/>
    <mergeCell ref="G43:G45"/>
  </mergeCells>
  <pageMargins left="0.393055555555556" right="0.17" top="0.84" bottom="0.590277777777778" header="0.5" footer="0.196527777777778"/>
  <pageSetup paperSize="1" scale="55" orientation="portrait" horizontalDpi="120" verticalDpi="7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7"/>
  <sheetViews>
    <sheetView topLeftCell="A7" workbookViewId="0">
      <selection activeCell="I62" sqref="I62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4.2857142857143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9.5714285714286" style="1" customWidth="1"/>
    <col min="8" max="16384" width="9.1047619047619" style="1"/>
  </cols>
  <sheetData>
    <row r="4" spans="1:2">
      <c r="A4" s="107">
        <v>45294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60</v>
      </c>
    </row>
    <row r="8" spans="1:1">
      <c r="A8" s="1" t="s">
        <v>61</v>
      </c>
    </row>
    <row r="11" spans="1:1">
      <c r="A11" s="1" t="s">
        <v>2</v>
      </c>
    </row>
    <row r="13" spans="2:2">
      <c r="B13" s="1" t="s">
        <v>3</v>
      </c>
    </row>
    <row r="14" spans="2:2">
      <c r="B14" s="1" t="s">
        <v>4</v>
      </c>
    </row>
    <row r="17" spans="1:1">
      <c r="A17" s="1" t="s">
        <v>5</v>
      </c>
    </row>
    <row r="18" ht="15" spans="3:3">
      <c r="C18" s="23"/>
    </row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spans="1:7">
      <c r="A20" s="32">
        <v>5</v>
      </c>
      <c r="B20" s="32" t="s">
        <v>12</v>
      </c>
      <c r="C20" s="64" t="s">
        <v>62</v>
      </c>
      <c r="D20" s="65">
        <v>76595</v>
      </c>
      <c r="E20" s="36">
        <f>(D20*0.78)-7000</f>
        <v>52744.1</v>
      </c>
      <c r="F20" s="32" t="s">
        <v>14</v>
      </c>
      <c r="G20" s="66">
        <f>E20*A20</f>
        <v>263720.5</v>
      </c>
    </row>
    <row r="21" spans="1:7">
      <c r="A21" s="38"/>
      <c r="B21" s="38"/>
      <c r="C21" s="67" t="s">
        <v>63</v>
      </c>
      <c r="D21" s="68"/>
      <c r="E21" s="42"/>
      <c r="F21" s="38"/>
      <c r="G21" s="69"/>
    </row>
    <row r="22" ht="15" spans="1:7">
      <c r="A22" s="14"/>
      <c r="B22" s="14"/>
      <c r="C22" s="70" t="s">
        <v>64</v>
      </c>
      <c r="D22" s="13"/>
      <c r="E22" s="47"/>
      <c r="F22" s="14"/>
      <c r="G22" s="71"/>
    </row>
    <row r="23" ht="15" spans="1:7">
      <c r="A23" s="4" t="s">
        <v>18</v>
      </c>
      <c r="B23" s="10"/>
      <c r="C23" s="11"/>
      <c r="D23" s="12"/>
      <c r="E23" s="13"/>
      <c r="F23" s="14" t="s">
        <v>14</v>
      </c>
      <c r="G23" s="15">
        <v>600</v>
      </c>
    </row>
    <row r="24" ht="17.25" spans="1:7">
      <c r="A24" s="99" t="s">
        <v>19</v>
      </c>
      <c r="B24" s="104"/>
      <c r="C24" s="104"/>
      <c r="D24" s="100"/>
      <c r="E24" s="101"/>
      <c r="F24" s="105" t="s">
        <v>14</v>
      </c>
      <c r="G24" s="103">
        <f>SUM(G20:G23)</f>
        <v>264320.5</v>
      </c>
    </row>
    <row r="25" ht="16.5" spans="1:7">
      <c r="A25" s="112"/>
      <c r="B25" s="112"/>
      <c r="C25" s="112"/>
      <c r="D25" s="112"/>
      <c r="E25" s="112"/>
      <c r="F25" s="117"/>
      <c r="G25" s="114"/>
    </row>
    <row r="26" spans="1:1">
      <c r="A26" s="1" t="s">
        <v>20</v>
      </c>
    </row>
    <row r="27" spans="2:2">
      <c r="B27" s="1" t="s">
        <v>21</v>
      </c>
    </row>
    <row r="29" spans="1:1">
      <c r="A29" s="1" t="s">
        <v>22</v>
      </c>
    </row>
    <row r="30" spans="2:2">
      <c r="B30" s="1" t="s">
        <v>65</v>
      </c>
    </row>
    <row r="31" spans="2:2">
      <c r="B31" s="1" t="s">
        <v>66</v>
      </c>
    </row>
    <row r="32" spans="2:2">
      <c r="B32" s="1" t="s">
        <v>67</v>
      </c>
    </row>
    <row r="34" spans="1:1">
      <c r="A34" s="1" t="s">
        <v>24</v>
      </c>
    </row>
    <row r="35" spans="2:2">
      <c r="B35" s="1" t="s">
        <v>54</v>
      </c>
    </row>
    <row r="36" s="2" customFormat="1"/>
    <row r="37" spans="1:1">
      <c r="A37" s="1" t="s">
        <v>26</v>
      </c>
    </row>
    <row r="38" spans="2:2">
      <c r="B38" s="1" t="s">
        <v>27</v>
      </c>
    </row>
    <row r="39" s="2" customFormat="1" spans="2:2">
      <c r="B39" s="23"/>
    </row>
    <row r="40" spans="2:2">
      <c r="B40" s="1" t="s">
        <v>28</v>
      </c>
    </row>
    <row r="42" spans="2:2">
      <c r="B42" s="1" t="s">
        <v>29</v>
      </c>
    </row>
    <row r="49" spans="1:1">
      <c r="A49" s="1" t="s">
        <v>30</v>
      </c>
    </row>
    <row r="52" spans="1:1">
      <c r="A52" s="1" t="s">
        <v>31</v>
      </c>
    </row>
    <row r="53" spans="1:1">
      <c r="A53" s="1" t="s">
        <v>32</v>
      </c>
    </row>
    <row r="56" spans="1:4">
      <c r="A56" s="1" t="s">
        <v>57</v>
      </c>
      <c r="D56" s="1" t="s">
        <v>34</v>
      </c>
    </row>
    <row r="59" spans="1:4">
      <c r="A59" s="1" t="s">
        <v>35</v>
      </c>
      <c r="D59" s="1" t="s">
        <v>36</v>
      </c>
    </row>
    <row r="60" spans="1:4">
      <c r="A60" s="1" t="s">
        <v>37</v>
      </c>
      <c r="D60" s="1" t="s">
        <v>38</v>
      </c>
    </row>
    <row r="66" spans="1:5">
      <c r="A66" s="1" t="s">
        <v>68</v>
      </c>
      <c r="D66" s="1" t="s">
        <v>40</v>
      </c>
      <c r="E66" s="1" t="s">
        <v>41</v>
      </c>
    </row>
    <row r="67" spans="1:5">
      <c r="A67" s="1" t="s">
        <v>69</v>
      </c>
      <c r="E67" s="1" t="s">
        <v>43</v>
      </c>
    </row>
  </sheetData>
  <mergeCells count="8">
    <mergeCell ref="A4:B4"/>
    <mergeCell ref="A24:E24"/>
    <mergeCell ref="A20:A22"/>
    <mergeCell ref="B20:B22"/>
    <mergeCell ref="D20:D22"/>
    <mergeCell ref="E20:E22"/>
    <mergeCell ref="F20:F22"/>
    <mergeCell ref="G20:G22"/>
  </mergeCells>
  <pageMargins left="0.393055555555556" right="0.17" top="0.84" bottom="0.590277777777778" header="0.5" footer="0.196527777777778"/>
  <pageSetup paperSize="1" scale="73" orientation="portrait" horizontalDpi="120" verticalDpi="72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81"/>
  <sheetViews>
    <sheetView topLeftCell="A28" workbookViewId="0">
      <selection activeCell="C67" sqref="C67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4.2857142857143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9.5714285714286" style="1" customWidth="1"/>
    <col min="8" max="16384" width="9.1047619047619" style="1"/>
  </cols>
  <sheetData>
    <row r="4" spans="1:2">
      <c r="A4" s="107">
        <v>45667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102</v>
      </c>
    </row>
    <row r="8" spans="1:1">
      <c r="A8" s="1" t="s">
        <v>103</v>
      </c>
    </row>
    <row r="11" spans="1:1">
      <c r="A11" s="1" t="s">
        <v>2</v>
      </c>
    </row>
    <row r="13" spans="2:2">
      <c r="B13" s="1" t="s">
        <v>3</v>
      </c>
    </row>
    <row r="14" spans="2:2">
      <c r="B14" s="1" t="s">
        <v>4</v>
      </c>
    </row>
    <row r="17" spans="1:1">
      <c r="A17" s="1" t="s">
        <v>5</v>
      </c>
    </row>
    <row r="18" ht="15" spans="3:3">
      <c r="C18" s="23" t="s">
        <v>118</v>
      </c>
    </row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spans="1:7">
      <c r="A20" s="32">
        <v>1</v>
      </c>
      <c r="B20" s="32" t="s">
        <v>12</v>
      </c>
      <c r="C20" s="64" t="s">
        <v>167</v>
      </c>
      <c r="D20" s="65">
        <v>29995</v>
      </c>
      <c r="E20" s="36">
        <f>(D20*0.78)-4000</f>
        <v>19396.1</v>
      </c>
      <c r="F20" s="32" t="s">
        <v>14</v>
      </c>
      <c r="G20" s="66">
        <f>E20*A20</f>
        <v>19396.1</v>
      </c>
    </row>
    <row r="21" spans="1:7">
      <c r="A21" s="38"/>
      <c r="B21" s="38"/>
      <c r="C21" s="67" t="s">
        <v>120</v>
      </c>
      <c r="D21" s="68"/>
      <c r="E21" s="42"/>
      <c r="F21" s="38"/>
      <c r="G21" s="69"/>
    </row>
    <row r="22" ht="15" spans="1:7">
      <c r="A22" s="14"/>
      <c r="B22" s="14"/>
      <c r="C22" s="70" t="s">
        <v>168</v>
      </c>
      <c r="D22" s="13"/>
      <c r="E22" s="47"/>
      <c r="F22" s="14"/>
      <c r="G22" s="71"/>
    </row>
    <row r="23" spans="1:7">
      <c r="A23" s="32">
        <v>1</v>
      </c>
      <c r="B23" s="32" t="s">
        <v>12</v>
      </c>
      <c r="C23" s="64" t="s">
        <v>119</v>
      </c>
      <c r="D23" s="65">
        <v>32995</v>
      </c>
      <c r="E23" s="36">
        <f>(D23*0.78)-4000</f>
        <v>21736.1</v>
      </c>
      <c r="F23" s="32" t="s">
        <v>14</v>
      </c>
      <c r="G23" s="66">
        <f>E23*A23</f>
        <v>21736.1</v>
      </c>
    </row>
    <row r="24" spans="1:7">
      <c r="A24" s="38"/>
      <c r="B24" s="38"/>
      <c r="C24" s="67" t="s">
        <v>120</v>
      </c>
      <c r="D24" s="68"/>
      <c r="E24" s="42"/>
      <c r="F24" s="38"/>
      <c r="G24" s="69"/>
    </row>
    <row r="25" ht="15" spans="1:7">
      <c r="A25" s="14"/>
      <c r="B25" s="14"/>
      <c r="C25" s="70" t="s">
        <v>51</v>
      </c>
      <c r="D25" s="13"/>
      <c r="E25" s="47"/>
      <c r="F25" s="14"/>
      <c r="G25" s="71"/>
    </row>
    <row r="26" ht="15" spans="1:7">
      <c r="A26" s="4" t="s">
        <v>18</v>
      </c>
      <c r="B26" s="10"/>
      <c r="C26" s="11"/>
      <c r="D26" s="12"/>
      <c r="E26" s="13"/>
      <c r="F26" s="14" t="s">
        <v>14</v>
      </c>
      <c r="G26" s="15">
        <v>600</v>
      </c>
    </row>
    <row r="27" ht="17.25" spans="1:7">
      <c r="A27" s="99" t="s">
        <v>19</v>
      </c>
      <c r="B27" s="104"/>
      <c r="C27" s="104"/>
      <c r="D27" s="100"/>
      <c r="E27" s="101"/>
      <c r="F27" s="105" t="s">
        <v>14</v>
      </c>
      <c r="G27" s="103">
        <f>SUM(G20:G26)</f>
        <v>41732.2</v>
      </c>
    </row>
    <row r="28" ht="16.5" spans="1:7">
      <c r="A28" s="112"/>
      <c r="B28" s="112"/>
      <c r="C28" s="112"/>
      <c r="D28" s="112"/>
      <c r="E28" s="112"/>
      <c r="F28" s="117"/>
      <c r="G28" s="114"/>
    </row>
    <row r="29" ht="15" spans="3:3">
      <c r="C29" s="23" t="s">
        <v>121</v>
      </c>
    </row>
    <row r="30" ht="25.5" customHeight="1" spans="1:7">
      <c r="A30" s="108" t="s">
        <v>6</v>
      </c>
      <c r="B30" s="108" t="s">
        <v>7</v>
      </c>
      <c r="C30" s="108" t="s">
        <v>8</v>
      </c>
      <c r="D30" s="108" t="s">
        <v>9</v>
      </c>
      <c r="E30" s="109" t="s">
        <v>10</v>
      </c>
      <c r="F30" s="110"/>
      <c r="G30" s="111" t="s">
        <v>11</v>
      </c>
    </row>
    <row r="31" spans="1:7">
      <c r="A31" s="32">
        <v>1</v>
      </c>
      <c r="B31" s="32" t="s">
        <v>12</v>
      </c>
      <c r="C31" s="64" t="s">
        <v>169</v>
      </c>
      <c r="D31" s="65">
        <v>42595</v>
      </c>
      <c r="E31" s="36">
        <f>(D31*0.78)-7000</f>
        <v>26224.1</v>
      </c>
      <c r="F31" s="32" t="s">
        <v>14</v>
      </c>
      <c r="G31" s="66">
        <f>E31*A31</f>
        <v>26224.1</v>
      </c>
    </row>
    <row r="32" spans="1:7">
      <c r="A32" s="38"/>
      <c r="B32" s="38"/>
      <c r="C32" s="67" t="s">
        <v>63</v>
      </c>
      <c r="D32" s="68"/>
      <c r="E32" s="42"/>
      <c r="F32" s="38"/>
      <c r="G32" s="69"/>
    </row>
    <row r="33" ht="15" spans="1:7">
      <c r="A33" s="14"/>
      <c r="B33" s="14"/>
      <c r="C33" s="70" t="s">
        <v>170</v>
      </c>
      <c r="D33" s="13"/>
      <c r="E33" s="47"/>
      <c r="F33" s="14"/>
      <c r="G33" s="71"/>
    </row>
    <row r="34" spans="1:7">
      <c r="A34" s="32">
        <v>1</v>
      </c>
      <c r="B34" s="32" t="s">
        <v>12</v>
      </c>
      <c r="C34" s="64" t="s">
        <v>122</v>
      </c>
      <c r="D34" s="65">
        <v>46595</v>
      </c>
      <c r="E34" s="36">
        <f>(D34*0.78)-7000</f>
        <v>29344.1</v>
      </c>
      <c r="F34" s="32" t="s">
        <v>14</v>
      </c>
      <c r="G34" s="66">
        <f>E34*A34</f>
        <v>29344.1</v>
      </c>
    </row>
    <row r="35" spans="1:7">
      <c r="A35" s="38"/>
      <c r="B35" s="38"/>
      <c r="C35" s="67" t="s">
        <v>63</v>
      </c>
      <c r="D35" s="68"/>
      <c r="E35" s="42"/>
      <c r="F35" s="38"/>
      <c r="G35" s="69"/>
    </row>
    <row r="36" ht="15" spans="1:7">
      <c r="A36" s="14"/>
      <c r="B36" s="14"/>
      <c r="C36" s="70" t="s">
        <v>123</v>
      </c>
      <c r="D36" s="13"/>
      <c r="E36" s="47"/>
      <c r="F36" s="14"/>
      <c r="G36" s="71"/>
    </row>
    <row r="37" ht="15" spans="1:7">
      <c r="A37" s="4" t="s">
        <v>18</v>
      </c>
      <c r="B37" s="10"/>
      <c r="C37" s="11"/>
      <c r="D37" s="12"/>
      <c r="E37" s="13"/>
      <c r="F37" s="14" t="s">
        <v>14</v>
      </c>
      <c r="G37" s="15">
        <v>600</v>
      </c>
    </row>
    <row r="38" ht="17.25" spans="1:7">
      <c r="A38" s="99" t="s">
        <v>19</v>
      </c>
      <c r="B38" s="104"/>
      <c r="C38" s="104"/>
      <c r="D38" s="100"/>
      <c r="E38" s="101"/>
      <c r="F38" s="105" t="s">
        <v>14</v>
      </c>
      <c r="G38" s="103">
        <f>SUM(G31:G37)</f>
        <v>56168.2</v>
      </c>
    </row>
    <row r="39" ht="16.5" spans="1:7">
      <c r="A39" s="112"/>
      <c r="B39" s="112"/>
      <c r="C39" s="112"/>
      <c r="D39" s="112"/>
      <c r="E39" s="112"/>
      <c r="F39" s="117"/>
      <c r="G39" s="114"/>
    </row>
    <row r="40" spans="1:1">
      <c r="A40" s="1" t="s">
        <v>20</v>
      </c>
    </row>
    <row r="41" spans="2:2">
      <c r="B41" s="1" t="s">
        <v>21</v>
      </c>
    </row>
    <row r="43" spans="1:1">
      <c r="A43" s="1" t="s">
        <v>22</v>
      </c>
    </row>
    <row r="44" spans="2:2">
      <c r="B44" s="1" t="s">
        <v>65</v>
      </c>
    </row>
    <row r="45" spans="2:2">
      <c r="B45" s="1" t="s">
        <v>66</v>
      </c>
    </row>
    <row r="46" spans="2:2">
      <c r="B46" s="1" t="s">
        <v>67</v>
      </c>
    </row>
    <row r="48" spans="1:1">
      <c r="A48" s="1" t="s">
        <v>24</v>
      </c>
    </row>
    <row r="49" spans="2:2">
      <c r="B49" s="1" t="s">
        <v>54</v>
      </c>
    </row>
    <row r="50" s="2" customFormat="1"/>
    <row r="51" spans="1:1">
      <c r="A51" s="1" t="s">
        <v>26</v>
      </c>
    </row>
    <row r="52" spans="2:2">
      <c r="B52" s="1" t="s">
        <v>27</v>
      </c>
    </row>
    <row r="53" s="2" customFormat="1" spans="2:2">
      <c r="B53" s="23"/>
    </row>
    <row r="54" spans="2:2">
      <c r="B54" s="1" t="s">
        <v>28</v>
      </c>
    </row>
    <row r="56" spans="2:2">
      <c r="B56" s="1" t="s">
        <v>29</v>
      </c>
    </row>
    <row r="63" spans="1:1">
      <c r="A63" s="1" t="s">
        <v>30</v>
      </c>
    </row>
    <row r="66" spans="1:1">
      <c r="A66" s="1" t="s">
        <v>31</v>
      </c>
    </row>
    <row r="67" spans="1:1">
      <c r="A67" s="1" t="s">
        <v>32</v>
      </c>
    </row>
    <row r="70" spans="1:4">
      <c r="A70" s="1" t="s">
        <v>57</v>
      </c>
      <c r="D70" s="1" t="s">
        <v>34</v>
      </c>
    </row>
    <row r="73" spans="1:4">
      <c r="A73" s="1" t="s">
        <v>35</v>
      </c>
      <c r="D73" s="1" t="s">
        <v>36</v>
      </c>
    </row>
    <row r="74" spans="1:4">
      <c r="A74" s="1" t="s">
        <v>37</v>
      </c>
      <c r="D74" s="1" t="s">
        <v>38</v>
      </c>
    </row>
    <row r="80" spans="1:5">
      <c r="A80" s="1" t="s">
        <v>244</v>
      </c>
      <c r="D80" s="1" t="s">
        <v>40</v>
      </c>
      <c r="E80" s="1" t="s">
        <v>41</v>
      </c>
    </row>
    <row r="81" spans="1:5">
      <c r="A81" s="1" t="s">
        <v>245</v>
      </c>
      <c r="E81" s="1" t="s">
        <v>43</v>
      </c>
    </row>
  </sheetData>
  <mergeCells count="27">
    <mergeCell ref="A4:B4"/>
    <mergeCell ref="A27:E27"/>
    <mergeCell ref="A38:E38"/>
    <mergeCell ref="A20:A22"/>
    <mergeCell ref="A23:A25"/>
    <mergeCell ref="A31:A33"/>
    <mergeCell ref="A34:A36"/>
    <mergeCell ref="B20:B22"/>
    <mergeCell ref="B23:B25"/>
    <mergeCell ref="B31:B33"/>
    <mergeCell ref="B34:B36"/>
    <mergeCell ref="D20:D22"/>
    <mergeCell ref="D23:D25"/>
    <mergeCell ref="D31:D33"/>
    <mergeCell ref="D34:D36"/>
    <mergeCell ref="E20:E22"/>
    <mergeCell ref="E23:E25"/>
    <mergeCell ref="E31:E33"/>
    <mergeCell ref="E34:E36"/>
    <mergeCell ref="F20:F22"/>
    <mergeCell ref="F23:F25"/>
    <mergeCell ref="F31:F33"/>
    <mergeCell ref="F34:F36"/>
    <mergeCell ref="G20:G22"/>
    <mergeCell ref="G23:G25"/>
    <mergeCell ref="G31:G33"/>
    <mergeCell ref="G34:G36"/>
  </mergeCells>
  <pageMargins left="0.393055555555556" right="0.17" top="0.84" bottom="0.590277777777778" header="0.5" footer="0.196527777777778"/>
  <pageSetup paperSize="1" scale="60" orientation="portrait" horizontalDpi="120" verticalDpi="72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4"/>
  <sheetViews>
    <sheetView topLeftCell="A64" workbookViewId="0">
      <selection activeCell="A73" sqref="A73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5.4380952380952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8.4380952380952" style="1" customWidth="1"/>
    <col min="8" max="16384" width="9.1047619047619" style="1"/>
  </cols>
  <sheetData>
    <row r="4" spans="1:2">
      <c r="A4" s="107">
        <v>45667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246</v>
      </c>
    </row>
    <row r="8" spans="1:1">
      <c r="A8" s="1" t="s">
        <v>247</v>
      </c>
    </row>
    <row r="9" spans="1:1">
      <c r="A9" s="1" t="s">
        <v>248</v>
      </c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5</v>
      </c>
    </row>
    <row r="19" ht="15" spans="3:3">
      <c r="C19" s="23" t="s">
        <v>118</v>
      </c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72">
        <v>1</v>
      </c>
      <c r="B21" s="118" t="s">
        <v>12</v>
      </c>
      <c r="C21" s="119" t="s">
        <v>249</v>
      </c>
      <c r="D21" s="120">
        <v>16195</v>
      </c>
      <c r="E21" s="75">
        <f>(D21*0.78)-800</f>
        <v>11832.1</v>
      </c>
      <c r="F21" s="72" t="s">
        <v>14</v>
      </c>
      <c r="G21" s="121">
        <f>E21*A21</f>
        <v>11832.1</v>
      </c>
    </row>
    <row r="22" spans="1:7">
      <c r="A22" s="77"/>
      <c r="B22" s="122"/>
      <c r="C22" s="123" t="s">
        <v>250</v>
      </c>
      <c r="D22" s="124"/>
      <c r="E22" s="80"/>
      <c r="F22" s="77"/>
      <c r="G22" s="125"/>
    </row>
    <row r="23" spans="1:7">
      <c r="A23" s="77"/>
      <c r="B23" s="122"/>
      <c r="C23" s="123" t="s">
        <v>251</v>
      </c>
      <c r="D23" s="124"/>
      <c r="E23" s="80"/>
      <c r="F23" s="77"/>
      <c r="G23" s="125"/>
    </row>
    <row r="24" ht="15" spans="1:7">
      <c r="A24" s="82"/>
      <c r="B24" s="126"/>
      <c r="C24" s="127" t="s">
        <v>112</v>
      </c>
      <c r="D24" s="130"/>
      <c r="E24" s="85"/>
      <c r="F24" s="82"/>
      <c r="G24" s="131"/>
    </row>
    <row r="25" ht="15" spans="1:7">
      <c r="A25" s="4" t="s">
        <v>18</v>
      </c>
      <c r="B25" s="16"/>
      <c r="C25" s="16"/>
      <c r="D25" s="5"/>
      <c r="E25" s="6"/>
      <c r="F25" s="17" t="s">
        <v>14</v>
      </c>
      <c r="G25" s="8">
        <v>1000</v>
      </c>
    </row>
    <row r="26" ht="17.25" spans="1:7">
      <c r="A26" s="99" t="s">
        <v>19</v>
      </c>
      <c r="B26" s="100"/>
      <c r="C26" s="100"/>
      <c r="D26" s="100"/>
      <c r="E26" s="101"/>
      <c r="F26" s="105" t="s">
        <v>14</v>
      </c>
      <c r="G26" s="103">
        <f>SUM(G21:G25)</f>
        <v>12832.1</v>
      </c>
    </row>
    <row r="27" ht="16.5" spans="1:7">
      <c r="A27" s="112"/>
      <c r="B27" s="112"/>
      <c r="C27" s="112"/>
      <c r="D27" s="112"/>
      <c r="E27" s="112"/>
      <c r="F27" s="117"/>
      <c r="G27" s="114"/>
    </row>
    <row r="28" ht="15" spans="3:3">
      <c r="C28" s="23" t="s">
        <v>252</v>
      </c>
    </row>
    <row r="29" ht="25.5" customHeight="1" spans="1:7">
      <c r="A29" s="108" t="s">
        <v>6</v>
      </c>
      <c r="B29" s="108" t="s">
        <v>7</v>
      </c>
      <c r="C29" s="108" t="s">
        <v>8</v>
      </c>
      <c r="D29" s="108" t="s">
        <v>9</v>
      </c>
      <c r="E29" s="109" t="s">
        <v>10</v>
      </c>
      <c r="F29" s="110"/>
      <c r="G29" s="111" t="s">
        <v>11</v>
      </c>
    </row>
    <row r="30" spans="1:7">
      <c r="A30" s="32">
        <v>1</v>
      </c>
      <c r="B30" s="32" t="s">
        <v>12</v>
      </c>
      <c r="C30" s="34" t="s">
        <v>109</v>
      </c>
      <c r="D30" s="65">
        <v>17995</v>
      </c>
      <c r="E30" s="36">
        <f>(D30*0.78)-800</f>
        <v>13236.1</v>
      </c>
      <c r="F30" s="32" t="s">
        <v>14</v>
      </c>
      <c r="G30" s="66">
        <f>E30*A30</f>
        <v>13236.1</v>
      </c>
    </row>
    <row r="31" spans="1:7">
      <c r="A31" s="38"/>
      <c r="B31" s="38"/>
      <c r="C31" s="40" t="s">
        <v>110</v>
      </c>
      <c r="D31" s="68"/>
      <c r="E31" s="42"/>
      <c r="F31" s="38"/>
      <c r="G31" s="69"/>
    </row>
    <row r="32" spans="1:7">
      <c r="A32" s="38"/>
      <c r="B32" s="38"/>
      <c r="C32" s="40" t="s">
        <v>111</v>
      </c>
      <c r="D32" s="68"/>
      <c r="E32" s="42"/>
      <c r="F32" s="38"/>
      <c r="G32" s="69"/>
    </row>
    <row r="33" ht="15" spans="1:7">
      <c r="A33" s="14"/>
      <c r="B33" s="14"/>
      <c r="C33" s="45" t="s">
        <v>112</v>
      </c>
      <c r="D33" s="13"/>
      <c r="E33" s="47"/>
      <c r="F33" s="14"/>
      <c r="G33" s="71"/>
    </row>
    <row r="34" ht="15" spans="1:7">
      <c r="A34" s="4" t="s">
        <v>18</v>
      </c>
      <c r="B34" s="16"/>
      <c r="C34" s="16"/>
      <c r="D34" s="5"/>
      <c r="E34" s="6"/>
      <c r="F34" s="17" t="s">
        <v>14</v>
      </c>
      <c r="G34" s="8">
        <v>1000</v>
      </c>
    </row>
    <row r="35" ht="17.25" spans="1:7">
      <c r="A35" s="99" t="s">
        <v>19</v>
      </c>
      <c r="B35" s="100"/>
      <c r="C35" s="100"/>
      <c r="D35" s="100"/>
      <c r="E35" s="101"/>
      <c r="F35" s="105" t="s">
        <v>14</v>
      </c>
      <c r="G35" s="103">
        <f>SUM(G30:G34)</f>
        <v>14236.1</v>
      </c>
    </row>
    <row r="36" ht="16.5" spans="1:7">
      <c r="A36" s="112"/>
      <c r="B36" s="112"/>
      <c r="C36" s="112"/>
      <c r="D36" s="112"/>
      <c r="E36" s="112"/>
      <c r="F36" s="113"/>
      <c r="G36" s="114"/>
    </row>
    <row r="37" spans="1:1">
      <c r="A37" s="1" t="s">
        <v>20</v>
      </c>
    </row>
    <row r="38" spans="2:2">
      <c r="B38" s="1" t="s">
        <v>21</v>
      </c>
    </row>
    <row r="40" s="1" customFormat="1" spans="1:1">
      <c r="A40" s="1" t="s">
        <v>22</v>
      </c>
    </row>
    <row r="41" s="1" customFormat="1" spans="2:2">
      <c r="B41" s="1" t="s">
        <v>23</v>
      </c>
    </row>
    <row r="43" spans="1:1">
      <c r="A43" s="1" t="s">
        <v>24</v>
      </c>
    </row>
    <row r="44" spans="2:2">
      <c r="B44" s="1" t="s">
        <v>25</v>
      </c>
    </row>
    <row r="45" s="2" customFormat="1"/>
    <row r="46" spans="1:1">
      <c r="A46" s="1" t="s">
        <v>26</v>
      </c>
    </row>
    <row r="47" spans="2:2">
      <c r="B47" s="1" t="s">
        <v>27</v>
      </c>
    </row>
    <row r="49" spans="2:2">
      <c r="B49" s="1" t="s">
        <v>28</v>
      </c>
    </row>
    <row r="51" spans="2:2">
      <c r="B51" s="1" t="s">
        <v>29</v>
      </c>
    </row>
    <row r="57" spans="1:1">
      <c r="A57" s="1" t="s">
        <v>30</v>
      </c>
    </row>
    <row r="60" spans="1:1">
      <c r="A60" s="1" t="s">
        <v>31</v>
      </c>
    </row>
    <row r="61" spans="1:1">
      <c r="A61" s="1" t="s">
        <v>32</v>
      </c>
    </row>
    <row r="64" spans="1:4">
      <c r="A64" s="1" t="s">
        <v>57</v>
      </c>
      <c r="D64" s="1" t="s">
        <v>34</v>
      </c>
    </row>
    <row r="67" spans="1:4">
      <c r="A67" s="1" t="s">
        <v>35</v>
      </c>
      <c r="D67" s="1" t="s">
        <v>36</v>
      </c>
    </row>
    <row r="68" spans="1:4">
      <c r="A68" s="1" t="s">
        <v>37</v>
      </c>
      <c r="D68" s="1" t="s">
        <v>38</v>
      </c>
    </row>
    <row r="73" spans="1:5">
      <c r="A73" s="1" t="s">
        <v>253</v>
      </c>
      <c r="D73" s="1" t="s">
        <v>40</v>
      </c>
      <c r="E73" s="1" t="s">
        <v>41</v>
      </c>
    </row>
    <row r="74" spans="1:5">
      <c r="A74" s="1" t="s">
        <v>254</v>
      </c>
      <c r="E74" s="1" t="s">
        <v>43</v>
      </c>
    </row>
  </sheetData>
  <mergeCells count="17">
    <mergeCell ref="A4:B4"/>
    <mergeCell ref="A25:E25"/>
    <mergeCell ref="A26:E26"/>
    <mergeCell ref="A34:E34"/>
    <mergeCell ref="A35:E35"/>
    <mergeCell ref="A21:A24"/>
    <mergeCell ref="A30:A33"/>
    <mergeCell ref="B21:B24"/>
    <mergeCell ref="B30:B33"/>
    <mergeCell ref="D21:D24"/>
    <mergeCell ref="D30:D33"/>
    <mergeCell ref="E21:E24"/>
    <mergeCell ref="E30:E33"/>
    <mergeCell ref="F21:F24"/>
    <mergeCell ref="F30:F33"/>
    <mergeCell ref="G21:G24"/>
    <mergeCell ref="G30:G33"/>
  </mergeCells>
  <pageMargins left="0.393055555555556" right="0.17" top="0.84" bottom="0.590277777777778" header="0.5" footer="0.196527777777778"/>
  <pageSetup paperSize="1" scale="65" orientation="portrait" horizontalDpi="120" verticalDpi="72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7"/>
  <sheetViews>
    <sheetView zoomScaleSheetLayoutView="60" workbookViewId="0">
      <selection activeCell="G30" sqref="G30:G32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1047619047619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45670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255</v>
      </c>
      <c r="B7" s="26"/>
    </row>
    <row r="8" spans="1:1">
      <c r="A8" s="26" t="s">
        <v>256</v>
      </c>
    </row>
    <row r="9" spans="1:1">
      <c r="A9" s="26" t="s">
        <v>257</v>
      </c>
    </row>
    <row r="10" spans="1:1">
      <c r="A10" s="26" t="s">
        <v>258</v>
      </c>
    </row>
    <row r="13" spans="1:1">
      <c r="A13" s="24" t="s">
        <v>2</v>
      </c>
    </row>
    <row r="15" spans="2:2">
      <c r="B15" s="24" t="s">
        <v>3</v>
      </c>
    </row>
    <row r="16" spans="2:2">
      <c r="B16" s="24" t="s">
        <v>4</v>
      </c>
    </row>
    <row r="19" spans="1:1">
      <c r="A19" s="24" t="s">
        <v>5</v>
      </c>
    </row>
    <row r="20" ht="15" spans="3:3">
      <c r="C20" s="27" t="s">
        <v>118</v>
      </c>
    </row>
    <row r="21" ht="25.5" customHeight="1" spans="1:7">
      <c r="A21" s="28" t="s">
        <v>6</v>
      </c>
      <c r="B21" s="28" t="s">
        <v>7</v>
      </c>
      <c r="C21" s="28" t="s">
        <v>8</v>
      </c>
      <c r="D21" s="28" t="s">
        <v>9</v>
      </c>
      <c r="E21" s="29" t="s">
        <v>10</v>
      </c>
      <c r="F21" s="30"/>
      <c r="G21" s="31" t="s">
        <v>11</v>
      </c>
    </row>
    <row r="22" spans="1:7">
      <c r="A22" s="32">
        <v>1</v>
      </c>
      <c r="B22" s="32" t="s">
        <v>12</v>
      </c>
      <c r="C22" s="64" t="s">
        <v>129</v>
      </c>
      <c r="D22" s="65">
        <v>41995</v>
      </c>
      <c r="E22" s="36">
        <f>(D22*0.78)-4000</f>
        <v>28756.1</v>
      </c>
      <c r="F22" s="32" t="s">
        <v>14</v>
      </c>
      <c r="G22" s="66">
        <f>E22*A22</f>
        <v>28756.1</v>
      </c>
    </row>
    <row r="23" spans="1:7">
      <c r="A23" s="38"/>
      <c r="B23" s="38"/>
      <c r="C23" s="67" t="s">
        <v>120</v>
      </c>
      <c r="D23" s="68"/>
      <c r="E23" s="42"/>
      <c r="F23" s="38"/>
      <c r="G23" s="69"/>
    </row>
    <row r="24" ht="15" spans="1:7">
      <c r="A24" s="14"/>
      <c r="B24" s="14"/>
      <c r="C24" s="70" t="s">
        <v>130</v>
      </c>
      <c r="D24" s="13"/>
      <c r="E24" s="47"/>
      <c r="F24" s="14"/>
      <c r="G24" s="71"/>
    </row>
    <row r="25" ht="15" spans="1:7">
      <c r="A25" s="49" t="s">
        <v>18</v>
      </c>
      <c r="B25" s="50"/>
      <c r="C25" s="50"/>
      <c r="D25" s="51"/>
      <c r="E25" s="52"/>
      <c r="F25" s="129" t="s">
        <v>14</v>
      </c>
      <c r="G25" s="54">
        <v>600</v>
      </c>
    </row>
    <row r="26" ht="17.25" spans="1:7">
      <c r="A26" s="55" t="s">
        <v>19</v>
      </c>
      <c r="B26" s="56"/>
      <c r="C26" s="56"/>
      <c r="D26" s="57"/>
      <c r="E26" s="58"/>
      <c r="F26" s="59" t="s">
        <v>14</v>
      </c>
      <c r="G26" s="60">
        <f>SUM(G22:G25)</f>
        <v>29356.1</v>
      </c>
    </row>
    <row r="27" spans="1:7">
      <c r="A27" s="132"/>
      <c r="B27" s="132"/>
      <c r="C27" s="132"/>
      <c r="D27" s="132"/>
      <c r="E27" s="132"/>
      <c r="F27" s="133"/>
      <c r="G27" s="134"/>
    </row>
    <row r="28" ht="15" spans="3:3">
      <c r="C28" s="27" t="s">
        <v>121</v>
      </c>
    </row>
    <row r="29" ht="25.5" customHeight="1" spans="1:7">
      <c r="A29" s="28" t="s">
        <v>6</v>
      </c>
      <c r="B29" s="28" t="s">
        <v>7</v>
      </c>
      <c r="C29" s="28" t="s">
        <v>8</v>
      </c>
      <c r="D29" s="28" t="s">
        <v>9</v>
      </c>
      <c r="E29" s="29" t="s">
        <v>10</v>
      </c>
      <c r="F29" s="30"/>
      <c r="G29" s="31" t="s">
        <v>11</v>
      </c>
    </row>
    <row r="30" spans="1:7">
      <c r="A30" s="32">
        <v>1</v>
      </c>
      <c r="B30" s="32" t="s">
        <v>12</v>
      </c>
      <c r="C30" s="64" t="s">
        <v>90</v>
      </c>
      <c r="D30" s="65">
        <v>59595</v>
      </c>
      <c r="E30" s="36">
        <f>(D30*0.78)-7000</f>
        <v>39484.1</v>
      </c>
      <c r="F30" s="32" t="s">
        <v>14</v>
      </c>
      <c r="G30" s="66">
        <f>E30*A30</f>
        <v>39484.1</v>
      </c>
    </row>
    <row r="31" spans="1:7">
      <c r="A31" s="38"/>
      <c r="B31" s="38"/>
      <c r="C31" s="67" t="s">
        <v>63</v>
      </c>
      <c r="D31" s="68"/>
      <c r="E31" s="42"/>
      <c r="F31" s="38"/>
      <c r="G31" s="69"/>
    </row>
    <row r="32" ht="15" spans="1:7">
      <c r="A32" s="14"/>
      <c r="B32" s="14"/>
      <c r="C32" s="70" t="s">
        <v>91</v>
      </c>
      <c r="D32" s="13"/>
      <c r="E32" s="47"/>
      <c r="F32" s="14"/>
      <c r="G32" s="71"/>
    </row>
    <row r="33" ht="15" spans="1:7">
      <c r="A33" s="49" t="s">
        <v>18</v>
      </c>
      <c r="B33" s="50"/>
      <c r="C33" s="50"/>
      <c r="D33" s="51"/>
      <c r="E33" s="52"/>
      <c r="F33" s="129" t="s">
        <v>14</v>
      </c>
      <c r="G33" s="54">
        <v>600</v>
      </c>
    </row>
    <row r="34" ht="17.25" spans="1:7">
      <c r="A34" s="55" t="s">
        <v>19</v>
      </c>
      <c r="B34" s="56"/>
      <c r="C34" s="56"/>
      <c r="D34" s="57"/>
      <c r="E34" s="58"/>
      <c r="F34" s="59" t="s">
        <v>14</v>
      </c>
      <c r="G34" s="60">
        <f>SUM(G30:G33)</f>
        <v>40084.1</v>
      </c>
    </row>
    <row r="36" spans="1:1">
      <c r="A36" s="24" t="s">
        <v>20</v>
      </c>
    </row>
    <row r="37" spans="2:2">
      <c r="B37" s="24" t="s">
        <v>21</v>
      </c>
    </row>
    <row r="39" s="24" customFormat="1" spans="1:1">
      <c r="A39" s="24" t="s">
        <v>22</v>
      </c>
    </row>
    <row r="40" s="24" customFormat="1" spans="2:2">
      <c r="B40" s="1" t="s">
        <v>65</v>
      </c>
    </row>
    <row r="41" s="25" customFormat="1" spans="2:2">
      <c r="B41" s="1" t="s">
        <v>66</v>
      </c>
    </row>
    <row r="42" s="25" customFormat="1" spans="2:2">
      <c r="B42" s="1" t="s">
        <v>67</v>
      </c>
    </row>
    <row r="44" spans="1:1">
      <c r="A44" s="24" t="s">
        <v>24</v>
      </c>
    </row>
    <row r="45" s="24" customFormat="1" spans="2:2">
      <c r="B45" s="1" t="s">
        <v>54</v>
      </c>
    </row>
    <row r="46" s="25" customFormat="1"/>
    <row r="47" spans="1:1">
      <c r="A47" s="24" t="s">
        <v>26</v>
      </c>
    </row>
    <row r="48" spans="2:2">
      <c r="B48" s="24" t="s">
        <v>27</v>
      </c>
    </row>
    <row r="50" spans="2:2">
      <c r="B50" s="24" t="s">
        <v>28</v>
      </c>
    </row>
    <row r="52" spans="2:2">
      <c r="B52" s="24" t="s">
        <v>29</v>
      </c>
    </row>
    <row r="58" spans="2:2">
      <c r="B58" s="27"/>
    </row>
    <row r="60" spans="1:1">
      <c r="A60" s="24" t="s">
        <v>30</v>
      </c>
    </row>
    <row r="63" spans="1:1">
      <c r="A63" s="24" t="s">
        <v>31</v>
      </c>
    </row>
    <row r="64" spans="1:1">
      <c r="A64" s="24" t="s">
        <v>32</v>
      </c>
    </row>
    <row r="67" spans="1:4">
      <c r="A67" s="24" t="s">
        <v>33</v>
      </c>
      <c r="D67" s="24" t="s">
        <v>34</v>
      </c>
    </row>
    <row r="70" spans="1:4">
      <c r="A70" s="24" t="s">
        <v>35</v>
      </c>
      <c r="D70" s="24" t="s">
        <v>36</v>
      </c>
    </row>
    <row r="71" spans="1:4">
      <c r="A71" s="24" t="s">
        <v>37</v>
      </c>
      <c r="D71" s="24" t="s">
        <v>38</v>
      </c>
    </row>
    <row r="76" spans="1:5">
      <c r="A76" s="1" t="s">
        <v>259</v>
      </c>
      <c r="D76" s="24" t="s">
        <v>40</v>
      </c>
      <c r="E76" s="24" t="s">
        <v>41</v>
      </c>
    </row>
    <row r="77" spans="1:5">
      <c r="A77" s="24" t="s">
        <v>59</v>
      </c>
      <c r="E77" s="24" t="s">
        <v>43</v>
      </c>
    </row>
  </sheetData>
  <mergeCells count="17">
    <mergeCell ref="A4:B4"/>
    <mergeCell ref="A25:E25"/>
    <mergeCell ref="A26:E26"/>
    <mergeCell ref="A33:E33"/>
    <mergeCell ref="A34:E34"/>
    <mergeCell ref="A22:A24"/>
    <mergeCell ref="A30:A32"/>
    <mergeCell ref="B22:B24"/>
    <mergeCell ref="B30:B32"/>
    <mergeCell ref="D22:D24"/>
    <mergeCell ref="D30:D32"/>
    <mergeCell ref="E22:E24"/>
    <mergeCell ref="E30:E32"/>
    <mergeCell ref="F22:F24"/>
    <mergeCell ref="F30:F32"/>
    <mergeCell ref="G22:G24"/>
    <mergeCell ref="G30:G32"/>
  </mergeCells>
  <pageMargins left="0.393055555555556" right="0.17" top="0.84" bottom="0.590277777777778" header="0.5" footer="0.196527777777778"/>
  <pageSetup paperSize="1" scale="63" orientation="portrait" horizontalDpi="120" verticalDpi="72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68"/>
  <sheetViews>
    <sheetView topLeftCell="A34" workbookViewId="0">
      <selection activeCell="B45" sqref="B45"/>
    </sheetView>
  </sheetViews>
  <sheetFormatPr defaultColWidth="9.14285714285714" defaultRowHeight="14.25" outlineLevelCol="7"/>
  <cols>
    <col min="1" max="1" width="6.57142857142857" style="1" customWidth="1"/>
    <col min="2" max="2" width="11.4285714285714" style="1" customWidth="1"/>
    <col min="3" max="3" width="56.5714285714286" style="1" customWidth="1"/>
    <col min="4" max="4" width="12.5714285714286" style="1" customWidth="1"/>
    <col min="5" max="5" width="14.8571428571429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26">
        <v>45670</v>
      </c>
      <c r="B4" s="26"/>
    </row>
    <row r="5" spans="1:2">
      <c r="A5" s="107"/>
      <c r="B5" s="107"/>
    </row>
    <row r="6" spans="1:2">
      <c r="A6" s="107"/>
      <c r="B6" s="107"/>
    </row>
    <row r="7" spans="1:2">
      <c r="A7" s="107" t="s">
        <v>260</v>
      </c>
      <c r="B7" s="107"/>
    </row>
    <row r="8" spans="1:2">
      <c r="A8" s="107" t="s">
        <v>261</v>
      </c>
      <c r="B8" s="107"/>
    </row>
    <row r="9" spans="1:2">
      <c r="A9" s="107" t="s">
        <v>262</v>
      </c>
      <c r="B9" s="107"/>
    </row>
    <row r="11" spans="1:1">
      <c r="A11" s="1" t="s">
        <v>2</v>
      </c>
    </row>
    <row r="13" spans="2:2">
      <c r="B13" s="1" t="s">
        <v>3</v>
      </c>
    </row>
    <row r="14" spans="2:2">
      <c r="B14" s="1" t="s">
        <v>4</v>
      </c>
    </row>
    <row r="17" spans="1:1">
      <c r="A17" s="1" t="s">
        <v>5</v>
      </c>
    </row>
    <row r="18" ht="15" spans="3:3">
      <c r="C18" s="23"/>
    </row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spans="1:7">
      <c r="A20" s="32">
        <v>1</v>
      </c>
      <c r="B20" s="32" t="s">
        <v>12</v>
      </c>
      <c r="C20" s="64" t="s">
        <v>62</v>
      </c>
      <c r="D20" s="65">
        <v>76595</v>
      </c>
      <c r="E20" s="36">
        <f>(D20*0.78)-7000</f>
        <v>52744.1</v>
      </c>
      <c r="F20" s="32" t="s">
        <v>14</v>
      </c>
      <c r="G20" s="66">
        <f>E20*A20</f>
        <v>52744.1</v>
      </c>
    </row>
    <row r="21" spans="1:7">
      <c r="A21" s="38"/>
      <c r="B21" s="38"/>
      <c r="C21" s="67" t="s">
        <v>63</v>
      </c>
      <c r="D21" s="68"/>
      <c r="E21" s="42"/>
      <c r="F21" s="38"/>
      <c r="G21" s="69"/>
    </row>
    <row r="22" ht="15" spans="1:7">
      <c r="A22" s="14"/>
      <c r="B22" s="14"/>
      <c r="C22" s="70" t="s">
        <v>64</v>
      </c>
      <c r="D22" s="13"/>
      <c r="E22" s="47"/>
      <c r="F22" s="14"/>
      <c r="G22" s="71"/>
    </row>
    <row r="23" s="2" customFormat="1" ht="15" spans="1:8">
      <c r="A23" s="4" t="s">
        <v>18</v>
      </c>
      <c r="B23" s="16"/>
      <c r="C23" s="16"/>
      <c r="D23" s="5"/>
      <c r="E23" s="6"/>
      <c r="F23" s="17" t="s">
        <v>14</v>
      </c>
      <c r="G23" s="8">
        <v>600</v>
      </c>
      <c r="H23" s="1"/>
    </row>
    <row r="24" ht="17.25" spans="1:7">
      <c r="A24" s="99" t="s">
        <v>19</v>
      </c>
      <c r="B24" s="104"/>
      <c r="C24" s="104"/>
      <c r="D24" s="100"/>
      <c r="E24" s="101"/>
      <c r="F24" s="105" t="s">
        <v>14</v>
      </c>
      <c r="G24" s="103">
        <f>SUM(G20:G23)</f>
        <v>53344.1</v>
      </c>
    </row>
    <row r="25" ht="16.5" spans="1:8">
      <c r="A25" s="112"/>
      <c r="B25" s="112"/>
      <c r="C25" s="112"/>
      <c r="D25" s="112"/>
      <c r="E25" s="112"/>
      <c r="F25" s="113"/>
      <c r="G25" s="114"/>
      <c r="H25" s="2"/>
    </row>
    <row r="26" spans="1:8">
      <c r="A26" s="1" t="s">
        <v>20</v>
      </c>
      <c r="H26" s="2"/>
    </row>
    <row r="27" spans="2:8">
      <c r="B27" s="1" t="s">
        <v>21</v>
      </c>
      <c r="H27" s="2"/>
    </row>
    <row r="28" spans="8:8">
      <c r="H28" s="2"/>
    </row>
    <row r="29" spans="1:8">
      <c r="A29" s="1" t="s">
        <v>22</v>
      </c>
      <c r="H29" s="2"/>
    </row>
    <row r="30" spans="2:8">
      <c r="B30" s="1" t="s">
        <v>65</v>
      </c>
      <c r="H30" s="2"/>
    </row>
    <row r="31" spans="2:8">
      <c r="B31" s="1" t="s">
        <v>66</v>
      </c>
      <c r="H31" s="2"/>
    </row>
    <row r="32" spans="2:8">
      <c r="B32" s="1" t="s">
        <v>67</v>
      </c>
      <c r="H32" s="2"/>
    </row>
    <row r="33" spans="8:8">
      <c r="H33" s="2"/>
    </row>
    <row r="34" spans="1:1">
      <c r="A34" s="1" t="s">
        <v>24</v>
      </c>
    </row>
    <row r="35" s="2" customFormat="1" spans="2:8">
      <c r="B35" s="1" t="s">
        <v>54</v>
      </c>
      <c r="H35" s="1"/>
    </row>
    <row r="37" spans="1:1">
      <c r="A37" s="1" t="s">
        <v>26</v>
      </c>
    </row>
    <row r="38" spans="2:2">
      <c r="B38" s="1" t="s">
        <v>27</v>
      </c>
    </row>
    <row r="40" spans="2:2">
      <c r="B40" s="1" t="s">
        <v>28</v>
      </c>
    </row>
    <row r="42" spans="2:2">
      <c r="B42" s="1" t="s">
        <v>29</v>
      </c>
    </row>
    <row r="45" spans="2:2">
      <c r="B45" s="106" t="s">
        <v>263</v>
      </c>
    </row>
    <row r="50" spans="1:1">
      <c r="A50" s="1" t="s">
        <v>30</v>
      </c>
    </row>
    <row r="53" spans="1:1">
      <c r="A53" s="1" t="s">
        <v>31</v>
      </c>
    </row>
    <row r="54" spans="1:1">
      <c r="A54" s="1" t="s">
        <v>32</v>
      </c>
    </row>
    <row r="57" spans="1:4">
      <c r="A57" s="1" t="s">
        <v>33</v>
      </c>
      <c r="D57" s="1" t="s">
        <v>34</v>
      </c>
    </row>
    <row r="60" spans="1:4">
      <c r="A60" s="1" t="s">
        <v>35</v>
      </c>
      <c r="D60" s="1" t="s">
        <v>36</v>
      </c>
    </row>
    <row r="61" spans="1:4">
      <c r="A61" s="1" t="s">
        <v>37</v>
      </c>
      <c r="D61" s="1" t="s">
        <v>38</v>
      </c>
    </row>
    <row r="67" spans="1:5">
      <c r="A67" s="1" t="s">
        <v>264</v>
      </c>
      <c r="D67" s="1" t="s">
        <v>40</v>
      </c>
      <c r="E67" s="1" t="s">
        <v>41</v>
      </c>
    </row>
    <row r="68" spans="1:5">
      <c r="A68" s="1" t="s">
        <v>69</v>
      </c>
      <c r="E68" s="1" t="s">
        <v>43</v>
      </c>
    </row>
  </sheetData>
  <mergeCells count="9">
    <mergeCell ref="A4:B4"/>
    <mergeCell ref="A23:E23"/>
    <mergeCell ref="A24:E24"/>
    <mergeCell ref="A20:A22"/>
    <mergeCell ref="B20:B22"/>
    <mergeCell ref="D20:D22"/>
    <mergeCell ref="E20:E22"/>
    <mergeCell ref="F20:F22"/>
    <mergeCell ref="G20:G22"/>
  </mergeCells>
  <pageMargins left="0.393055555555556" right="0.17" top="0.84" bottom="0.590277777777778" header="0.5" footer="0.196527777777778"/>
  <pageSetup paperSize="1" scale="71" orientation="portrait" horizontalDpi="120" verticalDpi="7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67"/>
  <sheetViews>
    <sheetView workbookViewId="0">
      <selection activeCell="D15" sqref="D15"/>
    </sheetView>
  </sheetViews>
  <sheetFormatPr defaultColWidth="9.14285714285714" defaultRowHeight="14.25" outlineLevelCol="7"/>
  <cols>
    <col min="1" max="1" width="6.57142857142857" style="1" customWidth="1"/>
    <col min="2" max="2" width="11.4285714285714" style="1" customWidth="1"/>
    <col min="3" max="3" width="56.5714285714286" style="1" customWidth="1"/>
    <col min="4" max="4" width="12.5714285714286" style="1" customWidth="1"/>
    <col min="5" max="5" width="14.8571428571429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107">
        <v>45671</v>
      </c>
      <c r="B4" s="107"/>
    </row>
    <row r="5" spans="1:2">
      <c r="A5" s="107"/>
      <c r="B5" s="107"/>
    </row>
    <row r="6" spans="1:2">
      <c r="A6" s="107"/>
      <c r="B6" s="107"/>
    </row>
    <row r="7" spans="1:2">
      <c r="A7" s="107" t="s">
        <v>231</v>
      </c>
      <c r="B7" s="107"/>
    </row>
    <row r="8" spans="1:2">
      <c r="A8" s="107" t="s">
        <v>232</v>
      </c>
      <c r="B8" s="107"/>
    </row>
    <row r="9" spans="1:2">
      <c r="A9" s="107" t="s">
        <v>233</v>
      </c>
      <c r="B9" s="107"/>
    </row>
    <row r="10" spans="1:2">
      <c r="A10" s="107"/>
      <c r="B10" s="107"/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48</v>
      </c>
    </row>
    <row r="19" ht="15" spans="3:3">
      <c r="C19" s="23"/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2</v>
      </c>
      <c r="B21" s="32" t="s">
        <v>12</v>
      </c>
      <c r="C21" s="64" t="s">
        <v>62</v>
      </c>
      <c r="D21" s="65">
        <v>76595</v>
      </c>
      <c r="E21" s="36">
        <f>(D21*0.78)-7000</f>
        <v>52744.1</v>
      </c>
      <c r="F21" s="32" t="s">
        <v>14</v>
      </c>
      <c r="G21" s="66">
        <f>E21*A21</f>
        <v>105488.2</v>
      </c>
    </row>
    <row r="22" spans="1:7">
      <c r="A22" s="38"/>
      <c r="B22" s="38"/>
      <c r="C22" s="67" t="s">
        <v>63</v>
      </c>
      <c r="D22" s="68"/>
      <c r="E22" s="42"/>
      <c r="F22" s="38"/>
      <c r="G22" s="69"/>
    </row>
    <row r="23" ht="15" spans="1:7">
      <c r="A23" s="14"/>
      <c r="B23" s="14"/>
      <c r="C23" s="70" t="s">
        <v>64</v>
      </c>
      <c r="D23" s="13"/>
      <c r="E23" s="47"/>
      <c r="F23" s="14"/>
      <c r="G23" s="71"/>
    </row>
    <row r="24" s="24" customFormat="1" ht="17.25" spans="1:7">
      <c r="A24" s="55" t="s">
        <v>19</v>
      </c>
      <c r="B24" s="56"/>
      <c r="C24" s="56"/>
      <c r="D24" s="57"/>
      <c r="E24" s="58"/>
      <c r="F24" s="59" t="s">
        <v>14</v>
      </c>
      <c r="G24" s="60">
        <f>SUM(G21:G23)</f>
        <v>105488.2</v>
      </c>
    </row>
    <row r="25" s="24" customFormat="1" ht="15" spans="1:7">
      <c r="A25" s="49" t="s">
        <v>18</v>
      </c>
      <c r="B25" s="50"/>
      <c r="C25" s="50"/>
      <c r="D25" s="51"/>
      <c r="E25" s="52"/>
      <c r="F25" s="129" t="s">
        <v>14</v>
      </c>
      <c r="G25" s="54">
        <v>600</v>
      </c>
    </row>
    <row r="26" s="24" customFormat="1" ht="15" spans="1:7">
      <c r="A26" s="92" t="s">
        <v>52</v>
      </c>
      <c r="B26" s="93"/>
      <c r="C26" s="94"/>
      <c r="D26" s="95"/>
      <c r="E26" s="84"/>
      <c r="F26" s="82" t="s">
        <v>14</v>
      </c>
      <c r="G26" s="96">
        <v>29100</v>
      </c>
    </row>
    <row r="27" s="24" customFormat="1" ht="17.25" spans="1:7">
      <c r="A27" s="55" t="s">
        <v>53</v>
      </c>
      <c r="B27" s="56"/>
      <c r="C27" s="56"/>
      <c r="D27" s="57"/>
      <c r="E27" s="58"/>
      <c r="F27" s="97" t="s">
        <v>14</v>
      </c>
      <c r="G27" s="60">
        <f>SUM(G24:G26)</f>
        <v>135188.2</v>
      </c>
    </row>
    <row r="28" ht="16.5" spans="1:8">
      <c r="A28" s="112"/>
      <c r="B28" s="112"/>
      <c r="C28" s="112"/>
      <c r="D28" s="112"/>
      <c r="E28" s="112"/>
      <c r="F28" s="113"/>
      <c r="G28" s="114"/>
      <c r="H28" s="2"/>
    </row>
    <row r="29" spans="1:8">
      <c r="A29" s="1" t="s">
        <v>20</v>
      </c>
      <c r="H29" s="2"/>
    </row>
    <row r="30" spans="2:8">
      <c r="B30" s="1" t="s">
        <v>21</v>
      </c>
      <c r="H30" s="2"/>
    </row>
    <row r="31" spans="8:8">
      <c r="H31" s="2"/>
    </row>
    <row r="32" spans="1:1">
      <c r="A32" s="1" t="s">
        <v>24</v>
      </c>
    </row>
    <row r="33" s="2" customFormat="1" spans="2:8">
      <c r="B33" s="1" t="s">
        <v>54</v>
      </c>
      <c r="H33" s="1"/>
    </row>
    <row r="35" spans="1:1">
      <c r="A35" s="1" t="s">
        <v>26</v>
      </c>
    </row>
    <row r="36" spans="2:2">
      <c r="B36" s="1" t="s">
        <v>27</v>
      </c>
    </row>
    <row r="37" spans="2:2">
      <c r="B37" s="23" t="s">
        <v>55</v>
      </c>
    </row>
    <row r="38" spans="2:2">
      <c r="B38" s="23" t="s">
        <v>56</v>
      </c>
    </row>
    <row r="40" spans="2:2">
      <c r="B40" s="1" t="s">
        <v>28</v>
      </c>
    </row>
    <row r="42" spans="2:2">
      <c r="B42" s="1" t="s">
        <v>29</v>
      </c>
    </row>
    <row r="49" spans="1:1">
      <c r="A49" s="1" t="s">
        <v>30</v>
      </c>
    </row>
    <row r="52" spans="1:1">
      <c r="A52" s="1" t="s">
        <v>31</v>
      </c>
    </row>
    <row r="53" spans="1:1">
      <c r="A53" s="1" t="s">
        <v>32</v>
      </c>
    </row>
    <row r="56" spans="1:4">
      <c r="A56" s="1" t="s">
        <v>33</v>
      </c>
      <c r="D56" s="1" t="s">
        <v>34</v>
      </c>
    </row>
    <row r="59" spans="1:4">
      <c r="A59" s="1" t="s">
        <v>35</v>
      </c>
      <c r="D59" s="1" t="s">
        <v>36</v>
      </c>
    </row>
    <row r="60" spans="1:4">
      <c r="A60" s="1" t="s">
        <v>37</v>
      </c>
      <c r="D60" s="1" t="s">
        <v>38</v>
      </c>
    </row>
    <row r="66" spans="1:5">
      <c r="A66" s="1" t="s">
        <v>265</v>
      </c>
      <c r="D66" s="1" t="s">
        <v>40</v>
      </c>
      <c r="E66" s="1" t="s">
        <v>41</v>
      </c>
    </row>
    <row r="67" spans="1:5">
      <c r="A67" s="1" t="s">
        <v>69</v>
      </c>
      <c r="E67" s="1" t="s">
        <v>43</v>
      </c>
    </row>
  </sheetData>
  <mergeCells count="10">
    <mergeCell ref="A4:B4"/>
    <mergeCell ref="A24:E24"/>
    <mergeCell ref="A25:E25"/>
    <mergeCell ref="A27:E27"/>
    <mergeCell ref="A21:A23"/>
    <mergeCell ref="B21:B23"/>
    <mergeCell ref="D21:D23"/>
    <mergeCell ref="E21:E23"/>
    <mergeCell ref="F21:F23"/>
    <mergeCell ref="G21:G23"/>
  </mergeCells>
  <pageMargins left="0.393055555555556" right="0.17" top="0.84" bottom="0.590277777777778" header="0.5" footer="0.196527777777778"/>
  <pageSetup paperSize="1" scale="72" orientation="portrait" horizontalDpi="120" verticalDpi="72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67"/>
  <sheetViews>
    <sheetView workbookViewId="0">
      <selection activeCell="E13" sqref="E13"/>
    </sheetView>
  </sheetViews>
  <sheetFormatPr defaultColWidth="9.14285714285714" defaultRowHeight="14.25" outlineLevelCol="7"/>
  <cols>
    <col min="1" max="1" width="6.57142857142857" style="1" customWidth="1"/>
    <col min="2" max="2" width="11.4285714285714" style="1" customWidth="1"/>
    <col min="3" max="3" width="56.5714285714286" style="1" customWidth="1"/>
    <col min="4" max="4" width="12.5714285714286" style="1" customWidth="1"/>
    <col min="5" max="5" width="14.8571428571429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107">
        <v>45671</v>
      </c>
      <c r="B4" s="107"/>
    </row>
    <row r="5" spans="1:2">
      <c r="A5" s="107"/>
      <c r="B5" s="107"/>
    </row>
    <row r="6" spans="1:2">
      <c r="A6" s="107"/>
      <c r="B6" s="107"/>
    </row>
    <row r="7" spans="1:2">
      <c r="A7" s="107" t="s">
        <v>231</v>
      </c>
      <c r="B7" s="107"/>
    </row>
    <row r="8" spans="1:2">
      <c r="A8" s="107" t="s">
        <v>232</v>
      </c>
      <c r="B8" s="107"/>
    </row>
    <row r="9" spans="1:2">
      <c r="A9" s="107" t="s">
        <v>233</v>
      </c>
      <c r="B9" s="107"/>
    </row>
    <row r="10" spans="1:2">
      <c r="A10" s="107"/>
      <c r="B10" s="107"/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48</v>
      </c>
    </row>
    <row r="19" ht="15" spans="3:3">
      <c r="C19" s="23" t="s">
        <v>121</v>
      </c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72">
        <v>2</v>
      </c>
      <c r="B21" s="72" t="s">
        <v>12</v>
      </c>
      <c r="C21" s="73" t="s">
        <v>81</v>
      </c>
      <c r="D21" s="74">
        <v>68995</v>
      </c>
      <c r="E21" s="75">
        <f>(D21*0.78)-7000</f>
        <v>46816.1</v>
      </c>
      <c r="F21" s="72" t="s">
        <v>14</v>
      </c>
      <c r="G21" s="76">
        <f>E21*A21</f>
        <v>93632.2</v>
      </c>
    </row>
    <row r="22" spans="1:7">
      <c r="A22" s="77"/>
      <c r="B22" s="77"/>
      <c r="C22" s="78" t="s">
        <v>63</v>
      </c>
      <c r="D22" s="79"/>
      <c r="E22" s="80"/>
      <c r="F22" s="77"/>
      <c r="G22" s="81"/>
    </row>
    <row r="23" ht="15" spans="1:7">
      <c r="A23" s="82"/>
      <c r="B23" s="82"/>
      <c r="C23" s="83" t="s">
        <v>82</v>
      </c>
      <c r="D23" s="84"/>
      <c r="E23" s="85"/>
      <c r="F23" s="82"/>
      <c r="G23" s="86"/>
    </row>
    <row r="24" s="24" customFormat="1" ht="17.25" spans="1:7">
      <c r="A24" s="55" t="s">
        <v>19</v>
      </c>
      <c r="B24" s="56"/>
      <c r="C24" s="56"/>
      <c r="D24" s="57"/>
      <c r="E24" s="58"/>
      <c r="F24" s="59" t="s">
        <v>14</v>
      </c>
      <c r="G24" s="60">
        <f>SUM(G21:G23)</f>
        <v>93632.2</v>
      </c>
    </row>
    <row r="25" s="24" customFormat="1" ht="15" spans="1:7">
      <c r="A25" s="49" t="s">
        <v>18</v>
      </c>
      <c r="B25" s="50"/>
      <c r="C25" s="50"/>
      <c r="D25" s="51"/>
      <c r="E25" s="52"/>
      <c r="F25" s="129" t="s">
        <v>14</v>
      </c>
      <c r="G25" s="54">
        <v>600</v>
      </c>
    </row>
    <row r="26" s="24" customFormat="1" ht="15" spans="1:7">
      <c r="A26" s="92" t="s">
        <v>52</v>
      </c>
      <c r="B26" s="93"/>
      <c r="C26" s="94"/>
      <c r="D26" s="95"/>
      <c r="E26" s="84"/>
      <c r="F26" s="82" t="s">
        <v>14</v>
      </c>
      <c r="G26" s="96">
        <v>29100</v>
      </c>
    </row>
    <row r="27" s="24" customFormat="1" ht="17.25" spans="1:7">
      <c r="A27" s="55" t="s">
        <v>53</v>
      </c>
      <c r="B27" s="56"/>
      <c r="C27" s="56"/>
      <c r="D27" s="57"/>
      <c r="E27" s="58"/>
      <c r="F27" s="97" t="s">
        <v>14</v>
      </c>
      <c r="G27" s="60">
        <f>SUM(G24:G26)</f>
        <v>123332.2</v>
      </c>
    </row>
    <row r="28" ht="16.5" spans="1:8">
      <c r="A28" s="112"/>
      <c r="B28" s="112"/>
      <c r="C28" s="112"/>
      <c r="D28" s="112"/>
      <c r="E28" s="112"/>
      <c r="F28" s="113"/>
      <c r="G28" s="114"/>
      <c r="H28" s="2"/>
    </row>
    <row r="29" spans="1:8">
      <c r="A29" s="1" t="s">
        <v>20</v>
      </c>
      <c r="H29" s="2"/>
    </row>
    <row r="30" spans="2:8">
      <c r="B30" s="1" t="s">
        <v>21</v>
      </c>
      <c r="H30" s="2"/>
    </row>
    <row r="31" spans="8:8">
      <c r="H31" s="2"/>
    </row>
    <row r="32" spans="1:1">
      <c r="A32" s="1" t="s">
        <v>24</v>
      </c>
    </row>
    <row r="33" s="2" customFormat="1" spans="2:8">
      <c r="B33" s="1" t="s">
        <v>54</v>
      </c>
      <c r="H33" s="1"/>
    </row>
    <row r="35" spans="1:1">
      <c r="A35" s="1" t="s">
        <v>26</v>
      </c>
    </row>
    <row r="36" spans="2:2">
      <c r="B36" s="1" t="s">
        <v>27</v>
      </c>
    </row>
    <row r="37" spans="2:2">
      <c r="B37" s="23" t="s">
        <v>55</v>
      </c>
    </row>
    <row r="38" spans="2:2">
      <c r="B38" s="23" t="s">
        <v>56</v>
      </c>
    </row>
    <row r="40" spans="2:2">
      <c r="B40" s="1" t="s">
        <v>28</v>
      </c>
    </row>
    <row r="42" spans="2:2">
      <c r="B42" s="1" t="s">
        <v>29</v>
      </c>
    </row>
    <row r="49" spans="1:1">
      <c r="A49" s="1" t="s">
        <v>30</v>
      </c>
    </row>
    <row r="52" spans="1:1">
      <c r="A52" s="1" t="s">
        <v>31</v>
      </c>
    </row>
    <row r="53" spans="1:1">
      <c r="A53" s="1" t="s">
        <v>32</v>
      </c>
    </row>
    <row r="56" spans="1:4">
      <c r="A56" s="1" t="s">
        <v>33</v>
      </c>
      <c r="D56" s="1" t="s">
        <v>34</v>
      </c>
    </row>
    <row r="59" spans="1:4">
      <c r="A59" s="1" t="s">
        <v>35</v>
      </c>
      <c r="D59" s="1" t="s">
        <v>36</v>
      </c>
    </row>
    <row r="60" spans="1:4">
      <c r="A60" s="1" t="s">
        <v>37</v>
      </c>
      <c r="D60" s="1" t="s">
        <v>38</v>
      </c>
    </row>
    <row r="66" spans="1:5">
      <c r="A66" s="1" t="s">
        <v>266</v>
      </c>
      <c r="D66" s="1" t="s">
        <v>40</v>
      </c>
      <c r="E66" s="1" t="s">
        <v>41</v>
      </c>
    </row>
    <row r="67" spans="1:5">
      <c r="A67" s="1" t="s">
        <v>69</v>
      </c>
      <c r="E67" s="1" t="s">
        <v>43</v>
      </c>
    </row>
  </sheetData>
  <mergeCells count="10">
    <mergeCell ref="A4:B4"/>
    <mergeCell ref="A24:E24"/>
    <mergeCell ref="A25:E25"/>
    <mergeCell ref="A27:E27"/>
    <mergeCell ref="A21:A23"/>
    <mergeCell ref="B21:B23"/>
    <mergeCell ref="D21:D23"/>
    <mergeCell ref="E21:E23"/>
    <mergeCell ref="F21:F23"/>
    <mergeCell ref="G21:G23"/>
  </mergeCells>
  <pageMargins left="0.393055555555556" right="0.17" top="0.84" bottom="0.590277777777778" header="0.5" footer="0.196527777777778"/>
  <pageSetup paperSize="1" scale="72" orientation="portrait" horizontalDpi="120" verticalDpi="7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69"/>
  <sheetViews>
    <sheetView topLeftCell="A4" workbookViewId="0">
      <selection activeCell="C9" sqref="C9"/>
    </sheetView>
  </sheetViews>
  <sheetFormatPr defaultColWidth="9.14285714285714" defaultRowHeight="14.25" outlineLevelCol="7"/>
  <cols>
    <col min="1" max="1" width="6.57142857142857" style="1" customWidth="1"/>
    <col min="2" max="2" width="11.4285714285714" style="1" customWidth="1"/>
    <col min="3" max="3" width="56.5714285714286" style="1" customWidth="1"/>
    <col min="4" max="4" width="12.5714285714286" style="1" customWidth="1"/>
    <col min="5" max="5" width="14.8571428571429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107">
        <v>45671</v>
      </c>
      <c r="B4" s="107"/>
    </row>
    <row r="5" spans="1:2">
      <c r="A5" s="107"/>
      <c r="B5" s="107"/>
    </row>
    <row r="6" spans="1:2">
      <c r="A6" s="107"/>
      <c r="B6" s="107"/>
    </row>
    <row r="7" spans="1:2">
      <c r="A7" s="107" t="s">
        <v>267</v>
      </c>
      <c r="B7" s="107"/>
    </row>
    <row r="8" spans="1:2">
      <c r="A8" s="107" t="s">
        <v>268</v>
      </c>
      <c r="B8" s="107"/>
    </row>
    <row r="9" spans="1:2">
      <c r="A9" s="107" t="s">
        <v>269</v>
      </c>
      <c r="B9" s="107"/>
    </row>
    <row r="10" spans="1:2">
      <c r="A10" s="107"/>
      <c r="B10" s="107"/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48</v>
      </c>
    </row>
    <row r="19" ht="15" spans="3:3">
      <c r="C19" s="23" t="s">
        <v>270</v>
      </c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1</v>
      </c>
      <c r="B21" s="32" t="s">
        <v>12</v>
      </c>
      <c r="C21" s="64" t="s">
        <v>62</v>
      </c>
      <c r="D21" s="65">
        <v>76595</v>
      </c>
      <c r="E21" s="36">
        <f>(D21*0.78)-7000</f>
        <v>52744.1</v>
      </c>
      <c r="F21" s="32" t="s">
        <v>14</v>
      </c>
      <c r="G21" s="66">
        <f>E21*A21</f>
        <v>52744.1</v>
      </c>
    </row>
    <row r="22" spans="1:7">
      <c r="A22" s="38"/>
      <c r="B22" s="38"/>
      <c r="C22" s="67" t="s">
        <v>63</v>
      </c>
      <c r="D22" s="68"/>
      <c r="E22" s="42"/>
      <c r="F22" s="38"/>
      <c r="G22" s="69"/>
    </row>
    <row r="23" ht="15" spans="1:7">
      <c r="A23" s="14"/>
      <c r="B23" s="14"/>
      <c r="C23" s="70" t="s">
        <v>64</v>
      </c>
      <c r="D23" s="13"/>
      <c r="E23" s="47"/>
      <c r="F23" s="14"/>
      <c r="G23" s="71"/>
    </row>
    <row r="24" customFormat="1" ht="15" spans="1:7">
      <c r="A24" s="72">
        <v>2</v>
      </c>
      <c r="B24" s="72" t="s">
        <v>12</v>
      </c>
      <c r="C24" s="73" t="s">
        <v>81</v>
      </c>
      <c r="D24" s="74">
        <v>68995</v>
      </c>
      <c r="E24" s="75">
        <f>(D24*0.78)-7000</f>
        <v>46816.1</v>
      </c>
      <c r="F24" s="72" t="s">
        <v>14</v>
      </c>
      <c r="G24" s="76">
        <f>E24*A24</f>
        <v>93632.2</v>
      </c>
    </row>
    <row r="25" customFormat="1" ht="15" spans="1:7">
      <c r="A25" s="77"/>
      <c r="B25" s="77"/>
      <c r="C25" s="78" t="s">
        <v>63</v>
      </c>
      <c r="D25" s="79"/>
      <c r="E25" s="80"/>
      <c r="F25" s="77"/>
      <c r="G25" s="81"/>
    </row>
    <row r="26" customFormat="1" ht="15.75" spans="1:7">
      <c r="A26" s="82"/>
      <c r="B26" s="82"/>
      <c r="C26" s="83" t="s">
        <v>82</v>
      </c>
      <c r="D26" s="84"/>
      <c r="E26" s="85"/>
      <c r="F26" s="82"/>
      <c r="G26" s="86"/>
    </row>
    <row r="27" s="24" customFormat="1" ht="17.25" spans="1:7">
      <c r="A27" s="55" t="s">
        <v>19</v>
      </c>
      <c r="B27" s="56"/>
      <c r="C27" s="56"/>
      <c r="D27" s="57"/>
      <c r="E27" s="58"/>
      <c r="F27" s="59" t="s">
        <v>14</v>
      </c>
      <c r="G27" s="60">
        <f>SUM(G21:G26)</f>
        <v>146376.3</v>
      </c>
    </row>
    <row r="28" s="24" customFormat="1" ht="15" spans="1:7">
      <c r="A28" s="49" t="s">
        <v>18</v>
      </c>
      <c r="B28" s="50"/>
      <c r="C28" s="50"/>
      <c r="D28" s="51"/>
      <c r="E28" s="52"/>
      <c r="F28" s="129" t="s">
        <v>14</v>
      </c>
      <c r="G28" s="54">
        <v>600</v>
      </c>
    </row>
    <row r="29" s="24" customFormat="1" ht="15" spans="1:7">
      <c r="A29" s="92" t="s">
        <v>52</v>
      </c>
      <c r="B29" s="93"/>
      <c r="C29" s="94"/>
      <c r="D29" s="95"/>
      <c r="E29" s="84"/>
      <c r="F29" s="82" t="s">
        <v>14</v>
      </c>
      <c r="G29" s="96">
        <v>65320</v>
      </c>
    </row>
    <row r="30" s="24" customFormat="1" ht="17.25" spans="1:7">
      <c r="A30" s="55" t="s">
        <v>53</v>
      </c>
      <c r="B30" s="56"/>
      <c r="C30" s="56"/>
      <c r="D30" s="57"/>
      <c r="E30" s="58"/>
      <c r="F30" s="97" t="s">
        <v>14</v>
      </c>
      <c r="G30" s="60">
        <f>SUM(G27:G29)</f>
        <v>212296.3</v>
      </c>
    </row>
    <row r="31" ht="16.5" spans="1:8">
      <c r="A31" s="112"/>
      <c r="B31" s="112"/>
      <c r="C31" s="112"/>
      <c r="D31" s="112"/>
      <c r="E31" s="112"/>
      <c r="F31" s="113"/>
      <c r="G31" s="114"/>
      <c r="H31" s="2"/>
    </row>
    <row r="32" spans="1:8">
      <c r="A32" s="1" t="s">
        <v>20</v>
      </c>
      <c r="H32" s="2"/>
    </row>
    <row r="33" spans="2:8">
      <c r="B33" s="1" t="s">
        <v>21</v>
      </c>
      <c r="H33" s="2"/>
    </row>
    <row r="34" spans="8:8">
      <c r="H34" s="2"/>
    </row>
    <row r="35" spans="1:1">
      <c r="A35" s="1" t="s">
        <v>24</v>
      </c>
    </row>
    <row r="36" s="2" customFormat="1" spans="2:8">
      <c r="B36" s="1" t="s">
        <v>54</v>
      </c>
      <c r="H36" s="1"/>
    </row>
    <row r="38" spans="1:1">
      <c r="A38" s="1" t="s">
        <v>26</v>
      </c>
    </row>
    <row r="39" spans="2:2">
      <c r="B39" s="1" t="s">
        <v>27</v>
      </c>
    </row>
    <row r="40" spans="2:2">
      <c r="B40" s="23" t="s">
        <v>84</v>
      </c>
    </row>
    <row r="42" spans="2:2">
      <c r="B42" s="1" t="s">
        <v>28</v>
      </c>
    </row>
    <row r="44" spans="2:2">
      <c r="B44" s="1" t="s">
        <v>29</v>
      </c>
    </row>
    <row r="46" spans="2:2">
      <c r="B46" s="106" t="s">
        <v>271</v>
      </c>
    </row>
    <row r="51" spans="1:1">
      <c r="A51" s="1" t="s">
        <v>30</v>
      </c>
    </row>
    <row r="54" spans="1:1">
      <c r="A54" s="1" t="s">
        <v>31</v>
      </c>
    </row>
    <row r="55" spans="1:1">
      <c r="A55" s="1" t="s">
        <v>32</v>
      </c>
    </row>
    <row r="58" spans="1:4">
      <c r="A58" s="1" t="s">
        <v>33</v>
      </c>
      <c r="D58" s="1" t="s">
        <v>34</v>
      </c>
    </row>
    <row r="61" spans="1:4">
      <c r="A61" s="1" t="s">
        <v>35</v>
      </c>
      <c r="D61" s="1" t="s">
        <v>36</v>
      </c>
    </row>
    <row r="62" spans="1:4">
      <c r="A62" s="1" t="s">
        <v>37</v>
      </c>
      <c r="D62" s="1" t="s">
        <v>38</v>
      </c>
    </row>
    <row r="68" spans="1:5">
      <c r="A68" s="1" t="s">
        <v>272</v>
      </c>
      <c r="D68" s="1" t="s">
        <v>40</v>
      </c>
      <c r="E68" s="1" t="s">
        <v>41</v>
      </c>
    </row>
    <row r="69" spans="1:5">
      <c r="A69" s="1" t="s">
        <v>69</v>
      </c>
      <c r="E69" s="1" t="s">
        <v>43</v>
      </c>
    </row>
  </sheetData>
  <mergeCells count="16">
    <mergeCell ref="A4:B4"/>
    <mergeCell ref="A27:E27"/>
    <mergeCell ref="A28:E28"/>
    <mergeCell ref="A30:E30"/>
    <mergeCell ref="A21:A23"/>
    <mergeCell ref="A24:A26"/>
    <mergeCell ref="B21:B23"/>
    <mergeCell ref="B24:B26"/>
    <mergeCell ref="D21:D23"/>
    <mergeCell ref="D24:D26"/>
    <mergeCell ref="E21:E23"/>
    <mergeCell ref="E24:E26"/>
    <mergeCell ref="F21:F23"/>
    <mergeCell ref="F24:F26"/>
    <mergeCell ref="G21:G23"/>
    <mergeCell ref="G24:G26"/>
  </mergeCells>
  <pageMargins left="0.393055555555556" right="0.17" top="0.84" bottom="0.590277777777778" header="0.5" footer="0.196527777777778"/>
  <pageSetup paperSize="1" scale="71" orientation="portrait" horizontalDpi="120" verticalDpi="72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69"/>
  <sheetViews>
    <sheetView topLeftCell="A19" workbookViewId="0">
      <selection activeCell="A30" sqref="A30:E30"/>
    </sheetView>
  </sheetViews>
  <sheetFormatPr defaultColWidth="9.14285714285714" defaultRowHeight="14.25" outlineLevelCol="7"/>
  <cols>
    <col min="1" max="1" width="6.57142857142857" style="1" customWidth="1"/>
    <col min="2" max="2" width="11.4285714285714" style="1" customWidth="1"/>
    <col min="3" max="3" width="56.5714285714286" style="1" customWidth="1"/>
    <col min="4" max="4" width="12.5714285714286" style="1" customWidth="1"/>
    <col min="5" max="5" width="14.8571428571429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107">
        <v>45671</v>
      </c>
      <c r="B4" s="107"/>
    </row>
    <row r="5" spans="1:2">
      <c r="A5" s="107"/>
      <c r="B5" s="107"/>
    </row>
    <row r="6" spans="1:2">
      <c r="A6" s="107"/>
      <c r="B6" s="107"/>
    </row>
    <row r="7" spans="1:2">
      <c r="A7" s="107" t="s">
        <v>267</v>
      </c>
      <c r="B7" s="107"/>
    </row>
    <row r="8" spans="1:2">
      <c r="A8" s="107" t="s">
        <v>268</v>
      </c>
      <c r="B8" s="107"/>
    </row>
    <row r="9" spans="1:2">
      <c r="A9" s="107" t="s">
        <v>269</v>
      </c>
      <c r="B9" s="107"/>
    </row>
    <row r="10" spans="1:2">
      <c r="A10" s="107"/>
      <c r="B10" s="107"/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48</v>
      </c>
    </row>
    <row r="19" ht="15" spans="3:3">
      <c r="C19" s="23" t="s">
        <v>273</v>
      </c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1</v>
      </c>
      <c r="B21" s="32" t="s">
        <v>12</v>
      </c>
      <c r="C21" s="64" t="s">
        <v>62</v>
      </c>
      <c r="D21" s="65">
        <v>76595</v>
      </c>
      <c r="E21" s="36">
        <f>(D21*0.78)-7000</f>
        <v>52744.1</v>
      </c>
      <c r="F21" s="32" t="s">
        <v>14</v>
      </c>
      <c r="G21" s="66">
        <f>E21*A21</f>
        <v>52744.1</v>
      </c>
    </row>
    <row r="22" spans="1:7">
      <c r="A22" s="38"/>
      <c r="B22" s="38"/>
      <c r="C22" s="67" t="s">
        <v>63</v>
      </c>
      <c r="D22" s="68"/>
      <c r="E22" s="42"/>
      <c r="F22" s="38"/>
      <c r="G22" s="69"/>
    </row>
    <row r="23" ht="15" spans="1:7">
      <c r="A23" s="14"/>
      <c r="B23" s="14"/>
      <c r="C23" s="70" t="s">
        <v>64</v>
      </c>
      <c r="D23" s="13"/>
      <c r="E23" s="47"/>
      <c r="F23" s="14"/>
      <c r="G23" s="71"/>
    </row>
    <row r="24" customFormat="1" ht="15" spans="1:7">
      <c r="A24" s="72">
        <v>2</v>
      </c>
      <c r="B24" s="72" t="s">
        <v>12</v>
      </c>
      <c r="C24" s="73" t="s">
        <v>81</v>
      </c>
      <c r="D24" s="74">
        <v>68995</v>
      </c>
      <c r="E24" s="75">
        <f>(D24*0.78)-7000</f>
        <v>46816.1</v>
      </c>
      <c r="F24" s="72" t="s">
        <v>14</v>
      </c>
      <c r="G24" s="76">
        <f>E24*A24</f>
        <v>93632.2</v>
      </c>
    </row>
    <row r="25" customFormat="1" ht="15" spans="1:7">
      <c r="A25" s="77"/>
      <c r="B25" s="77"/>
      <c r="C25" s="78" t="s">
        <v>63</v>
      </c>
      <c r="D25" s="79"/>
      <c r="E25" s="80"/>
      <c r="F25" s="77"/>
      <c r="G25" s="81"/>
    </row>
    <row r="26" customFormat="1" ht="15.75" spans="1:7">
      <c r="A26" s="82"/>
      <c r="B26" s="82"/>
      <c r="C26" s="83" t="s">
        <v>82</v>
      </c>
      <c r="D26" s="84"/>
      <c r="E26" s="85"/>
      <c r="F26" s="82"/>
      <c r="G26" s="86"/>
    </row>
    <row r="27" s="24" customFormat="1" ht="17.25" spans="1:7">
      <c r="A27" s="55" t="s">
        <v>19</v>
      </c>
      <c r="B27" s="56"/>
      <c r="C27" s="56"/>
      <c r="D27" s="57"/>
      <c r="E27" s="58"/>
      <c r="F27" s="59" t="s">
        <v>14</v>
      </c>
      <c r="G27" s="60">
        <f>SUM(G21:G26)</f>
        <v>146376.3</v>
      </c>
    </row>
    <row r="28" s="24" customFormat="1" ht="15" spans="1:7">
      <c r="A28" s="49" t="s">
        <v>18</v>
      </c>
      <c r="B28" s="50"/>
      <c r="C28" s="50"/>
      <c r="D28" s="51"/>
      <c r="E28" s="52"/>
      <c r="F28" s="129" t="s">
        <v>14</v>
      </c>
      <c r="G28" s="54">
        <v>600</v>
      </c>
    </row>
    <row r="29" s="24" customFormat="1" ht="15" spans="1:7">
      <c r="A29" s="92" t="s">
        <v>52</v>
      </c>
      <c r="B29" s="93"/>
      <c r="C29" s="94"/>
      <c r="D29" s="95"/>
      <c r="E29" s="84"/>
      <c r="F29" s="82" t="s">
        <v>14</v>
      </c>
      <c r="G29" s="96">
        <v>66280</v>
      </c>
    </row>
    <row r="30" s="24" customFormat="1" ht="17.25" spans="1:7">
      <c r="A30" s="55" t="s">
        <v>53</v>
      </c>
      <c r="B30" s="56"/>
      <c r="C30" s="56"/>
      <c r="D30" s="57"/>
      <c r="E30" s="58"/>
      <c r="F30" s="97" t="s">
        <v>14</v>
      </c>
      <c r="G30" s="60">
        <f>SUM(G27:G29)</f>
        <v>213256.3</v>
      </c>
    </row>
    <row r="31" ht="16.5" spans="1:8">
      <c r="A31" s="112"/>
      <c r="B31" s="112"/>
      <c r="C31" s="112"/>
      <c r="D31" s="112"/>
      <c r="E31" s="112"/>
      <c r="F31" s="113"/>
      <c r="G31" s="114"/>
      <c r="H31" s="2"/>
    </row>
    <row r="32" spans="1:8">
      <c r="A32" s="1" t="s">
        <v>20</v>
      </c>
      <c r="H32" s="2"/>
    </row>
    <row r="33" spans="2:8">
      <c r="B33" s="1" t="s">
        <v>21</v>
      </c>
      <c r="H33" s="2"/>
    </row>
    <row r="34" spans="8:8">
      <c r="H34" s="2"/>
    </row>
    <row r="35" spans="1:1">
      <c r="A35" s="1" t="s">
        <v>24</v>
      </c>
    </row>
    <row r="36" s="2" customFormat="1" spans="2:8">
      <c r="B36" s="1" t="s">
        <v>54</v>
      </c>
      <c r="H36" s="1"/>
    </row>
    <row r="38" spans="1:1">
      <c r="A38" s="1" t="s">
        <v>26</v>
      </c>
    </row>
    <row r="39" spans="2:2">
      <c r="B39" s="1" t="s">
        <v>27</v>
      </c>
    </row>
    <row r="40" spans="2:2">
      <c r="B40" s="23" t="s">
        <v>84</v>
      </c>
    </row>
    <row r="42" spans="2:2">
      <c r="B42" s="1" t="s">
        <v>28</v>
      </c>
    </row>
    <row r="44" spans="2:2">
      <c r="B44" s="1" t="s">
        <v>29</v>
      </c>
    </row>
    <row r="46" spans="2:2">
      <c r="B46" s="106" t="s">
        <v>271</v>
      </c>
    </row>
    <row r="51" spans="1:1">
      <c r="A51" s="1" t="s">
        <v>30</v>
      </c>
    </row>
    <row r="54" spans="1:1">
      <c r="A54" s="1" t="s">
        <v>31</v>
      </c>
    </row>
    <row r="55" spans="1:1">
      <c r="A55" s="1" t="s">
        <v>32</v>
      </c>
    </row>
    <row r="58" spans="1:4">
      <c r="A58" s="1" t="s">
        <v>33</v>
      </c>
      <c r="D58" s="1" t="s">
        <v>34</v>
      </c>
    </row>
    <row r="61" spans="1:4">
      <c r="A61" s="1" t="s">
        <v>35</v>
      </c>
      <c r="D61" s="1" t="s">
        <v>36</v>
      </c>
    </row>
    <row r="62" spans="1:4">
      <c r="A62" s="1" t="s">
        <v>37</v>
      </c>
      <c r="D62" s="1" t="s">
        <v>38</v>
      </c>
    </row>
    <row r="68" spans="1:5">
      <c r="A68" s="1" t="s">
        <v>274</v>
      </c>
      <c r="D68" s="1" t="s">
        <v>40</v>
      </c>
      <c r="E68" s="1" t="s">
        <v>41</v>
      </c>
    </row>
    <row r="69" spans="1:5">
      <c r="A69" s="1" t="s">
        <v>69</v>
      </c>
      <c r="E69" s="1" t="s">
        <v>43</v>
      </c>
    </row>
  </sheetData>
  <mergeCells count="16">
    <mergeCell ref="A4:B4"/>
    <mergeCell ref="A27:E27"/>
    <mergeCell ref="A28:E28"/>
    <mergeCell ref="A30:E30"/>
    <mergeCell ref="A21:A23"/>
    <mergeCell ref="A24:A26"/>
    <mergeCell ref="B21:B23"/>
    <mergeCell ref="B24:B26"/>
    <mergeCell ref="D21:D23"/>
    <mergeCell ref="D24:D26"/>
    <mergeCell ref="E21:E23"/>
    <mergeCell ref="E24:E26"/>
    <mergeCell ref="F21:F23"/>
    <mergeCell ref="F24:F26"/>
    <mergeCell ref="G21:G23"/>
    <mergeCell ref="G24:G26"/>
  </mergeCells>
  <pageMargins left="0.393055555555556" right="0.17" top="0.84" bottom="0.590277777777778" header="0.5" footer="0.196527777777778"/>
  <pageSetup paperSize="1" scale="71" orientation="portrait" horizontalDpi="120" verticalDpi="72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69"/>
  <sheetViews>
    <sheetView workbookViewId="0">
      <selection activeCell="A68" sqref="A68"/>
    </sheetView>
  </sheetViews>
  <sheetFormatPr defaultColWidth="9.14285714285714" defaultRowHeight="14.25" outlineLevelCol="7"/>
  <cols>
    <col min="1" max="1" width="6.57142857142857" style="1" customWidth="1"/>
    <col min="2" max="2" width="11.4285714285714" style="1" customWidth="1"/>
    <col min="3" max="3" width="56.5714285714286" style="1" customWidth="1"/>
    <col min="4" max="4" width="12.5714285714286" style="1" customWidth="1"/>
    <col min="5" max="5" width="14.8571428571429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107">
        <v>45671</v>
      </c>
      <c r="B4" s="107"/>
    </row>
    <row r="5" spans="1:2">
      <c r="A5" s="107"/>
      <c r="B5" s="107"/>
    </row>
    <row r="6" spans="1:2">
      <c r="A6" s="107"/>
      <c r="B6" s="107"/>
    </row>
    <row r="7" spans="1:2">
      <c r="A7" s="107" t="s">
        <v>267</v>
      </c>
      <c r="B7" s="107"/>
    </row>
    <row r="8" spans="1:2">
      <c r="A8" s="107" t="s">
        <v>268</v>
      </c>
      <c r="B8" s="107"/>
    </row>
    <row r="9" spans="1:2">
      <c r="A9" s="107" t="s">
        <v>269</v>
      </c>
      <c r="B9" s="107"/>
    </row>
    <row r="10" spans="1:2">
      <c r="A10" s="107"/>
      <c r="B10" s="107"/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48</v>
      </c>
    </row>
    <row r="19" ht="15" spans="3:3">
      <c r="C19" s="23" t="s">
        <v>275</v>
      </c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1</v>
      </c>
      <c r="B21" s="32" t="s">
        <v>12</v>
      </c>
      <c r="C21" s="64" t="s">
        <v>276</v>
      </c>
      <c r="D21" s="65">
        <v>173995</v>
      </c>
      <c r="E21" s="36">
        <f>(D21*0.78)-8000</f>
        <v>127716.1</v>
      </c>
      <c r="F21" s="32" t="s">
        <v>14</v>
      </c>
      <c r="G21" s="66">
        <f>E21*A21</f>
        <v>127716.1</v>
      </c>
    </row>
    <row r="22" spans="1:7">
      <c r="A22" s="38"/>
      <c r="B22" s="38"/>
      <c r="C22" s="67" t="s">
        <v>199</v>
      </c>
      <c r="D22" s="68"/>
      <c r="E22" s="42"/>
      <c r="F22" s="38"/>
      <c r="G22" s="69"/>
    </row>
    <row r="23" ht="15" spans="1:7">
      <c r="A23" s="14"/>
      <c r="B23" s="14"/>
      <c r="C23" s="70" t="s">
        <v>277</v>
      </c>
      <c r="D23" s="13"/>
      <c r="E23" s="47"/>
      <c r="F23" s="14"/>
      <c r="G23" s="71"/>
    </row>
    <row r="24" customFormat="1" ht="15" spans="1:7">
      <c r="A24" s="32">
        <v>1</v>
      </c>
      <c r="B24" s="32" t="s">
        <v>12</v>
      </c>
      <c r="C24" s="64" t="s">
        <v>62</v>
      </c>
      <c r="D24" s="65">
        <v>76595</v>
      </c>
      <c r="E24" s="36">
        <f>(D24*0.78)-7000</f>
        <v>52744.1</v>
      </c>
      <c r="F24" s="32" t="s">
        <v>14</v>
      </c>
      <c r="G24" s="66">
        <f>E24*A24</f>
        <v>52744.1</v>
      </c>
    </row>
    <row r="25" customFormat="1" ht="15" spans="1:7">
      <c r="A25" s="38"/>
      <c r="B25" s="38"/>
      <c r="C25" s="67" t="s">
        <v>63</v>
      </c>
      <c r="D25" s="68"/>
      <c r="E25" s="42"/>
      <c r="F25" s="38"/>
      <c r="G25" s="69"/>
    </row>
    <row r="26" customFormat="1" ht="15.75" spans="1:7">
      <c r="A26" s="14"/>
      <c r="B26" s="14"/>
      <c r="C26" s="70" t="s">
        <v>64</v>
      </c>
      <c r="D26" s="13"/>
      <c r="E26" s="47"/>
      <c r="F26" s="14"/>
      <c r="G26" s="71"/>
    </row>
    <row r="27" s="24" customFormat="1" ht="17.25" spans="1:7">
      <c r="A27" s="55" t="s">
        <v>19</v>
      </c>
      <c r="B27" s="56"/>
      <c r="C27" s="56"/>
      <c r="D27" s="57"/>
      <c r="E27" s="58"/>
      <c r="F27" s="59" t="s">
        <v>14</v>
      </c>
      <c r="G27" s="60">
        <f>SUM(G21:G26)</f>
        <v>180460.2</v>
      </c>
    </row>
    <row r="28" s="24" customFormat="1" ht="15" spans="1:7">
      <c r="A28" s="49" t="s">
        <v>18</v>
      </c>
      <c r="B28" s="50"/>
      <c r="C28" s="50"/>
      <c r="D28" s="51"/>
      <c r="E28" s="52"/>
      <c r="F28" s="129" t="s">
        <v>14</v>
      </c>
      <c r="G28" s="54">
        <v>600</v>
      </c>
    </row>
    <row r="29" s="24" customFormat="1" ht="15" spans="1:7">
      <c r="A29" s="92" t="s">
        <v>52</v>
      </c>
      <c r="B29" s="93"/>
      <c r="C29" s="94"/>
      <c r="D29" s="95"/>
      <c r="E29" s="84"/>
      <c r="F29" s="82" t="s">
        <v>14</v>
      </c>
      <c r="G29" s="96">
        <v>66280</v>
      </c>
    </row>
    <row r="30" s="24" customFormat="1" ht="17.25" spans="1:7">
      <c r="A30" s="55" t="s">
        <v>53</v>
      </c>
      <c r="B30" s="56"/>
      <c r="C30" s="56"/>
      <c r="D30" s="57"/>
      <c r="E30" s="58"/>
      <c r="F30" s="97" t="s">
        <v>14</v>
      </c>
      <c r="G30" s="60">
        <f>SUM(G27:G29)</f>
        <v>247340.2</v>
      </c>
    </row>
    <row r="31" ht="16.5" spans="1:8">
      <c r="A31" s="112"/>
      <c r="B31" s="112"/>
      <c r="C31" s="112"/>
      <c r="D31" s="112"/>
      <c r="E31" s="112"/>
      <c r="F31" s="113"/>
      <c r="G31" s="114"/>
      <c r="H31" s="2"/>
    </row>
    <row r="32" spans="1:8">
      <c r="A32" s="1" t="s">
        <v>20</v>
      </c>
      <c r="H32" s="2"/>
    </row>
    <row r="33" spans="2:8">
      <c r="B33" s="1" t="s">
        <v>21</v>
      </c>
      <c r="H33" s="2"/>
    </row>
    <row r="34" spans="8:8">
      <c r="H34" s="2"/>
    </row>
    <row r="35" spans="1:1">
      <c r="A35" s="1" t="s">
        <v>24</v>
      </c>
    </row>
    <row r="36" s="2" customFormat="1" spans="2:8">
      <c r="B36" s="1" t="s">
        <v>54</v>
      </c>
      <c r="H36" s="1"/>
    </row>
    <row r="38" spans="1:1">
      <c r="A38" s="1" t="s">
        <v>26</v>
      </c>
    </row>
    <row r="39" spans="2:2">
      <c r="B39" s="1" t="s">
        <v>27</v>
      </c>
    </row>
    <row r="40" spans="2:2">
      <c r="B40" s="23" t="s">
        <v>84</v>
      </c>
    </row>
    <row r="42" spans="2:2">
      <c r="B42" s="1" t="s">
        <v>28</v>
      </c>
    </row>
    <row r="44" spans="2:2">
      <c r="B44" s="1" t="s">
        <v>29</v>
      </c>
    </row>
    <row r="46" spans="2:2">
      <c r="B46" s="106" t="s">
        <v>271</v>
      </c>
    </row>
    <row r="51" spans="1:1">
      <c r="A51" s="1" t="s">
        <v>30</v>
      </c>
    </row>
    <row r="54" spans="1:1">
      <c r="A54" s="1" t="s">
        <v>31</v>
      </c>
    </row>
    <row r="55" spans="1:1">
      <c r="A55" s="1" t="s">
        <v>32</v>
      </c>
    </row>
    <row r="58" spans="1:4">
      <c r="A58" s="1" t="s">
        <v>33</v>
      </c>
      <c r="D58" s="1" t="s">
        <v>34</v>
      </c>
    </row>
    <row r="61" spans="1:4">
      <c r="A61" s="1" t="s">
        <v>35</v>
      </c>
      <c r="D61" s="1" t="s">
        <v>36</v>
      </c>
    </row>
    <row r="62" spans="1:4">
      <c r="A62" s="1" t="s">
        <v>37</v>
      </c>
      <c r="D62" s="1" t="s">
        <v>38</v>
      </c>
    </row>
    <row r="68" spans="1:5">
      <c r="A68" s="1" t="s">
        <v>278</v>
      </c>
      <c r="D68" s="1" t="s">
        <v>40</v>
      </c>
      <c r="E68" s="1" t="s">
        <v>41</v>
      </c>
    </row>
    <row r="69" spans="1:5">
      <c r="A69" s="1" t="s">
        <v>279</v>
      </c>
      <c r="E69" s="1" t="s">
        <v>43</v>
      </c>
    </row>
  </sheetData>
  <mergeCells count="16">
    <mergeCell ref="A4:B4"/>
    <mergeCell ref="A27:E27"/>
    <mergeCell ref="A28:E28"/>
    <mergeCell ref="A30:E30"/>
    <mergeCell ref="A21:A23"/>
    <mergeCell ref="A24:A26"/>
    <mergeCell ref="B21:B23"/>
    <mergeCell ref="B24:B26"/>
    <mergeCell ref="D21:D23"/>
    <mergeCell ref="D24:D26"/>
    <mergeCell ref="E21:E23"/>
    <mergeCell ref="E24:E26"/>
    <mergeCell ref="F21:F23"/>
    <mergeCell ref="F24:F26"/>
    <mergeCell ref="G21:G23"/>
    <mergeCell ref="G24:G26"/>
  </mergeCells>
  <pageMargins left="0.393055555555556" right="0.17" top="0.84" bottom="0.590277777777778" header="0.5" footer="0.196527777777778"/>
  <pageSetup paperSize="1" scale="71" orientation="portrait" horizontalDpi="120" verticalDpi="7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7"/>
  <sheetViews>
    <sheetView topLeftCell="A44" workbookViewId="0">
      <selection activeCell="A66" sqref="A66"/>
    </sheetView>
  </sheetViews>
  <sheetFormatPr defaultColWidth="9.14285714285714" defaultRowHeight="14.25" outlineLevelCol="6"/>
  <cols>
    <col min="1" max="1" width="6.57142857142857" style="1" customWidth="1"/>
    <col min="2" max="2" width="11.4285714285714" style="1" customWidth="1"/>
    <col min="3" max="3" width="51.7142857142857" style="1" customWidth="1"/>
    <col min="4" max="4" width="12.5714285714286" style="1" customWidth="1"/>
    <col min="5" max="5" width="14.5714285714286" style="1" customWidth="1"/>
    <col min="6" max="6" width="5.71428571428571" style="1" customWidth="1"/>
    <col min="7" max="7" width="17.1428571428571" style="1" customWidth="1"/>
    <col min="8" max="16384" width="9.14285714285714" style="1"/>
  </cols>
  <sheetData>
    <row r="4" spans="1:2">
      <c r="A4" s="107">
        <v>45672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280</v>
      </c>
    </row>
    <row r="8" spans="1:1">
      <c r="A8" s="1" t="s">
        <v>281</v>
      </c>
    </row>
    <row r="9" spans="1:1">
      <c r="A9" s="1" t="s">
        <v>282</v>
      </c>
    </row>
    <row r="10" spans="1:1">
      <c r="A10" s="1" t="s">
        <v>283</v>
      </c>
    </row>
    <row r="13" spans="1:1">
      <c r="A13" s="1" t="s">
        <v>2</v>
      </c>
    </row>
    <row r="15" spans="2:2">
      <c r="B15" s="1" t="s">
        <v>3</v>
      </c>
    </row>
    <row r="16" spans="2:2">
      <c r="B16" s="1" t="s">
        <v>4</v>
      </c>
    </row>
    <row r="19" spans="1:1">
      <c r="A19" s="1" t="s">
        <v>5</v>
      </c>
    </row>
    <row r="20" ht="15" spans="3:3">
      <c r="C20" s="23"/>
    </row>
    <row r="21" ht="25.5" customHeight="1" spans="1:7">
      <c r="A21" s="108" t="s">
        <v>6</v>
      </c>
      <c r="B21" s="108" t="s">
        <v>7</v>
      </c>
      <c r="C21" s="108" t="s">
        <v>8</v>
      </c>
      <c r="D21" s="108" t="s">
        <v>9</v>
      </c>
      <c r="E21" s="109" t="s">
        <v>10</v>
      </c>
      <c r="F21" s="110"/>
      <c r="G21" s="111" t="s">
        <v>11</v>
      </c>
    </row>
    <row r="22" spans="1:7">
      <c r="A22" s="32">
        <v>1</v>
      </c>
      <c r="B22" s="33" t="s">
        <v>12</v>
      </c>
      <c r="C22" s="34" t="s">
        <v>97</v>
      </c>
      <c r="D22" s="35">
        <v>32995</v>
      </c>
      <c r="E22" s="36">
        <f>(D22*0.78)-1300</f>
        <v>24436.1</v>
      </c>
      <c r="F22" s="32" t="s">
        <v>14</v>
      </c>
      <c r="G22" s="37">
        <f>E22*A22</f>
        <v>24436.1</v>
      </c>
    </row>
    <row r="23" spans="1:7">
      <c r="A23" s="38"/>
      <c r="B23" s="39"/>
      <c r="C23" s="40" t="s">
        <v>74</v>
      </c>
      <c r="D23" s="41"/>
      <c r="E23" s="42"/>
      <c r="F23" s="38"/>
      <c r="G23" s="43"/>
    </row>
    <row r="24" spans="1:7">
      <c r="A24" s="38"/>
      <c r="B24" s="39"/>
      <c r="C24" s="40" t="s">
        <v>98</v>
      </c>
      <c r="D24" s="41"/>
      <c r="E24" s="42"/>
      <c r="F24" s="38"/>
      <c r="G24" s="43"/>
    </row>
    <row r="25" ht="15" spans="1:7">
      <c r="A25" s="14"/>
      <c r="B25" s="44"/>
      <c r="C25" s="45" t="s">
        <v>99</v>
      </c>
      <c r="D25" s="46"/>
      <c r="E25" s="47"/>
      <c r="F25" s="14"/>
      <c r="G25" s="48"/>
    </row>
    <row r="26" s="2" customFormat="1" ht="15" spans="1:7">
      <c r="A26" s="4" t="s">
        <v>18</v>
      </c>
      <c r="B26" s="16"/>
      <c r="C26" s="16"/>
      <c r="D26" s="5"/>
      <c r="E26" s="6"/>
      <c r="F26" s="17" t="s">
        <v>14</v>
      </c>
      <c r="G26" s="8">
        <v>600</v>
      </c>
    </row>
    <row r="27" ht="17.25" spans="1:7">
      <c r="A27" s="99" t="s">
        <v>19</v>
      </c>
      <c r="B27" s="100"/>
      <c r="C27" s="100"/>
      <c r="D27" s="100"/>
      <c r="E27" s="101"/>
      <c r="F27" s="105" t="s">
        <v>14</v>
      </c>
      <c r="G27" s="103">
        <f>SUM(G22:G26)</f>
        <v>25036.1</v>
      </c>
    </row>
    <row r="28" ht="16.5" spans="1:7">
      <c r="A28" s="112"/>
      <c r="B28" s="112"/>
      <c r="C28" s="112"/>
      <c r="D28" s="112"/>
      <c r="E28" s="112"/>
      <c r="F28" s="117"/>
      <c r="G28" s="114"/>
    </row>
    <row r="29" spans="1:1">
      <c r="A29" s="1" t="s">
        <v>20</v>
      </c>
    </row>
    <row r="30" spans="2:2">
      <c r="B30" s="1" t="s">
        <v>21</v>
      </c>
    </row>
    <row r="31" customFormat="1" ht="15" spans="2:2">
      <c r="B31" s="1"/>
    </row>
    <row r="32" customFormat="1" ht="15" spans="1:2">
      <c r="A32" s="1" t="s">
        <v>22</v>
      </c>
      <c r="B32" s="1"/>
    </row>
    <row r="33" s="1" customFormat="1" spans="2:2">
      <c r="B33" s="1" t="s">
        <v>23</v>
      </c>
    </row>
    <row r="34" customFormat="1" ht="15" spans="2:2">
      <c r="B34" s="1"/>
    </row>
    <row r="35" spans="1:1">
      <c r="A35" s="1" t="s">
        <v>24</v>
      </c>
    </row>
    <row r="36" spans="2:2">
      <c r="B36" s="1" t="s">
        <v>25</v>
      </c>
    </row>
    <row r="37" s="2" customFormat="1" spans="2:2">
      <c r="B37" s="1"/>
    </row>
    <row r="38" spans="1:1">
      <c r="A38" s="1" t="s">
        <v>26</v>
      </c>
    </row>
    <row r="39" spans="2:2">
      <c r="B39" s="1" t="s">
        <v>27</v>
      </c>
    </row>
    <row r="40" s="2" customFormat="1" spans="2:2">
      <c r="B40" s="23"/>
    </row>
    <row r="41" spans="2:2">
      <c r="B41" s="1" t="s">
        <v>28</v>
      </c>
    </row>
    <row r="43" spans="2:2">
      <c r="B43" s="1" t="s">
        <v>29</v>
      </c>
    </row>
    <row r="49" spans="1:1">
      <c r="A49" s="1" t="s">
        <v>30</v>
      </c>
    </row>
    <row r="52" spans="1:1">
      <c r="A52" s="1" t="s">
        <v>31</v>
      </c>
    </row>
    <row r="53" spans="1:1">
      <c r="A53" s="1" t="s">
        <v>32</v>
      </c>
    </row>
    <row r="56" spans="1:4">
      <c r="A56" s="1" t="s">
        <v>57</v>
      </c>
      <c r="D56" s="1" t="s">
        <v>34</v>
      </c>
    </row>
    <row r="59" spans="1:4">
      <c r="A59" s="1" t="s">
        <v>35</v>
      </c>
      <c r="D59" s="1" t="s">
        <v>36</v>
      </c>
    </row>
    <row r="60" spans="1:4">
      <c r="A60" s="1" t="s">
        <v>37</v>
      </c>
      <c r="D60" s="1" t="s">
        <v>38</v>
      </c>
    </row>
    <row r="66" spans="1:5">
      <c r="A66" s="1" t="s">
        <v>284</v>
      </c>
      <c r="D66" s="1" t="s">
        <v>40</v>
      </c>
      <c r="E66" s="1" t="s">
        <v>41</v>
      </c>
    </row>
    <row r="67" spans="1:5">
      <c r="A67" s="1" t="s">
        <v>194</v>
      </c>
      <c r="E67" s="1" t="s">
        <v>43</v>
      </c>
    </row>
  </sheetData>
  <mergeCells count="9">
    <mergeCell ref="A4:B4"/>
    <mergeCell ref="A26:E26"/>
    <mergeCell ref="A27:E27"/>
    <mergeCell ref="A22:A25"/>
    <mergeCell ref="B22:B25"/>
    <mergeCell ref="D22:D25"/>
    <mergeCell ref="E22:E25"/>
    <mergeCell ref="F22:F25"/>
    <mergeCell ref="G22:G25"/>
  </mergeCells>
  <pageMargins left="0.393055555555556" right="0.17" top="0.84" bottom="0.590277777777778" header="0.5" footer="0.196527777777778"/>
  <pageSetup paperSize="1" scale="73" orientation="portrait" horizontalDpi="120" verticalDpi="7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5"/>
  <sheetViews>
    <sheetView topLeftCell="A51" workbookViewId="0">
      <selection activeCell="A64" sqref="A64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8.1047619047619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5.4380952380952" style="1" customWidth="1"/>
    <col min="8" max="16384" width="9.1047619047619" style="1"/>
  </cols>
  <sheetData>
    <row r="4" spans="1:2">
      <c r="A4" s="107">
        <v>45294</v>
      </c>
      <c r="B4" s="107"/>
    </row>
    <row r="5" spans="1:2">
      <c r="A5" s="107"/>
      <c r="B5" s="107"/>
    </row>
    <row r="6" spans="1:2">
      <c r="A6" s="107"/>
      <c r="B6" s="107"/>
    </row>
    <row r="7" spans="1:2">
      <c r="A7" s="107" t="s">
        <v>70</v>
      </c>
      <c r="B7" s="107"/>
    </row>
    <row r="8" spans="1:2">
      <c r="A8" s="107" t="s">
        <v>71</v>
      </c>
      <c r="B8" s="107"/>
    </row>
    <row r="9" spans="1:1">
      <c r="A9" s="107" t="s">
        <v>72</v>
      </c>
    </row>
    <row r="10" spans="1:1">
      <c r="A10" s="107"/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5</v>
      </c>
    </row>
    <row r="19" ht="15" spans="3:3">
      <c r="C19" s="23"/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1</v>
      </c>
      <c r="B21" s="33" t="s">
        <v>12</v>
      </c>
      <c r="C21" s="34" t="s">
        <v>73</v>
      </c>
      <c r="D21" s="35">
        <v>48695</v>
      </c>
      <c r="E21" s="36">
        <f>(D21*0.78)-1800</f>
        <v>36182.1</v>
      </c>
      <c r="F21" s="32" t="s">
        <v>14</v>
      </c>
      <c r="G21" s="37">
        <f>E21*A21</f>
        <v>36182.1</v>
      </c>
    </row>
    <row r="22" spans="1:7">
      <c r="A22" s="38"/>
      <c r="B22" s="39"/>
      <c r="C22" s="40" t="s">
        <v>74</v>
      </c>
      <c r="D22" s="41"/>
      <c r="E22" s="42"/>
      <c r="F22" s="38"/>
      <c r="G22" s="43"/>
    </row>
    <row r="23" spans="1:7">
      <c r="A23" s="38"/>
      <c r="B23" s="39"/>
      <c r="C23" s="40" t="s">
        <v>75</v>
      </c>
      <c r="D23" s="41"/>
      <c r="E23" s="42"/>
      <c r="F23" s="38"/>
      <c r="G23" s="43"/>
    </row>
    <row r="24" ht="15" spans="1:7">
      <c r="A24" s="14"/>
      <c r="B24" s="44"/>
      <c r="C24" s="45" t="s">
        <v>76</v>
      </c>
      <c r="D24" s="46"/>
      <c r="E24" s="47"/>
      <c r="F24" s="14"/>
      <c r="G24" s="48"/>
    </row>
    <row r="25" ht="15" spans="1:7">
      <c r="A25" s="4" t="s">
        <v>18</v>
      </c>
      <c r="B25" s="16"/>
      <c r="C25" s="16"/>
      <c r="D25" s="5"/>
      <c r="E25" s="6"/>
      <c r="F25" s="17" t="s">
        <v>14</v>
      </c>
      <c r="G25" s="8">
        <v>600</v>
      </c>
    </row>
    <row r="26" ht="17.25" spans="1:7">
      <c r="A26" s="99" t="s">
        <v>19</v>
      </c>
      <c r="B26" s="104"/>
      <c r="C26" s="104"/>
      <c r="D26" s="100"/>
      <c r="E26" s="101"/>
      <c r="F26" s="102" t="s">
        <v>14</v>
      </c>
      <c r="G26" s="103">
        <f>SUM(G21:G25)</f>
        <v>36782.1</v>
      </c>
    </row>
    <row r="27" ht="16.5" spans="1:7">
      <c r="A27" s="112"/>
      <c r="B27" s="112"/>
      <c r="C27" s="112"/>
      <c r="D27" s="112"/>
      <c r="E27" s="112"/>
      <c r="F27" s="113"/>
      <c r="G27" s="114"/>
    </row>
    <row r="28" spans="1:1">
      <c r="A28" s="1" t="s">
        <v>20</v>
      </c>
    </row>
    <row r="29" spans="2:2">
      <c r="B29" s="1" t="s">
        <v>21</v>
      </c>
    </row>
    <row r="31" spans="1:1">
      <c r="A31" s="1" t="s">
        <v>22</v>
      </c>
    </row>
    <row r="32" spans="2:2">
      <c r="B32" s="1" t="s">
        <v>23</v>
      </c>
    </row>
    <row r="34" spans="1:1">
      <c r="A34" s="1" t="s">
        <v>24</v>
      </c>
    </row>
    <row r="35" s="2" customFormat="1" spans="2:2">
      <c r="B35" s="1" t="s">
        <v>25</v>
      </c>
    </row>
    <row r="37" spans="1:1">
      <c r="A37" s="1" t="s">
        <v>26</v>
      </c>
    </row>
    <row r="38" spans="2:2">
      <c r="B38" s="1" t="s">
        <v>27</v>
      </c>
    </row>
    <row r="40" spans="2:2">
      <c r="B40" s="1" t="s">
        <v>28</v>
      </c>
    </row>
    <row r="42" spans="2:2">
      <c r="B42" s="1" t="s">
        <v>29</v>
      </c>
    </row>
    <row r="48" spans="1:1">
      <c r="A48" s="1" t="s">
        <v>30</v>
      </c>
    </row>
    <row r="51" spans="1:1">
      <c r="A51" s="1" t="s">
        <v>31</v>
      </c>
    </row>
    <row r="52" spans="1:1">
      <c r="A52" s="1" t="s">
        <v>32</v>
      </c>
    </row>
    <row r="55" spans="1:4">
      <c r="A55" s="1" t="s">
        <v>33</v>
      </c>
      <c r="D55" s="1" t="s">
        <v>34</v>
      </c>
    </row>
    <row r="58" spans="1:4">
      <c r="A58" s="1" t="s">
        <v>35</v>
      </c>
      <c r="D58" s="1" t="s">
        <v>36</v>
      </c>
    </row>
    <row r="59" spans="1:4">
      <c r="A59" s="1" t="s">
        <v>37</v>
      </c>
      <c r="D59" s="1" t="s">
        <v>38</v>
      </c>
    </row>
    <row r="64" spans="1:5">
      <c r="A64" s="1" t="s">
        <v>77</v>
      </c>
      <c r="D64" s="1" t="s">
        <v>40</v>
      </c>
      <c r="E64" s="1" t="s">
        <v>41</v>
      </c>
    </row>
    <row r="65" spans="1:5">
      <c r="A65" s="1" t="s">
        <v>78</v>
      </c>
      <c r="E65" s="1" t="s">
        <v>43</v>
      </c>
    </row>
  </sheetData>
  <mergeCells count="9">
    <mergeCell ref="A4:B4"/>
    <mergeCell ref="A25:E25"/>
    <mergeCell ref="A26:E26"/>
    <mergeCell ref="A21:A24"/>
    <mergeCell ref="B21:B24"/>
    <mergeCell ref="D21:D24"/>
    <mergeCell ref="E21:E24"/>
    <mergeCell ref="F21:F24"/>
    <mergeCell ref="G21:G24"/>
  </mergeCells>
  <pageMargins left="0.393055555555556" right="0.17" top="0.84" bottom="0.590277777777778" header="0.5" footer="0.196527777777778"/>
  <pageSetup paperSize="1" scale="75" orientation="portrait" horizontalDpi="120" verticalDpi="72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75"/>
  <sheetViews>
    <sheetView workbookViewId="0">
      <selection activeCell="A8" sqref="A8"/>
    </sheetView>
  </sheetViews>
  <sheetFormatPr defaultColWidth="9.14285714285714" defaultRowHeight="14.25" outlineLevelCol="7"/>
  <cols>
    <col min="1" max="1" width="6.57142857142857" style="1" customWidth="1"/>
    <col min="2" max="2" width="11.4285714285714" style="1" customWidth="1"/>
    <col min="3" max="3" width="56.5714285714286" style="1" customWidth="1"/>
    <col min="4" max="4" width="12.5714285714286" style="1" customWidth="1"/>
    <col min="5" max="5" width="14.8571428571429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107">
        <v>45673</v>
      </c>
      <c r="B4" s="107"/>
    </row>
    <row r="5" spans="1:2">
      <c r="A5" s="107"/>
      <c r="B5" s="107"/>
    </row>
    <row r="6" spans="1:2">
      <c r="A6" s="107"/>
      <c r="B6" s="107"/>
    </row>
    <row r="7" spans="1:2">
      <c r="A7" s="107" t="s">
        <v>285</v>
      </c>
      <c r="B7" s="107"/>
    </row>
    <row r="8" spans="1:2">
      <c r="A8" s="107" t="s">
        <v>286</v>
      </c>
      <c r="B8" s="107"/>
    </row>
    <row r="9" spans="1:2">
      <c r="A9" s="107" t="s">
        <v>287</v>
      </c>
      <c r="B9" s="107"/>
    </row>
    <row r="10" spans="1:2">
      <c r="A10" s="107" t="s">
        <v>288</v>
      </c>
      <c r="B10" s="107"/>
    </row>
    <row r="11" spans="1:2">
      <c r="A11" s="107"/>
      <c r="B11" s="107"/>
    </row>
    <row r="13" spans="1:1">
      <c r="A13" s="1" t="s">
        <v>2</v>
      </c>
    </row>
    <row r="15" spans="2:2">
      <c r="B15" s="1" t="s">
        <v>3</v>
      </c>
    </row>
    <row r="16" spans="2:2">
      <c r="B16" s="1" t="s">
        <v>4</v>
      </c>
    </row>
    <row r="19" spans="1:1">
      <c r="A19" s="1" t="s">
        <v>48</v>
      </c>
    </row>
    <row r="20" ht="15" spans="3:3">
      <c r="C20" s="23" t="s">
        <v>118</v>
      </c>
    </row>
    <row r="21" ht="25.5" customHeight="1" spans="1:7">
      <c r="A21" s="108" t="s">
        <v>6</v>
      </c>
      <c r="B21" s="108" t="s">
        <v>7</v>
      </c>
      <c r="C21" s="108" t="s">
        <v>8</v>
      </c>
      <c r="D21" s="108" t="s">
        <v>9</v>
      </c>
      <c r="E21" s="109" t="s">
        <v>10</v>
      </c>
      <c r="F21" s="110"/>
      <c r="G21" s="111" t="s">
        <v>11</v>
      </c>
    </row>
    <row r="22" spans="1:7">
      <c r="A22" s="32">
        <v>1</v>
      </c>
      <c r="B22" s="32" t="s">
        <v>12</v>
      </c>
      <c r="C22" s="64" t="s">
        <v>122</v>
      </c>
      <c r="D22" s="65">
        <v>46595</v>
      </c>
      <c r="E22" s="36">
        <f>(D22*0.78)-7000</f>
        <v>29344.1</v>
      </c>
      <c r="F22" s="32" t="s">
        <v>14</v>
      </c>
      <c r="G22" s="66">
        <f>E22*A22</f>
        <v>29344.1</v>
      </c>
    </row>
    <row r="23" spans="1:7">
      <c r="A23" s="38"/>
      <c r="B23" s="38"/>
      <c r="C23" s="67" t="s">
        <v>63</v>
      </c>
      <c r="D23" s="68"/>
      <c r="E23" s="42"/>
      <c r="F23" s="38"/>
      <c r="G23" s="69"/>
    </row>
    <row r="24" ht="15" spans="1:7">
      <c r="A24" s="14"/>
      <c r="B24" s="14"/>
      <c r="C24" s="70" t="s">
        <v>123</v>
      </c>
      <c r="D24" s="13"/>
      <c r="E24" s="47"/>
      <c r="F24" s="14"/>
      <c r="G24" s="71"/>
    </row>
    <row r="25" customFormat="1" ht="15" spans="1:7">
      <c r="A25" s="72">
        <v>2</v>
      </c>
      <c r="B25" s="72" t="s">
        <v>12</v>
      </c>
      <c r="C25" s="73" t="s">
        <v>81</v>
      </c>
      <c r="D25" s="74">
        <v>68995</v>
      </c>
      <c r="E25" s="75">
        <f>(D25*0.78)-7000</f>
        <v>46816.1</v>
      </c>
      <c r="F25" s="72" t="s">
        <v>14</v>
      </c>
      <c r="G25" s="76">
        <f>E25*A25</f>
        <v>93632.2</v>
      </c>
    </row>
    <row r="26" customFormat="1" ht="15" spans="1:7">
      <c r="A26" s="77"/>
      <c r="B26" s="77"/>
      <c r="C26" s="78" t="s">
        <v>63</v>
      </c>
      <c r="D26" s="79"/>
      <c r="E26" s="80"/>
      <c r="F26" s="77"/>
      <c r="G26" s="81"/>
    </row>
    <row r="27" customFormat="1" ht="15.75" spans="1:7">
      <c r="A27" s="82"/>
      <c r="B27" s="82"/>
      <c r="C27" s="83" t="s">
        <v>82</v>
      </c>
      <c r="D27" s="84"/>
      <c r="E27" s="85"/>
      <c r="F27" s="82"/>
      <c r="G27" s="86"/>
    </row>
    <row r="28" customFormat="1" ht="15" spans="1:7">
      <c r="A28" s="32">
        <v>1</v>
      </c>
      <c r="B28" s="32" t="s">
        <v>12</v>
      </c>
      <c r="C28" s="64" t="s">
        <v>62</v>
      </c>
      <c r="D28" s="65">
        <v>76595</v>
      </c>
      <c r="E28" s="36">
        <f>(D28*0.78)-7000</f>
        <v>52744.1</v>
      </c>
      <c r="F28" s="32" t="s">
        <v>14</v>
      </c>
      <c r="G28" s="66">
        <f>E28*A28</f>
        <v>52744.1</v>
      </c>
    </row>
    <row r="29" customFormat="1" ht="15" spans="1:7">
      <c r="A29" s="38"/>
      <c r="B29" s="38"/>
      <c r="C29" s="67" t="s">
        <v>63</v>
      </c>
      <c r="D29" s="68"/>
      <c r="E29" s="42"/>
      <c r="F29" s="38"/>
      <c r="G29" s="69"/>
    </row>
    <row r="30" customFormat="1" ht="15.75" spans="1:7">
      <c r="A30" s="14"/>
      <c r="B30" s="14"/>
      <c r="C30" s="70" t="s">
        <v>64</v>
      </c>
      <c r="D30" s="13"/>
      <c r="E30" s="47"/>
      <c r="F30" s="14"/>
      <c r="G30" s="71"/>
    </row>
    <row r="31" s="24" customFormat="1" ht="17.25" spans="1:7">
      <c r="A31" s="55" t="s">
        <v>19</v>
      </c>
      <c r="B31" s="56"/>
      <c r="C31" s="56"/>
      <c r="D31" s="57"/>
      <c r="E31" s="58"/>
      <c r="F31" s="59" t="s">
        <v>14</v>
      </c>
      <c r="G31" s="60">
        <f>SUM(G22:G30)</f>
        <v>175720.4</v>
      </c>
    </row>
    <row r="32" s="24" customFormat="1" ht="15" spans="1:7">
      <c r="A32" s="49" t="s">
        <v>18</v>
      </c>
      <c r="B32" s="50"/>
      <c r="C32" s="50"/>
      <c r="D32" s="51"/>
      <c r="E32" s="52"/>
      <c r="F32" s="129" t="s">
        <v>14</v>
      </c>
      <c r="G32" s="54">
        <v>600</v>
      </c>
    </row>
    <row r="33" s="24" customFormat="1" ht="15" spans="1:7">
      <c r="A33" s="92" t="s">
        <v>52</v>
      </c>
      <c r="B33" s="93"/>
      <c r="C33" s="94"/>
      <c r="D33" s="95"/>
      <c r="E33" s="84"/>
      <c r="F33" s="82" t="s">
        <v>14</v>
      </c>
      <c r="G33" s="96">
        <v>60800</v>
      </c>
    </row>
    <row r="34" s="24" customFormat="1" ht="17.25" spans="1:7">
      <c r="A34" s="55" t="s">
        <v>53</v>
      </c>
      <c r="B34" s="56"/>
      <c r="C34" s="56"/>
      <c r="D34" s="57"/>
      <c r="E34" s="58"/>
      <c r="F34" s="97" t="s">
        <v>14</v>
      </c>
      <c r="G34" s="60">
        <f>SUM(G31:G33)</f>
        <v>237120.4</v>
      </c>
    </row>
    <row r="35" ht="16.5" spans="1:8">
      <c r="A35" s="112"/>
      <c r="B35" s="112"/>
      <c r="C35" s="112"/>
      <c r="D35" s="112"/>
      <c r="E35" s="112"/>
      <c r="F35" s="113"/>
      <c r="G35" s="114"/>
      <c r="H35" s="2"/>
    </row>
    <row r="36" spans="1:8">
      <c r="A36" s="1" t="s">
        <v>20</v>
      </c>
      <c r="H36" s="2"/>
    </row>
    <row r="37" spans="2:8">
      <c r="B37" s="1" t="s">
        <v>21</v>
      </c>
      <c r="H37" s="2"/>
    </row>
    <row r="38" spans="8:8">
      <c r="H38" s="2"/>
    </row>
    <row r="39" spans="1:1">
      <c r="A39" s="1" t="s">
        <v>24</v>
      </c>
    </row>
    <row r="40" s="2" customFormat="1" spans="2:8">
      <c r="B40" s="1" t="s">
        <v>54</v>
      </c>
      <c r="H40" s="1"/>
    </row>
    <row r="42" spans="1:1">
      <c r="A42" s="1" t="s">
        <v>26</v>
      </c>
    </row>
    <row r="43" spans="2:2">
      <c r="B43" s="1" t="s">
        <v>27</v>
      </c>
    </row>
    <row r="44" spans="2:2">
      <c r="B44" s="23" t="s">
        <v>55</v>
      </c>
    </row>
    <row r="45" spans="2:2">
      <c r="B45" s="23" t="s">
        <v>56</v>
      </c>
    </row>
    <row r="47" spans="2:2">
      <c r="B47" s="1" t="s">
        <v>28</v>
      </c>
    </row>
    <row r="49" spans="2:2">
      <c r="B49" s="1" t="s">
        <v>29</v>
      </c>
    </row>
    <row r="57" spans="1:1">
      <c r="A57" s="1" t="s">
        <v>30</v>
      </c>
    </row>
    <row r="60" spans="1:1">
      <c r="A60" s="1" t="s">
        <v>31</v>
      </c>
    </row>
    <row r="61" spans="1:1">
      <c r="A61" s="1" t="s">
        <v>32</v>
      </c>
    </row>
    <row r="64" spans="1:4">
      <c r="A64" s="1" t="s">
        <v>33</v>
      </c>
      <c r="D64" s="1" t="s">
        <v>34</v>
      </c>
    </row>
    <row r="67" spans="1:4">
      <c r="A67" s="1" t="s">
        <v>35</v>
      </c>
      <c r="D67" s="1" t="s">
        <v>36</v>
      </c>
    </row>
    <row r="68" spans="1:4">
      <c r="A68" s="1" t="s">
        <v>37</v>
      </c>
      <c r="D68" s="1" t="s">
        <v>38</v>
      </c>
    </row>
    <row r="74" spans="1:5">
      <c r="A74" s="1" t="s">
        <v>289</v>
      </c>
      <c r="D74" s="1" t="s">
        <v>40</v>
      </c>
      <c r="E74" s="1" t="s">
        <v>41</v>
      </c>
    </row>
    <row r="75" spans="1:5">
      <c r="A75" s="1" t="s">
        <v>69</v>
      </c>
      <c r="E75" s="1" t="s">
        <v>43</v>
      </c>
    </row>
  </sheetData>
  <mergeCells count="22">
    <mergeCell ref="A4:B4"/>
    <mergeCell ref="A31:E31"/>
    <mergeCell ref="A32:E32"/>
    <mergeCell ref="A34:E34"/>
    <mergeCell ref="A22:A24"/>
    <mergeCell ref="A25:A27"/>
    <mergeCell ref="A28:A30"/>
    <mergeCell ref="B22:B24"/>
    <mergeCell ref="B25:B27"/>
    <mergeCell ref="B28:B30"/>
    <mergeCell ref="D22:D24"/>
    <mergeCell ref="D25:D27"/>
    <mergeCell ref="D28:D30"/>
    <mergeCell ref="E22:E24"/>
    <mergeCell ref="E25:E27"/>
    <mergeCell ref="E28:E30"/>
    <mergeCell ref="F22:F24"/>
    <mergeCell ref="F25:F27"/>
    <mergeCell ref="F28:F30"/>
    <mergeCell ref="G22:G24"/>
    <mergeCell ref="G25:G27"/>
    <mergeCell ref="G28:G30"/>
  </mergeCells>
  <pageMargins left="0.393055555555556" right="0.17" top="0.84" bottom="0.590277777777778" header="0.5" footer="0.196527777777778"/>
  <pageSetup paperSize="1" scale="65" orientation="portrait" horizontalDpi="120" verticalDpi="72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75"/>
  <sheetViews>
    <sheetView topLeftCell="A29" workbookViewId="0">
      <selection activeCell="A31" sqref="$A31:$XFD34"/>
    </sheetView>
  </sheetViews>
  <sheetFormatPr defaultColWidth="9.14285714285714" defaultRowHeight="14.25" outlineLevelCol="7"/>
  <cols>
    <col min="1" max="1" width="6.57142857142857" style="1" customWidth="1"/>
    <col min="2" max="2" width="11.4285714285714" style="1" customWidth="1"/>
    <col min="3" max="3" width="56.5714285714286" style="1" customWidth="1"/>
    <col min="4" max="4" width="12.5714285714286" style="1" customWidth="1"/>
    <col min="5" max="5" width="14.8571428571429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107">
        <v>45673</v>
      </c>
      <c r="B4" s="107"/>
    </row>
    <row r="5" spans="1:2">
      <c r="A5" s="107"/>
      <c r="B5" s="107"/>
    </row>
    <row r="6" spans="1:2">
      <c r="A6" s="107"/>
      <c r="B6" s="107"/>
    </row>
    <row r="7" spans="1:2">
      <c r="A7" s="107" t="s">
        <v>285</v>
      </c>
      <c r="B7" s="107"/>
    </row>
    <row r="8" spans="1:2">
      <c r="A8" s="107" t="s">
        <v>286</v>
      </c>
      <c r="B8" s="107"/>
    </row>
    <row r="9" spans="1:2">
      <c r="A9" s="107" t="s">
        <v>287</v>
      </c>
      <c r="B9" s="107"/>
    </row>
    <row r="10" spans="1:2">
      <c r="A10" s="107" t="s">
        <v>288</v>
      </c>
      <c r="B10" s="107"/>
    </row>
    <row r="11" spans="1:2">
      <c r="A11" s="107"/>
      <c r="B11" s="107"/>
    </row>
    <row r="13" spans="1:1">
      <c r="A13" s="1" t="s">
        <v>2</v>
      </c>
    </row>
    <row r="15" spans="2:2">
      <c r="B15" s="1" t="s">
        <v>3</v>
      </c>
    </row>
    <row r="16" spans="2:2">
      <c r="B16" s="1" t="s">
        <v>4</v>
      </c>
    </row>
    <row r="19" spans="1:1">
      <c r="A19" s="1" t="s">
        <v>48</v>
      </c>
    </row>
    <row r="20" ht="15" spans="3:3">
      <c r="C20" s="23" t="s">
        <v>121</v>
      </c>
    </row>
    <row r="21" ht="25.5" customHeight="1" spans="1:7">
      <c r="A21" s="108" t="s">
        <v>6</v>
      </c>
      <c r="B21" s="108" t="s">
        <v>7</v>
      </c>
      <c r="C21" s="108" t="s">
        <v>8</v>
      </c>
      <c r="D21" s="108" t="s">
        <v>9</v>
      </c>
      <c r="E21" s="109" t="s">
        <v>10</v>
      </c>
      <c r="F21" s="110"/>
      <c r="G21" s="111" t="s">
        <v>11</v>
      </c>
    </row>
    <row r="22" spans="1:7">
      <c r="A22" s="32">
        <v>1</v>
      </c>
      <c r="B22" s="32" t="s">
        <v>12</v>
      </c>
      <c r="C22" s="64" t="s">
        <v>119</v>
      </c>
      <c r="D22" s="65">
        <v>32995</v>
      </c>
      <c r="E22" s="36">
        <f>(D22*0.78)-4000</f>
        <v>21736.1</v>
      </c>
      <c r="F22" s="32" t="s">
        <v>14</v>
      </c>
      <c r="G22" s="66">
        <f>E22*A22</f>
        <v>21736.1</v>
      </c>
    </row>
    <row r="23" spans="1:7">
      <c r="A23" s="38"/>
      <c r="B23" s="38"/>
      <c r="C23" s="67" t="s">
        <v>120</v>
      </c>
      <c r="D23" s="68"/>
      <c r="E23" s="42"/>
      <c r="F23" s="38"/>
      <c r="G23" s="69"/>
    </row>
    <row r="24" ht="15" spans="1:7">
      <c r="A24" s="14"/>
      <c r="B24" s="14"/>
      <c r="C24" s="70" t="s">
        <v>51</v>
      </c>
      <c r="D24" s="13"/>
      <c r="E24" s="47"/>
      <c r="F24" s="14"/>
      <c r="G24" s="71"/>
    </row>
    <row r="25" customFormat="1" ht="15" spans="1:7">
      <c r="A25" s="72">
        <v>2</v>
      </c>
      <c r="B25" s="72" t="s">
        <v>12</v>
      </c>
      <c r="C25" s="73" t="s">
        <v>215</v>
      </c>
      <c r="D25" s="74">
        <v>49995</v>
      </c>
      <c r="E25" s="75">
        <f>(D25*0.78)-4000</f>
        <v>34996.1</v>
      </c>
      <c r="F25" s="72" t="s">
        <v>14</v>
      </c>
      <c r="G25" s="76">
        <f>E25*A25</f>
        <v>69992.2</v>
      </c>
    </row>
    <row r="26" customFormat="1" ht="15" spans="1:7">
      <c r="A26" s="77"/>
      <c r="B26" s="77"/>
      <c r="C26" s="78" t="s">
        <v>216</v>
      </c>
      <c r="D26" s="79"/>
      <c r="E26" s="80"/>
      <c r="F26" s="77"/>
      <c r="G26" s="81"/>
    </row>
    <row r="27" customFormat="1" ht="15.75" spans="1:7">
      <c r="A27" s="82"/>
      <c r="B27" s="82"/>
      <c r="C27" s="83" t="s">
        <v>217</v>
      </c>
      <c r="D27" s="84"/>
      <c r="E27" s="85"/>
      <c r="F27" s="82"/>
      <c r="G27" s="86"/>
    </row>
    <row r="28" customFormat="1" ht="15" spans="1:7">
      <c r="A28" s="32">
        <v>1</v>
      </c>
      <c r="B28" s="32" t="s">
        <v>12</v>
      </c>
      <c r="C28" s="64" t="s">
        <v>62</v>
      </c>
      <c r="D28" s="65">
        <v>76595</v>
      </c>
      <c r="E28" s="36">
        <f>(D28*0.78)-7000</f>
        <v>52744.1</v>
      </c>
      <c r="F28" s="32" t="s">
        <v>14</v>
      </c>
      <c r="G28" s="66">
        <f>E28*A28</f>
        <v>52744.1</v>
      </c>
    </row>
    <row r="29" customFormat="1" ht="15" spans="1:7">
      <c r="A29" s="38"/>
      <c r="B29" s="38"/>
      <c r="C29" s="67" t="s">
        <v>63</v>
      </c>
      <c r="D29" s="68"/>
      <c r="E29" s="42"/>
      <c r="F29" s="38"/>
      <c r="G29" s="69"/>
    </row>
    <row r="30" customFormat="1" ht="15.75" spans="1:7">
      <c r="A30" s="14"/>
      <c r="B30" s="14"/>
      <c r="C30" s="70" t="s">
        <v>64</v>
      </c>
      <c r="D30" s="13"/>
      <c r="E30" s="47"/>
      <c r="F30" s="14"/>
      <c r="G30" s="71"/>
    </row>
    <row r="31" s="24" customFormat="1" ht="17.25" spans="1:7">
      <c r="A31" s="55" t="s">
        <v>19</v>
      </c>
      <c r="B31" s="56"/>
      <c r="C31" s="56"/>
      <c r="D31" s="57"/>
      <c r="E31" s="58"/>
      <c r="F31" s="59" t="s">
        <v>14</v>
      </c>
      <c r="G31" s="60">
        <f>SUM(G22:G30)</f>
        <v>144472.4</v>
      </c>
    </row>
    <row r="32" s="24" customFormat="1" ht="15" spans="1:7">
      <c r="A32" s="49" t="s">
        <v>18</v>
      </c>
      <c r="B32" s="50"/>
      <c r="C32" s="50"/>
      <c r="D32" s="51"/>
      <c r="E32" s="52"/>
      <c r="F32" s="129" t="s">
        <v>14</v>
      </c>
      <c r="G32" s="54">
        <v>600</v>
      </c>
    </row>
    <row r="33" s="24" customFormat="1" ht="15" spans="1:7">
      <c r="A33" s="92" t="s">
        <v>52</v>
      </c>
      <c r="B33" s="93"/>
      <c r="C33" s="94"/>
      <c r="D33" s="95"/>
      <c r="E33" s="84"/>
      <c r="F33" s="82" t="s">
        <v>14</v>
      </c>
      <c r="G33" s="96">
        <v>60800</v>
      </c>
    </row>
    <row r="34" s="24" customFormat="1" ht="17.25" spans="1:7">
      <c r="A34" s="55" t="s">
        <v>53</v>
      </c>
      <c r="B34" s="56"/>
      <c r="C34" s="56"/>
      <c r="D34" s="57"/>
      <c r="E34" s="58"/>
      <c r="F34" s="97" t="s">
        <v>14</v>
      </c>
      <c r="G34" s="60">
        <f>SUM(G31:G33)</f>
        <v>205872.4</v>
      </c>
    </row>
    <row r="35" ht="16.5" spans="1:8">
      <c r="A35" s="112"/>
      <c r="B35" s="112"/>
      <c r="C35" s="112"/>
      <c r="D35" s="112"/>
      <c r="E35" s="112"/>
      <c r="F35" s="113"/>
      <c r="G35" s="114"/>
      <c r="H35" s="2"/>
    </row>
    <row r="36" spans="1:8">
      <c r="A36" s="1" t="s">
        <v>20</v>
      </c>
      <c r="H36" s="2"/>
    </row>
    <row r="37" spans="2:8">
      <c r="B37" s="1" t="s">
        <v>21</v>
      </c>
      <c r="H37" s="2"/>
    </row>
    <row r="38" spans="8:8">
      <c r="H38" s="2"/>
    </row>
    <row r="39" spans="1:1">
      <c r="A39" s="1" t="s">
        <v>24</v>
      </c>
    </row>
    <row r="40" s="2" customFormat="1" spans="2:8">
      <c r="B40" s="1" t="s">
        <v>54</v>
      </c>
      <c r="H40" s="1"/>
    </row>
    <row r="42" spans="1:1">
      <c r="A42" s="1" t="s">
        <v>26</v>
      </c>
    </row>
    <row r="43" spans="2:2">
      <c r="B43" s="1" t="s">
        <v>27</v>
      </c>
    </row>
    <row r="44" spans="2:2">
      <c r="B44" s="23" t="s">
        <v>55</v>
      </c>
    </row>
    <row r="45" spans="2:2">
      <c r="B45" s="23" t="s">
        <v>56</v>
      </c>
    </row>
    <row r="47" spans="2:2">
      <c r="B47" s="1" t="s">
        <v>28</v>
      </c>
    </row>
    <row r="49" spans="2:2">
      <c r="B49" s="1" t="s">
        <v>29</v>
      </c>
    </row>
    <row r="57" spans="1:1">
      <c r="A57" s="1" t="s">
        <v>30</v>
      </c>
    </row>
    <row r="60" spans="1:1">
      <c r="A60" s="1" t="s">
        <v>31</v>
      </c>
    </row>
    <row r="61" spans="1:1">
      <c r="A61" s="1" t="s">
        <v>32</v>
      </c>
    </row>
    <row r="64" spans="1:4">
      <c r="A64" s="1" t="s">
        <v>33</v>
      </c>
      <c r="D64" s="1" t="s">
        <v>34</v>
      </c>
    </row>
    <row r="67" spans="1:4">
      <c r="A67" s="1" t="s">
        <v>35</v>
      </c>
      <c r="D67" s="1" t="s">
        <v>36</v>
      </c>
    </row>
    <row r="68" spans="1:4">
      <c r="A68" s="1" t="s">
        <v>37</v>
      </c>
      <c r="D68" s="1" t="s">
        <v>38</v>
      </c>
    </row>
    <row r="74" spans="1:5">
      <c r="A74" s="1" t="s">
        <v>290</v>
      </c>
      <c r="D74" s="1" t="s">
        <v>40</v>
      </c>
      <c r="E74" s="1" t="s">
        <v>41</v>
      </c>
    </row>
    <row r="75" spans="1:5">
      <c r="A75" s="1" t="s">
        <v>59</v>
      </c>
      <c r="E75" s="1" t="s">
        <v>43</v>
      </c>
    </row>
  </sheetData>
  <mergeCells count="22">
    <mergeCell ref="A4:B4"/>
    <mergeCell ref="A31:E31"/>
    <mergeCell ref="A32:E32"/>
    <mergeCell ref="A34:E34"/>
    <mergeCell ref="A22:A24"/>
    <mergeCell ref="A25:A27"/>
    <mergeCell ref="A28:A30"/>
    <mergeCell ref="B22:B24"/>
    <mergeCell ref="B25:B27"/>
    <mergeCell ref="B28:B30"/>
    <mergeCell ref="D22:D24"/>
    <mergeCell ref="D25:D27"/>
    <mergeCell ref="D28:D30"/>
    <mergeCell ref="E22:E24"/>
    <mergeCell ref="E25:E27"/>
    <mergeCell ref="E28:E30"/>
    <mergeCell ref="F22:F24"/>
    <mergeCell ref="F25:F27"/>
    <mergeCell ref="F28:F30"/>
    <mergeCell ref="G22:G24"/>
    <mergeCell ref="G25:G27"/>
    <mergeCell ref="G28:G30"/>
  </mergeCells>
  <pageMargins left="0.393055555555556" right="0.17" top="0.84" bottom="0.590277777777778" header="0.5" footer="0.196527777777778"/>
  <pageSetup paperSize="1" scale="65" orientation="portrait" horizontalDpi="120" verticalDpi="72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75"/>
  <sheetViews>
    <sheetView topLeftCell="A13" workbookViewId="0">
      <selection activeCell="D47" sqref="D47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5.4380952380952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8.4380952380952" style="1" customWidth="1"/>
    <col min="8" max="16384" width="9.1047619047619" style="1"/>
  </cols>
  <sheetData>
    <row r="3" ht="16" customHeight="1"/>
    <row r="4" spans="1:2">
      <c r="A4" s="107">
        <v>45674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125</v>
      </c>
    </row>
    <row r="8" spans="1:1">
      <c r="A8" s="1" t="s">
        <v>126</v>
      </c>
    </row>
    <row r="9" spans="1:1">
      <c r="A9" s="1" t="s">
        <v>127</v>
      </c>
    </row>
    <row r="10" spans="1:1">
      <c r="A10" s="1" t="s">
        <v>128</v>
      </c>
    </row>
    <row r="13" spans="1:1">
      <c r="A13" s="1" t="s">
        <v>2</v>
      </c>
    </row>
    <row r="15" spans="2:2">
      <c r="B15" s="1" t="s">
        <v>3</v>
      </c>
    </row>
    <row r="16" spans="2:2">
      <c r="B16" s="1" t="s">
        <v>4</v>
      </c>
    </row>
    <row r="19" spans="1:1">
      <c r="A19" s="1" t="s">
        <v>5</v>
      </c>
    </row>
    <row r="20" ht="15" spans="3:3">
      <c r="C20" s="23" t="s">
        <v>118</v>
      </c>
    </row>
    <row r="21" ht="25.5" customHeight="1" spans="1:7">
      <c r="A21" s="108" t="s">
        <v>6</v>
      </c>
      <c r="B21" s="108" t="s">
        <v>7</v>
      </c>
      <c r="C21" s="108" t="s">
        <v>8</v>
      </c>
      <c r="D21" s="108" t="s">
        <v>9</v>
      </c>
      <c r="E21" s="109" t="s">
        <v>10</v>
      </c>
      <c r="F21" s="110"/>
      <c r="G21" s="111" t="s">
        <v>11</v>
      </c>
    </row>
    <row r="22" spans="1:7">
      <c r="A22" s="32">
        <v>1</v>
      </c>
      <c r="B22" s="32" t="s">
        <v>12</v>
      </c>
      <c r="C22" s="64" t="s">
        <v>119</v>
      </c>
      <c r="D22" s="65">
        <v>32995</v>
      </c>
      <c r="E22" s="36">
        <f>(D22*0.78)-4000</f>
        <v>21736.1</v>
      </c>
      <c r="F22" s="32" t="s">
        <v>14</v>
      </c>
      <c r="G22" s="66">
        <f>E22*A22</f>
        <v>21736.1</v>
      </c>
    </row>
    <row r="23" spans="1:7">
      <c r="A23" s="38"/>
      <c r="B23" s="38"/>
      <c r="C23" s="67" t="s">
        <v>120</v>
      </c>
      <c r="D23" s="68"/>
      <c r="E23" s="42"/>
      <c r="F23" s="38"/>
      <c r="G23" s="69"/>
    </row>
    <row r="24" ht="15" spans="1:7">
      <c r="A24" s="14"/>
      <c r="B24" s="14"/>
      <c r="C24" s="70" t="s">
        <v>51</v>
      </c>
      <c r="D24" s="13"/>
      <c r="E24" s="47"/>
      <c r="F24" s="14"/>
      <c r="G24" s="71"/>
    </row>
    <row r="25" ht="15" spans="1:7">
      <c r="A25" s="4" t="s">
        <v>18</v>
      </c>
      <c r="B25" s="16"/>
      <c r="C25" s="16"/>
      <c r="D25" s="5"/>
      <c r="E25" s="6"/>
      <c r="F25" s="17" t="s">
        <v>14</v>
      </c>
      <c r="G25" s="8">
        <v>600</v>
      </c>
    </row>
    <row r="26" ht="17.25" spans="1:7">
      <c r="A26" s="99" t="s">
        <v>19</v>
      </c>
      <c r="B26" s="100"/>
      <c r="C26" s="100"/>
      <c r="D26" s="100"/>
      <c r="E26" s="101"/>
      <c r="F26" s="105" t="s">
        <v>14</v>
      </c>
      <c r="G26" s="103">
        <f>SUM(G22:G25)</f>
        <v>22336.1</v>
      </c>
    </row>
    <row r="27" ht="16.5" spans="1:7">
      <c r="A27" s="112"/>
      <c r="B27" s="112"/>
      <c r="C27" s="112"/>
      <c r="D27" s="112"/>
      <c r="E27" s="112"/>
      <c r="F27" s="117"/>
      <c r="G27" s="114"/>
    </row>
    <row r="28" ht="17.25" spans="1:7">
      <c r="A28" s="112"/>
      <c r="B28" s="112"/>
      <c r="C28" s="23" t="s">
        <v>121</v>
      </c>
      <c r="D28" s="112"/>
      <c r="E28" s="112"/>
      <c r="F28" s="113"/>
      <c r="G28" s="114"/>
    </row>
    <row r="29" ht="25.5" customHeight="1" spans="1:7">
      <c r="A29" s="108" t="s">
        <v>6</v>
      </c>
      <c r="B29" s="108" t="s">
        <v>7</v>
      </c>
      <c r="C29" s="108" t="s">
        <v>8</v>
      </c>
      <c r="D29" s="108" t="s">
        <v>9</v>
      </c>
      <c r="E29" s="109" t="s">
        <v>10</v>
      </c>
      <c r="F29" s="110"/>
      <c r="G29" s="111" t="s">
        <v>11</v>
      </c>
    </row>
    <row r="30" spans="1:7">
      <c r="A30" s="32">
        <v>1</v>
      </c>
      <c r="B30" s="32" t="s">
        <v>12</v>
      </c>
      <c r="C30" s="64" t="s">
        <v>122</v>
      </c>
      <c r="D30" s="65">
        <v>46595</v>
      </c>
      <c r="E30" s="36">
        <f>(D30*0.78)-7000</f>
        <v>29344.1</v>
      </c>
      <c r="F30" s="32" t="s">
        <v>14</v>
      </c>
      <c r="G30" s="66">
        <f>E30*A30</f>
        <v>29344.1</v>
      </c>
    </row>
    <row r="31" spans="1:7">
      <c r="A31" s="38"/>
      <c r="B31" s="38"/>
      <c r="C31" s="67" t="s">
        <v>63</v>
      </c>
      <c r="D31" s="68"/>
      <c r="E31" s="42"/>
      <c r="F31" s="38"/>
      <c r="G31" s="69"/>
    </row>
    <row r="32" ht="15" spans="1:7">
      <c r="A32" s="14"/>
      <c r="B32" s="14"/>
      <c r="C32" s="70" t="s">
        <v>123</v>
      </c>
      <c r="D32" s="13"/>
      <c r="E32" s="47"/>
      <c r="F32" s="14"/>
      <c r="G32" s="71"/>
    </row>
    <row r="33" ht="15" spans="1:7">
      <c r="A33" s="4" t="s">
        <v>18</v>
      </c>
      <c r="B33" s="16"/>
      <c r="C33" s="16"/>
      <c r="D33" s="5"/>
      <c r="E33" s="6"/>
      <c r="F33" s="17" t="s">
        <v>14</v>
      </c>
      <c r="G33" s="8">
        <v>600</v>
      </c>
    </row>
    <row r="34" ht="17.25" spans="1:7">
      <c r="A34" s="99" t="s">
        <v>19</v>
      </c>
      <c r="B34" s="100"/>
      <c r="C34" s="100"/>
      <c r="D34" s="100"/>
      <c r="E34" s="101"/>
      <c r="F34" s="105" t="s">
        <v>14</v>
      </c>
      <c r="G34" s="103">
        <f>SUM(G30:G33)</f>
        <v>29944.1</v>
      </c>
    </row>
    <row r="35" ht="16.5" spans="1:7">
      <c r="A35" s="112"/>
      <c r="B35" s="112"/>
      <c r="C35" s="112"/>
      <c r="D35" s="112"/>
      <c r="E35" s="112"/>
      <c r="F35" s="117"/>
      <c r="G35" s="114"/>
    </row>
    <row r="36" spans="1:1">
      <c r="A36" s="1" t="s">
        <v>20</v>
      </c>
    </row>
    <row r="37" spans="2:2">
      <c r="B37" s="1" t="s">
        <v>21</v>
      </c>
    </row>
    <row r="39" s="1" customFormat="1" spans="1:1">
      <c r="A39" s="1" t="s">
        <v>22</v>
      </c>
    </row>
    <row r="40" s="1" customFormat="1" spans="2:2">
      <c r="B40" s="1" t="s">
        <v>65</v>
      </c>
    </row>
    <row r="41" s="2" customFormat="1" spans="2:2">
      <c r="B41" s="1" t="s">
        <v>66</v>
      </c>
    </row>
    <row r="42" s="2" customFormat="1" spans="2:2">
      <c r="B42" s="1" t="s">
        <v>67</v>
      </c>
    </row>
    <row r="44" spans="1:1">
      <c r="A44" s="1" t="s">
        <v>24</v>
      </c>
    </row>
    <row r="45" spans="2:2">
      <c r="B45" s="1" t="s">
        <v>54</v>
      </c>
    </row>
    <row r="46" s="2" customFormat="1"/>
    <row r="47" spans="1:1">
      <c r="A47" s="1" t="s">
        <v>26</v>
      </c>
    </row>
    <row r="48" spans="2:2">
      <c r="B48" s="1" t="s">
        <v>27</v>
      </c>
    </row>
    <row r="50" spans="2:2">
      <c r="B50" s="1" t="s">
        <v>28</v>
      </c>
    </row>
    <row r="52" spans="2:2">
      <c r="B52" s="1" t="s">
        <v>29</v>
      </c>
    </row>
    <row r="58" spans="1:1">
      <c r="A58" s="1" t="s">
        <v>30</v>
      </c>
    </row>
    <row r="61" spans="1:1">
      <c r="A61" s="1" t="s">
        <v>31</v>
      </c>
    </row>
    <row r="62" spans="1:1">
      <c r="A62" s="1" t="s">
        <v>32</v>
      </c>
    </row>
    <row r="65" spans="1:4">
      <c r="A65" s="1" t="s">
        <v>57</v>
      </c>
      <c r="D65" s="1" t="s">
        <v>34</v>
      </c>
    </row>
    <row r="68" spans="1:4">
      <c r="A68" s="1" t="s">
        <v>35</v>
      </c>
      <c r="D68" s="1" t="s">
        <v>36</v>
      </c>
    </row>
    <row r="69" spans="1:4">
      <c r="A69" s="1" t="s">
        <v>37</v>
      </c>
      <c r="D69" s="1" t="s">
        <v>38</v>
      </c>
    </row>
    <row r="74" spans="1:5">
      <c r="A74" s="1" t="s">
        <v>291</v>
      </c>
      <c r="D74" s="1" t="s">
        <v>40</v>
      </c>
      <c r="E74" s="1" t="s">
        <v>41</v>
      </c>
    </row>
    <row r="75" spans="1:5">
      <c r="A75" s="1" t="s">
        <v>59</v>
      </c>
      <c r="E75" s="1" t="s">
        <v>43</v>
      </c>
    </row>
  </sheetData>
  <mergeCells count="17">
    <mergeCell ref="A4:B4"/>
    <mergeCell ref="A25:E25"/>
    <mergeCell ref="A26:E26"/>
    <mergeCell ref="A33:E33"/>
    <mergeCell ref="A34:E34"/>
    <mergeCell ref="A22:A24"/>
    <mergeCell ref="A30:A32"/>
    <mergeCell ref="B22:B24"/>
    <mergeCell ref="B30:B32"/>
    <mergeCell ref="D22:D24"/>
    <mergeCell ref="D30:D32"/>
    <mergeCell ref="E22:E24"/>
    <mergeCell ref="E30:E32"/>
    <mergeCell ref="F22:F24"/>
    <mergeCell ref="F30:F32"/>
    <mergeCell ref="G22:G24"/>
    <mergeCell ref="G30:G32"/>
  </mergeCells>
  <pageMargins left="0.393055555555556" right="0.17" top="0.84" bottom="0.590277777777778" header="0.5" footer="0.196527777777778"/>
  <pageSetup paperSize="1" scale="64" orientation="portrait" horizontalDpi="120" verticalDpi="7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68"/>
  <sheetViews>
    <sheetView topLeftCell="A42" workbookViewId="0">
      <selection activeCell="A67" sqref="A67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5.4380952380952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8.4380952380952" style="1" customWidth="1"/>
    <col min="8" max="16384" width="9.1047619047619" style="1"/>
  </cols>
  <sheetData>
    <row r="3" ht="16" customHeight="1"/>
    <row r="4" spans="1:2">
      <c r="A4" s="107">
        <v>45674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292</v>
      </c>
    </row>
    <row r="8" spans="1:1">
      <c r="A8" s="1" t="s">
        <v>293</v>
      </c>
    </row>
    <row r="11" spans="1:1">
      <c r="A11" s="1" t="s">
        <v>2</v>
      </c>
    </row>
    <row r="13" spans="2:2">
      <c r="B13" s="1" t="s">
        <v>3</v>
      </c>
    </row>
    <row r="14" spans="2:2">
      <c r="B14" s="1" t="s">
        <v>4</v>
      </c>
    </row>
    <row r="17" spans="1:1">
      <c r="A17" s="1" t="s">
        <v>5</v>
      </c>
    </row>
    <row r="18" ht="15" spans="3:3">
      <c r="C18" s="23"/>
    </row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spans="1:7">
      <c r="A20" s="72">
        <v>1</v>
      </c>
      <c r="B20" s="118" t="s">
        <v>12</v>
      </c>
      <c r="C20" s="119" t="s">
        <v>294</v>
      </c>
      <c r="D20" s="120">
        <v>20495</v>
      </c>
      <c r="E20" s="36">
        <f>(D20*0.78)-1000</f>
        <v>14986.1</v>
      </c>
      <c r="F20" s="32" t="s">
        <v>14</v>
      </c>
      <c r="G20" s="66">
        <f>E20*A20</f>
        <v>14986.1</v>
      </c>
    </row>
    <row r="21" spans="1:7">
      <c r="A21" s="77"/>
      <c r="B21" s="122"/>
      <c r="C21" s="123" t="s">
        <v>250</v>
      </c>
      <c r="D21" s="124"/>
      <c r="E21" s="42"/>
      <c r="F21" s="38"/>
      <c r="G21" s="69"/>
    </row>
    <row r="22" spans="1:7">
      <c r="A22" s="77"/>
      <c r="B22" s="122"/>
      <c r="C22" s="123" t="s">
        <v>295</v>
      </c>
      <c r="D22" s="124"/>
      <c r="E22" s="42"/>
      <c r="F22" s="38"/>
      <c r="G22" s="69"/>
    </row>
    <row r="23" ht="15" spans="1:7">
      <c r="A23" s="82"/>
      <c r="B23" s="126"/>
      <c r="C23" s="127" t="s">
        <v>296</v>
      </c>
      <c r="D23" s="130"/>
      <c r="E23" s="47"/>
      <c r="F23" s="14"/>
      <c r="G23" s="71"/>
    </row>
    <row r="24" spans="1:7">
      <c r="A24" s="32">
        <v>1</v>
      </c>
      <c r="B24" s="33" t="s">
        <v>12</v>
      </c>
      <c r="C24" s="34" t="s">
        <v>97</v>
      </c>
      <c r="D24" s="35">
        <v>32995</v>
      </c>
      <c r="E24" s="36">
        <f>(D24*0.78)-1300</f>
        <v>24436.1</v>
      </c>
      <c r="F24" s="32" t="s">
        <v>14</v>
      </c>
      <c r="G24" s="37">
        <f>E24*A24</f>
        <v>24436.1</v>
      </c>
    </row>
    <row r="25" spans="1:7">
      <c r="A25" s="38"/>
      <c r="B25" s="39"/>
      <c r="C25" s="40" t="s">
        <v>74</v>
      </c>
      <c r="D25" s="41"/>
      <c r="E25" s="42"/>
      <c r="F25" s="38"/>
      <c r="G25" s="43"/>
    </row>
    <row r="26" spans="1:7">
      <c r="A26" s="38"/>
      <c r="B26" s="39"/>
      <c r="C26" s="40" t="s">
        <v>98</v>
      </c>
      <c r="D26" s="41"/>
      <c r="E26" s="42"/>
      <c r="F26" s="38"/>
      <c r="G26" s="43"/>
    </row>
    <row r="27" ht="15" spans="1:7">
      <c r="A27" s="14"/>
      <c r="B27" s="44"/>
      <c r="C27" s="45" t="s">
        <v>99</v>
      </c>
      <c r="D27" s="46"/>
      <c r="E27" s="47"/>
      <c r="F27" s="14"/>
      <c r="G27" s="48"/>
    </row>
    <row r="28" ht="15" spans="1:7">
      <c r="A28" s="4" t="s">
        <v>18</v>
      </c>
      <c r="B28" s="16"/>
      <c r="C28" s="16"/>
      <c r="D28" s="5"/>
      <c r="E28" s="6"/>
      <c r="F28" s="17" t="s">
        <v>14</v>
      </c>
      <c r="G28" s="8">
        <v>600</v>
      </c>
    </row>
    <row r="29" ht="17.25" spans="1:7">
      <c r="A29" s="99" t="s">
        <v>19</v>
      </c>
      <c r="B29" s="100"/>
      <c r="C29" s="100"/>
      <c r="D29" s="100"/>
      <c r="E29" s="101"/>
      <c r="F29" s="105" t="s">
        <v>14</v>
      </c>
      <c r="G29" s="103">
        <f>SUM(G20:G28)</f>
        <v>40022.2</v>
      </c>
    </row>
    <row r="30" ht="16.5" spans="1:7">
      <c r="A30" s="112"/>
      <c r="B30" s="112"/>
      <c r="C30" s="112"/>
      <c r="D30" s="112"/>
      <c r="E30" s="112"/>
      <c r="F30" s="117"/>
      <c r="G30" s="114"/>
    </row>
    <row r="31" spans="1:1">
      <c r="A31" s="1" t="s">
        <v>20</v>
      </c>
    </row>
    <row r="32" spans="2:2">
      <c r="B32" s="1" t="s">
        <v>21</v>
      </c>
    </row>
    <row r="34" s="1" customFormat="1" spans="1:1">
      <c r="A34" s="1" t="s">
        <v>22</v>
      </c>
    </row>
    <row r="35" s="1" customFormat="1" spans="2:2">
      <c r="B35" s="1" t="s">
        <v>23</v>
      </c>
    </row>
    <row r="37" spans="1:1">
      <c r="A37" s="1" t="s">
        <v>24</v>
      </c>
    </row>
    <row r="38" spans="2:2">
      <c r="B38" s="1" t="s">
        <v>25</v>
      </c>
    </row>
    <row r="39" s="2" customFormat="1"/>
    <row r="40" spans="1:1">
      <c r="A40" s="1" t="s">
        <v>26</v>
      </c>
    </row>
    <row r="41" spans="2:2">
      <c r="B41" s="1" t="s">
        <v>27</v>
      </c>
    </row>
    <row r="43" spans="2:2">
      <c r="B43" s="1" t="s">
        <v>28</v>
      </c>
    </row>
    <row r="45" spans="2:2">
      <c r="B45" s="1" t="s">
        <v>29</v>
      </c>
    </row>
    <row r="51" spans="1:1">
      <c r="A51" s="1" t="s">
        <v>30</v>
      </c>
    </row>
    <row r="54" spans="1:1">
      <c r="A54" s="1" t="s">
        <v>31</v>
      </c>
    </row>
    <row r="55" spans="1:1">
      <c r="A55" s="1" t="s">
        <v>32</v>
      </c>
    </row>
    <row r="58" spans="1:4">
      <c r="A58" s="1" t="s">
        <v>57</v>
      </c>
      <c r="D58" s="1" t="s">
        <v>34</v>
      </c>
    </row>
    <row r="61" spans="1:4">
      <c r="A61" s="1" t="s">
        <v>35</v>
      </c>
      <c r="D61" s="1" t="s">
        <v>36</v>
      </c>
    </row>
    <row r="62" spans="1:4">
      <c r="A62" s="1" t="s">
        <v>37</v>
      </c>
      <c r="D62" s="1" t="s">
        <v>38</v>
      </c>
    </row>
    <row r="67" spans="1:5">
      <c r="A67" s="1" t="s">
        <v>297</v>
      </c>
      <c r="D67" s="1" t="s">
        <v>40</v>
      </c>
      <c r="E67" s="1" t="s">
        <v>41</v>
      </c>
    </row>
    <row r="68" spans="1:5">
      <c r="A68" s="1" t="s">
        <v>298</v>
      </c>
      <c r="E68" s="1" t="s">
        <v>43</v>
      </c>
    </row>
  </sheetData>
  <mergeCells count="15">
    <mergeCell ref="A4:B4"/>
    <mergeCell ref="A28:E28"/>
    <mergeCell ref="A29:E29"/>
    <mergeCell ref="A20:A23"/>
    <mergeCell ref="A24:A27"/>
    <mergeCell ref="B20:B23"/>
    <mergeCell ref="B24:B27"/>
    <mergeCell ref="D20:D23"/>
    <mergeCell ref="D24:D27"/>
    <mergeCell ref="E20:E23"/>
    <mergeCell ref="E24:E27"/>
    <mergeCell ref="F20:F23"/>
    <mergeCell ref="F24:F27"/>
    <mergeCell ref="G20:G23"/>
    <mergeCell ref="G24:G27"/>
  </mergeCells>
  <pageMargins left="0.393055555555556" right="0.17" top="0.84" bottom="0.590277777777778" header="0.5" footer="0.196527777777778"/>
  <pageSetup paperSize="1" scale="72" orientation="portrait" horizontalDpi="120" verticalDpi="72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74"/>
  <sheetViews>
    <sheetView topLeftCell="A19" workbookViewId="0">
      <selection activeCell="A38" sqref="$A38:$XFD41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5.4380952380952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8.4380952380952" style="1" customWidth="1"/>
    <col min="8" max="16384" width="9.1047619047619" style="1"/>
  </cols>
  <sheetData>
    <row r="3" ht="16" customHeight="1"/>
    <row r="4" spans="1:2">
      <c r="A4" s="107">
        <v>45677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299</v>
      </c>
    </row>
    <row r="8" spans="1:1">
      <c r="A8" s="1" t="s">
        <v>300</v>
      </c>
    </row>
    <row r="9" spans="1:1">
      <c r="A9" s="1" t="s">
        <v>301</v>
      </c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5</v>
      </c>
    </row>
    <row r="19" ht="15" spans="3:3">
      <c r="C19" s="23" t="s">
        <v>118</v>
      </c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1</v>
      </c>
      <c r="B21" s="32" t="s">
        <v>12</v>
      </c>
      <c r="C21" s="64" t="s">
        <v>167</v>
      </c>
      <c r="D21" s="65">
        <v>29995</v>
      </c>
      <c r="E21" s="36">
        <f>(D21*0.78)-4000</f>
        <v>19396.1</v>
      </c>
      <c r="F21" s="32" t="s">
        <v>14</v>
      </c>
      <c r="G21" s="66">
        <f>E21*A21</f>
        <v>19396.1</v>
      </c>
    </row>
    <row r="22" spans="1:7">
      <c r="A22" s="38"/>
      <c r="B22" s="38"/>
      <c r="C22" s="67" t="s">
        <v>120</v>
      </c>
      <c r="D22" s="68"/>
      <c r="E22" s="42"/>
      <c r="F22" s="38"/>
      <c r="G22" s="69"/>
    </row>
    <row r="23" ht="15" spans="1:7">
      <c r="A23" s="14"/>
      <c r="B23" s="14"/>
      <c r="C23" s="70" t="s">
        <v>168</v>
      </c>
      <c r="D23" s="13"/>
      <c r="E23" s="47"/>
      <c r="F23" s="14"/>
      <c r="G23" s="71"/>
    </row>
    <row r="24" ht="15" spans="1:7">
      <c r="A24" s="4" t="s">
        <v>18</v>
      </c>
      <c r="B24" s="16"/>
      <c r="C24" s="16"/>
      <c r="D24" s="5"/>
      <c r="E24" s="6"/>
      <c r="F24" s="17" t="s">
        <v>14</v>
      </c>
      <c r="G24" s="8">
        <v>600</v>
      </c>
    </row>
    <row r="25" ht="17.25" spans="1:7">
      <c r="A25" s="99" t="s">
        <v>19</v>
      </c>
      <c r="B25" s="100"/>
      <c r="C25" s="100"/>
      <c r="D25" s="100"/>
      <c r="E25" s="101"/>
      <c r="F25" s="105" t="s">
        <v>14</v>
      </c>
      <c r="G25" s="103">
        <f>SUM(G21:G24)</f>
        <v>19996.1</v>
      </c>
    </row>
    <row r="26" ht="16.5" spans="1:7">
      <c r="A26" s="112"/>
      <c r="B26" s="112"/>
      <c r="C26" s="112"/>
      <c r="D26" s="112"/>
      <c r="E26" s="112"/>
      <c r="F26" s="117"/>
      <c r="G26" s="114"/>
    </row>
    <row r="27" ht="17.25" spans="1:7">
      <c r="A27" s="112"/>
      <c r="B27" s="112"/>
      <c r="C27" s="23" t="s">
        <v>121</v>
      </c>
      <c r="D27" s="112"/>
      <c r="E27" s="112"/>
      <c r="F27" s="113"/>
      <c r="G27" s="114"/>
    </row>
    <row r="28" ht="25.5" customHeight="1" spans="1:7">
      <c r="A28" s="108" t="s">
        <v>6</v>
      </c>
      <c r="B28" s="108" t="s">
        <v>7</v>
      </c>
      <c r="C28" s="108" t="s">
        <v>8</v>
      </c>
      <c r="D28" s="108" t="s">
        <v>9</v>
      </c>
      <c r="E28" s="109" t="s">
        <v>10</v>
      </c>
      <c r="F28" s="110"/>
      <c r="G28" s="111" t="s">
        <v>11</v>
      </c>
    </row>
    <row r="29" spans="1:7">
      <c r="A29" s="32">
        <v>1</v>
      </c>
      <c r="B29" s="32" t="s">
        <v>12</v>
      </c>
      <c r="C29" s="64" t="s">
        <v>169</v>
      </c>
      <c r="D29" s="65">
        <v>42595</v>
      </c>
      <c r="E29" s="36">
        <f>(D29*0.78)-7000</f>
        <v>26224.1</v>
      </c>
      <c r="F29" s="32" t="s">
        <v>14</v>
      </c>
      <c r="G29" s="66">
        <f>E29*A29</f>
        <v>26224.1</v>
      </c>
    </row>
    <row r="30" spans="1:7">
      <c r="A30" s="38"/>
      <c r="B30" s="38"/>
      <c r="C30" s="67" t="s">
        <v>63</v>
      </c>
      <c r="D30" s="68"/>
      <c r="E30" s="42"/>
      <c r="F30" s="38"/>
      <c r="G30" s="69"/>
    </row>
    <row r="31" ht="15" spans="1:7">
      <c r="A31" s="14"/>
      <c r="B31" s="14"/>
      <c r="C31" s="70" t="s">
        <v>170</v>
      </c>
      <c r="D31" s="13"/>
      <c r="E31" s="47"/>
      <c r="F31" s="14"/>
      <c r="G31" s="71"/>
    </row>
    <row r="32" ht="15" spans="1:7">
      <c r="A32" s="4" t="s">
        <v>18</v>
      </c>
      <c r="B32" s="16"/>
      <c r="C32" s="16"/>
      <c r="D32" s="5"/>
      <c r="E32" s="6"/>
      <c r="F32" s="17" t="s">
        <v>14</v>
      </c>
      <c r="G32" s="8">
        <v>600</v>
      </c>
    </row>
    <row r="33" ht="17.25" spans="1:7">
      <c r="A33" s="99" t="s">
        <v>19</v>
      </c>
      <c r="B33" s="100"/>
      <c r="C33" s="100"/>
      <c r="D33" s="100"/>
      <c r="E33" s="101"/>
      <c r="F33" s="105" t="s">
        <v>14</v>
      </c>
      <c r="G33" s="103">
        <f>SUM(G29:G32)</f>
        <v>26824.1</v>
      </c>
    </row>
    <row r="34" ht="16.5" spans="1:7">
      <c r="A34" s="112"/>
      <c r="B34" s="112"/>
      <c r="C34" s="112"/>
      <c r="D34" s="112"/>
      <c r="E34" s="112"/>
      <c r="F34" s="117"/>
      <c r="G34" s="114"/>
    </row>
    <row r="35" spans="1:1">
      <c r="A35" s="1" t="s">
        <v>20</v>
      </c>
    </row>
    <row r="36" spans="2:2">
      <c r="B36" s="1" t="s">
        <v>21</v>
      </c>
    </row>
    <row r="38" s="1" customFormat="1" spans="1:1">
      <c r="A38" s="1" t="s">
        <v>22</v>
      </c>
    </row>
    <row r="39" s="1" customFormat="1" spans="2:2">
      <c r="B39" s="1" t="s">
        <v>65</v>
      </c>
    </row>
    <row r="40" s="2" customFormat="1" spans="2:2">
      <c r="B40" s="1" t="s">
        <v>66</v>
      </c>
    </row>
    <row r="41" s="2" customFormat="1" spans="2:2">
      <c r="B41" s="1" t="s">
        <v>67</v>
      </c>
    </row>
    <row r="43" spans="1:1">
      <c r="A43" s="1" t="s">
        <v>24</v>
      </c>
    </row>
    <row r="44" spans="2:2">
      <c r="B44" s="1" t="s">
        <v>54</v>
      </c>
    </row>
    <row r="45" s="2" customFormat="1"/>
    <row r="46" spans="1:1">
      <c r="A46" s="1" t="s">
        <v>26</v>
      </c>
    </row>
    <row r="47" spans="2:2">
      <c r="B47" s="1" t="s">
        <v>27</v>
      </c>
    </row>
    <row r="49" spans="2:2">
      <c r="B49" s="1" t="s">
        <v>28</v>
      </c>
    </row>
    <row r="51" spans="2:2">
      <c r="B51" s="1" t="s">
        <v>29</v>
      </c>
    </row>
    <row r="57" spans="1:1">
      <c r="A57" s="1" t="s">
        <v>30</v>
      </c>
    </row>
    <row r="60" spans="1:1">
      <c r="A60" s="1" t="s">
        <v>31</v>
      </c>
    </row>
    <row r="61" spans="1:1">
      <c r="A61" s="1" t="s">
        <v>32</v>
      </c>
    </row>
    <row r="64" spans="1:4">
      <c r="A64" s="1" t="s">
        <v>57</v>
      </c>
      <c r="D64" s="1" t="s">
        <v>34</v>
      </c>
    </row>
    <row r="67" spans="1:4">
      <c r="A67" s="1" t="s">
        <v>35</v>
      </c>
      <c r="D67" s="1" t="s">
        <v>36</v>
      </c>
    </row>
    <row r="68" spans="1:4">
      <c r="A68" s="1" t="s">
        <v>37</v>
      </c>
      <c r="D68" s="1" t="s">
        <v>38</v>
      </c>
    </row>
    <row r="73" spans="1:5">
      <c r="A73" s="1" t="s">
        <v>302</v>
      </c>
      <c r="D73" s="1" t="s">
        <v>40</v>
      </c>
      <c r="E73" s="1" t="s">
        <v>41</v>
      </c>
    </row>
    <row r="74" spans="1:5">
      <c r="A74" s="1" t="s">
        <v>59</v>
      </c>
      <c r="E74" s="1" t="s">
        <v>43</v>
      </c>
    </row>
  </sheetData>
  <mergeCells count="17">
    <mergeCell ref="A4:B4"/>
    <mergeCell ref="A24:E24"/>
    <mergeCell ref="A25:E25"/>
    <mergeCell ref="A32:E32"/>
    <mergeCell ref="A33:E33"/>
    <mergeCell ref="A21:A23"/>
    <mergeCell ref="A29:A31"/>
    <mergeCell ref="B21:B23"/>
    <mergeCell ref="B29:B31"/>
    <mergeCell ref="D21:D23"/>
    <mergeCell ref="D29:D31"/>
    <mergeCell ref="E21:E23"/>
    <mergeCell ref="E29:E31"/>
    <mergeCell ref="F21:F23"/>
    <mergeCell ref="F29:F31"/>
    <mergeCell ref="G21:G23"/>
    <mergeCell ref="G29:G31"/>
  </mergeCells>
  <pageMargins left="0.393055555555556" right="0.17" top="0.84" bottom="0.590277777777778" header="0.5" footer="0.196527777777778"/>
  <pageSetup paperSize="1" scale="65" orientation="portrait" horizontalDpi="120" verticalDpi="7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6"/>
  <sheetViews>
    <sheetView zoomScaleSheetLayoutView="60" topLeftCell="A53" workbookViewId="0">
      <selection activeCell="C58" sqref="C58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1047619047619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45677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255</v>
      </c>
      <c r="B7" s="26"/>
    </row>
    <row r="8" spans="1:1">
      <c r="A8" s="26" t="s">
        <v>257</v>
      </c>
    </row>
    <row r="9" spans="1:1">
      <c r="A9" s="26"/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8" spans="1:1">
      <c r="A18" s="24" t="s">
        <v>48</v>
      </c>
    </row>
    <row r="19" ht="15" spans="3:3">
      <c r="C19" s="27" t="s">
        <v>118</v>
      </c>
    </row>
    <row r="20" ht="25.5" customHeight="1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spans="1:7">
      <c r="A21" s="32">
        <v>1</v>
      </c>
      <c r="B21" s="33" t="s">
        <v>12</v>
      </c>
      <c r="C21" s="34" t="s">
        <v>294</v>
      </c>
      <c r="D21" s="35">
        <v>20495</v>
      </c>
      <c r="E21" s="36">
        <f>(D21*0.78)-1000</f>
        <v>14986.1</v>
      </c>
      <c r="F21" s="32" t="s">
        <v>14</v>
      </c>
      <c r="G21" s="37">
        <f>E21*A21</f>
        <v>14986.1</v>
      </c>
    </row>
    <row r="22" spans="1:7">
      <c r="A22" s="38"/>
      <c r="B22" s="39"/>
      <c r="C22" s="40" t="s">
        <v>250</v>
      </c>
      <c r="D22" s="41"/>
      <c r="E22" s="42"/>
      <c r="F22" s="38"/>
      <c r="G22" s="43"/>
    </row>
    <row r="23" spans="1:7">
      <c r="A23" s="38"/>
      <c r="B23" s="39"/>
      <c r="C23" s="40" t="s">
        <v>295</v>
      </c>
      <c r="D23" s="41"/>
      <c r="E23" s="42"/>
      <c r="F23" s="38"/>
      <c r="G23" s="43"/>
    </row>
    <row r="24" ht="15" spans="1:7">
      <c r="A24" s="14"/>
      <c r="B24" s="44"/>
      <c r="C24" s="45" t="s">
        <v>296</v>
      </c>
      <c r="D24" s="46"/>
      <c r="E24" s="47"/>
      <c r="F24" s="14"/>
      <c r="G24" s="48"/>
    </row>
    <row r="25" s="24" customFormat="1" ht="17.25" spans="1:7">
      <c r="A25" s="55" t="s">
        <v>19</v>
      </c>
      <c r="B25" s="56"/>
      <c r="C25" s="56"/>
      <c r="D25" s="57"/>
      <c r="E25" s="58"/>
      <c r="F25" s="59" t="s">
        <v>14</v>
      </c>
      <c r="G25" s="60">
        <f>SUM(G21)</f>
        <v>14986.1</v>
      </c>
    </row>
    <row r="26" s="24" customFormat="1" ht="15" spans="1:7">
      <c r="A26" s="49" t="s">
        <v>18</v>
      </c>
      <c r="B26" s="50"/>
      <c r="C26" s="50"/>
      <c r="D26" s="51"/>
      <c r="E26" s="52"/>
      <c r="F26" s="129" t="s">
        <v>14</v>
      </c>
      <c r="G26" s="54">
        <v>600</v>
      </c>
    </row>
    <row r="27" s="24" customFormat="1" ht="15" spans="1:7">
      <c r="A27" s="92" t="s">
        <v>52</v>
      </c>
      <c r="B27" s="93"/>
      <c r="C27" s="94"/>
      <c r="D27" s="95"/>
      <c r="E27" s="84"/>
      <c r="F27" s="82" t="s">
        <v>14</v>
      </c>
      <c r="G27" s="96">
        <v>1200</v>
      </c>
    </row>
    <row r="28" s="24" customFormat="1" ht="17.25" spans="1:7">
      <c r="A28" s="55" t="s">
        <v>53</v>
      </c>
      <c r="B28" s="56"/>
      <c r="C28" s="56"/>
      <c r="D28" s="57"/>
      <c r="E28" s="58"/>
      <c r="F28" s="97" t="s">
        <v>14</v>
      </c>
      <c r="G28" s="60">
        <f>SUM(G25:G27)</f>
        <v>16786.1</v>
      </c>
    </row>
    <row r="29" spans="1:7">
      <c r="A29" s="132"/>
      <c r="B29" s="132"/>
      <c r="C29" s="132"/>
      <c r="D29" s="132"/>
      <c r="E29" s="132"/>
      <c r="F29" s="133"/>
      <c r="G29" s="134"/>
    </row>
    <row r="30" ht="15" spans="3:3">
      <c r="C30" s="27" t="s">
        <v>121</v>
      </c>
    </row>
    <row r="31" ht="25.5" customHeight="1" spans="1:7">
      <c r="A31" s="28" t="s">
        <v>6</v>
      </c>
      <c r="B31" s="28" t="s">
        <v>7</v>
      </c>
      <c r="C31" s="28" t="s">
        <v>8</v>
      </c>
      <c r="D31" s="28" t="s">
        <v>9</v>
      </c>
      <c r="E31" s="29" t="s">
        <v>10</v>
      </c>
      <c r="F31" s="30"/>
      <c r="G31" s="31" t="s">
        <v>11</v>
      </c>
    </row>
    <row r="32" spans="1:7">
      <c r="A32" s="32">
        <v>1</v>
      </c>
      <c r="B32" s="33" t="s">
        <v>12</v>
      </c>
      <c r="C32" s="34" t="s">
        <v>303</v>
      </c>
      <c r="D32" s="35">
        <v>22495</v>
      </c>
      <c r="E32" s="36">
        <f>(D32*0.78)-1000</f>
        <v>16546.1</v>
      </c>
      <c r="F32" s="32" t="s">
        <v>14</v>
      </c>
      <c r="G32" s="37">
        <f>E32*A32</f>
        <v>16546.1</v>
      </c>
    </row>
    <row r="33" spans="1:7">
      <c r="A33" s="38"/>
      <c r="B33" s="39"/>
      <c r="C33" s="40" t="s">
        <v>15</v>
      </c>
      <c r="D33" s="41"/>
      <c r="E33" s="42"/>
      <c r="F33" s="38"/>
      <c r="G33" s="43"/>
    </row>
    <row r="34" spans="1:7">
      <c r="A34" s="38"/>
      <c r="B34" s="39"/>
      <c r="C34" s="40" t="s">
        <v>304</v>
      </c>
      <c r="D34" s="41"/>
      <c r="E34" s="42"/>
      <c r="F34" s="38"/>
      <c r="G34" s="43"/>
    </row>
    <row r="35" ht="15" spans="1:7">
      <c r="A35" s="14"/>
      <c r="B35" s="44"/>
      <c r="C35" s="45" t="s">
        <v>305</v>
      </c>
      <c r="D35" s="46"/>
      <c r="E35" s="47"/>
      <c r="F35" s="14"/>
      <c r="G35" s="48"/>
    </row>
    <row r="36" s="24" customFormat="1" ht="17.25" spans="1:7">
      <c r="A36" s="55" t="s">
        <v>19</v>
      </c>
      <c r="B36" s="56"/>
      <c r="C36" s="56"/>
      <c r="D36" s="57"/>
      <c r="E36" s="58"/>
      <c r="F36" s="59" t="s">
        <v>14</v>
      </c>
      <c r="G36" s="60">
        <f>SUM(G32)</f>
        <v>16546.1</v>
      </c>
    </row>
    <row r="37" s="24" customFormat="1" ht="15" spans="1:7">
      <c r="A37" s="49" t="s">
        <v>18</v>
      </c>
      <c r="B37" s="50"/>
      <c r="C37" s="50"/>
      <c r="D37" s="51"/>
      <c r="E37" s="52"/>
      <c r="F37" s="129" t="s">
        <v>14</v>
      </c>
      <c r="G37" s="54">
        <v>600</v>
      </c>
    </row>
    <row r="38" s="24" customFormat="1" ht="15" spans="1:7">
      <c r="A38" s="92" t="s">
        <v>52</v>
      </c>
      <c r="B38" s="93"/>
      <c r="C38" s="94"/>
      <c r="D38" s="95"/>
      <c r="E38" s="84"/>
      <c r="F38" s="82" t="s">
        <v>14</v>
      </c>
      <c r="G38" s="96">
        <v>1200</v>
      </c>
    </row>
    <row r="39" s="24" customFormat="1" ht="17.25" spans="1:7">
      <c r="A39" s="55" t="s">
        <v>53</v>
      </c>
      <c r="B39" s="56"/>
      <c r="C39" s="56"/>
      <c r="D39" s="57"/>
      <c r="E39" s="58"/>
      <c r="F39" s="97" t="s">
        <v>14</v>
      </c>
      <c r="G39" s="60">
        <f>SUM(G36:G38)</f>
        <v>18346.1</v>
      </c>
    </row>
    <row r="41" spans="1:1">
      <c r="A41" s="24" t="s">
        <v>20</v>
      </c>
    </row>
    <row r="42" spans="2:2">
      <c r="B42" s="24" t="s">
        <v>21</v>
      </c>
    </row>
    <row r="44" spans="1:1">
      <c r="A44" s="24" t="s">
        <v>24</v>
      </c>
    </row>
    <row r="45" s="24" customFormat="1" spans="2:2">
      <c r="B45" s="1" t="s">
        <v>25</v>
      </c>
    </row>
    <row r="46" s="25" customFormat="1"/>
    <row r="47" spans="1:1">
      <c r="A47" s="24" t="s">
        <v>26</v>
      </c>
    </row>
    <row r="48" spans="2:2">
      <c r="B48" s="24" t="s">
        <v>27</v>
      </c>
    </row>
    <row r="49" spans="2:2">
      <c r="B49" s="106" t="s">
        <v>84</v>
      </c>
    </row>
    <row r="51" spans="2:2">
      <c r="B51" s="24" t="s">
        <v>28</v>
      </c>
    </row>
    <row r="53" spans="2:2">
      <c r="B53" s="24" t="s">
        <v>29</v>
      </c>
    </row>
    <row r="57" spans="2:2">
      <c r="B57" s="27"/>
    </row>
    <row r="59" spans="1:1">
      <c r="A59" s="24" t="s">
        <v>30</v>
      </c>
    </row>
    <row r="62" spans="1:1">
      <c r="A62" s="24" t="s">
        <v>31</v>
      </c>
    </row>
    <row r="63" spans="1:1">
      <c r="A63" s="24" t="s">
        <v>32</v>
      </c>
    </row>
    <row r="66" spans="1:4">
      <c r="A66" s="24" t="s">
        <v>33</v>
      </c>
      <c r="D66" s="24" t="s">
        <v>34</v>
      </c>
    </row>
    <row r="69" spans="1:4">
      <c r="A69" s="24" t="s">
        <v>35</v>
      </c>
      <c r="D69" s="24" t="s">
        <v>36</v>
      </c>
    </row>
    <row r="70" spans="1:4">
      <c r="A70" s="24" t="s">
        <v>37</v>
      </c>
      <c r="D70" s="24" t="s">
        <v>38</v>
      </c>
    </row>
    <row r="75" spans="1:5">
      <c r="A75" s="1" t="s">
        <v>306</v>
      </c>
      <c r="D75" s="24" t="s">
        <v>40</v>
      </c>
      <c r="E75" s="24" t="s">
        <v>41</v>
      </c>
    </row>
    <row r="76" spans="1:5">
      <c r="A76" s="24" t="s">
        <v>307</v>
      </c>
      <c r="E76" s="24" t="s">
        <v>43</v>
      </c>
    </row>
  </sheetData>
  <mergeCells count="19">
    <mergeCell ref="A4:B4"/>
    <mergeCell ref="A25:E25"/>
    <mergeCell ref="A26:E26"/>
    <mergeCell ref="A28:E28"/>
    <mergeCell ref="A36:E36"/>
    <mergeCell ref="A37:E37"/>
    <mergeCell ref="A39:E39"/>
    <mergeCell ref="A21:A24"/>
    <mergeCell ref="A32:A35"/>
    <mergeCell ref="B21:B24"/>
    <mergeCell ref="B32:B35"/>
    <mergeCell ref="D21:D24"/>
    <mergeCell ref="D32:D35"/>
    <mergeCell ref="E21:E24"/>
    <mergeCell ref="E32:E35"/>
    <mergeCell ref="F21:F24"/>
    <mergeCell ref="F32:F35"/>
    <mergeCell ref="G21:G24"/>
    <mergeCell ref="G32:G35"/>
  </mergeCells>
  <pageMargins left="0.393055555555556" right="0.17" top="0.84" bottom="0.590277777777778" header="0.5" footer="0.196527777777778"/>
  <pageSetup paperSize="1" scale="63" orientation="portrait" horizontalDpi="120" verticalDpi="72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68"/>
  <sheetViews>
    <sheetView topLeftCell="A47" workbookViewId="0">
      <selection activeCell="A67" sqref="A67"/>
    </sheetView>
  </sheetViews>
  <sheetFormatPr defaultColWidth="9.14285714285714" defaultRowHeight="14.25" outlineLevelCol="7"/>
  <cols>
    <col min="1" max="1" width="6.57142857142857" style="1" customWidth="1"/>
    <col min="2" max="2" width="11.4285714285714" style="1" customWidth="1"/>
    <col min="3" max="3" width="56.5714285714286" style="1" customWidth="1"/>
    <col min="4" max="4" width="12.5714285714286" style="1" customWidth="1"/>
    <col min="5" max="5" width="14.8571428571429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26">
        <v>45677</v>
      </c>
      <c r="B4" s="26"/>
    </row>
    <row r="5" spans="1:2">
      <c r="A5" s="107"/>
      <c r="B5" s="107"/>
    </row>
    <row r="6" spans="1:2">
      <c r="A6" s="107"/>
      <c r="B6" s="107"/>
    </row>
    <row r="7" spans="1:2">
      <c r="A7" s="107" t="s">
        <v>87</v>
      </c>
      <c r="B7" s="107"/>
    </row>
    <row r="8" spans="1:2">
      <c r="A8" s="107" t="s">
        <v>308</v>
      </c>
      <c r="B8" s="107"/>
    </row>
    <row r="9" spans="1:2">
      <c r="A9" s="107" t="s">
        <v>89</v>
      </c>
      <c r="B9" s="107"/>
    </row>
    <row r="10" spans="1:2">
      <c r="A10" s="107"/>
      <c r="B10" s="107"/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48</v>
      </c>
    </row>
    <row r="19" ht="15" spans="3:3">
      <c r="C19" s="23"/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2</v>
      </c>
      <c r="B21" s="32" t="s">
        <v>12</v>
      </c>
      <c r="C21" s="64" t="s">
        <v>129</v>
      </c>
      <c r="D21" s="65">
        <v>41995</v>
      </c>
      <c r="E21" s="36">
        <f>(D21*0.78)-4000</f>
        <v>28756.1</v>
      </c>
      <c r="F21" s="32" t="s">
        <v>14</v>
      </c>
      <c r="G21" s="66">
        <f>E21*A21</f>
        <v>57512.2</v>
      </c>
    </row>
    <row r="22" spans="1:7">
      <c r="A22" s="38"/>
      <c r="B22" s="38"/>
      <c r="C22" s="67" t="s">
        <v>120</v>
      </c>
      <c r="D22" s="68"/>
      <c r="E22" s="42"/>
      <c r="F22" s="38"/>
      <c r="G22" s="69"/>
    </row>
    <row r="23" ht="15" spans="1:7">
      <c r="A23" s="14"/>
      <c r="B23" s="14"/>
      <c r="C23" s="70" t="s">
        <v>130</v>
      </c>
      <c r="D23" s="13"/>
      <c r="E23" s="47"/>
      <c r="F23" s="14"/>
      <c r="G23" s="71"/>
    </row>
    <row r="24" customFormat="1" ht="15.75" spans="1:8">
      <c r="A24" s="4" t="s">
        <v>18</v>
      </c>
      <c r="B24" s="16"/>
      <c r="C24" s="16"/>
      <c r="D24" s="5"/>
      <c r="E24" s="6"/>
      <c r="F24" s="17" t="s">
        <v>14</v>
      </c>
      <c r="G24" s="8">
        <v>600</v>
      </c>
      <c r="H24" s="1"/>
    </row>
    <row r="25" customFormat="1" ht="17.25" spans="1:8">
      <c r="A25" s="99" t="s">
        <v>19</v>
      </c>
      <c r="B25" s="100"/>
      <c r="C25" s="100"/>
      <c r="D25" s="100"/>
      <c r="E25" s="101"/>
      <c r="F25" s="105" t="s">
        <v>14</v>
      </c>
      <c r="G25" s="103">
        <f>SUM(G21:G24)</f>
        <v>58112.2</v>
      </c>
      <c r="H25" s="1"/>
    </row>
    <row r="26" ht="16.5" spans="1:8">
      <c r="A26" s="112"/>
      <c r="B26" s="112"/>
      <c r="C26" s="112"/>
      <c r="D26" s="112"/>
      <c r="E26" s="112"/>
      <c r="F26" s="113"/>
      <c r="G26" s="114"/>
      <c r="H26" s="2"/>
    </row>
    <row r="27" spans="1:8">
      <c r="A27" s="1" t="s">
        <v>20</v>
      </c>
      <c r="H27" s="2"/>
    </row>
    <row r="28" spans="2:8">
      <c r="B28" s="1" t="s">
        <v>21</v>
      </c>
      <c r="H28" s="2"/>
    </row>
    <row r="29" spans="8:8">
      <c r="H29" s="2"/>
    </row>
    <row r="30" s="1" customFormat="1" spans="1:1">
      <c r="A30" s="1" t="s">
        <v>22</v>
      </c>
    </row>
    <row r="31" s="1" customFormat="1" spans="2:2">
      <c r="B31" s="1" t="s">
        <v>65</v>
      </c>
    </row>
    <row r="32" s="2" customFormat="1" spans="2:2">
      <c r="B32" s="1" t="s">
        <v>66</v>
      </c>
    </row>
    <row r="33" s="2" customFormat="1" spans="2:2">
      <c r="B33" s="1" t="s">
        <v>67</v>
      </c>
    </row>
    <row r="34" s="2" customFormat="1" spans="2:2">
      <c r="B34" s="1"/>
    </row>
    <row r="35" spans="1:1">
      <c r="A35" s="1" t="s">
        <v>24</v>
      </c>
    </row>
    <row r="36" s="2" customFormat="1" spans="2:8">
      <c r="B36" s="1" t="s">
        <v>54</v>
      </c>
      <c r="H36" s="1"/>
    </row>
    <row r="38" spans="1:1">
      <c r="A38" s="1" t="s">
        <v>26</v>
      </c>
    </row>
    <row r="39" spans="2:2">
      <c r="B39" s="1" t="s">
        <v>27</v>
      </c>
    </row>
    <row r="41" spans="2:2">
      <c r="B41" s="1" t="s">
        <v>28</v>
      </c>
    </row>
    <row r="43" spans="2:2">
      <c r="B43" s="1" t="s">
        <v>29</v>
      </c>
    </row>
    <row r="50" spans="1:1">
      <c r="A50" s="1" t="s">
        <v>30</v>
      </c>
    </row>
    <row r="53" spans="1:1">
      <c r="A53" s="1" t="s">
        <v>31</v>
      </c>
    </row>
    <row r="54" spans="1:1">
      <c r="A54" s="1" t="s">
        <v>32</v>
      </c>
    </row>
    <row r="57" spans="1:4">
      <c r="A57" s="1" t="s">
        <v>33</v>
      </c>
      <c r="D57" s="1" t="s">
        <v>34</v>
      </c>
    </row>
    <row r="60" spans="1:4">
      <c r="A60" s="1" t="s">
        <v>35</v>
      </c>
      <c r="D60" s="1" t="s">
        <v>36</v>
      </c>
    </row>
    <row r="61" spans="1:4">
      <c r="A61" s="1" t="s">
        <v>37</v>
      </c>
      <c r="D61" s="1" t="s">
        <v>38</v>
      </c>
    </row>
    <row r="67" spans="1:5">
      <c r="A67" s="1" t="s">
        <v>309</v>
      </c>
      <c r="D67" s="1" t="s">
        <v>40</v>
      </c>
      <c r="E67" s="1" t="s">
        <v>41</v>
      </c>
    </row>
    <row r="68" spans="1:5">
      <c r="A68" s="1" t="s">
        <v>310</v>
      </c>
      <c r="E68" s="1" t="s">
        <v>43</v>
      </c>
    </row>
  </sheetData>
  <mergeCells count="9">
    <mergeCell ref="A4:B4"/>
    <mergeCell ref="A24:E24"/>
    <mergeCell ref="A25:E25"/>
    <mergeCell ref="A21:A23"/>
    <mergeCell ref="B21:B23"/>
    <mergeCell ref="D21:D23"/>
    <mergeCell ref="E21:E23"/>
    <mergeCell ref="F21:F23"/>
    <mergeCell ref="G21:G23"/>
  </mergeCells>
  <pageMargins left="0.393055555555556" right="0.17" top="0.84" bottom="0.590277777777778" header="0.5" footer="0.196527777777778"/>
  <pageSetup paperSize="1" scale="72" orientation="portrait" horizontalDpi="120" verticalDpi="72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74"/>
  <sheetViews>
    <sheetView zoomScaleSheetLayoutView="60" topLeftCell="A44" workbookViewId="0">
      <selection activeCell="F16" sqref="F16"/>
    </sheetView>
  </sheetViews>
  <sheetFormatPr defaultColWidth="9.1047619047619" defaultRowHeight="14.25" outlineLevelCol="7"/>
  <cols>
    <col min="1" max="1" width="6.55238095238095" style="24" customWidth="1"/>
    <col min="2" max="2" width="8.42857142857143" style="24" customWidth="1"/>
    <col min="3" max="3" width="51.5714285714286" style="24" customWidth="1"/>
    <col min="4" max="4" width="12" style="24" customWidth="1"/>
    <col min="5" max="5" width="14.4285714285714" style="24" customWidth="1"/>
    <col min="6" max="6" width="15.4285714285714" style="24" customWidth="1"/>
    <col min="7" max="7" width="5.66666666666667" style="24" customWidth="1"/>
    <col min="8" max="8" width="15.4380952380952" style="24" customWidth="1"/>
    <col min="9" max="16384" width="9.1047619047619" style="24"/>
  </cols>
  <sheetData>
    <row r="4" spans="1:2">
      <c r="A4" s="26">
        <v>45677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311</v>
      </c>
      <c r="B7" s="26"/>
    </row>
    <row r="8" spans="1:1">
      <c r="A8" s="24" t="s">
        <v>312</v>
      </c>
    </row>
    <row r="9" spans="1:1">
      <c r="A9" s="24" t="s">
        <v>313</v>
      </c>
    </row>
    <row r="10" spans="1:1">
      <c r="A10" s="24" t="s">
        <v>314</v>
      </c>
    </row>
    <row r="13" spans="1:1">
      <c r="A13" s="24" t="s">
        <v>2</v>
      </c>
    </row>
    <row r="15" spans="2:2">
      <c r="B15" s="24" t="s">
        <v>3</v>
      </c>
    </row>
    <row r="16" spans="2:2">
      <c r="B16" s="24" t="s">
        <v>4</v>
      </c>
    </row>
    <row r="19" spans="1:1">
      <c r="A19" s="24" t="s">
        <v>5</v>
      </c>
    </row>
    <row r="20" ht="15" spans="3:3">
      <c r="C20" s="27" t="s">
        <v>118</v>
      </c>
    </row>
    <row r="21" ht="25.5" customHeight="1" spans="1:8">
      <c r="A21" s="28" t="s">
        <v>6</v>
      </c>
      <c r="B21" s="28" t="s">
        <v>7</v>
      </c>
      <c r="C21" s="28" t="s">
        <v>8</v>
      </c>
      <c r="D21" s="28" t="s">
        <v>9</v>
      </c>
      <c r="E21" s="28" t="s">
        <v>315</v>
      </c>
      <c r="F21" s="29" t="s">
        <v>10</v>
      </c>
      <c r="G21" s="30"/>
      <c r="H21" s="31" t="s">
        <v>11</v>
      </c>
    </row>
    <row r="22" spans="1:8">
      <c r="A22" s="32">
        <v>2</v>
      </c>
      <c r="B22" s="32" t="s">
        <v>12</v>
      </c>
      <c r="C22" s="64" t="s">
        <v>129</v>
      </c>
      <c r="D22" s="65">
        <v>41995</v>
      </c>
      <c r="E22" s="74">
        <f>D22/1.12</f>
        <v>37495.5357142857</v>
      </c>
      <c r="F22" s="75">
        <f>(E22*0.78)-4000</f>
        <v>25246.5178571429</v>
      </c>
      <c r="G22" s="72" t="s">
        <v>14</v>
      </c>
      <c r="H22" s="76">
        <f>F22*A22</f>
        <v>50493.0357142857</v>
      </c>
    </row>
    <row r="23" spans="1:8">
      <c r="A23" s="38"/>
      <c r="B23" s="38"/>
      <c r="C23" s="67" t="s">
        <v>120</v>
      </c>
      <c r="D23" s="68"/>
      <c r="E23" s="79"/>
      <c r="F23" s="80"/>
      <c r="G23" s="77"/>
      <c r="H23" s="81"/>
    </row>
    <row r="24" ht="15" spans="1:8">
      <c r="A24" s="14"/>
      <c r="B24" s="14"/>
      <c r="C24" s="70" t="s">
        <v>130</v>
      </c>
      <c r="D24" s="13"/>
      <c r="E24" s="84"/>
      <c r="F24" s="85"/>
      <c r="G24" s="82"/>
      <c r="H24" s="86"/>
    </row>
    <row r="25" ht="15" spans="1:8">
      <c r="A25" s="49" t="s">
        <v>18</v>
      </c>
      <c r="B25" s="50"/>
      <c r="C25" s="50"/>
      <c r="D25" s="51"/>
      <c r="E25" s="51"/>
      <c r="F25" s="52"/>
      <c r="G25" s="129" t="s">
        <v>14</v>
      </c>
      <c r="H25" s="54">
        <v>600</v>
      </c>
    </row>
    <row r="26" ht="17.25" spans="1:8">
      <c r="A26" s="55" t="s">
        <v>19</v>
      </c>
      <c r="B26" s="56"/>
      <c r="C26" s="56"/>
      <c r="D26" s="57"/>
      <c r="E26" s="57"/>
      <c r="F26" s="58"/>
      <c r="G26" s="59" t="s">
        <v>14</v>
      </c>
      <c r="H26" s="60">
        <f>SUM(H22:H25)</f>
        <v>51093.0357142857</v>
      </c>
    </row>
    <row r="27" ht="16.5" spans="1:8">
      <c r="A27" s="61"/>
      <c r="B27" s="61"/>
      <c r="C27" s="61"/>
      <c r="D27" s="61"/>
      <c r="E27" s="61"/>
      <c r="F27" s="61"/>
      <c r="G27" s="62"/>
      <c r="H27" s="63"/>
    </row>
    <row r="28" ht="15" spans="3:3">
      <c r="C28" s="27" t="s">
        <v>121</v>
      </c>
    </row>
    <row r="29" ht="25.5" customHeight="1" spans="1:8">
      <c r="A29" s="28" t="s">
        <v>6</v>
      </c>
      <c r="B29" s="28" t="s">
        <v>7</v>
      </c>
      <c r="C29" s="28" t="s">
        <v>8</v>
      </c>
      <c r="D29" s="28" t="s">
        <v>9</v>
      </c>
      <c r="E29" s="28" t="s">
        <v>315</v>
      </c>
      <c r="F29" s="29" t="s">
        <v>10</v>
      </c>
      <c r="G29" s="30"/>
      <c r="H29" s="31" t="s">
        <v>11</v>
      </c>
    </row>
    <row r="30" spans="1:8">
      <c r="A30" s="32">
        <v>2</v>
      </c>
      <c r="B30" s="32" t="s">
        <v>12</v>
      </c>
      <c r="C30" s="64" t="s">
        <v>90</v>
      </c>
      <c r="D30" s="65">
        <v>59595</v>
      </c>
      <c r="E30" s="74">
        <f>D30/1.12</f>
        <v>53209.8214285714</v>
      </c>
      <c r="F30" s="75">
        <f>(E30*0.78)-7000</f>
        <v>34503.6607142857</v>
      </c>
      <c r="G30" s="72" t="s">
        <v>14</v>
      </c>
      <c r="H30" s="76">
        <f>F30*A30</f>
        <v>69007.3214285714</v>
      </c>
    </row>
    <row r="31" spans="1:8">
      <c r="A31" s="38"/>
      <c r="B31" s="38"/>
      <c r="C31" s="67" t="s">
        <v>63</v>
      </c>
      <c r="D31" s="68"/>
      <c r="E31" s="79"/>
      <c r="F31" s="80"/>
      <c r="G31" s="77"/>
      <c r="H31" s="81"/>
    </row>
    <row r="32" ht="15" spans="1:8">
      <c r="A32" s="14"/>
      <c r="B32" s="14"/>
      <c r="C32" s="70" t="s">
        <v>91</v>
      </c>
      <c r="D32" s="13"/>
      <c r="E32" s="84"/>
      <c r="F32" s="85"/>
      <c r="G32" s="82"/>
      <c r="H32" s="86"/>
    </row>
    <row r="33" ht="15" spans="1:8">
      <c r="A33" s="49" t="s">
        <v>18</v>
      </c>
      <c r="B33" s="50"/>
      <c r="C33" s="50"/>
      <c r="D33" s="51"/>
      <c r="E33" s="51"/>
      <c r="F33" s="52"/>
      <c r="G33" s="129" t="s">
        <v>14</v>
      </c>
      <c r="H33" s="54">
        <v>600</v>
      </c>
    </row>
    <row r="34" ht="17.25" spans="1:8">
      <c r="A34" s="55" t="s">
        <v>19</v>
      </c>
      <c r="B34" s="56"/>
      <c r="C34" s="56"/>
      <c r="D34" s="57"/>
      <c r="E34" s="57"/>
      <c r="F34" s="58"/>
      <c r="G34" s="59" t="s">
        <v>14</v>
      </c>
      <c r="H34" s="60">
        <f>SUM(H30:H33)</f>
        <v>69607.3214285714</v>
      </c>
    </row>
    <row r="35" spans="1:8">
      <c r="A35" s="132"/>
      <c r="B35" s="132"/>
      <c r="C35" s="132"/>
      <c r="D35" s="132"/>
      <c r="E35" s="132"/>
      <c r="F35" s="132"/>
      <c r="G35" s="133"/>
      <c r="H35" s="134"/>
    </row>
    <row r="36" spans="1:1">
      <c r="A36" s="24" t="s">
        <v>20</v>
      </c>
    </row>
    <row r="37" spans="2:2">
      <c r="B37" s="24" t="s">
        <v>21</v>
      </c>
    </row>
    <row r="39" s="24" customFormat="1" spans="1:1">
      <c r="A39" s="24" t="s">
        <v>22</v>
      </c>
    </row>
    <row r="40" s="24" customFormat="1" spans="2:2">
      <c r="B40" s="1" t="s">
        <v>65</v>
      </c>
    </row>
    <row r="41" s="24" customFormat="1" spans="2:2">
      <c r="B41" s="1" t="s">
        <v>66</v>
      </c>
    </row>
    <row r="42" s="24" customFormat="1" spans="2:2">
      <c r="B42" s="1" t="s">
        <v>67</v>
      </c>
    </row>
    <row r="43" s="25" customFormat="1" spans="1:8">
      <c r="A43" s="24"/>
      <c r="B43" s="139"/>
      <c r="C43" s="24"/>
      <c r="D43" s="24"/>
      <c r="E43" s="24"/>
      <c r="F43" s="24"/>
      <c r="G43" s="24"/>
      <c r="H43" s="24"/>
    </row>
    <row r="44" spans="1:1">
      <c r="A44" s="24" t="s">
        <v>24</v>
      </c>
    </row>
    <row r="45" s="24" customFormat="1" spans="2:2">
      <c r="B45" s="1" t="s">
        <v>54</v>
      </c>
    </row>
    <row r="46" s="25" customFormat="1"/>
    <row r="47" spans="1:1">
      <c r="A47" s="24" t="s">
        <v>192</v>
      </c>
    </row>
    <row r="48" spans="2:2">
      <c r="B48" s="24" t="s">
        <v>27</v>
      </c>
    </row>
    <row r="50" spans="2:2">
      <c r="B50" s="24" t="s">
        <v>28</v>
      </c>
    </row>
    <row r="52" spans="2:2">
      <c r="B52" s="24" t="s">
        <v>29</v>
      </c>
    </row>
    <row r="56" spans="2:2">
      <c r="B56" s="27"/>
    </row>
    <row r="58" spans="1:1">
      <c r="A58" s="24" t="s">
        <v>30</v>
      </c>
    </row>
    <row r="61" spans="1:1">
      <c r="A61" s="24" t="s">
        <v>31</v>
      </c>
    </row>
    <row r="62" spans="1:1">
      <c r="A62" s="24" t="s">
        <v>32</v>
      </c>
    </row>
    <row r="64" spans="1:4">
      <c r="A64" s="24" t="s">
        <v>33</v>
      </c>
      <c r="D64" s="24" t="s">
        <v>34</v>
      </c>
    </row>
    <row r="67" spans="1:4">
      <c r="A67" s="24" t="s">
        <v>35</v>
      </c>
      <c r="D67" s="24" t="s">
        <v>36</v>
      </c>
    </row>
    <row r="68" spans="1:4">
      <c r="A68" s="24" t="s">
        <v>37</v>
      </c>
      <c r="D68" s="24" t="s">
        <v>38</v>
      </c>
    </row>
    <row r="73" spans="1:6">
      <c r="A73" s="1" t="s">
        <v>316</v>
      </c>
      <c r="D73" s="24" t="s">
        <v>40</v>
      </c>
      <c r="F73" s="24" t="s">
        <v>41</v>
      </c>
    </row>
    <row r="74" spans="1:6">
      <c r="A74" s="24" t="s">
        <v>59</v>
      </c>
      <c r="F74" s="24" t="s">
        <v>43</v>
      </c>
    </row>
  </sheetData>
  <mergeCells count="19">
    <mergeCell ref="A4:B4"/>
    <mergeCell ref="A25:F25"/>
    <mergeCell ref="A26:F26"/>
    <mergeCell ref="A33:F33"/>
    <mergeCell ref="A34:F34"/>
    <mergeCell ref="A22:A24"/>
    <mergeCell ref="A30:A32"/>
    <mergeCell ref="B22:B24"/>
    <mergeCell ref="B30:B32"/>
    <mergeCell ref="D22:D24"/>
    <mergeCell ref="D30:D32"/>
    <mergeCell ref="E22:E24"/>
    <mergeCell ref="E30:E32"/>
    <mergeCell ref="F22:F24"/>
    <mergeCell ref="F30:F32"/>
    <mergeCell ref="G22:G24"/>
    <mergeCell ref="G30:G32"/>
    <mergeCell ref="H22:H24"/>
    <mergeCell ref="H30:H32"/>
  </mergeCells>
  <pageMargins left="0.393055555555556" right="0.17" top="0.84" bottom="0.590277777777778" header="0.5" footer="0.196527777777778"/>
  <pageSetup paperSize="1" scale="65" orientation="portrait" horizontalDpi="120" verticalDpi="72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4"/>
  <sheetViews>
    <sheetView zoomScaleSheetLayoutView="60" workbookViewId="0">
      <selection activeCell="C28" sqref="C28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4285714285714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45677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317</v>
      </c>
      <c r="B7" s="26"/>
    </row>
    <row r="8" spans="1:1">
      <c r="A8" s="26" t="s">
        <v>318</v>
      </c>
    </row>
    <row r="9" spans="1:1">
      <c r="A9" s="26" t="s">
        <v>319</v>
      </c>
    </row>
    <row r="10" spans="1:1">
      <c r="A10" s="26" t="s">
        <v>320</v>
      </c>
    </row>
    <row r="13" spans="1:1">
      <c r="A13" s="24" t="s">
        <v>2</v>
      </c>
    </row>
    <row r="15" spans="2:2">
      <c r="B15" s="24" t="s">
        <v>3</v>
      </c>
    </row>
    <row r="16" spans="2:2">
      <c r="B16" s="24" t="s">
        <v>4</v>
      </c>
    </row>
    <row r="19" spans="1:1">
      <c r="A19" s="24" t="s">
        <v>48</v>
      </c>
    </row>
    <row r="20" ht="15" spans="3:3">
      <c r="C20" s="27" t="s">
        <v>118</v>
      </c>
    </row>
    <row r="21" ht="25.5" customHeight="1" spans="1:7">
      <c r="A21" s="28" t="s">
        <v>6</v>
      </c>
      <c r="B21" s="28" t="s">
        <v>7</v>
      </c>
      <c r="C21" s="28" t="s">
        <v>8</v>
      </c>
      <c r="D21" s="28" t="s">
        <v>9</v>
      </c>
      <c r="E21" s="29" t="s">
        <v>10</v>
      </c>
      <c r="F21" s="30"/>
      <c r="G21" s="31" t="s">
        <v>11</v>
      </c>
    </row>
    <row r="22" spans="1:7">
      <c r="A22" s="32">
        <v>1</v>
      </c>
      <c r="B22" s="32" t="s">
        <v>12</v>
      </c>
      <c r="C22" s="64" t="s">
        <v>321</v>
      </c>
      <c r="D22" s="65">
        <v>110995</v>
      </c>
      <c r="E22" s="36">
        <f>(D22*0.78)-3000</f>
        <v>83576.1</v>
      </c>
      <c r="F22" s="32" t="s">
        <v>14</v>
      </c>
      <c r="G22" s="66">
        <f>E22*A22</f>
        <v>83576.1</v>
      </c>
    </row>
    <row r="23" spans="1:7">
      <c r="A23" s="38"/>
      <c r="B23" s="38"/>
      <c r="C23" s="67" t="s">
        <v>199</v>
      </c>
      <c r="D23" s="68"/>
      <c r="E23" s="42"/>
      <c r="F23" s="38"/>
      <c r="G23" s="69"/>
    </row>
    <row r="24" ht="15" spans="1:7">
      <c r="A24" s="14"/>
      <c r="B24" s="14"/>
      <c r="C24" s="70" t="s">
        <v>322</v>
      </c>
      <c r="D24" s="13"/>
      <c r="E24" s="47"/>
      <c r="F24" s="14"/>
      <c r="G24" s="71"/>
    </row>
    <row r="25" customFormat="1" ht="15" spans="1:7">
      <c r="A25" s="32">
        <v>1</v>
      </c>
      <c r="B25" s="32" t="s">
        <v>12</v>
      </c>
      <c r="C25" s="64" t="s">
        <v>119</v>
      </c>
      <c r="D25" s="65">
        <v>32995</v>
      </c>
      <c r="E25" s="36">
        <f>(D25*0.78)-4000</f>
        <v>21736.1</v>
      </c>
      <c r="F25" s="32" t="s">
        <v>14</v>
      </c>
      <c r="G25" s="66">
        <f>E25*A25</f>
        <v>21736.1</v>
      </c>
    </row>
    <row r="26" customFormat="1" ht="15" spans="1:7">
      <c r="A26" s="38"/>
      <c r="B26" s="38"/>
      <c r="C26" s="67" t="s">
        <v>120</v>
      </c>
      <c r="D26" s="68"/>
      <c r="E26" s="42"/>
      <c r="F26" s="38"/>
      <c r="G26" s="69"/>
    </row>
    <row r="27" customFormat="1" ht="15.75" spans="1:7">
      <c r="A27" s="14"/>
      <c r="B27" s="14"/>
      <c r="C27" s="70" t="s">
        <v>51</v>
      </c>
      <c r="D27" s="13"/>
      <c r="E27" s="47"/>
      <c r="F27" s="14"/>
      <c r="G27" s="71"/>
    </row>
    <row r="28" customFormat="1" ht="15" spans="1:7">
      <c r="A28" s="32">
        <v>2</v>
      </c>
      <c r="B28" s="32" t="s">
        <v>12</v>
      </c>
      <c r="C28" s="64" t="s">
        <v>167</v>
      </c>
      <c r="D28" s="65">
        <v>29995</v>
      </c>
      <c r="E28" s="36">
        <f>(D28*0.78)-4000</f>
        <v>19396.1</v>
      </c>
      <c r="F28" s="32" t="s">
        <v>14</v>
      </c>
      <c r="G28" s="66">
        <f>E28*A28</f>
        <v>38792.2</v>
      </c>
    </row>
    <row r="29" customFormat="1" ht="15" spans="1:7">
      <c r="A29" s="38"/>
      <c r="B29" s="38"/>
      <c r="C29" s="67" t="s">
        <v>120</v>
      </c>
      <c r="D29" s="68"/>
      <c r="E29" s="42"/>
      <c r="F29" s="38"/>
      <c r="G29" s="69"/>
    </row>
    <row r="30" customFormat="1" ht="15.75" spans="1:7">
      <c r="A30" s="14"/>
      <c r="B30" s="14"/>
      <c r="C30" s="70" t="s">
        <v>168</v>
      </c>
      <c r="D30" s="13"/>
      <c r="E30" s="47"/>
      <c r="F30" s="14"/>
      <c r="G30" s="71"/>
    </row>
    <row r="31" s="24" customFormat="1" ht="17.25" spans="1:7">
      <c r="A31" s="55" t="s">
        <v>19</v>
      </c>
      <c r="B31" s="56"/>
      <c r="C31" s="56"/>
      <c r="D31" s="57"/>
      <c r="E31" s="58"/>
      <c r="F31" s="59" t="s">
        <v>14</v>
      </c>
      <c r="G31" s="60">
        <f>SUM(G22:G30)</f>
        <v>144104.4</v>
      </c>
    </row>
    <row r="32" s="24" customFormat="1" ht="15" spans="1:7">
      <c r="A32" s="49" t="s">
        <v>18</v>
      </c>
      <c r="B32" s="50"/>
      <c r="C32" s="50"/>
      <c r="D32" s="51"/>
      <c r="E32" s="52"/>
      <c r="F32" s="129" t="s">
        <v>14</v>
      </c>
      <c r="G32" s="54">
        <v>1000</v>
      </c>
    </row>
    <row r="33" s="24" customFormat="1" ht="15" spans="1:7">
      <c r="A33" s="92" t="s">
        <v>52</v>
      </c>
      <c r="B33" s="93"/>
      <c r="C33" s="94"/>
      <c r="D33" s="95"/>
      <c r="E33" s="84"/>
      <c r="F33" s="82" t="s">
        <v>14</v>
      </c>
      <c r="G33" s="96">
        <v>139445</v>
      </c>
    </row>
    <row r="34" s="24" customFormat="1" ht="17.25" spans="1:7">
      <c r="A34" s="55" t="s">
        <v>53</v>
      </c>
      <c r="B34" s="56"/>
      <c r="C34" s="56"/>
      <c r="D34" s="57"/>
      <c r="E34" s="58"/>
      <c r="F34" s="97" t="s">
        <v>14</v>
      </c>
      <c r="G34" s="60">
        <f>SUM(G31:G33)</f>
        <v>284549.4</v>
      </c>
    </row>
    <row r="35" spans="1:7">
      <c r="A35" s="132"/>
      <c r="B35" s="132"/>
      <c r="C35" s="132"/>
      <c r="D35" s="132"/>
      <c r="E35" s="132"/>
      <c r="F35" s="133"/>
      <c r="G35" s="134"/>
    </row>
    <row r="36" spans="1:1">
      <c r="A36" s="24" t="s">
        <v>20</v>
      </c>
    </row>
    <row r="37" spans="2:2">
      <c r="B37" s="24" t="s">
        <v>21</v>
      </c>
    </row>
    <row r="39" spans="1:1">
      <c r="A39" s="24" t="s">
        <v>24</v>
      </c>
    </row>
    <row r="40" customFormat="1" ht="15" spans="1:2">
      <c r="A40" s="24"/>
      <c r="B40" s="1" t="s">
        <v>201</v>
      </c>
    </row>
    <row r="41" s="24" customFormat="1" spans="2:2">
      <c r="B41" s="1" t="s">
        <v>54</v>
      </c>
    </row>
    <row r="42" s="25" customFormat="1"/>
    <row r="43" spans="1:1">
      <c r="A43" s="24" t="s">
        <v>26</v>
      </c>
    </row>
    <row r="44" spans="2:2">
      <c r="B44" s="24" t="s">
        <v>27</v>
      </c>
    </row>
    <row r="45" spans="2:2">
      <c r="B45" s="23" t="s">
        <v>55</v>
      </c>
    </row>
    <row r="46" spans="2:2">
      <c r="B46" s="23" t="s">
        <v>56</v>
      </c>
    </row>
    <row r="48" spans="2:2">
      <c r="B48" s="24" t="s">
        <v>28</v>
      </c>
    </row>
    <row r="50" spans="2:2">
      <c r="B50" s="24" t="s">
        <v>29</v>
      </c>
    </row>
    <row r="53" spans="2:2">
      <c r="B53" s="27"/>
    </row>
    <row r="54" spans="2:2">
      <c r="B54" s="27"/>
    </row>
    <row r="55" spans="2:2">
      <c r="B55" s="27"/>
    </row>
    <row r="57" spans="1:1">
      <c r="A57" s="24" t="s">
        <v>30</v>
      </c>
    </row>
    <row r="60" spans="1:1">
      <c r="A60" s="24" t="s">
        <v>31</v>
      </c>
    </row>
    <row r="61" spans="1:1">
      <c r="A61" s="24" t="s">
        <v>32</v>
      </c>
    </row>
    <row r="64" spans="1:4">
      <c r="A64" s="24" t="s">
        <v>33</v>
      </c>
      <c r="D64" s="24" t="s">
        <v>34</v>
      </c>
    </row>
    <row r="67" spans="1:4">
      <c r="A67" s="24" t="s">
        <v>35</v>
      </c>
      <c r="D67" s="24" t="s">
        <v>36</v>
      </c>
    </row>
    <row r="68" spans="1:4">
      <c r="A68" s="24" t="s">
        <v>37</v>
      </c>
      <c r="D68" s="24" t="s">
        <v>38</v>
      </c>
    </row>
    <row r="73" spans="1:5">
      <c r="A73" s="1" t="s">
        <v>323</v>
      </c>
      <c r="D73" s="24" t="s">
        <v>40</v>
      </c>
      <c r="E73" s="24" t="s">
        <v>41</v>
      </c>
    </row>
    <row r="74" spans="1:5">
      <c r="A74" s="24" t="s">
        <v>324</v>
      </c>
      <c r="E74" s="24" t="s">
        <v>43</v>
      </c>
    </row>
  </sheetData>
  <mergeCells count="22">
    <mergeCell ref="A4:B4"/>
    <mergeCell ref="A31:E31"/>
    <mergeCell ref="A32:E32"/>
    <mergeCell ref="A34:E34"/>
    <mergeCell ref="A22:A24"/>
    <mergeCell ref="A25:A27"/>
    <mergeCell ref="A28:A30"/>
    <mergeCell ref="B22:B24"/>
    <mergeCell ref="B25:B27"/>
    <mergeCell ref="B28:B30"/>
    <mergeCell ref="D22:D24"/>
    <mergeCell ref="D25:D27"/>
    <mergeCell ref="D28:D30"/>
    <mergeCell ref="E22:E24"/>
    <mergeCell ref="E25:E27"/>
    <mergeCell ref="E28:E30"/>
    <mergeCell ref="F22:F24"/>
    <mergeCell ref="F25:F27"/>
    <mergeCell ref="F28:F30"/>
    <mergeCell ref="G22:G24"/>
    <mergeCell ref="G25:G27"/>
    <mergeCell ref="G28:G30"/>
  </mergeCells>
  <pageMargins left="0.393055555555556" right="0.17" top="0.84" bottom="0.590277777777778" header="0.5" footer="0.196527777777778"/>
  <pageSetup paperSize="1" scale="66" orientation="portrait" horizontalDpi="120" verticalDpi="72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3"/>
  <sheetViews>
    <sheetView zoomScaleSheetLayoutView="60" topLeftCell="A16" workbookViewId="0">
      <selection activeCell="A28" sqref="A28:G30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4285714285714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45677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317</v>
      </c>
      <c r="B7" s="26"/>
    </row>
    <row r="8" spans="1:1">
      <c r="A8" s="26" t="s">
        <v>318</v>
      </c>
    </row>
    <row r="9" spans="1:1">
      <c r="A9" s="26" t="s">
        <v>319</v>
      </c>
    </row>
    <row r="10" spans="1:1">
      <c r="A10" s="26" t="s">
        <v>320</v>
      </c>
    </row>
    <row r="13" spans="1:1">
      <c r="A13" s="24" t="s">
        <v>2</v>
      </c>
    </row>
    <row r="15" spans="2:2">
      <c r="B15" s="24" t="s">
        <v>3</v>
      </c>
    </row>
    <row r="16" spans="2:2">
      <c r="B16" s="24" t="s">
        <v>4</v>
      </c>
    </row>
    <row r="19" spans="1:1">
      <c r="A19" s="24" t="s">
        <v>48</v>
      </c>
    </row>
    <row r="20" ht="15" spans="3:3">
      <c r="C20" s="27" t="s">
        <v>121</v>
      </c>
    </row>
    <row r="21" ht="25.5" customHeight="1" spans="1:7">
      <c r="A21" s="28" t="s">
        <v>6</v>
      </c>
      <c r="B21" s="28" t="s">
        <v>7</v>
      </c>
      <c r="C21" s="28" t="s">
        <v>8</v>
      </c>
      <c r="D21" s="28" t="s">
        <v>9</v>
      </c>
      <c r="E21" s="29" t="s">
        <v>10</v>
      </c>
      <c r="F21" s="30"/>
      <c r="G21" s="31" t="s">
        <v>11</v>
      </c>
    </row>
    <row r="22" spans="1:7">
      <c r="A22" s="32">
        <v>1</v>
      </c>
      <c r="B22" s="32" t="s">
        <v>12</v>
      </c>
      <c r="C22" s="64" t="s">
        <v>325</v>
      </c>
      <c r="D22" s="65">
        <v>80495</v>
      </c>
      <c r="E22" s="36">
        <f>(D22*0.78)-2500</f>
        <v>60286.1</v>
      </c>
      <c r="F22" s="32" t="s">
        <v>14</v>
      </c>
      <c r="G22" s="66">
        <f>E22*A22</f>
        <v>60286.1</v>
      </c>
    </row>
    <row r="23" spans="1:7">
      <c r="A23" s="38"/>
      <c r="B23" s="38"/>
      <c r="C23" s="67" t="s">
        <v>199</v>
      </c>
      <c r="D23" s="68"/>
      <c r="E23" s="42"/>
      <c r="F23" s="38"/>
      <c r="G23" s="69"/>
    </row>
    <row r="24" ht="15" spans="1:7">
      <c r="A24" s="14"/>
      <c r="B24" s="14"/>
      <c r="C24" s="70" t="s">
        <v>326</v>
      </c>
      <c r="D24" s="13"/>
      <c r="E24" s="47"/>
      <c r="F24" s="14"/>
      <c r="G24" s="71"/>
    </row>
    <row r="25" customFormat="1" ht="15" spans="1:7">
      <c r="A25" s="32">
        <v>1</v>
      </c>
      <c r="B25" s="32" t="s">
        <v>12</v>
      </c>
      <c r="C25" s="64" t="s">
        <v>119</v>
      </c>
      <c r="D25" s="65">
        <v>32995</v>
      </c>
      <c r="E25" s="36">
        <f>(D25*0.78)-4000</f>
        <v>21736.1</v>
      </c>
      <c r="F25" s="32" t="s">
        <v>14</v>
      </c>
      <c r="G25" s="66">
        <f>E25*A25</f>
        <v>21736.1</v>
      </c>
    </row>
    <row r="26" customFormat="1" ht="15" spans="1:7">
      <c r="A26" s="38"/>
      <c r="B26" s="38"/>
      <c r="C26" s="67" t="s">
        <v>120</v>
      </c>
      <c r="D26" s="68"/>
      <c r="E26" s="42"/>
      <c r="F26" s="38"/>
      <c r="G26" s="69"/>
    </row>
    <row r="27" customFormat="1" ht="15.75" spans="1:7">
      <c r="A27" s="14"/>
      <c r="B27" s="14"/>
      <c r="C27" s="70" t="s">
        <v>51</v>
      </c>
      <c r="D27" s="13"/>
      <c r="E27" s="47"/>
      <c r="F27" s="14"/>
      <c r="G27" s="71"/>
    </row>
    <row r="28" customFormat="1" ht="15" spans="1:7">
      <c r="A28" s="32">
        <v>2</v>
      </c>
      <c r="B28" s="32" t="s">
        <v>12</v>
      </c>
      <c r="C28" s="64" t="s">
        <v>167</v>
      </c>
      <c r="D28" s="65">
        <v>29995</v>
      </c>
      <c r="E28" s="36">
        <f>(D28*0.78)-4000</f>
        <v>19396.1</v>
      </c>
      <c r="F28" s="32" t="s">
        <v>14</v>
      </c>
      <c r="G28" s="66">
        <f>E28*A28</f>
        <v>38792.2</v>
      </c>
    </row>
    <row r="29" customFormat="1" ht="15" spans="1:7">
      <c r="A29" s="38"/>
      <c r="B29" s="38"/>
      <c r="C29" s="67" t="s">
        <v>120</v>
      </c>
      <c r="D29" s="68"/>
      <c r="E29" s="42"/>
      <c r="F29" s="38"/>
      <c r="G29" s="69"/>
    </row>
    <row r="30" customFormat="1" ht="15.75" spans="1:7">
      <c r="A30" s="14"/>
      <c r="B30" s="14"/>
      <c r="C30" s="70" t="s">
        <v>168</v>
      </c>
      <c r="D30" s="13"/>
      <c r="E30" s="47"/>
      <c r="F30" s="14"/>
      <c r="G30" s="71"/>
    </row>
    <row r="31" s="24" customFormat="1" ht="17.25" spans="1:7">
      <c r="A31" s="55" t="s">
        <v>19</v>
      </c>
      <c r="B31" s="56"/>
      <c r="C31" s="56"/>
      <c r="D31" s="57"/>
      <c r="E31" s="58"/>
      <c r="F31" s="59" t="s">
        <v>14</v>
      </c>
      <c r="G31" s="60">
        <f>SUM(G22:G30)</f>
        <v>120814.4</v>
      </c>
    </row>
    <row r="32" s="24" customFormat="1" ht="15" spans="1:7">
      <c r="A32" s="49" t="s">
        <v>18</v>
      </c>
      <c r="B32" s="50"/>
      <c r="C32" s="50"/>
      <c r="D32" s="51"/>
      <c r="E32" s="52"/>
      <c r="F32" s="129" t="s">
        <v>14</v>
      </c>
      <c r="G32" s="54">
        <v>1000</v>
      </c>
    </row>
    <row r="33" s="24" customFormat="1" ht="15" spans="1:7">
      <c r="A33" s="92" t="s">
        <v>52</v>
      </c>
      <c r="B33" s="93"/>
      <c r="C33" s="94"/>
      <c r="D33" s="95"/>
      <c r="E33" s="84"/>
      <c r="F33" s="82" t="s">
        <v>14</v>
      </c>
      <c r="G33" s="96">
        <v>139445</v>
      </c>
    </row>
    <row r="34" s="24" customFormat="1" ht="17.25" spans="1:7">
      <c r="A34" s="55" t="s">
        <v>53</v>
      </c>
      <c r="B34" s="56"/>
      <c r="C34" s="56"/>
      <c r="D34" s="57"/>
      <c r="E34" s="58"/>
      <c r="F34" s="97" t="s">
        <v>14</v>
      </c>
      <c r="G34" s="60">
        <f>SUM(G31:G33)</f>
        <v>261259.4</v>
      </c>
    </row>
    <row r="35" spans="1:7">
      <c r="A35" s="132"/>
      <c r="B35" s="132"/>
      <c r="C35" s="132"/>
      <c r="D35" s="132"/>
      <c r="E35" s="132"/>
      <c r="F35" s="133"/>
      <c r="G35" s="134"/>
    </row>
    <row r="36" spans="1:1">
      <c r="A36" s="24" t="s">
        <v>20</v>
      </c>
    </row>
    <row r="37" spans="2:2">
      <c r="B37" s="24" t="s">
        <v>21</v>
      </c>
    </row>
    <row r="39" spans="1:1">
      <c r="A39" s="24" t="s">
        <v>24</v>
      </c>
    </row>
    <row r="40" customFormat="1" ht="15" spans="1:2">
      <c r="A40" s="24"/>
      <c r="B40" s="1" t="s">
        <v>201</v>
      </c>
    </row>
    <row r="41" s="24" customFormat="1" spans="2:2">
      <c r="B41" s="1" t="s">
        <v>54</v>
      </c>
    </row>
    <row r="42" s="25" customFormat="1"/>
    <row r="43" s="1" customFormat="1" spans="1:1">
      <c r="A43" s="1" t="s">
        <v>180</v>
      </c>
    </row>
    <row r="44" s="1" customFormat="1" spans="2:2">
      <c r="B44" s="1" t="s">
        <v>181</v>
      </c>
    </row>
    <row r="45" spans="2:2">
      <c r="B45" s="24" t="s">
        <v>27</v>
      </c>
    </row>
    <row r="46" spans="2:2">
      <c r="B46" s="23" t="s">
        <v>55</v>
      </c>
    </row>
    <row r="47" spans="2:2">
      <c r="B47" s="23" t="s">
        <v>56</v>
      </c>
    </row>
    <row r="49" spans="2:2">
      <c r="B49" s="24" t="s">
        <v>28</v>
      </c>
    </row>
    <row r="51" spans="2:2">
      <c r="B51" s="24" t="s">
        <v>29</v>
      </c>
    </row>
    <row r="54" spans="2:2">
      <c r="B54" s="27"/>
    </row>
    <row r="56" spans="1:1">
      <c r="A56" s="24" t="s">
        <v>30</v>
      </c>
    </row>
    <row r="59" spans="1:1">
      <c r="A59" s="24" t="s">
        <v>31</v>
      </c>
    </row>
    <row r="60" spans="1:1">
      <c r="A60" s="24" t="s">
        <v>32</v>
      </c>
    </row>
    <row r="63" spans="1:4">
      <c r="A63" s="24" t="s">
        <v>33</v>
      </c>
      <c r="D63" s="24" t="s">
        <v>34</v>
      </c>
    </row>
    <row r="66" spans="1:4">
      <c r="A66" s="24" t="s">
        <v>35</v>
      </c>
      <c r="D66" s="24" t="s">
        <v>36</v>
      </c>
    </row>
    <row r="67" spans="1:4">
      <c r="A67" s="24" t="s">
        <v>37</v>
      </c>
      <c r="D67" s="24" t="s">
        <v>38</v>
      </c>
    </row>
    <row r="72" spans="1:5">
      <c r="A72" s="1" t="s">
        <v>327</v>
      </c>
      <c r="D72" s="24" t="s">
        <v>40</v>
      </c>
      <c r="E72" s="24" t="s">
        <v>41</v>
      </c>
    </row>
    <row r="73" spans="1:5">
      <c r="A73" s="24" t="s">
        <v>328</v>
      </c>
      <c r="E73" s="24" t="s">
        <v>43</v>
      </c>
    </row>
  </sheetData>
  <mergeCells count="22">
    <mergeCell ref="A4:B4"/>
    <mergeCell ref="A31:E31"/>
    <mergeCell ref="A32:E32"/>
    <mergeCell ref="A34:E34"/>
    <mergeCell ref="A22:A24"/>
    <mergeCell ref="A25:A27"/>
    <mergeCell ref="A28:A30"/>
    <mergeCell ref="B22:B24"/>
    <mergeCell ref="B25:B27"/>
    <mergeCell ref="B28:B30"/>
    <mergeCell ref="D22:D24"/>
    <mergeCell ref="D25:D27"/>
    <mergeCell ref="D28:D30"/>
    <mergeCell ref="E22:E24"/>
    <mergeCell ref="E25:E27"/>
    <mergeCell ref="E28:E30"/>
    <mergeCell ref="F22:F24"/>
    <mergeCell ref="F25:F27"/>
    <mergeCell ref="F28:F30"/>
    <mergeCell ref="G22:G24"/>
    <mergeCell ref="G25:G27"/>
    <mergeCell ref="G28:G30"/>
  </mergeCells>
  <pageMargins left="0.393055555555556" right="0.17" top="0.84" bottom="0.590277777777778" header="0.5" footer="0.196527777777778"/>
  <pageSetup paperSize="1" scale="66" orientation="portrait" horizontalDpi="120" verticalDpi="7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3"/>
  <sheetViews>
    <sheetView topLeftCell="A10" workbookViewId="0">
      <selection activeCell="A16" sqref="A16"/>
    </sheetView>
  </sheetViews>
  <sheetFormatPr defaultColWidth="9.14285714285714" defaultRowHeight="14.25" outlineLevelCol="6"/>
  <cols>
    <col min="1" max="1" width="6.57142857142857" style="1" customWidth="1"/>
    <col min="2" max="2" width="11.4285714285714" style="1" customWidth="1"/>
    <col min="3" max="3" width="51.7142857142857" style="1" customWidth="1"/>
    <col min="4" max="4" width="12.5714285714286" style="1" customWidth="1"/>
    <col min="5" max="5" width="14.5714285714286" style="1" customWidth="1"/>
    <col min="6" max="6" width="5.71428571428571" style="1" customWidth="1"/>
    <col min="7" max="7" width="17.1428571428571" style="1" customWidth="1"/>
    <col min="8" max="16384" width="9.14285714285714" style="1"/>
  </cols>
  <sheetData>
    <row r="4" spans="1:2">
      <c r="A4" s="107">
        <v>45652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79</v>
      </c>
    </row>
    <row r="8" spans="1:1">
      <c r="A8" s="1" t="s">
        <v>80</v>
      </c>
    </row>
    <row r="11" spans="1:1">
      <c r="A11" s="1" t="s">
        <v>2</v>
      </c>
    </row>
    <row r="13" spans="2:2">
      <c r="B13" s="1" t="s">
        <v>3</v>
      </c>
    </row>
    <row r="14" spans="2:2">
      <c r="B14" s="1" t="s">
        <v>4</v>
      </c>
    </row>
    <row r="16" spans="1:1">
      <c r="A16" s="1" t="s">
        <v>48</v>
      </c>
    </row>
    <row r="17" ht="15" spans="3:3">
      <c r="C17" s="23"/>
    </row>
    <row r="18" ht="25.5" customHeight="1" spans="1:7">
      <c r="A18" s="108" t="s">
        <v>6</v>
      </c>
      <c r="B18" s="108" t="s">
        <v>7</v>
      </c>
      <c r="C18" s="108" t="s">
        <v>8</v>
      </c>
      <c r="D18" s="108" t="s">
        <v>9</v>
      </c>
      <c r="E18" s="109" t="s">
        <v>10</v>
      </c>
      <c r="F18" s="110"/>
      <c r="G18" s="111" t="s">
        <v>11</v>
      </c>
    </row>
    <row r="19" spans="1:7">
      <c r="A19" s="72">
        <v>1</v>
      </c>
      <c r="B19" s="72" t="s">
        <v>12</v>
      </c>
      <c r="C19" s="73" t="s">
        <v>81</v>
      </c>
      <c r="D19" s="74">
        <v>68995</v>
      </c>
      <c r="E19" s="75">
        <f>(D19*0.78)-7000</f>
        <v>46816.1</v>
      </c>
      <c r="F19" s="72" t="s">
        <v>14</v>
      </c>
      <c r="G19" s="76">
        <f>E19*A19</f>
        <v>46816.1</v>
      </c>
    </row>
    <row r="20" spans="1:7">
      <c r="A20" s="77"/>
      <c r="B20" s="77"/>
      <c r="C20" s="78" t="s">
        <v>63</v>
      </c>
      <c r="D20" s="79"/>
      <c r="E20" s="80"/>
      <c r="F20" s="77"/>
      <c r="G20" s="81"/>
    </row>
    <row r="21" ht="15" spans="1:7">
      <c r="A21" s="82"/>
      <c r="B21" s="82"/>
      <c r="C21" s="83" t="s">
        <v>82</v>
      </c>
      <c r="D21" s="84"/>
      <c r="E21" s="85"/>
      <c r="F21" s="82"/>
      <c r="G21" s="86"/>
    </row>
    <row r="22" customFormat="1" ht="17.25" spans="1:7">
      <c r="A22" s="99" t="s">
        <v>19</v>
      </c>
      <c r="B22" s="100"/>
      <c r="C22" s="100"/>
      <c r="D22" s="100"/>
      <c r="E22" s="101"/>
      <c r="F22" s="102" t="s">
        <v>14</v>
      </c>
      <c r="G22" s="103">
        <f>SUM(G19:G21)</f>
        <v>46816.1</v>
      </c>
    </row>
    <row r="23" customFormat="1" ht="15.75" spans="1:7">
      <c r="A23" s="9" t="s">
        <v>83</v>
      </c>
      <c r="B23" s="10"/>
      <c r="C23" s="11"/>
      <c r="D23" s="12"/>
      <c r="E23" s="13"/>
      <c r="F23" s="14" t="s">
        <v>14</v>
      </c>
      <c r="G23" s="15">
        <v>25045</v>
      </c>
    </row>
    <row r="24" s="2" customFormat="1" ht="15" spans="1:7">
      <c r="A24" s="4" t="s">
        <v>18</v>
      </c>
      <c r="B24" s="16"/>
      <c r="C24" s="16"/>
      <c r="D24" s="5"/>
      <c r="E24" s="6"/>
      <c r="F24" s="17" t="s">
        <v>14</v>
      </c>
      <c r="G24" s="8">
        <v>600</v>
      </c>
    </row>
    <row r="25" ht="18" customHeight="1" spans="1:7">
      <c r="A25" s="99" t="s">
        <v>53</v>
      </c>
      <c r="B25" s="104"/>
      <c r="C25" s="104"/>
      <c r="D25" s="100"/>
      <c r="E25" s="101"/>
      <c r="F25" s="105" t="s">
        <v>14</v>
      </c>
      <c r="G25" s="103">
        <f>SUM(G22:G24)</f>
        <v>72461.1</v>
      </c>
    </row>
    <row r="26" ht="16.5" spans="1:7">
      <c r="A26" s="112"/>
      <c r="B26" s="112"/>
      <c r="C26" s="112"/>
      <c r="D26" s="112"/>
      <c r="E26" s="112"/>
      <c r="F26" s="117"/>
      <c r="G26" s="114"/>
    </row>
    <row r="27" spans="1:1">
      <c r="A27" s="1" t="s">
        <v>20</v>
      </c>
    </row>
    <row r="28" spans="2:2">
      <c r="B28" s="1" t="s">
        <v>21</v>
      </c>
    </row>
    <row r="29" customFormat="1" ht="15" spans="2:2">
      <c r="B29" s="1"/>
    </row>
    <row r="30" spans="1:1">
      <c r="A30" s="1" t="s">
        <v>24</v>
      </c>
    </row>
    <row r="31" spans="2:2">
      <c r="B31" s="1" t="s">
        <v>54</v>
      </c>
    </row>
    <row r="32" s="2" customFormat="1" spans="2:2">
      <c r="B32" s="1"/>
    </row>
    <row r="33" spans="1:1">
      <c r="A33" s="1" t="s">
        <v>26</v>
      </c>
    </row>
    <row r="34" spans="2:2">
      <c r="B34" s="1" t="s">
        <v>27</v>
      </c>
    </row>
    <row r="35" customFormat="1" ht="15" spans="2:2">
      <c r="B35" s="1"/>
    </row>
    <row r="36" customFormat="1" ht="15" spans="2:2">
      <c r="B36" s="106" t="s">
        <v>84</v>
      </c>
    </row>
    <row r="37" s="2" customFormat="1" spans="2:2">
      <c r="B37" s="23"/>
    </row>
    <row r="38" spans="2:2">
      <c r="B38" s="1" t="s">
        <v>28</v>
      </c>
    </row>
    <row r="40" spans="2:2">
      <c r="B40" s="1" t="s">
        <v>29</v>
      </c>
    </row>
    <row r="46" spans="1:1">
      <c r="A46" s="1" t="s">
        <v>30</v>
      </c>
    </row>
    <row r="49" spans="1:1">
      <c r="A49" s="1" t="s">
        <v>31</v>
      </c>
    </row>
    <row r="50" spans="1:1">
      <c r="A50" s="1" t="s">
        <v>32</v>
      </c>
    </row>
    <row r="53" spans="1:4">
      <c r="A53" s="1" t="s">
        <v>57</v>
      </c>
      <c r="D53" s="1" t="s">
        <v>34</v>
      </c>
    </row>
    <row r="56" spans="1:4">
      <c r="A56" s="1" t="s">
        <v>35</v>
      </c>
      <c r="D56" s="1" t="s">
        <v>36</v>
      </c>
    </row>
    <row r="57" spans="1:4">
      <c r="A57" s="1" t="s">
        <v>37</v>
      </c>
      <c r="D57" s="1" t="s">
        <v>38</v>
      </c>
    </row>
    <row r="62" spans="1:5">
      <c r="A62" s="1" t="s">
        <v>85</v>
      </c>
      <c r="D62" s="1" t="s">
        <v>40</v>
      </c>
      <c r="E62" s="1" t="s">
        <v>41</v>
      </c>
    </row>
    <row r="63" spans="1:5">
      <c r="A63" s="1" t="s">
        <v>86</v>
      </c>
      <c r="E63" s="1" t="s">
        <v>43</v>
      </c>
    </row>
  </sheetData>
  <mergeCells count="10">
    <mergeCell ref="A4:B4"/>
    <mergeCell ref="A22:E22"/>
    <mergeCell ref="A24:E24"/>
    <mergeCell ref="A25:E25"/>
    <mergeCell ref="A19:A21"/>
    <mergeCell ref="B19:B21"/>
    <mergeCell ref="D19:D21"/>
    <mergeCell ref="E19:E21"/>
    <mergeCell ref="F19:F21"/>
    <mergeCell ref="G19:G21"/>
  </mergeCells>
  <pageMargins left="0.393055555555556" right="0.17" top="0.84" bottom="0.590277777777778" header="0.5" footer="0.196527777777778"/>
  <pageSetup paperSize="1" scale="77" orientation="portrait" horizontalDpi="120" verticalDpi="72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2"/>
  <sheetViews>
    <sheetView zoomScaleSheetLayoutView="60" topLeftCell="A19" workbookViewId="0">
      <selection activeCell="A71" sqref="A71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4285714285714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45677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317</v>
      </c>
      <c r="B7" s="26"/>
    </row>
    <row r="8" spans="1:1">
      <c r="A8" s="26" t="s">
        <v>318</v>
      </c>
    </row>
    <row r="9" spans="1:1">
      <c r="A9" s="26" t="s">
        <v>319</v>
      </c>
    </row>
    <row r="10" spans="1:1">
      <c r="A10" s="26" t="s">
        <v>320</v>
      </c>
    </row>
    <row r="13" spans="1:1">
      <c r="A13" s="24" t="s">
        <v>2</v>
      </c>
    </row>
    <row r="15" spans="2:2">
      <c r="B15" s="24" t="s">
        <v>3</v>
      </c>
    </row>
    <row r="16" spans="2:2">
      <c r="B16" s="24" t="s">
        <v>4</v>
      </c>
    </row>
    <row r="19" spans="1:1">
      <c r="A19" s="24" t="s">
        <v>48</v>
      </c>
    </row>
    <row r="20" ht="15" spans="3:3">
      <c r="C20" s="27" t="s">
        <v>329</v>
      </c>
    </row>
    <row r="21" ht="25.5" customHeight="1" spans="1:7">
      <c r="A21" s="28" t="s">
        <v>6</v>
      </c>
      <c r="B21" s="28" t="s">
        <v>7</v>
      </c>
      <c r="C21" s="28" t="s">
        <v>8</v>
      </c>
      <c r="D21" s="28" t="s">
        <v>9</v>
      </c>
      <c r="E21" s="29" t="s">
        <v>10</v>
      </c>
      <c r="F21" s="30"/>
      <c r="G21" s="31" t="s">
        <v>11</v>
      </c>
    </row>
    <row r="22" spans="1:7">
      <c r="A22" s="32">
        <v>2</v>
      </c>
      <c r="B22" s="32" t="s">
        <v>12</v>
      </c>
      <c r="C22" s="64" t="s">
        <v>215</v>
      </c>
      <c r="D22" s="65">
        <v>49995</v>
      </c>
      <c r="E22" s="36">
        <f>(D22*0.78)-4000</f>
        <v>34996.1</v>
      </c>
      <c r="F22" s="32" t="s">
        <v>14</v>
      </c>
      <c r="G22" s="66">
        <f>E22*A22</f>
        <v>69992.2</v>
      </c>
    </row>
    <row r="23" spans="1:7">
      <c r="A23" s="38"/>
      <c r="B23" s="38"/>
      <c r="C23" s="67" t="s">
        <v>216</v>
      </c>
      <c r="D23" s="68"/>
      <c r="E23" s="42"/>
      <c r="F23" s="38"/>
      <c r="G23" s="69"/>
    </row>
    <row r="24" ht="15" spans="1:7">
      <c r="A24" s="14"/>
      <c r="B24" s="14"/>
      <c r="C24" s="70" t="s">
        <v>217</v>
      </c>
      <c r="D24" s="13"/>
      <c r="E24" s="47"/>
      <c r="F24" s="14"/>
      <c r="G24" s="71"/>
    </row>
    <row r="25" customFormat="1" ht="15" spans="1:7">
      <c r="A25" s="32">
        <v>1</v>
      </c>
      <c r="B25" s="32" t="s">
        <v>12</v>
      </c>
      <c r="C25" s="64" t="s">
        <v>119</v>
      </c>
      <c r="D25" s="65">
        <v>32995</v>
      </c>
      <c r="E25" s="36">
        <f>(D25*0.78)-4000</f>
        <v>21736.1</v>
      </c>
      <c r="F25" s="32" t="s">
        <v>14</v>
      </c>
      <c r="G25" s="66">
        <f>E25*A25</f>
        <v>21736.1</v>
      </c>
    </row>
    <row r="26" customFormat="1" ht="15" spans="1:7">
      <c r="A26" s="38"/>
      <c r="B26" s="38"/>
      <c r="C26" s="67" t="s">
        <v>120</v>
      </c>
      <c r="D26" s="68"/>
      <c r="E26" s="42"/>
      <c r="F26" s="38"/>
      <c r="G26" s="69"/>
    </row>
    <row r="27" customFormat="1" ht="15.75" spans="1:7">
      <c r="A27" s="14"/>
      <c r="B27" s="14"/>
      <c r="C27" s="70" t="s">
        <v>51</v>
      </c>
      <c r="D27" s="13"/>
      <c r="E27" s="47"/>
      <c r="F27" s="14"/>
      <c r="G27" s="71"/>
    </row>
    <row r="28" customFormat="1" ht="15" spans="1:7">
      <c r="A28" s="32">
        <v>2</v>
      </c>
      <c r="B28" s="32" t="s">
        <v>12</v>
      </c>
      <c r="C28" s="64" t="s">
        <v>167</v>
      </c>
      <c r="D28" s="65">
        <v>29995</v>
      </c>
      <c r="E28" s="36">
        <f>(D28*0.78)-4000</f>
        <v>19396.1</v>
      </c>
      <c r="F28" s="32" t="s">
        <v>14</v>
      </c>
      <c r="G28" s="66">
        <f>E28*A28</f>
        <v>38792.2</v>
      </c>
    </row>
    <row r="29" customFormat="1" ht="15" spans="1:7">
      <c r="A29" s="38"/>
      <c r="B29" s="38"/>
      <c r="C29" s="67" t="s">
        <v>120</v>
      </c>
      <c r="D29" s="68"/>
      <c r="E29" s="42"/>
      <c r="F29" s="38"/>
      <c r="G29" s="69"/>
    </row>
    <row r="30" customFormat="1" ht="15.75" spans="1:7">
      <c r="A30" s="14"/>
      <c r="B30" s="14"/>
      <c r="C30" s="70" t="s">
        <v>168</v>
      </c>
      <c r="D30" s="13"/>
      <c r="E30" s="47"/>
      <c r="F30" s="14"/>
      <c r="G30" s="71"/>
    </row>
    <row r="31" s="24" customFormat="1" ht="17.25" spans="1:7">
      <c r="A31" s="55" t="s">
        <v>19</v>
      </c>
      <c r="B31" s="56"/>
      <c r="C31" s="56"/>
      <c r="D31" s="57"/>
      <c r="E31" s="58"/>
      <c r="F31" s="59" t="s">
        <v>14</v>
      </c>
      <c r="G31" s="60">
        <f>SUM(G22:G30)</f>
        <v>130520.5</v>
      </c>
    </row>
    <row r="32" s="24" customFormat="1" ht="15" spans="1:7">
      <c r="A32" s="49" t="s">
        <v>18</v>
      </c>
      <c r="B32" s="50"/>
      <c r="C32" s="50"/>
      <c r="D32" s="51"/>
      <c r="E32" s="52"/>
      <c r="F32" s="129" t="s">
        <v>14</v>
      </c>
      <c r="G32" s="54">
        <v>1000</v>
      </c>
    </row>
    <row r="33" s="24" customFormat="1" ht="15" spans="1:7">
      <c r="A33" s="92" t="s">
        <v>52</v>
      </c>
      <c r="B33" s="93"/>
      <c r="C33" s="94"/>
      <c r="D33" s="95"/>
      <c r="E33" s="84"/>
      <c r="F33" s="82" t="s">
        <v>14</v>
      </c>
      <c r="G33" s="96">
        <v>127890</v>
      </c>
    </row>
    <row r="34" s="24" customFormat="1" ht="17.25" spans="1:7">
      <c r="A34" s="55" t="s">
        <v>53</v>
      </c>
      <c r="B34" s="56"/>
      <c r="C34" s="56"/>
      <c r="D34" s="57"/>
      <c r="E34" s="58"/>
      <c r="F34" s="97" t="s">
        <v>14</v>
      </c>
      <c r="G34" s="60">
        <f>SUM(G31:G33)</f>
        <v>259410.5</v>
      </c>
    </row>
    <row r="35" spans="1:7">
      <c r="A35" s="132"/>
      <c r="B35" s="132"/>
      <c r="C35" s="132"/>
      <c r="D35" s="132"/>
      <c r="E35" s="132"/>
      <c r="F35" s="133"/>
      <c r="G35" s="134"/>
    </row>
    <row r="36" spans="1:1">
      <c r="A36" s="24" t="s">
        <v>20</v>
      </c>
    </row>
    <row r="37" spans="2:2">
      <c r="B37" s="24" t="s">
        <v>21</v>
      </c>
    </row>
    <row r="39" spans="1:1">
      <c r="A39" s="24" t="s">
        <v>24</v>
      </c>
    </row>
    <row r="40" s="24" customFormat="1" spans="2:2">
      <c r="B40" s="1" t="s">
        <v>54</v>
      </c>
    </row>
    <row r="41" s="25" customFormat="1"/>
    <row r="42" s="1" customFormat="1" spans="1:7">
      <c r="A42" s="24" t="s">
        <v>26</v>
      </c>
      <c r="B42" s="24"/>
      <c r="C42" s="24"/>
      <c r="D42" s="24"/>
      <c r="E42" s="24"/>
      <c r="F42" s="24"/>
      <c r="G42" s="24"/>
    </row>
    <row r="43" s="1" customFormat="1" spans="1:7">
      <c r="A43" s="24"/>
      <c r="B43" s="24" t="s">
        <v>27</v>
      </c>
      <c r="C43" s="24"/>
      <c r="D43" s="24"/>
      <c r="E43" s="24"/>
      <c r="F43" s="24"/>
      <c r="G43" s="24"/>
    </row>
    <row r="44" spans="2:2">
      <c r="B44" s="23" t="s">
        <v>55</v>
      </c>
    </row>
    <row r="45" spans="2:2">
      <c r="B45" s="23" t="s">
        <v>56</v>
      </c>
    </row>
    <row r="47" spans="2:2">
      <c r="B47" s="24" t="s">
        <v>28</v>
      </c>
    </row>
    <row r="49" spans="2:2">
      <c r="B49" s="24" t="s">
        <v>29</v>
      </c>
    </row>
    <row r="53" spans="2:2">
      <c r="B53" s="27"/>
    </row>
    <row r="55" spans="1:1">
      <c r="A55" s="24" t="s">
        <v>30</v>
      </c>
    </row>
    <row r="58" spans="1:1">
      <c r="A58" s="24" t="s">
        <v>31</v>
      </c>
    </row>
    <row r="59" spans="1:1">
      <c r="A59" s="24" t="s">
        <v>32</v>
      </c>
    </row>
    <row r="62" spans="1:4">
      <c r="A62" s="24" t="s">
        <v>33</v>
      </c>
      <c r="D62" s="24" t="s">
        <v>34</v>
      </c>
    </row>
    <row r="65" spans="1:4">
      <c r="A65" s="24" t="s">
        <v>35</v>
      </c>
      <c r="D65" s="24" t="s">
        <v>36</v>
      </c>
    </row>
    <row r="66" spans="1:4">
      <c r="A66" s="24" t="s">
        <v>37</v>
      </c>
      <c r="D66" s="24" t="s">
        <v>38</v>
      </c>
    </row>
    <row r="71" spans="1:5">
      <c r="A71" s="1" t="s">
        <v>330</v>
      </c>
      <c r="D71" s="24" t="s">
        <v>40</v>
      </c>
      <c r="E71" s="24" t="s">
        <v>41</v>
      </c>
    </row>
    <row r="72" spans="1:5">
      <c r="A72" s="24" t="s">
        <v>331</v>
      </c>
      <c r="E72" s="24" t="s">
        <v>43</v>
      </c>
    </row>
  </sheetData>
  <mergeCells count="22">
    <mergeCell ref="A4:B4"/>
    <mergeCell ref="A31:E31"/>
    <mergeCell ref="A32:E32"/>
    <mergeCell ref="A34:E34"/>
    <mergeCell ref="A22:A24"/>
    <mergeCell ref="A25:A27"/>
    <mergeCell ref="A28:A30"/>
    <mergeCell ref="B22:B24"/>
    <mergeCell ref="B25:B27"/>
    <mergeCell ref="B28:B30"/>
    <mergeCell ref="D22:D24"/>
    <mergeCell ref="D25:D27"/>
    <mergeCell ref="D28:D30"/>
    <mergeCell ref="E22:E24"/>
    <mergeCell ref="E25:E27"/>
    <mergeCell ref="E28:E30"/>
    <mergeCell ref="F22:F24"/>
    <mergeCell ref="F25:F27"/>
    <mergeCell ref="F28:F30"/>
    <mergeCell ref="G22:G24"/>
    <mergeCell ref="G25:G27"/>
    <mergeCell ref="G28:G30"/>
  </mergeCells>
  <pageMargins left="0.393055555555556" right="0.17" top="0.84" bottom="0.590277777777778" header="0.5" footer="0.196527777777778"/>
  <pageSetup paperSize="1" scale="67" orientation="portrait" horizontalDpi="120" verticalDpi="7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64"/>
  <sheetViews>
    <sheetView topLeftCell="A41" workbookViewId="0">
      <selection activeCell="C24" sqref="C24"/>
    </sheetView>
  </sheetViews>
  <sheetFormatPr defaultColWidth="9.1047619047619" defaultRowHeight="14.25" outlineLevelCol="7"/>
  <cols>
    <col min="1" max="1" width="6.55238095238095" style="1" customWidth="1"/>
    <col min="2" max="2" width="9.88571428571429" style="1" customWidth="1"/>
    <col min="3" max="3" width="56.1047619047619" style="1" customWidth="1"/>
    <col min="4" max="4" width="13" style="1" customWidth="1"/>
    <col min="5" max="5" width="15.552380952381" style="1" customWidth="1"/>
    <col min="6" max="6" width="6" style="1" customWidth="1"/>
    <col min="7" max="7" width="16.6666666666667" style="1" customWidth="1"/>
    <col min="8" max="16384" width="9.1047619047619" style="1"/>
  </cols>
  <sheetData>
    <row r="4" spans="1:2">
      <c r="A4" s="26">
        <v>45677</v>
      </c>
      <c r="B4" s="26"/>
    </row>
    <row r="5" spans="1:2">
      <c r="A5" s="107"/>
      <c r="B5" s="107"/>
    </row>
    <row r="6" spans="1:2">
      <c r="A6" s="107"/>
      <c r="B6" s="107"/>
    </row>
    <row r="7" spans="1:1">
      <c r="A7" s="1" t="s">
        <v>332</v>
      </c>
    </row>
    <row r="8" spans="1:1">
      <c r="A8" s="1" t="s">
        <v>333</v>
      </c>
    </row>
    <row r="9" spans="1:1">
      <c r="A9" s="1" t="s">
        <v>334</v>
      </c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7" spans="1:1">
      <c r="A17" s="1" t="s">
        <v>48</v>
      </c>
    </row>
    <row r="18" ht="15"/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spans="1:7">
      <c r="A20" s="32">
        <v>1</v>
      </c>
      <c r="B20" s="32" t="s">
        <v>12</v>
      </c>
      <c r="C20" s="64" t="s">
        <v>62</v>
      </c>
      <c r="D20" s="65">
        <v>76595</v>
      </c>
      <c r="E20" s="36">
        <f>(D20*0.78)-7000</f>
        <v>52744.1</v>
      </c>
      <c r="F20" s="32" t="s">
        <v>14</v>
      </c>
      <c r="G20" s="66">
        <f>E20*A20</f>
        <v>52744.1</v>
      </c>
    </row>
    <row r="21" ht="15" spans="1:8">
      <c r="A21" s="38"/>
      <c r="B21" s="38"/>
      <c r="C21" s="67" t="s">
        <v>63</v>
      </c>
      <c r="D21" s="68"/>
      <c r="E21" s="42"/>
      <c r="F21" s="38"/>
      <c r="G21" s="69"/>
      <c r="H21"/>
    </row>
    <row r="22" ht="15.75" spans="1:8">
      <c r="A22" s="14"/>
      <c r="B22" s="14"/>
      <c r="C22" s="70" t="s">
        <v>64</v>
      </c>
      <c r="D22" s="13"/>
      <c r="E22" s="47"/>
      <c r="F22" s="14"/>
      <c r="G22" s="71"/>
      <c r="H22"/>
    </row>
    <row r="23" ht="17.25" spans="1:7">
      <c r="A23" s="99" t="s">
        <v>19</v>
      </c>
      <c r="B23" s="100"/>
      <c r="C23" s="100"/>
      <c r="D23" s="100"/>
      <c r="E23" s="101"/>
      <c r="F23" s="102" t="s">
        <v>14</v>
      </c>
      <c r="G23" s="103">
        <f>SUM(G20:G22)</f>
        <v>52744.1</v>
      </c>
    </row>
    <row r="24" ht="15" spans="1:7">
      <c r="A24" s="9" t="s">
        <v>52</v>
      </c>
      <c r="B24" s="10"/>
      <c r="C24" s="11"/>
      <c r="D24" s="12"/>
      <c r="E24" s="13"/>
      <c r="F24" s="14" t="s">
        <v>14</v>
      </c>
      <c r="G24" s="15">
        <v>14500</v>
      </c>
    </row>
    <row r="25" ht="17.25" spans="1:7">
      <c r="A25" s="99" t="s">
        <v>53</v>
      </c>
      <c r="B25" s="104"/>
      <c r="C25" s="104"/>
      <c r="D25" s="100"/>
      <c r="E25" s="101"/>
      <c r="F25" s="102" t="s">
        <v>14</v>
      </c>
      <c r="G25" s="103">
        <f>SUM(G23:G24)</f>
        <v>67244.1</v>
      </c>
    </row>
    <row r="26" ht="16.5" spans="1:7">
      <c r="A26" s="112"/>
      <c r="B26" s="112"/>
      <c r="C26" s="112"/>
      <c r="D26" s="112"/>
      <c r="E26" s="112"/>
      <c r="F26" s="113"/>
      <c r="G26" s="114"/>
    </row>
    <row r="27" spans="1:8">
      <c r="A27" s="1" t="s">
        <v>20</v>
      </c>
      <c r="H27" s="2"/>
    </row>
    <row r="28" spans="2:2">
      <c r="B28" s="1" t="s">
        <v>21</v>
      </c>
    </row>
    <row r="30" spans="1:1">
      <c r="A30" s="1" t="s">
        <v>24</v>
      </c>
    </row>
    <row r="31" spans="2:2">
      <c r="B31" s="1" t="s">
        <v>54</v>
      </c>
    </row>
    <row r="32" s="2" customFormat="1" spans="2:8">
      <c r="B32" s="1"/>
      <c r="H32" s="1"/>
    </row>
    <row r="33" s="1" customFormat="1" spans="1:7">
      <c r="A33" s="24" t="s">
        <v>26</v>
      </c>
      <c r="B33" s="24"/>
      <c r="C33" s="24"/>
      <c r="D33" s="24"/>
      <c r="E33" s="24"/>
      <c r="F33" s="24"/>
      <c r="G33" s="24"/>
    </row>
    <row r="34" s="1" customFormat="1" spans="1:7">
      <c r="A34" s="24"/>
      <c r="B34" s="24" t="s">
        <v>27</v>
      </c>
      <c r="C34" s="24"/>
      <c r="D34" s="24"/>
      <c r="E34" s="24"/>
      <c r="F34" s="24"/>
      <c r="G34" s="24"/>
    </row>
    <row r="35" spans="2:2">
      <c r="B35" s="1" t="s">
        <v>186</v>
      </c>
    </row>
    <row r="36" spans="2:2">
      <c r="B36" s="23" t="s">
        <v>55</v>
      </c>
    </row>
    <row r="37" s="2" customFormat="1" spans="2:8">
      <c r="B37" s="23"/>
      <c r="H37" s="1"/>
    </row>
    <row r="38" spans="2:2">
      <c r="B38" s="1" t="s">
        <v>28</v>
      </c>
    </row>
    <row r="40" spans="2:2">
      <c r="B40" s="1" t="s">
        <v>29</v>
      </c>
    </row>
    <row r="47" spans="1:1">
      <c r="A47" s="1" t="s">
        <v>30</v>
      </c>
    </row>
    <row r="50" spans="1:1">
      <c r="A50" s="1" t="s">
        <v>31</v>
      </c>
    </row>
    <row r="51" spans="1:1">
      <c r="A51" s="1" t="s">
        <v>32</v>
      </c>
    </row>
    <row r="53" spans="1:4">
      <c r="A53" s="1" t="s">
        <v>57</v>
      </c>
      <c r="D53" s="1" t="s">
        <v>34</v>
      </c>
    </row>
    <row r="56" spans="1:4">
      <c r="A56" s="1" t="s">
        <v>35</v>
      </c>
      <c r="D56" s="1" t="s">
        <v>36</v>
      </c>
    </row>
    <row r="57" spans="1:4">
      <c r="A57" s="1" t="s">
        <v>37</v>
      </c>
      <c r="D57" s="1" t="s">
        <v>38</v>
      </c>
    </row>
    <row r="63" spans="1:5">
      <c r="A63" s="1" t="s">
        <v>335</v>
      </c>
      <c r="D63" s="1" t="s">
        <v>40</v>
      </c>
      <c r="E63" s="1" t="s">
        <v>41</v>
      </c>
    </row>
    <row r="64" spans="1:5">
      <c r="A64" s="1" t="s">
        <v>336</v>
      </c>
      <c r="E64" s="1" t="s">
        <v>43</v>
      </c>
    </row>
  </sheetData>
  <mergeCells count="9">
    <mergeCell ref="A4:B4"/>
    <mergeCell ref="A23:E23"/>
    <mergeCell ref="A25:E25"/>
    <mergeCell ref="A20:A22"/>
    <mergeCell ref="B20:B22"/>
    <mergeCell ref="D20:D22"/>
    <mergeCell ref="E20:E22"/>
    <mergeCell ref="F20:F22"/>
    <mergeCell ref="G20:G22"/>
  </mergeCells>
  <pageMargins left="0.393055555555556" right="0.17" top="0.84" bottom="0.590277777777778" header="0.5" footer="0.196527777777778"/>
  <pageSetup paperSize="1" scale="76" orientation="portrait" horizontalDpi="120" verticalDpi="7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5"/>
  <sheetViews>
    <sheetView zoomScaleSheetLayoutView="60" topLeftCell="A36" workbookViewId="0">
      <selection activeCell="C44" sqref="C44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4285714285714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45677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337</v>
      </c>
      <c r="B7" s="26"/>
    </row>
    <row r="8" spans="1:1">
      <c r="A8" s="26" t="s">
        <v>338</v>
      </c>
    </row>
    <row r="9" spans="1:1">
      <c r="A9" s="26" t="s">
        <v>339</v>
      </c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8" spans="1:1">
      <c r="A18" s="24" t="s">
        <v>48</v>
      </c>
    </row>
    <row r="19" ht="15" spans="3:3">
      <c r="C19" s="27"/>
    </row>
    <row r="20" ht="25.5" customHeight="1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customFormat="1" ht="15" spans="1:7">
      <c r="A21" s="32">
        <v>1</v>
      </c>
      <c r="B21" s="32" t="s">
        <v>12</v>
      </c>
      <c r="C21" s="64" t="s">
        <v>119</v>
      </c>
      <c r="D21" s="65">
        <v>32995</v>
      </c>
      <c r="E21" s="36">
        <f>(D21*0.78)-4000</f>
        <v>21736.1</v>
      </c>
      <c r="F21" s="32" t="s">
        <v>14</v>
      </c>
      <c r="G21" s="66">
        <f>E21*A21</f>
        <v>21736.1</v>
      </c>
    </row>
    <row r="22" customFormat="1" ht="15" spans="1:7">
      <c r="A22" s="38"/>
      <c r="B22" s="38"/>
      <c r="C22" s="67" t="s">
        <v>120</v>
      </c>
      <c r="D22" s="68"/>
      <c r="E22" s="42"/>
      <c r="F22" s="38"/>
      <c r="G22" s="69"/>
    </row>
    <row r="23" customFormat="1" ht="15.75" spans="1:7">
      <c r="A23" s="14"/>
      <c r="B23" s="14"/>
      <c r="C23" s="70" t="s">
        <v>51</v>
      </c>
      <c r="D23" s="13"/>
      <c r="E23" s="47"/>
      <c r="F23" s="14"/>
      <c r="G23" s="71"/>
    </row>
    <row r="24" s="24" customFormat="1" ht="17.25" spans="1:7">
      <c r="A24" s="55" t="s">
        <v>19</v>
      </c>
      <c r="B24" s="56"/>
      <c r="C24" s="56"/>
      <c r="D24" s="57"/>
      <c r="E24" s="58"/>
      <c r="F24" s="59" t="s">
        <v>14</v>
      </c>
      <c r="G24" s="60">
        <f>SUM(G21:G23)</f>
        <v>21736.1</v>
      </c>
    </row>
    <row r="25" s="24" customFormat="1" ht="15" spans="1:7">
      <c r="A25" s="49" t="s">
        <v>18</v>
      </c>
      <c r="B25" s="50"/>
      <c r="C25" s="50"/>
      <c r="D25" s="51"/>
      <c r="E25" s="52"/>
      <c r="F25" s="129" t="s">
        <v>14</v>
      </c>
      <c r="G25" s="54">
        <v>600</v>
      </c>
    </row>
    <row r="26" s="24" customFormat="1" ht="15" spans="1:7">
      <c r="A26" s="92" t="s">
        <v>52</v>
      </c>
      <c r="B26" s="93"/>
      <c r="C26" s="94"/>
      <c r="D26" s="95"/>
      <c r="E26" s="84"/>
      <c r="F26" s="82" t="s">
        <v>14</v>
      </c>
      <c r="G26" s="96">
        <v>11620</v>
      </c>
    </row>
    <row r="27" s="24" customFormat="1" ht="17.25" spans="1:7">
      <c r="A27" s="55" t="s">
        <v>53</v>
      </c>
      <c r="B27" s="56"/>
      <c r="C27" s="56"/>
      <c r="D27" s="57"/>
      <c r="E27" s="58"/>
      <c r="F27" s="97" t="s">
        <v>14</v>
      </c>
      <c r="G27" s="60">
        <f>SUM(G24:G26)</f>
        <v>33956.1</v>
      </c>
    </row>
    <row r="28" spans="1:7">
      <c r="A28" s="132"/>
      <c r="B28" s="132"/>
      <c r="C28" s="132"/>
      <c r="D28" s="132"/>
      <c r="E28" s="132"/>
      <c r="F28" s="133"/>
      <c r="G28" s="134"/>
    </row>
    <row r="29" spans="1:1">
      <c r="A29" s="24" t="s">
        <v>20</v>
      </c>
    </row>
    <row r="30" spans="2:2">
      <c r="B30" s="24" t="s">
        <v>21</v>
      </c>
    </row>
    <row r="32" spans="1:1">
      <c r="A32" s="24" t="s">
        <v>24</v>
      </c>
    </row>
    <row r="33" s="24" customFormat="1" spans="2:2">
      <c r="B33" s="1" t="s">
        <v>54</v>
      </c>
    </row>
    <row r="34" s="25" customFormat="1"/>
    <row r="35" spans="1:1">
      <c r="A35" s="24" t="s">
        <v>26</v>
      </c>
    </row>
    <row r="36" spans="2:2">
      <c r="B36" s="24" t="s">
        <v>27</v>
      </c>
    </row>
    <row r="37" spans="2:2">
      <c r="B37" s="106" t="s">
        <v>84</v>
      </c>
    </row>
    <row r="39" spans="2:2">
      <c r="B39" s="24" t="s">
        <v>28</v>
      </c>
    </row>
    <row r="41" spans="2:2">
      <c r="B41" s="24" t="s">
        <v>29</v>
      </c>
    </row>
    <row r="44" spans="2:2">
      <c r="B44" s="27"/>
    </row>
    <row r="45" spans="2:2">
      <c r="B45" s="27"/>
    </row>
    <row r="46" spans="2:2">
      <c r="B46" s="27"/>
    </row>
    <row r="48" spans="1:1">
      <c r="A48" s="24" t="s">
        <v>30</v>
      </c>
    </row>
    <row r="51" spans="1:1">
      <c r="A51" s="24" t="s">
        <v>31</v>
      </c>
    </row>
    <row r="52" spans="1:1">
      <c r="A52" s="24" t="s">
        <v>32</v>
      </c>
    </row>
    <row r="55" spans="1:4">
      <c r="A55" s="24" t="s">
        <v>33</v>
      </c>
      <c r="D55" s="24" t="s">
        <v>34</v>
      </c>
    </row>
    <row r="58" spans="1:4">
      <c r="A58" s="24" t="s">
        <v>35</v>
      </c>
      <c r="D58" s="24" t="s">
        <v>36</v>
      </c>
    </row>
    <row r="59" spans="1:4">
      <c r="A59" s="24" t="s">
        <v>37</v>
      </c>
      <c r="D59" s="24" t="s">
        <v>38</v>
      </c>
    </row>
    <row r="64" spans="1:5">
      <c r="A64" s="1" t="s">
        <v>340</v>
      </c>
      <c r="D64" s="24" t="s">
        <v>40</v>
      </c>
      <c r="E64" s="24" t="s">
        <v>41</v>
      </c>
    </row>
    <row r="65" spans="1:5">
      <c r="A65" s="24" t="s">
        <v>310</v>
      </c>
      <c r="E65" s="24" t="s">
        <v>43</v>
      </c>
    </row>
  </sheetData>
  <mergeCells count="10">
    <mergeCell ref="A4:B4"/>
    <mergeCell ref="A24:E24"/>
    <mergeCell ref="A25:E25"/>
    <mergeCell ref="A27:E27"/>
    <mergeCell ref="A21:A23"/>
    <mergeCell ref="B21:B23"/>
    <mergeCell ref="D21:D23"/>
    <mergeCell ref="E21:E23"/>
    <mergeCell ref="F21:F23"/>
    <mergeCell ref="G21:G23"/>
  </mergeCells>
  <pageMargins left="0.393055555555556" right="0.17" top="0.84" bottom="0.590277777777778" header="0.5" footer="0.196527777777778"/>
  <pageSetup paperSize="1" scale="75" orientation="portrait" horizontalDpi="120" verticalDpi="72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5"/>
  <sheetViews>
    <sheetView zoomScaleSheetLayoutView="60" workbookViewId="0">
      <selection activeCell="G4" sqref="G4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4285714285714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45677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341</v>
      </c>
      <c r="B7" s="26"/>
    </row>
    <row r="8" spans="1:1">
      <c r="A8" s="26" t="s">
        <v>342</v>
      </c>
    </row>
    <row r="9" spans="1:1">
      <c r="A9" s="26" t="s">
        <v>343</v>
      </c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8" spans="1:1">
      <c r="A18" s="24" t="s">
        <v>48</v>
      </c>
    </row>
    <row r="19" ht="15" spans="3:3">
      <c r="C19" s="27"/>
    </row>
    <row r="20" ht="25.5" customHeight="1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customFormat="1" ht="15" spans="1:7">
      <c r="A21" s="32">
        <v>1</v>
      </c>
      <c r="B21" s="32" t="s">
        <v>12</v>
      </c>
      <c r="C21" s="64" t="s">
        <v>225</v>
      </c>
      <c r="D21" s="65">
        <v>113195</v>
      </c>
      <c r="E21" s="36">
        <f>(D21*0.78)-7000</f>
        <v>81292.1</v>
      </c>
      <c r="F21" s="32" t="s">
        <v>14</v>
      </c>
      <c r="G21" s="66">
        <f>E21*A21</f>
        <v>81292.1</v>
      </c>
    </row>
    <row r="22" customFormat="1" ht="15" spans="1:7">
      <c r="A22" s="38"/>
      <c r="B22" s="38"/>
      <c r="C22" s="67" t="s">
        <v>199</v>
      </c>
      <c r="D22" s="68"/>
      <c r="E22" s="42"/>
      <c r="F22" s="38"/>
      <c r="G22" s="69"/>
    </row>
    <row r="23" customFormat="1" ht="15.75" spans="1:7">
      <c r="A23" s="14"/>
      <c r="B23" s="14"/>
      <c r="C23" s="70" t="s">
        <v>200</v>
      </c>
      <c r="D23" s="13"/>
      <c r="E23" s="47"/>
      <c r="F23" s="14"/>
      <c r="G23" s="71"/>
    </row>
    <row r="24" s="24" customFormat="1" ht="17.25" spans="1:7">
      <c r="A24" s="55" t="s">
        <v>19</v>
      </c>
      <c r="B24" s="56"/>
      <c r="C24" s="56"/>
      <c r="D24" s="57"/>
      <c r="E24" s="58"/>
      <c r="F24" s="59" t="s">
        <v>14</v>
      </c>
      <c r="G24" s="60">
        <f>SUM(G21:G23)</f>
        <v>81292.1</v>
      </c>
    </row>
    <row r="25" s="24" customFormat="1" ht="15" spans="1:7">
      <c r="A25" s="49" t="s">
        <v>18</v>
      </c>
      <c r="B25" s="50"/>
      <c r="C25" s="50"/>
      <c r="D25" s="51"/>
      <c r="E25" s="52"/>
      <c r="F25" s="129" t="s">
        <v>14</v>
      </c>
      <c r="G25" s="54">
        <v>600</v>
      </c>
    </row>
    <row r="26" s="24" customFormat="1" ht="15" spans="1:7">
      <c r="A26" s="92" t="s">
        <v>52</v>
      </c>
      <c r="B26" s="93"/>
      <c r="C26" s="94"/>
      <c r="D26" s="95"/>
      <c r="E26" s="84"/>
      <c r="F26" s="82" t="s">
        <v>14</v>
      </c>
      <c r="G26" s="96">
        <v>15165</v>
      </c>
    </row>
    <row r="27" s="24" customFormat="1" ht="17.25" spans="1:7">
      <c r="A27" s="55" t="s">
        <v>53</v>
      </c>
      <c r="B27" s="56"/>
      <c r="C27" s="56"/>
      <c r="D27" s="57"/>
      <c r="E27" s="58"/>
      <c r="F27" s="97" t="s">
        <v>14</v>
      </c>
      <c r="G27" s="60">
        <f>SUM(G24:G26)</f>
        <v>97057.1</v>
      </c>
    </row>
    <row r="28" spans="1:7">
      <c r="A28" s="132"/>
      <c r="B28" s="132"/>
      <c r="C28" s="132"/>
      <c r="D28" s="132"/>
      <c r="E28" s="132"/>
      <c r="F28" s="133"/>
      <c r="G28" s="134"/>
    </row>
    <row r="29" spans="1:1">
      <c r="A29" s="24" t="s">
        <v>20</v>
      </c>
    </row>
    <row r="30" spans="2:2">
      <c r="B30" s="24" t="s">
        <v>21</v>
      </c>
    </row>
    <row r="32" spans="1:1">
      <c r="A32" s="24" t="s">
        <v>24</v>
      </c>
    </row>
    <row r="33" s="24" customFormat="1" spans="2:2">
      <c r="B33" s="1" t="s">
        <v>201</v>
      </c>
    </row>
    <row r="34" s="25" customFormat="1"/>
    <row r="35" spans="1:1">
      <c r="A35" s="24" t="s">
        <v>26</v>
      </c>
    </row>
    <row r="36" spans="2:2">
      <c r="B36" s="24" t="s">
        <v>27</v>
      </c>
    </row>
    <row r="37" spans="2:2">
      <c r="B37" s="106" t="s">
        <v>84</v>
      </c>
    </row>
    <row r="39" spans="2:2">
      <c r="B39" s="24" t="s">
        <v>28</v>
      </c>
    </row>
    <row r="41" spans="2:2">
      <c r="B41" s="24" t="s">
        <v>29</v>
      </c>
    </row>
    <row r="44" spans="2:2">
      <c r="B44" s="27"/>
    </row>
    <row r="45" spans="2:2">
      <c r="B45" s="27"/>
    </row>
    <row r="46" spans="2:2">
      <c r="B46" s="27"/>
    </row>
    <row r="48" spans="1:1">
      <c r="A48" s="24" t="s">
        <v>30</v>
      </c>
    </row>
    <row r="51" spans="1:1">
      <c r="A51" s="24" t="s">
        <v>31</v>
      </c>
    </row>
    <row r="52" spans="1:1">
      <c r="A52" s="24" t="s">
        <v>32</v>
      </c>
    </row>
    <row r="55" spans="1:4">
      <c r="A55" s="24" t="s">
        <v>33</v>
      </c>
      <c r="D55" s="24" t="s">
        <v>34</v>
      </c>
    </row>
    <row r="58" spans="1:4">
      <c r="A58" s="24" t="s">
        <v>35</v>
      </c>
      <c r="D58" s="24" t="s">
        <v>36</v>
      </c>
    </row>
    <row r="59" spans="1:4">
      <c r="A59" s="24" t="s">
        <v>37</v>
      </c>
      <c r="D59" s="24" t="s">
        <v>38</v>
      </c>
    </row>
    <row r="64" spans="1:5">
      <c r="A64" s="1" t="s">
        <v>344</v>
      </c>
      <c r="D64" s="24" t="s">
        <v>40</v>
      </c>
      <c r="E64" s="24" t="s">
        <v>41</v>
      </c>
    </row>
    <row r="65" spans="1:5">
      <c r="A65" s="24" t="s">
        <v>69</v>
      </c>
      <c r="E65" s="24" t="s">
        <v>43</v>
      </c>
    </row>
  </sheetData>
  <mergeCells count="10">
    <mergeCell ref="A4:B4"/>
    <mergeCell ref="A24:E24"/>
    <mergeCell ref="A25:E25"/>
    <mergeCell ref="A27:E27"/>
    <mergeCell ref="A21:A23"/>
    <mergeCell ref="B21:B23"/>
    <mergeCell ref="D21:D23"/>
    <mergeCell ref="E21:E23"/>
    <mergeCell ref="F21:F23"/>
    <mergeCell ref="G21:G23"/>
  </mergeCells>
  <pageMargins left="0.393055555555556" right="0.17" top="0.84" bottom="0.590277777777778" header="0.5" footer="0.196527777777778"/>
  <pageSetup paperSize="1" scale="75" orientation="portrait" horizontalDpi="120" verticalDpi="72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5"/>
  <sheetViews>
    <sheetView workbookViewId="0">
      <selection activeCell="I7" sqref="I7"/>
    </sheetView>
  </sheetViews>
  <sheetFormatPr defaultColWidth="9.14285714285714" defaultRowHeight="14.25" outlineLevelCol="6"/>
  <cols>
    <col min="1" max="1" width="6.57142857142857" style="1" customWidth="1"/>
    <col min="2" max="2" width="11.4285714285714" style="1" customWidth="1"/>
    <col min="3" max="3" width="54.7142857142857" style="1" customWidth="1"/>
    <col min="4" max="4" width="12.5714285714286" style="1" customWidth="1"/>
    <col min="5" max="5" width="15.2857142857143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26">
        <v>45677</v>
      </c>
      <c r="B4" s="26"/>
    </row>
    <row r="5" spans="1:2">
      <c r="A5" s="107"/>
      <c r="B5" s="107"/>
    </row>
    <row r="6" spans="1:2">
      <c r="A6" s="107"/>
      <c r="B6" s="107"/>
    </row>
    <row r="7" spans="1:1">
      <c r="A7" s="1" t="s">
        <v>345</v>
      </c>
    </row>
    <row r="8" spans="1:1">
      <c r="A8" s="1" t="s">
        <v>346</v>
      </c>
    </row>
    <row r="9" spans="1:1">
      <c r="A9" s="1" t="s">
        <v>347</v>
      </c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5</v>
      </c>
    </row>
    <row r="19" ht="15"/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1</v>
      </c>
      <c r="B21" s="32" t="s">
        <v>12</v>
      </c>
      <c r="C21" s="64" t="s">
        <v>119</v>
      </c>
      <c r="D21" s="65">
        <v>32995</v>
      </c>
      <c r="E21" s="36">
        <f>(D21*0.78)-4000</f>
        <v>21736.1</v>
      </c>
      <c r="F21" s="32" t="s">
        <v>14</v>
      </c>
      <c r="G21" s="66">
        <f>E21*A21</f>
        <v>21736.1</v>
      </c>
    </row>
    <row r="22" spans="1:7">
      <c r="A22" s="38"/>
      <c r="B22" s="38"/>
      <c r="C22" s="67" t="s">
        <v>120</v>
      </c>
      <c r="D22" s="68"/>
      <c r="E22" s="42"/>
      <c r="F22" s="38"/>
      <c r="G22" s="69"/>
    </row>
    <row r="23" ht="15" spans="1:7">
      <c r="A23" s="14"/>
      <c r="B23" s="14"/>
      <c r="C23" s="70" t="s">
        <v>51</v>
      </c>
      <c r="D23" s="13"/>
      <c r="E23" s="47"/>
      <c r="F23" s="14"/>
      <c r="G23" s="71"/>
    </row>
    <row r="24" ht="15" spans="1:7">
      <c r="A24" s="4" t="s">
        <v>18</v>
      </c>
      <c r="B24" s="16"/>
      <c r="C24" s="16"/>
      <c r="D24" s="5"/>
      <c r="E24" s="6"/>
      <c r="F24" s="17" t="s">
        <v>14</v>
      </c>
      <c r="G24" s="8">
        <v>600</v>
      </c>
    </row>
    <row r="25" ht="17.25" spans="1:7">
      <c r="A25" s="99" t="s">
        <v>19</v>
      </c>
      <c r="B25" s="104"/>
      <c r="C25" s="104"/>
      <c r="D25" s="100"/>
      <c r="E25" s="101"/>
      <c r="F25" s="102" t="s">
        <v>14</v>
      </c>
      <c r="G25" s="103">
        <f>SUM(G21:G24)</f>
        <v>22336.1</v>
      </c>
    </row>
    <row r="26" spans="1:7">
      <c r="A26" s="136"/>
      <c r="B26" s="136"/>
      <c r="C26" s="136"/>
      <c r="D26" s="136"/>
      <c r="E26" s="136"/>
      <c r="F26" s="137"/>
      <c r="G26" s="138"/>
    </row>
    <row r="27" spans="1:1">
      <c r="A27" s="1" t="s">
        <v>20</v>
      </c>
    </row>
    <row r="28" spans="2:2">
      <c r="B28" s="1" t="s">
        <v>21</v>
      </c>
    </row>
    <row r="30" spans="1:1">
      <c r="A30" s="1" t="s">
        <v>22</v>
      </c>
    </row>
    <row r="31" spans="2:2">
      <c r="B31" s="1" t="s">
        <v>65</v>
      </c>
    </row>
    <row r="32" s="2" customFormat="1" spans="2:2">
      <c r="B32" s="1" t="s">
        <v>348</v>
      </c>
    </row>
    <row r="33" s="2" customFormat="1" spans="2:2">
      <c r="B33" s="115" t="s">
        <v>67</v>
      </c>
    </row>
    <row r="35" spans="1:1">
      <c r="A35" s="1" t="s">
        <v>24</v>
      </c>
    </row>
    <row r="36" spans="2:2">
      <c r="B36" s="1" t="s">
        <v>54</v>
      </c>
    </row>
    <row r="37" s="2" customFormat="1"/>
    <row r="38" spans="1:1">
      <c r="A38" s="1" t="s">
        <v>26</v>
      </c>
    </row>
    <row r="39" spans="2:2">
      <c r="B39" s="1" t="s">
        <v>27</v>
      </c>
    </row>
    <row r="41" spans="2:2">
      <c r="B41" s="1" t="s">
        <v>28</v>
      </c>
    </row>
    <row r="43" spans="2:2">
      <c r="B43" s="1" t="s">
        <v>29</v>
      </c>
    </row>
    <row r="44" spans="2:2">
      <c r="B44" s="23"/>
    </row>
    <row r="45" spans="2:2">
      <c r="B45" s="23"/>
    </row>
    <row r="46" spans="2:2">
      <c r="B46" s="23"/>
    </row>
    <row r="47" spans="2:2">
      <c r="B47" s="23"/>
    </row>
    <row r="48" spans="1:1">
      <c r="A48" s="1" t="s">
        <v>30</v>
      </c>
    </row>
    <row r="51" spans="1:1">
      <c r="A51" s="1" t="s">
        <v>31</v>
      </c>
    </row>
    <row r="52" spans="1:1">
      <c r="A52" s="1" t="s">
        <v>32</v>
      </c>
    </row>
    <row r="55" spans="1:4">
      <c r="A55" s="1" t="s">
        <v>33</v>
      </c>
      <c r="D55" s="1" t="s">
        <v>34</v>
      </c>
    </row>
    <row r="58" spans="1:4">
      <c r="A58" s="1" t="s">
        <v>35</v>
      </c>
      <c r="D58" s="1" t="s">
        <v>36</v>
      </c>
    </row>
    <row r="59" spans="1:4">
      <c r="A59" s="1" t="s">
        <v>37</v>
      </c>
      <c r="D59" s="1" t="s">
        <v>38</v>
      </c>
    </row>
    <row r="64" spans="1:5">
      <c r="A64" s="1" t="s">
        <v>349</v>
      </c>
      <c r="D64" s="1" t="s">
        <v>40</v>
      </c>
      <c r="E64" s="1" t="s">
        <v>41</v>
      </c>
    </row>
    <row r="65" spans="1:5">
      <c r="A65" s="1" t="s">
        <v>310</v>
      </c>
      <c r="E65" s="1" t="s">
        <v>43</v>
      </c>
    </row>
  </sheetData>
  <mergeCells count="9">
    <mergeCell ref="A4:B4"/>
    <mergeCell ref="A24:E24"/>
    <mergeCell ref="A25:E25"/>
    <mergeCell ref="A21:A23"/>
    <mergeCell ref="B21:B23"/>
    <mergeCell ref="D21:D23"/>
    <mergeCell ref="E21:E23"/>
    <mergeCell ref="F21:F23"/>
    <mergeCell ref="G21:G23"/>
  </mergeCells>
  <pageMargins left="0.393055555555556" right="0.17" top="0.84" bottom="0.590277777777778" header="0.5" footer="0.196527777777778"/>
  <pageSetup paperSize="1" scale="75" orientation="portrait" horizontalDpi="120" verticalDpi="72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5"/>
  <sheetViews>
    <sheetView topLeftCell="A4" workbookViewId="0">
      <selection activeCell="C26" sqref="C26"/>
    </sheetView>
  </sheetViews>
  <sheetFormatPr defaultColWidth="9.14285714285714" defaultRowHeight="14.25" outlineLevelCol="6"/>
  <cols>
    <col min="1" max="1" width="6.57142857142857" style="1" customWidth="1"/>
    <col min="2" max="2" width="11.4285714285714" style="1" customWidth="1"/>
    <col min="3" max="3" width="54.7142857142857" style="1" customWidth="1"/>
    <col min="4" max="4" width="12.5714285714286" style="1" customWidth="1"/>
    <col min="5" max="5" width="15.2857142857143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26">
        <v>45678</v>
      </c>
      <c r="B4" s="26"/>
    </row>
    <row r="5" spans="1:2">
      <c r="A5" s="107"/>
      <c r="B5" s="107"/>
    </row>
    <row r="6" spans="1:2">
      <c r="A6" s="107"/>
      <c r="B6" s="107"/>
    </row>
    <row r="7" spans="1:1">
      <c r="A7" s="1" t="s">
        <v>345</v>
      </c>
    </row>
    <row r="8" spans="1:1">
      <c r="A8" s="1" t="s">
        <v>346</v>
      </c>
    </row>
    <row r="9" spans="1:1">
      <c r="A9" s="1" t="s">
        <v>347</v>
      </c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5</v>
      </c>
    </row>
    <row r="19" ht="15"/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1</v>
      </c>
      <c r="B21" s="32" t="s">
        <v>12</v>
      </c>
      <c r="C21" s="64" t="s">
        <v>122</v>
      </c>
      <c r="D21" s="65">
        <v>46595</v>
      </c>
      <c r="E21" s="36">
        <f>(D21*0.78)-7000</f>
        <v>29344.1</v>
      </c>
      <c r="F21" s="32" t="s">
        <v>14</v>
      </c>
      <c r="G21" s="66">
        <f>E21*A21</f>
        <v>29344.1</v>
      </c>
    </row>
    <row r="22" spans="1:7">
      <c r="A22" s="38"/>
      <c r="B22" s="38"/>
      <c r="C22" s="67" t="s">
        <v>63</v>
      </c>
      <c r="D22" s="68"/>
      <c r="E22" s="42"/>
      <c r="F22" s="38"/>
      <c r="G22" s="69"/>
    </row>
    <row r="23" ht="15" spans="1:7">
      <c r="A23" s="14"/>
      <c r="B23" s="14"/>
      <c r="C23" s="70" t="s">
        <v>123</v>
      </c>
      <c r="D23" s="13"/>
      <c r="E23" s="47"/>
      <c r="F23" s="14"/>
      <c r="G23" s="71"/>
    </row>
    <row r="24" ht="15" spans="1:7">
      <c r="A24" s="4" t="s">
        <v>18</v>
      </c>
      <c r="B24" s="16"/>
      <c r="C24" s="16"/>
      <c r="D24" s="5"/>
      <c r="E24" s="6"/>
      <c r="F24" s="17" t="s">
        <v>14</v>
      </c>
      <c r="G24" s="8">
        <v>600</v>
      </c>
    </row>
    <row r="25" ht="17.25" spans="1:7">
      <c r="A25" s="99" t="s">
        <v>19</v>
      </c>
      <c r="B25" s="104"/>
      <c r="C25" s="104"/>
      <c r="D25" s="100"/>
      <c r="E25" s="101"/>
      <c r="F25" s="102" t="s">
        <v>14</v>
      </c>
      <c r="G25" s="103">
        <f>SUM(G21:G24)</f>
        <v>29944.1</v>
      </c>
    </row>
    <row r="26" spans="1:7">
      <c r="A26" s="136"/>
      <c r="B26" s="136"/>
      <c r="C26" s="136"/>
      <c r="D26" s="136"/>
      <c r="E26" s="136"/>
      <c r="F26" s="137"/>
      <c r="G26" s="138"/>
    </row>
    <row r="27" spans="1:1">
      <c r="A27" s="1" t="s">
        <v>20</v>
      </c>
    </row>
    <row r="28" spans="2:2">
      <c r="B28" s="1" t="s">
        <v>21</v>
      </c>
    </row>
    <row r="30" spans="1:1">
      <c r="A30" s="1" t="s">
        <v>22</v>
      </c>
    </row>
    <row r="31" spans="2:2">
      <c r="B31" s="1" t="s">
        <v>65</v>
      </c>
    </row>
    <row r="32" s="2" customFormat="1" spans="2:2">
      <c r="B32" s="1" t="s">
        <v>348</v>
      </c>
    </row>
    <row r="33" s="2" customFormat="1" spans="2:2">
      <c r="B33" s="115" t="s">
        <v>67</v>
      </c>
    </row>
    <row r="35" spans="1:1">
      <c r="A35" s="1" t="s">
        <v>24</v>
      </c>
    </row>
    <row r="36" spans="2:2">
      <c r="B36" s="1" t="s">
        <v>54</v>
      </c>
    </row>
    <row r="37" s="2" customFormat="1"/>
    <row r="38" spans="1:1">
      <c r="A38" s="1" t="s">
        <v>26</v>
      </c>
    </row>
    <row r="39" spans="2:2">
      <c r="B39" s="1" t="s">
        <v>27</v>
      </c>
    </row>
    <row r="41" spans="2:2">
      <c r="B41" s="1" t="s">
        <v>28</v>
      </c>
    </row>
    <row r="43" spans="2:2">
      <c r="B43" s="1" t="s">
        <v>29</v>
      </c>
    </row>
    <row r="44" spans="2:2">
      <c r="B44" s="23"/>
    </row>
    <row r="45" spans="2:2">
      <c r="B45" s="23"/>
    </row>
    <row r="46" spans="2:2">
      <c r="B46" s="23"/>
    </row>
    <row r="47" spans="2:2">
      <c r="B47" s="23"/>
    </row>
    <row r="48" spans="1:1">
      <c r="A48" s="1" t="s">
        <v>30</v>
      </c>
    </row>
    <row r="51" spans="1:1">
      <c r="A51" s="1" t="s">
        <v>31</v>
      </c>
    </row>
    <row r="52" spans="1:1">
      <c r="A52" s="1" t="s">
        <v>32</v>
      </c>
    </row>
    <row r="55" spans="1:4">
      <c r="A55" s="1" t="s">
        <v>33</v>
      </c>
      <c r="D55" s="1" t="s">
        <v>34</v>
      </c>
    </row>
    <row r="58" spans="1:4">
      <c r="A58" s="1" t="s">
        <v>35</v>
      </c>
      <c r="D58" s="1" t="s">
        <v>36</v>
      </c>
    </row>
    <row r="59" spans="1:4">
      <c r="A59" s="1" t="s">
        <v>37</v>
      </c>
      <c r="D59" s="1" t="s">
        <v>38</v>
      </c>
    </row>
    <row r="64" spans="1:5">
      <c r="A64" s="1" t="s">
        <v>350</v>
      </c>
      <c r="D64" s="1" t="s">
        <v>40</v>
      </c>
      <c r="E64" s="1" t="s">
        <v>41</v>
      </c>
    </row>
    <row r="65" spans="1:5">
      <c r="A65" s="1" t="s">
        <v>69</v>
      </c>
      <c r="E65" s="1" t="s">
        <v>43</v>
      </c>
    </row>
  </sheetData>
  <mergeCells count="9">
    <mergeCell ref="A4:B4"/>
    <mergeCell ref="A24:E24"/>
    <mergeCell ref="A25:E25"/>
    <mergeCell ref="A21:A23"/>
    <mergeCell ref="B21:B23"/>
    <mergeCell ref="D21:D23"/>
    <mergeCell ref="E21:E23"/>
    <mergeCell ref="F21:F23"/>
    <mergeCell ref="G21:G23"/>
  </mergeCells>
  <pageMargins left="0.393055555555556" right="0.17" top="0.84" bottom="0.590277777777778" header="0.5" footer="0.196527777777778"/>
  <pageSetup paperSize="1" scale="75" orientation="portrait" horizontalDpi="120" verticalDpi="72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5"/>
  <sheetViews>
    <sheetView zoomScaleSheetLayoutView="60" workbookViewId="0">
      <selection activeCell="H54" sqref="H54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6.5714285714286" style="24" customWidth="1"/>
    <col min="4" max="4" width="12.552380952381" style="24" customWidth="1"/>
    <col min="5" max="5" width="14.857142857142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45678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351</v>
      </c>
      <c r="B7" s="26"/>
    </row>
    <row r="8" spans="1:2">
      <c r="A8" s="26" t="s">
        <v>352</v>
      </c>
      <c r="B8" s="26"/>
    </row>
    <row r="9" spans="1:1">
      <c r="A9" s="26" t="s">
        <v>353</v>
      </c>
    </row>
    <row r="10" spans="1:1">
      <c r="A10" s="24" t="s">
        <v>354</v>
      </c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7" spans="1:1">
      <c r="A17" s="24" t="s">
        <v>5</v>
      </c>
    </row>
    <row r="18" ht="15" spans="3:3">
      <c r="C18" s="27"/>
    </row>
    <row r="19" ht="25.5" customHeight="1" spans="1:7">
      <c r="A19" s="28" t="s">
        <v>6</v>
      </c>
      <c r="B19" s="28" t="s">
        <v>7</v>
      </c>
      <c r="C19" s="28" t="s">
        <v>8</v>
      </c>
      <c r="D19" s="28" t="s">
        <v>9</v>
      </c>
      <c r="E19" s="29" t="s">
        <v>10</v>
      </c>
      <c r="F19" s="30"/>
      <c r="G19" s="31" t="s">
        <v>11</v>
      </c>
    </row>
    <row r="20" spans="1:7">
      <c r="A20" s="32">
        <v>1</v>
      </c>
      <c r="B20" s="33" t="s">
        <v>12</v>
      </c>
      <c r="C20" s="34" t="s">
        <v>105</v>
      </c>
      <c r="D20" s="35">
        <v>28995</v>
      </c>
      <c r="E20" s="36">
        <f>(D20*0.78)-1300</f>
        <v>21316.1</v>
      </c>
      <c r="F20" s="32" t="s">
        <v>14</v>
      </c>
      <c r="G20" s="37">
        <f>E20*A20</f>
        <v>21316.1</v>
      </c>
    </row>
    <row r="21" spans="1:7">
      <c r="A21" s="38"/>
      <c r="B21" s="39"/>
      <c r="C21" s="40" t="s">
        <v>74</v>
      </c>
      <c r="D21" s="41"/>
      <c r="E21" s="42"/>
      <c r="F21" s="38"/>
      <c r="G21" s="43"/>
    </row>
    <row r="22" ht="15" customHeight="1" spans="1:7">
      <c r="A22" s="38"/>
      <c r="B22" s="39"/>
      <c r="C22" s="40" t="s">
        <v>106</v>
      </c>
      <c r="D22" s="41"/>
      <c r="E22" s="42"/>
      <c r="F22" s="38"/>
      <c r="G22" s="43"/>
    </row>
    <row r="23" ht="14" customHeight="1" spans="1:7">
      <c r="A23" s="14"/>
      <c r="B23" s="44"/>
      <c r="C23" s="45" t="s">
        <v>107</v>
      </c>
      <c r="D23" s="46"/>
      <c r="E23" s="47"/>
      <c r="F23" s="14"/>
      <c r="G23" s="48"/>
    </row>
    <row r="24" ht="17.25" spans="1:7">
      <c r="A24" s="55" t="s">
        <v>19</v>
      </c>
      <c r="B24" s="56"/>
      <c r="C24" s="56"/>
      <c r="D24" s="57"/>
      <c r="E24" s="58"/>
      <c r="F24" s="59" t="s">
        <v>14</v>
      </c>
      <c r="G24" s="60">
        <f>SUM(G20:G23)</f>
        <v>21316.1</v>
      </c>
    </row>
    <row r="25" ht="16.5" spans="1:7">
      <c r="A25" s="61"/>
      <c r="B25" s="61"/>
      <c r="C25" s="61"/>
      <c r="D25" s="61"/>
      <c r="E25" s="61"/>
      <c r="F25" s="62"/>
      <c r="G25" s="63"/>
    </row>
    <row r="26" spans="1:1">
      <c r="A26" s="24" t="s">
        <v>20</v>
      </c>
    </row>
    <row r="27" spans="2:2">
      <c r="B27" s="24" t="s">
        <v>21</v>
      </c>
    </row>
    <row r="29" s="24" customFormat="1" spans="1:1">
      <c r="A29" s="24" t="s">
        <v>22</v>
      </c>
    </row>
    <row r="30" s="25" customFormat="1" spans="2:2">
      <c r="B30" s="24" t="s">
        <v>23</v>
      </c>
    </row>
    <row r="32" spans="1:1">
      <c r="A32" s="24" t="s">
        <v>24</v>
      </c>
    </row>
    <row r="33" s="25" customFormat="1" spans="2:2">
      <c r="B33" s="24" t="s">
        <v>25</v>
      </c>
    </row>
    <row r="35" spans="1:1">
      <c r="A35" s="24" t="s">
        <v>26</v>
      </c>
    </row>
    <row r="36" spans="2:2">
      <c r="B36" s="24" t="s">
        <v>27</v>
      </c>
    </row>
    <row r="38" spans="2:2">
      <c r="B38" s="24" t="s">
        <v>28</v>
      </c>
    </row>
    <row r="40" spans="2:2">
      <c r="B40" s="24" t="s">
        <v>29</v>
      </c>
    </row>
    <row r="47" spans="1:1">
      <c r="A47" s="24" t="s">
        <v>30</v>
      </c>
    </row>
    <row r="50" spans="1:1">
      <c r="A50" s="24" t="s">
        <v>31</v>
      </c>
    </row>
    <row r="51" spans="1:1">
      <c r="A51" s="24" t="s">
        <v>32</v>
      </c>
    </row>
    <row r="54" spans="1:4">
      <c r="A54" s="24" t="s">
        <v>33</v>
      </c>
      <c r="D54" s="24" t="s">
        <v>34</v>
      </c>
    </row>
    <row r="57" spans="1:4">
      <c r="A57" s="24" t="s">
        <v>35</v>
      </c>
      <c r="D57" s="24" t="s">
        <v>36</v>
      </c>
    </row>
    <row r="58" spans="1:4">
      <c r="A58" s="24" t="s">
        <v>37</v>
      </c>
      <c r="D58" s="24" t="s">
        <v>38</v>
      </c>
    </row>
    <row r="64" spans="1:5">
      <c r="A64" s="1" t="s">
        <v>355</v>
      </c>
      <c r="D64" s="24" t="s">
        <v>40</v>
      </c>
      <c r="E64" s="24" t="s">
        <v>41</v>
      </c>
    </row>
    <row r="65" spans="1:5">
      <c r="A65" s="1" t="s">
        <v>194</v>
      </c>
      <c r="E65" s="24" t="s">
        <v>43</v>
      </c>
    </row>
  </sheetData>
  <mergeCells count="8">
    <mergeCell ref="A4:B4"/>
    <mergeCell ref="A24:E24"/>
    <mergeCell ref="A20:A23"/>
    <mergeCell ref="B20:B23"/>
    <mergeCell ref="D20:D23"/>
    <mergeCell ref="E20:E23"/>
    <mergeCell ref="F20:F23"/>
    <mergeCell ref="G20:G23"/>
  </mergeCells>
  <pageMargins left="0.393055555555556" right="0.17" top="0.84" bottom="0.590277777777778" header="0.5" footer="0.196527777777778"/>
  <pageSetup paperSize="1" scale="75" orientation="portrait" horizontalDpi="120" verticalDpi="7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3"/>
  <sheetViews>
    <sheetView zoomScaleSheetLayoutView="60" topLeftCell="A23" workbookViewId="0">
      <selection activeCell="A32" sqref="$A32:$XFD33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6.5714285714286" style="24" customWidth="1"/>
    <col min="4" max="4" width="12.552380952381" style="24" customWidth="1"/>
    <col min="5" max="5" width="14.857142857142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45679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356</v>
      </c>
      <c r="B7" s="26"/>
    </row>
    <row r="8" spans="1:2">
      <c r="A8" s="26" t="s">
        <v>357</v>
      </c>
      <c r="B8" s="26"/>
    </row>
    <row r="9" spans="1:1">
      <c r="A9" s="26" t="s">
        <v>358</v>
      </c>
    </row>
    <row r="10" spans="1:1">
      <c r="A10" s="24" t="s">
        <v>359</v>
      </c>
    </row>
    <row r="13" spans="1:1">
      <c r="A13" s="24" t="s">
        <v>2</v>
      </c>
    </row>
    <row r="15" spans="2:2">
      <c r="B15" s="24" t="s">
        <v>3</v>
      </c>
    </row>
    <row r="16" spans="2:2">
      <c r="B16" s="24" t="s">
        <v>4</v>
      </c>
    </row>
    <row r="18" spans="1:1">
      <c r="A18" s="24" t="s">
        <v>5</v>
      </c>
    </row>
    <row r="19" ht="15" spans="3:3">
      <c r="C19" s="27" t="s">
        <v>118</v>
      </c>
    </row>
    <row r="20" ht="25.5" customHeight="1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spans="1:7">
      <c r="A21" s="32">
        <v>1</v>
      </c>
      <c r="B21" s="32" t="s">
        <v>12</v>
      </c>
      <c r="C21" s="64" t="s">
        <v>129</v>
      </c>
      <c r="D21" s="65">
        <v>41995</v>
      </c>
      <c r="E21" s="36">
        <f>(D21*0.78)-4000</f>
        <v>28756.1</v>
      </c>
      <c r="F21" s="32" t="s">
        <v>14</v>
      </c>
      <c r="G21" s="66">
        <f>E21*A21</f>
        <v>28756.1</v>
      </c>
    </row>
    <row r="22" ht="15" customHeight="1" spans="1:7">
      <c r="A22" s="38"/>
      <c r="B22" s="38"/>
      <c r="C22" s="67" t="s">
        <v>120</v>
      </c>
      <c r="D22" s="68"/>
      <c r="E22" s="42"/>
      <c r="F22" s="38"/>
      <c r="G22" s="69"/>
    </row>
    <row r="23" ht="14" customHeight="1" spans="1:7">
      <c r="A23" s="14"/>
      <c r="B23" s="14"/>
      <c r="C23" s="70" t="s">
        <v>130</v>
      </c>
      <c r="D23" s="13"/>
      <c r="E23" s="47"/>
      <c r="F23" s="14"/>
      <c r="G23" s="71"/>
    </row>
    <row r="24" s="1" customFormat="1" ht="15" spans="1:7">
      <c r="A24" s="4" t="s">
        <v>18</v>
      </c>
      <c r="B24" s="16"/>
      <c r="C24" s="16"/>
      <c r="D24" s="5"/>
      <c r="E24" s="6"/>
      <c r="F24" s="17" t="s">
        <v>14</v>
      </c>
      <c r="G24" s="8">
        <v>600</v>
      </c>
    </row>
    <row r="25" s="1" customFormat="1" ht="17.25" spans="1:7">
      <c r="A25" s="99" t="s">
        <v>19</v>
      </c>
      <c r="B25" s="104"/>
      <c r="C25" s="104"/>
      <c r="D25" s="100"/>
      <c r="E25" s="101"/>
      <c r="F25" s="102" t="s">
        <v>14</v>
      </c>
      <c r="G25" s="103">
        <f>SUM(G21:G24)</f>
        <v>29356.1</v>
      </c>
    </row>
    <row r="26" s="2" customFormat="1" ht="16.5" spans="1:7">
      <c r="A26" s="112"/>
      <c r="B26" s="112"/>
      <c r="C26" s="112"/>
      <c r="D26" s="112"/>
      <c r="E26" s="112"/>
      <c r="F26" s="113"/>
      <c r="G26" s="114"/>
    </row>
    <row r="27" s="2" customFormat="1" ht="15" spans="1:7">
      <c r="A27" s="24"/>
      <c r="B27" s="24"/>
      <c r="C27" s="27" t="s">
        <v>121</v>
      </c>
      <c r="D27" s="24"/>
      <c r="E27" s="24"/>
      <c r="F27" s="24"/>
      <c r="G27" s="24"/>
    </row>
    <row r="28" s="2" customFormat="1" ht="25.5" customHeight="1" spans="1:7">
      <c r="A28" s="28" t="s">
        <v>6</v>
      </c>
      <c r="B28" s="28" t="s">
        <v>7</v>
      </c>
      <c r="C28" s="28" t="s">
        <v>8</v>
      </c>
      <c r="D28" s="28" t="s">
        <v>9</v>
      </c>
      <c r="E28" s="29" t="s">
        <v>10</v>
      </c>
      <c r="F28" s="30"/>
      <c r="G28" s="31" t="s">
        <v>11</v>
      </c>
    </row>
    <row r="29" s="2" customFormat="1" spans="1:7">
      <c r="A29" s="32">
        <v>1</v>
      </c>
      <c r="B29" s="32" t="s">
        <v>12</v>
      </c>
      <c r="C29" s="64" t="s">
        <v>90</v>
      </c>
      <c r="D29" s="65">
        <v>59595</v>
      </c>
      <c r="E29" s="36">
        <f>(D29*0.78)-7000</f>
        <v>39484.1</v>
      </c>
      <c r="F29" s="32" t="s">
        <v>14</v>
      </c>
      <c r="G29" s="66">
        <f>E29*A29</f>
        <v>39484.1</v>
      </c>
    </row>
    <row r="30" s="2" customFormat="1" ht="15" customHeight="1" spans="1:7">
      <c r="A30" s="38"/>
      <c r="B30" s="38"/>
      <c r="C30" s="67" t="s">
        <v>63</v>
      </c>
      <c r="D30" s="68"/>
      <c r="E30" s="42"/>
      <c r="F30" s="38"/>
      <c r="G30" s="69"/>
    </row>
    <row r="31" s="2" customFormat="1" ht="14" customHeight="1" spans="1:7">
      <c r="A31" s="14"/>
      <c r="B31" s="14"/>
      <c r="C31" s="70" t="s">
        <v>91</v>
      </c>
      <c r="D31" s="13"/>
      <c r="E31" s="47"/>
      <c r="F31" s="14"/>
      <c r="G31" s="71"/>
    </row>
    <row r="32" s="1" customFormat="1" ht="15" spans="1:7">
      <c r="A32" s="4" t="s">
        <v>18</v>
      </c>
      <c r="B32" s="16"/>
      <c r="C32" s="16"/>
      <c r="D32" s="5"/>
      <c r="E32" s="6"/>
      <c r="F32" s="17" t="s">
        <v>14</v>
      </c>
      <c r="G32" s="8">
        <v>600</v>
      </c>
    </row>
    <row r="33" s="1" customFormat="1" ht="17.25" spans="1:7">
      <c r="A33" s="99" t="s">
        <v>19</v>
      </c>
      <c r="B33" s="104"/>
      <c r="C33" s="104"/>
      <c r="D33" s="100"/>
      <c r="E33" s="101"/>
      <c r="F33" s="102" t="s">
        <v>14</v>
      </c>
      <c r="G33" s="103">
        <f>SUM(G29:G32)</f>
        <v>40084.1</v>
      </c>
    </row>
    <row r="34" ht="16.5" spans="1:7">
      <c r="A34" s="61"/>
      <c r="B34" s="61"/>
      <c r="C34" s="61"/>
      <c r="D34" s="61"/>
      <c r="E34" s="61"/>
      <c r="F34" s="62"/>
      <c r="G34" s="63"/>
    </row>
    <row r="35" spans="1:1">
      <c r="A35" s="24" t="s">
        <v>20</v>
      </c>
    </row>
    <row r="36" spans="2:2">
      <c r="B36" s="24" t="s">
        <v>21</v>
      </c>
    </row>
    <row r="38" s="24" customFormat="1" spans="1:1">
      <c r="A38" s="24" t="s">
        <v>22</v>
      </c>
    </row>
    <row r="39" s="25" customFormat="1" spans="2:2">
      <c r="B39" s="1" t="s">
        <v>65</v>
      </c>
    </row>
    <row r="40" s="25" customFormat="1" spans="2:2">
      <c r="B40" s="1" t="s">
        <v>66</v>
      </c>
    </row>
    <row r="41" s="25" customFormat="1" spans="2:2">
      <c r="B41" s="1" t="s">
        <v>67</v>
      </c>
    </row>
    <row r="42" s="25" customFormat="1" spans="2:2">
      <c r="B42" s="24"/>
    </row>
    <row r="43" spans="1:1">
      <c r="A43" s="24" t="s">
        <v>24</v>
      </c>
    </row>
    <row r="44" s="25" customFormat="1" spans="2:2">
      <c r="B44" s="1" t="s">
        <v>54</v>
      </c>
    </row>
    <row r="46" spans="1:1">
      <c r="A46" s="24" t="s">
        <v>26</v>
      </c>
    </row>
    <row r="47" spans="2:2">
      <c r="B47" s="24" t="s">
        <v>27</v>
      </c>
    </row>
    <row r="49" spans="2:2">
      <c r="B49" s="24" t="s">
        <v>28</v>
      </c>
    </row>
    <row r="51" spans="2:2">
      <c r="B51" s="24" t="s">
        <v>29</v>
      </c>
    </row>
    <row r="56" spans="1:1">
      <c r="A56" s="24" t="s">
        <v>30</v>
      </c>
    </row>
    <row r="59" spans="1:1">
      <c r="A59" s="24" t="s">
        <v>31</v>
      </c>
    </row>
    <row r="60" spans="1:1">
      <c r="A60" s="24" t="s">
        <v>32</v>
      </c>
    </row>
    <row r="63" spans="1:4">
      <c r="A63" s="24" t="s">
        <v>33</v>
      </c>
      <c r="D63" s="24" t="s">
        <v>34</v>
      </c>
    </row>
    <row r="66" spans="1:4">
      <c r="A66" s="24" t="s">
        <v>35</v>
      </c>
      <c r="D66" s="24" t="s">
        <v>36</v>
      </c>
    </row>
    <row r="67" spans="1:4">
      <c r="A67" s="24" t="s">
        <v>37</v>
      </c>
      <c r="D67" s="24" t="s">
        <v>38</v>
      </c>
    </row>
    <row r="72" spans="1:5">
      <c r="A72" s="1" t="s">
        <v>360</v>
      </c>
      <c r="D72" s="24" t="s">
        <v>40</v>
      </c>
      <c r="E72" s="24" t="s">
        <v>41</v>
      </c>
    </row>
    <row r="73" spans="1:5">
      <c r="A73" s="1" t="s">
        <v>59</v>
      </c>
      <c r="E73" s="24" t="s">
        <v>43</v>
      </c>
    </row>
  </sheetData>
  <mergeCells count="17">
    <mergeCell ref="A4:B4"/>
    <mergeCell ref="A24:E24"/>
    <mergeCell ref="A25:E25"/>
    <mergeCell ref="A32:E32"/>
    <mergeCell ref="A33:E33"/>
    <mergeCell ref="A21:A23"/>
    <mergeCell ref="A29:A31"/>
    <mergeCell ref="B21:B23"/>
    <mergeCell ref="B29:B31"/>
    <mergeCell ref="D21:D23"/>
    <mergeCell ref="D29:D31"/>
    <mergeCell ref="E21:E23"/>
    <mergeCell ref="E29:E31"/>
    <mergeCell ref="F21:F23"/>
    <mergeCell ref="F29:F31"/>
    <mergeCell ref="G21:G23"/>
    <mergeCell ref="G29:G31"/>
  </mergeCells>
  <pageMargins left="0.393055555555556" right="0.17" top="0.84" bottom="0.590277777777778" header="0.5" footer="0.196527777777778"/>
  <pageSetup paperSize="1" scale="66" orientation="portrait" horizontalDpi="120" verticalDpi="72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4"/>
  <sheetViews>
    <sheetView topLeftCell="A49" workbookViewId="0">
      <selection activeCell="A73" sqref="A73"/>
    </sheetView>
  </sheetViews>
  <sheetFormatPr defaultColWidth="9.14285714285714" defaultRowHeight="14.25" outlineLevelCol="6"/>
  <cols>
    <col min="1" max="1" width="6.57142857142857" style="1" customWidth="1"/>
    <col min="2" max="2" width="11.4285714285714" style="1" customWidth="1"/>
    <col min="3" max="3" width="52.7142857142857" style="1" customWidth="1"/>
    <col min="4" max="4" width="12.5714285714286" style="1" customWidth="1"/>
    <col min="5" max="5" width="15.2857142857143" style="1" customWidth="1"/>
    <col min="6" max="6" width="5.71428571428571" style="1" customWidth="1"/>
    <col min="7" max="7" width="14.2857142857143" style="1" customWidth="1"/>
    <col min="8" max="16384" width="9.14285714285714" style="1"/>
  </cols>
  <sheetData>
    <row r="4" spans="1:2">
      <c r="A4" s="26">
        <v>45679</v>
      </c>
      <c r="B4" s="26"/>
    </row>
    <row r="5" spans="1:2">
      <c r="A5" s="107"/>
      <c r="B5" s="107"/>
    </row>
    <row r="6" spans="1:2">
      <c r="A6" s="107"/>
      <c r="B6" s="107"/>
    </row>
    <row r="7" spans="1:2">
      <c r="A7" s="107" t="s">
        <v>361</v>
      </c>
      <c r="B7" s="107"/>
    </row>
    <row r="8" spans="1:1">
      <c r="A8" s="1" t="s">
        <v>362</v>
      </c>
    </row>
    <row r="9" spans="1:1">
      <c r="A9" s="1" t="s">
        <v>363</v>
      </c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5</v>
      </c>
    </row>
    <row r="19" ht="15" spans="3:3">
      <c r="C19" s="23" t="s">
        <v>118</v>
      </c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1</v>
      </c>
      <c r="B21" s="32" t="s">
        <v>12</v>
      </c>
      <c r="C21" s="64" t="s">
        <v>119</v>
      </c>
      <c r="D21" s="65">
        <v>32995</v>
      </c>
      <c r="E21" s="36">
        <f>(D21*0.78)-4000</f>
        <v>21736.1</v>
      </c>
      <c r="F21" s="32" t="s">
        <v>14</v>
      </c>
      <c r="G21" s="66">
        <f>E21*A21</f>
        <v>21736.1</v>
      </c>
    </row>
    <row r="22" spans="1:7">
      <c r="A22" s="38"/>
      <c r="B22" s="38"/>
      <c r="C22" s="67" t="s">
        <v>120</v>
      </c>
      <c r="D22" s="68"/>
      <c r="E22" s="42"/>
      <c r="F22" s="38"/>
      <c r="G22" s="69"/>
    </row>
    <row r="23" ht="15" spans="1:7">
      <c r="A23" s="14"/>
      <c r="B23" s="14"/>
      <c r="C23" s="70" t="s">
        <v>51</v>
      </c>
      <c r="D23" s="13"/>
      <c r="E23" s="47"/>
      <c r="F23" s="14"/>
      <c r="G23" s="71"/>
    </row>
    <row r="24" ht="15" spans="1:7">
      <c r="A24" s="4" t="s">
        <v>18</v>
      </c>
      <c r="B24" s="16"/>
      <c r="C24" s="16"/>
      <c r="D24" s="5"/>
      <c r="E24" s="6"/>
      <c r="F24" s="17" t="s">
        <v>14</v>
      </c>
      <c r="G24" s="8">
        <v>600</v>
      </c>
    </row>
    <row r="25" ht="17.25" spans="1:7">
      <c r="A25" s="99" t="s">
        <v>19</v>
      </c>
      <c r="B25" s="104"/>
      <c r="C25" s="104"/>
      <c r="D25" s="100"/>
      <c r="E25" s="101"/>
      <c r="F25" s="102" t="s">
        <v>14</v>
      </c>
      <c r="G25" s="103">
        <f>SUM(G21:G24)</f>
        <v>22336.1</v>
      </c>
    </row>
    <row r="26" ht="16.5" spans="1:7">
      <c r="A26" s="112"/>
      <c r="B26" s="112"/>
      <c r="C26" s="112"/>
      <c r="D26" s="112"/>
      <c r="E26" s="112"/>
      <c r="F26" s="113"/>
      <c r="G26" s="114"/>
    </row>
    <row r="27" ht="15" spans="3:3">
      <c r="C27" s="23" t="s">
        <v>121</v>
      </c>
    </row>
    <row r="28" ht="25.5" customHeight="1" spans="1:7">
      <c r="A28" s="108" t="s">
        <v>6</v>
      </c>
      <c r="B28" s="108" t="s">
        <v>7</v>
      </c>
      <c r="C28" s="108" t="s">
        <v>8</v>
      </c>
      <c r="D28" s="108" t="s">
        <v>9</v>
      </c>
      <c r="E28" s="109" t="s">
        <v>10</v>
      </c>
      <c r="F28" s="110"/>
      <c r="G28" s="111" t="s">
        <v>11</v>
      </c>
    </row>
    <row r="29" spans="1:7">
      <c r="A29" s="32">
        <v>1</v>
      </c>
      <c r="B29" s="32" t="s">
        <v>12</v>
      </c>
      <c r="C29" s="64" t="s">
        <v>122</v>
      </c>
      <c r="D29" s="65">
        <v>46595</v>
      </c>
      <c r="E29" s="36">
        <f>(D29*0.78)-7000</f>
        <v>29344.1</v>
      </c>
      <c r="F29" s="32" t="s">
        <v>14</v>
      </c>
      <c r="G29" s="66">
        <f>E29*A29</f>
        <v>29344.1</v>
      </c>
    </row>
    <row r="30" spans="1:7">
      <c r="A30" s="38"/>
      <c r="B30" s="38"/>
      <c r="C30" s="67" t="s">
        <v>63</v>
      </c>
      <c r="D30" s="68"/>
      <c r="E30" s="42"/>
      <c r="F30" s="38"/>
      <c r="G30" s="69"/>
    </row>
    <row r="31" ht="15" spans="1:7">
      <c r="A31" s="14"/>
      <c r="B31" s="14"/>
      <c r="C31" s="70" t="s">
        <v>123</v>
      </c>
      <c r="D31" s="13"/>
      <c r="E31" s="47"/>
      <c r="F31" s="14"/>
      <c r="G31" s="71"/>
    </row>
    <row r="32" ht="15" spans="1:7">
      <c r="A32" s="4" t="s">
        <v>18</v>
      </c>
      <c r="B32" s="16"/>
      <c r="C32" s="16"/>
      <c r="D32" s="5"/>
      <c r="E32" s="6"/>
      <c r="F32" s="17" t="s">
        <v>14</v>
      </c>
      <c r="G32" s="8">
        <v>600</v>
      </c>
    </row>
    <row r="33" ht="17.25" spans="1:7">
      <c r="A33" s="99" t="s">
        <v>19</v>
      </c>
      <c r="B33" s="104"/>
      <c r="C33" s="104"/>
      <c r="D33" s="100"/>
      <c r="E33" s="101"/>
      <c r="F33" s="102" t="s">
        <v>14</v>
      </c>
      <c r="G33" s="103">
        <f>SUM(G29:G32)</f>
        <v>29944.1</v>
      </c>
    </row>
    <row r="34" ht="16.5" spans="1:7">
      <c r="A34" s="112"/>
      <c r="B34" s="112"/>
      <c r="C34" s="112"/>
      <c r="D34" s="112"/>
      <c r="E34" s="112"/>
      <c r="F34" s="113"/>
      <c r="G34" s="114"/>
    </row>
    <row r="35" spans="1:1">
      <c r="A35" s="1" t="s">
        <v>20</v>
      </c>
    </row>
    <row r="36" spans="2:2">
      <c r="B36" s="1" t="s">
        <v>21</v>
      </c>
    </row>
    <row r="38" spans="1:1">
      <c r="A38" s="1" t="s">
        <v>22</v>
      </c>
    </row>
    <row r="39" spans="2:2">
      <c r="B39" s="1" t="s">
        <v>65</v>
      </c>
    </row>
    <row r="40" spans="2:2">
      <c r="B40" s="1" t="s">
        <v>66</v>
      </c>
    </row>
    <row r="41" spans="2:2">
      <c r="B41" s="1" t="s">
        <v>67</v>
      </c>
    </row>
    <row r="43" spans="1:1">
      <c r="A43" s="1" t="s">
        <v>24</v>
      </c>
    </row>
    <row r="44" spans="2:2">
      <c r="B44" s="1" t="s">
        <v>54</v>
      </c>
    </row>
    <row r="45" s="2" customFormat="1"/>
    <row r="46" spans="1:1">
      <c r="A46" s="1" t="s">
        <v>26</v>
      </c>
    </row>
    <row r="47" spans="2:2">
      <c r="B47" s="1" t="s">
        <v>27</v>
      </c>
    </row>
    <row r="49" spans="2:2">
      <c r="B49" s="1" t="s">
        <v>28</v>
      </c>
    </row>
    <row r="51" spans="2:2">
      <c r="B51" s="1" t="s">
        <v>29</v>
      </c>
    </row>
    <row r="54" spans="2:2">
      <c r="B54" s="23"/>
    </row>
    <row r="55" spans="2:2">
      <c r="B55" s="23"/>
    </row>
    <row r="57" spans="1:1">
      <c r="A57" s="1" t="s">
        <v>30</v>
      </c>
    </row>
    <row r="60" spans="1:1">
      <c r="A60" s="1" t="s">
        <v>31</v>
      </c>
    </row>
    <row r="61" spans="1:1">
      <c r="A61" s="1" t="s">
        <v>32</v>
      </c>
    </row>
    <row r="64" spans="1:4">
      <c r="A64" s="1" t="s">
        <v>33</v>
      </c>
      <c r="D64" s="1" t="s">
        <v>34</v>
      </c>
    </row>
    <row r="67" spans="1:4">
      <c r="A67" s="1" t="s">
        <v>35</v>
      </c>
      <c r="D67" s="1" t="s">
        <v>36</v>
      </c>
    </row>
    <row r="68" spans="1:4">
      <c r="A68" s="1" t="s">
        <v>37</v>
      </c>
      <c r="D68" s="1" t="s">
        <v>38</v>
      </c>
    </row>
    <row r="73" spans="1:5">
      <c r="A73" s="1" t="s">
        <v>364</v>
      </c>
      <c r="D73" s="1" t="s">
        <v>40</v>
      </c>
      <c r="E73" s="1" t="s">
        <v>41</v>
      </c>
    </row>
    <row r="74" spans="1:5">
      <c r="A74" s="1" t="s">
        <v>59</v>
      </c>
      <c r="E74" s="1" t="s">
        <v>43</v>
      </c>
    </row>
  </sheetData>
  <mergeCells count="17">
    <mergeCell ref="A4:B4"/>
    <mergeCell ref="A24:E24"/>
    <mergeCell ref="A25:E25"/>
    <mergeCell ref="A32:E32"/>
    <mergeCell ref="A33:E33"/>
    <mergeCell ref="A21:A23"/>
    <mergeCell ref="A29:A31"/>
    <mergeCell ref="B21:B23"/>
    <mergeCell ref="B29:B31"/>
    <mergeCell ref="D21:D23"/>
    <mergeCell ref="D29:D31"/>
    <mergeCell ref="E21:E23"/>
    <mergeCell ref="E29:E31"/>
    <mergeCell ref="F21:F23"/>
    <mergeCell ref="F29:F31"/>
    <mergeCell ref="G21:G23"/>
    <mergeCell ref="G29:G31"/>
  </mergeCells>
  <pageMargins left="0.393055555555556" right="0.17" top="0.84" bottom="0.590277777777778" header="0.5" footer="0.196527777777778"/>
  <pageSetup paperSize="1" scale="65" orientation="portrait" horizontalDpi="120" verticalDpi="72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82"/>
  <sheetViews>
    <sheetView zoomScaleSheetLayoutView="60" topLeftCell="A27" workbookViewId="0">
      <selection activeCell="H46" sqref="H46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4285714285714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45679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365</v>
      </c>
      <c r="B7" s="26"/>
    </row>
    <row r="8" spans="1:1">
      <c r="A8" s="26" t="s">
        <v>366</v>
      </c>
    </row>
    <row r="9" spans="1:1">
      <c r="A9" s="26" t="s">
        <v>367</v>
      </c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8" spans="1:1">
      <c r="A18" s="24" t="s">
        <v>48</v>
      </c>
    </row>
    <row r="19" ht="15" spans="3:3">
      <c r="C19" s="27" t="s">
        <v>118</v>
      </c>
    </row>
    <row r="20" ht="25.5" customHeight="1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customFormat="1" ht="15" spans="1:7">
      <c r="A21" s="32">
        <v>4</v>
      </c>
      <c r="B21" s="32" t="s">
        <v>12</v>
      </c>
      <c r="C21" s="64" t="s">
        <v>276</v>
      </c>
      <c r="D21" s="65">
        <v>173995</v>
      </c>
      <c r="E21" s="36">
        <f>(D21*0.78)-8000</f>
        <v>127716.1</v>
      </c>
      <c r="F21" s="32" t="s">
        <v>14</v>
      </c>
      <c r="G21" s="66">
        <f>E21*A21</f>
        <v>510864.4</v>
      </c>
    </row>
    <row r="22" customFormat="1" ht="15" spans="1:7">
      <c r="A22" s="38"/>
      <c r="B22" s="38"/>
      <c r="C22" s="67" t="s">
        <v>199</v>
      </c>
      <c r="D22" s="68"/>
      <c r="E22" s="42"/>
      <c r="F22" s="38"/>
      <c r="G22" s="69"/>
    </row>
    <row r="23" customFormat="1" ht="15.75" spans="1:7">
      <c r="A23" s="14"/>
      <c r="B23" s="14"/>
      <c r="C23" s="70" t="s">
        <v>277</v>
      </c>
      <c r="D23" s="13"/>
      <c r="E23" s="47"/>
      <c r="F23" s="14"/>
      <c r="G23" s="71"/>
    </row>
    <row r="24" customFormat="1" ht="15" spans="1:7">
      <c r="A24" s="32">
        <v>11</v>
      </c>
      <c r="B24" s="32" t="s">
        <v>12</v>
      </c>
      <c r="C24" s="64" t="s">
        <v>225</v>
      </c>
      <c r="D24" s="65">
        <v>113195</v>
      </c>
      <c r="E24" s="36">
        <f>(D24*0.78)-7000</f>
        <v>81292.1</v>
      </c>
      <c r="F24" s="32" t="s">
        <v>14</v>
      </c>
      <c r="G24" s="66">
        <f>E24*A24</f>
        <v>894213.1</v>
      </c>
    </row>
    <row r="25" customFormat="1" ht="15" spans="1:7">
      <c r="A25" s="38"/>
      <c r="B25" s="38"/>
      <c r="C25" s="67" t="s">
        <v>199</v>
      </c>
      <c r="D25" s="68"/>
      <c r="E25" s="42"/>
      <c r="F25" s="38"/>
      <c r="G25" s="69"/>
    </row>
    <row r="26" customFormat="1" ht="15.75" spans="1:7">
      <c r="A26" s="14"/>
      <c r="B26" s="14"/>
      <c r="C26" s="70" t="s">
        <v>200</v>
      </c>
      <c r="D26" s="13"/>
      <c r="E26" s="47"/>
      <c r="F26" s="14"/>
      <c r="G26" s="71"/>
    </row>
    <row r="27" s="24" customFormat="1" ht="17.25" spans="1:7">
      <c r="A27" s="55" t="s">
        <v>19</v>
      </c>
      <c r="B27" s="56"/>
      <c r="C27" s="56"/>
      <c r="D27" s="57"/>
      <c r="E27" s="58"/>
      <c r="F27" s="59" t="s">
        <v>14</v>
      </c>
      <c r="G27" s="60">
        <f>SUM(G21:G26)</f>
        <v>1405077.5</v>
      </c>
    </row>
    <row r="28" s="24" customFormat="1" ht="15" spans="1:7">
      <c r="A28" s="49" t="s">
        <v>18</v>
      </c>
      <c r="B28" s="50"/>
      <c r="C28" s="50"/>
      <c r="D28" s="51"/>
      <c r="E28" s="52"/>
      <c r="F28" s="129" t="s">
        <v>14</v>
      </c>
      <c r="G28" s="54">
        <v>600</v>
      </c>
    </row>
    <row r="29" s="24" customFormat="1" ht="15" spans="1:7">
      <c r="A29" s="92" t="s">
        <v>52</v>
      </c>
      <c r="B29" s="93"/>
      <c r="C29" s="94"/>
      <c r="D29" s="95"/>
      <c r="E29" s="84"/>
      <c r="F29" s="82" t="s">
        <v>14</v>
      </c>
      <c r="G29" s="54">
        <v>419000</v>
      </c>
    </row>
    <row r="30" s="24" customFormat="1" ht="17.25" spans="1:7">
      <c r="A30" s="55" t="s">
        <v>53</v>
      </c>
      <c r="B30" s="56"/>
      <c r="C30" s="56"/>
      <c r="D30" s="57"/>
      <c r="E30" s="58"/>
      <c r="F30" s="97" t="s">
        <v>14</v>
      </c>
      <c r="G30" s="60">
        <f>SUM(G27:G29)</f>
        <v>1824677.5</v>
      </c>
    </row>
    <row r="31" s="25" customFormat="1" ht="16.5" spans="1:7">
      <c r="A31" s="61"/>
      <c r="B31" s="61"/>
      <c r="C31" s="61"/>
      <c r="D31" s="61"/>
      <c r="E31" s="61"/>
      <c r="F31" s="98"/>
      <c r="G31" s="63"/>
    </row>
    <row r="32" s="25" customFormat="1" ht="15" spans="1:7">
      <c r="A32" s="24"/>
      <c r="B32" s="24"/>
      <c r="C32" s="27" t="s">
        <v>121</v>
      </c>
      <c r="D32" s="24"/>
      <c r="E32" s="24"/>
      <c r="F32" s="24"/>
      <c r="G32" s="24"/>
    </row>
    <row r="33" s="25" customFormat="1" ht="25.5" customHeight="1" spans="1:7">
      <c r="A33" s="28" t="s">
        <v>6</v>
      </c>
      <c r="B33" s="28" t="s">
        <v>7</v>
      </c>
      <c r="C33" s="28" t="s">
        <v>8</v>
      </c>
      <c r="D33" s="28" t="s">
        <v>9</v>
      </c>
      <c r="E33" s="29" t="s">
        <v>10</v>
      </c>
      <c r="F33" s="30"/>
      <c r="G33" s="31" t="s">
        <v>11</v>
      </c>
    </row>
    <row r="34" customFormat="1" ht="15" spans="1:7">
      <c r="A34" s="32">
        <v>4</v>
      </c>
      <c r="B34" s="32" t="s">
        <v>12</v>
      </c>
      <c r="C34" s="64" t="s">
        <v>321</v>
      </c>
      <c r="D34" s="65">
        <v>110995</v>
      </c>
      <c r="E34" s="36">
        <f>(D34*0.78)-3000</f>
        <v>83576.1</v>
      </c>
      <c r="F34" s="32" t="s">
        <v>14</v>
      </c>
      <c r="G34" s="66">
        <f>E34*A34</f>
        <v>334304.4</v>
      </c>
    </row>
    <row r="35" customFormat="1" ht="15" spans="1:7">
      <c r="A35" s="38"/>
      <c r="B35" s="38"/>
      <c r="C35" s="67" t="s">
        <v>199</v>
      </c>
      <c r="D35" s="68"/>
      <c r="E35" s="42"/>
      <c r="F35" s="38"/>
      <c r="G35" s="69"/>
    </row>
    <row r="36" customFormat="1" ht="15.75" spans="1:7">
      <c r="A36" s="14"/>
      <c r="B36" s="14"/>
      <c r="C36" s="70" t="s">
        <v>322</v>
      </c>
      <c r="D36" s="13"/>
      <c r="E36" s="47"/>
      <c r="F36" s="14"/>
      <c r="G36" s="71"/>
    </row>
    <row r="37" customFormat="1" ht="15" spans="1:7">
      <c r="A37" s="32">
        <v>11</v>
      </c>
      <c r="B37" s="32" t="s">
        <v>12</v>
      </c>
      <c r="C37" s="64" t="s">
        <v>225</v>
      </c>
      <c r="D37" s="65">
        <v>113195</v>
      </c>
      <c r="E37" s="36">
        <f>(D37*0.78)-7000</f>
        <v>81292.1</v>
      </c>
      <c r="F37" s="32" t="s">
        <v>14</v>
      </c>
      <c r="G37" s="66">
        <f>E37*A37</f>
        <v>894213.1</v>
      </c>
    </row>
    <row r="38" customFormat="1" ht="15" spans="1:7">
      <c r="A38" s="38"/>
      <c r="B38" s="38"/>
      <c r="C38" s="67" t="s">
        <v>199</v>
      </c>
      <c r="D38" s="68"/>
      <c r="E38" s="42"/>
      <c r="F38" s="38"/>
      <c r="G38" s="69"/>
    </row>
    <row r="39" customFormat="1" ht="15.75" spans="1:7">
      <c r="A39" s="14"/>
      <c r="B39" s="14"/>
      <c r="C39" s="70" t="s">
        <v>200</v>
      </c>
      <c r="D39" s="13"/>
      <c r="E39" s="47"/>
      <c r="F39" s="14"/>
      <c r="G39" s="71"/>
    </row>
    <row r="40" s="24" customFormat="1" ht="17.25" spans="1:7">
      <c r="A40" s="55" t="s">
        <v>19</v>
      </c>
      <c r="B40" s="56"/>
      <c r="C40" s="56"/>
      <c r="D40" s="57"/>
      <c r="E40" s="58"/>
      <c r="F40" s="59" t="s">
        <v>14</v>
      </c>
      <c r="G40" s="60">
        <f>SUM(G34:G39)</f>
        <v>1228517.5</v>
      </c>
    </row>
    <row r="41" s="24" customFormat="1" ht="15" spans="1:7">
      <c r="A41" s="49" t="s">
        <v>18</v>
      </c>
      <c r="B41" s="50"/>
      <c r="C41" s="50"/>
      <c r="D41" s="51"/>
      <c r="E41" s="52"/>
      <c r="F41" s="129" t="s">
        <v>14</v>
      </c>
      <c r="G41" s="54">
        <v>600</v>
      </c>
    </row>
    <row r="42" s="24" customFormat="1" ht="15" spans="1:7">
      <c r="A42" s="92" t="s">
        <v>52</v>
      </c>
      <c r="B42" s="93"/>
      <c r="C42" s="94"/>
      <c r="D42" s="95"/>
      <c r="E42" s="84"/>
      <c r="F42" s="82" t="s">
        <v>14</v>
      </c>
      <c r="G42" s="96">
        <v>419000</v>
      </c>
    </row>
    <row r="43" s="24" customFormat="1" ht="17.25" spans="1:7">
      <c r="A43" s="55" t="s">
        <v>53</v>
      </c>
      <c r="B43" s="56"/>
      <c r="C43" s="56"/>
      <c r="D43" s="57"/>
      <c r="E43" s="58"/>
      <c r="F43" s="97" t="s">
        <v>14</v>
      </c>
      <c r="G43" s="60">
        <f>SUM(G40:G42)</f>
        <v>1648117.5</v>
      </c>
    </row>
    <row r="44" s="25" customFormat="1" ht="16.5" spans="1:7">
      <c r="A44" s="61"/>
      <c r="B44" s="61"/>
      <c r="C44" s="61"/>
      <c r="D44" s="61"/>
      <c r="E44" s="61"/>
      <c r="F44" s="98"/>
      <c r="G44" s="63"/>
    </row>
    <row r="45" spans="1:1">
      <c r="A45" s="24" t="s">
        <v>20</v>
      </c>
    </row>
    <row r="46" spans="2:2">
      <c r="B46" s="24" t="s">
        <v>21</v>
      </c>
    </row>
    <row r="48" spans="1:1">
      <c r="A48" s="24" t="s">
        <v>24</v>
      </c>
    </row>
    <row r="49" s="24" customFormat="1" spans="2:2">
      <c r="B49" s="1" t="s">
        <v>201</v>
      </c>
    </row>
    <row r="50" s="25" customFormat="1"/>
    <row r="51" spans="1:1">
      <c r="A51" s="24" t="s">
        <v>26</v>
      </c>
    </row>
    <row r="52" spans="2:2">
      <c r="B52" s="24" t="s">
        <v>27</v>
      </c>
    </row>
    <row r="53" spans="2:2">
      <c r="B53" s="23" t="s">
        <v>55</v>
      </c>
    </row>
    <row r="54" spans="2:2">
      <c r="B54" s="23" t="s">
        <v>56</v>
      </c>
    </row>
    <row r="56" spans="2:2">
      <c r="B56" s="24" t="s">
        <v>28</v>
      </c>
    </row>
    <row r="58" spans="2:2">
      <c r="B58" s="24" t="s">
        <v>29</v>
      </c>
    </row>
    <row r="61" spans="2:2">
      <c r="B61" s="135" t="s">
        <v>368</v>
      </c>
    </row>
    <row r="62" spans="2:2">
      <c r="B62" s="27"/>
    </row>
    <row r="63" spans="2:2">
      <c r="B63" s="27"/>
    </row>
    <row r="65" spans="1:1">
      <c r="A65" s="24" t="s">
        <v>30</v>
      </c>
    </row>
    <row r="68" spans="1:1">
      <c r="A68" s="24" t="s">
        <v>31</v>
      </c>
    </row>
    <row r="69" spans="1:1">
      <c r="A69" s="24" t="s">
        <v>32</v>
      </c>
    </row>
    <row r="72" spans="1:4">
      <c r="A72" s="24" t="s">
        <v>33</v>
      </c>
      <c r="D72" s="24" t="s">
        <v>34</v>
      </c>
    </row>
    <row r="75" spans="1:4">
      <c r="A75" s="24" t="s">
        <v>35</v>
      </c>
      <c r="D75" s="24" t="s">
        <v>36</v>
      </c>
    </row>
    <row r="76" spans="1:4">
      <c r="A76" s="24" t="s">
        <v>37</v>
      </c>
      <c r="D76" s="24" t="s">
        <v>38</v>
      </c>
    </row>
    <row r="81" spans="1:5">
      <c r="A81" s="1" t="s">
        <v>369</v>
      </c>
      <c r="D81" s="24" t="s">
        <v>40</v>
      </c>
      <c r="E81" s="24" t="s">
        <v>41</v>
      </c>
    </row>
    <row r="82" spans="1:5">
      <c r="A82" s="24" t="s">
        <v>370</v>
      </c>
      <c r="E82" s="24" t="s">
        <v>43</v>
      </c>
    </row>
  </sheetData>
  <mergeCells count="31">
    <mergeCell ref="A4:B4"/>
    <mergeCell ref="A27:E27"/>
    <mergeCell ref="A28:E28"/>
    <mergeCell ref="A30:E30"/>
    <mergeCell ref="A40:E40"/>
    <mergeCell ref="A41:E41"/>
    <mergeCell ref="A43:E43"/>
    <mergeCell ref="A21:A23"/>
    <mergeCell ref="A24:A26"/>
    <mergeCell ref="A34:A36"/>
    <mergeCell ref="A37:A39"/>
    <mergeCell ref="B21:B23"/>
    <mergeCell ref="B24:B26"/>
    <mergeCell ref="B34:B36"/>
    <mergeCell ref="B37:B39"/>
    <mergeCell ref="D21:D23"/>
    <mergeCell ref="D24:D26"/>
    <mergeCell ref="D34:D36"/>
    <mergeCell ref="D37:D39"/>
    <mergeCell ref="E21:E23"/>
    <mergeCell ref="E24:E26"/>
    <mergeCell ref="E34:E36"/>
    <mergeCell ref="E37:E39"/>
    <mergeCell ref="F21:F23"/>
    <mergeCell ref="F24:F26"/>
    <mergeCell ref="F34:F36"/>
    <mergeCell ref="F37:F39"/>
    <mergeCell ref="G21:G23"/>
    <mergeCell ref="G24:G26"/>
    <mergeCell ref="G34:G36"/>
    <mergeCell ref="G37:G39"/>
  </mergeCells>
  <pageMargins left="0.393055555555556" right="0.17" top="0.84" bottom="0.590277777777778" header="0.5" footer="0.196527777777778"/>
  <pageSetup paperSize="1" scale="58" orientation="portrait" horizontalDpi="120" verticalDpi="7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67"/>
  <sheetViews>
    <sheetView topLeftCell="A19" workbookViewId="0">
      <selection activeCell="A21" sqref="A21:G23"/>
    </sheetView>
  </sheetViews>
  <sheetFormatPr defaultColWidth="9.14285714285714" defaultRowHeight="14.25" outlineLevelCol="7"/>
  <cols>
    <col min="1" max="1" width="6.57142857142857" style="1" customWidth="1"/>
    <col min="2" max="2" width="11.4285714285714" style="1" customWidth="1"/>
    <col min="3" max="3" width="56.5714285714286" style="1" customWidth="1"/>
    <col min="4" max="4" width="12.5714285714286" style="1" customWidth="1"/>
    <col min="5" max="5" width="14.8571428571429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107">
        <v>45663</v>
      </c>
      <c r="B4" s="107"/>
    </row>
    <row r="5" spans="1:2">
      <c r="A5" s="107"/>
      <c r="B5" s="107"/>
    </row>
    <row r="6" spans="1:2">
      <c r="A6" s="107"/>
      <c r="B6" s="107"/>
    </row>
    <row r="7" spans="1:2">
      <c r="A7" s="107" t="s">
        <v>87</v>
      </c>
      <c r="B7" s="107"/>
    </row>
    <row r="8" spans="1:2">
      <c r="A8" s="107" t="s">
        <v>88</v>
      </c>
      <c r="B8" s="107"/>
    </row>
    <row r="9" spans="1:2">
      <c r="A9" s="107" t="s">
        <v>89</v>
      </c>
      <c r="B9" s="107"/>
    </row>
    <row r="10" spans="1:2">
      <c r="A10" s="107"/>
      <c r="B10" s="107"/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48</v>
      </c>
    </row>
    <row r="19" ht="15" spans="3:3">
      <c r="C19" s="23"/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1</v>
      </c>
      <c r="B21" s="32" t="s">
        <v>12</v>
      </c>
      <c r="C21" s="64" t="s">
        <v>90</v>
      </c>
      <c r="D21" s="65">
        <v>59595</v>
      </c>
      <c r="E21" s="36">
        <f>(D21*0.78)-7000</f>
        <v>39484.1</v>
      </c>
      <c r="F21" s="32" t="s">
        <v>14</v>
      </c>
      <c r="G21" s="66">
        <f>E21*A21</f>
        <v>39484.1</v>
      </c>
    </row>
    <row r="22" spans="1:7">
      <c r="A22" s="38"/>
      <c r="B22" s="38"/>
      <c r="C22" s="67" t="s">
        <v>63</v>
      </c>
      <c r="D22" s="68"/>
      <c r="E22" s="42"/>
      <c r="F22" s="38"/>
      <c r="G22" s="69"/>
    </row>
    <row r="23" ht="15" spans="1:7">
      <c r="A23" s="14"/>
      <c r="B23" s="14"/>
      <c r="C23" s="70" t="s">
        <v>91</v>
      </c>
      <c r="D23" s="13"/>
      <c r="E23" s="47"/>
      <c r="F23" s="14"/>
      <c r="G23" s="71"/>
    </row>
    <row r="24" customFormat="1" ht="17.25" spans="1:7">
      <c r="A24" s="99" t="s">
        <v>19</v>
      </c>
      <c r="B24" s="100"/>
      <c r="C24" s="100"/>
      <c r="D24" s="100"/>
      <c r="E24" s="101"/>
      <c r="F24" s="102" t="s">
        <v>14</v>
      </c>
      <c r="G24" s="103">
        <f>G21</f>
        <v>39484.1</v>
      </c>
    </row>
    <row r="25" customFormat="1" ht="15.75" spans="1:7">
      <c r="A25" s="9" t="s">
        <v>52</v>
      </c>
      <c r="B25" s="10"/>
      <c r="C25" s="11"/>
      <c r="D25" s="12"/>
      <c r="E25" s="13"/>
      <c r="F25" s="14" t="s">
        <v>14</v>
      </c>
      <c r="G25" s="15">
        <v>10700</v>
      </c>
    </row>
    <row r="26" s="2" customFormat="1" ht="15" spans="1:7">
      <c r="A26" s="4" t="s">
        <v>18</v>
      </c>
      <c r="B26" s="16"/>
      <c r="C26" s="16"/>
      <c r="D26" s="5"/>
      <c r="E26" s="6"/>
      <c r="F26" s="17" t="s">
        <v>14</v>
      </c>
      <c r="G26" s="8">
        <v>600</v>
      </c>
    </row>
    <row r="27" s="1" customFormat="1" ht="18" customHeight="1" spans="1:7">
      <c r="A27" s="99" t="s">
        <v>53</v>
      </c>
      <c r="B27" s="104"/>
      <c r="C27" s="104"/>
      <c r="D27" s="100"/>
      <c r="E27" s="101"/>
      <c r="F27" s="105" t="s">
        <v>14</v>
      </c>
      <c r="G27" s="103">
        <f>SUM(G24:G26)</f>
        <v>50784.1</v>
      </c>
    </row>
    <row r="28" ht="16.5" spans="1:8">
      <c r="A28" s="112"/>
      <c r="B28" s="112"/>
      <c r="C28" s="112"/>
      <c r="D28" s="112"/>
      <c r="E28" s="112"/>
      <c r="F28" s="113"/>
      <c r="G28" s="114"/>
      <c r="H28" s="2"/>
    </row>
    <row r="29" spans="1:8">
      <c r="A29" s="1" t="s">
        <v>20</v>
      </c>
      <c r="H29" s="2"/>
    </row>
    <row r="30" spans="2:8">
      <c r="B30" s="1" t="s">
        <v>21</v>
      </c>
      <c r="H30" s="2"/>
    </row>
    <row r="31" spans="8:8">
      <c r="H31" s="2"/>
    </row>
    <row r="32" spans="1:1">
      <c r="A32" s="1" t="s">
        <v>24</v>
      </c>
    </row>
    <row r="33" s="2" customFormat="1" spans="2:8">
      <c r="B33" s="1" t="s">
        <v>54</v>
      </c>
      <c r="H33" s="1"/>
    </row>
    <row r="35" spans="1:1">
      <c r="A35" s="1" t="s">
        <v>26</v>
      </c>
    </row>
    <row r="36" spans="2:2">
      <c r="B36" s="1" t="s">
        <v>27</v>
      </c>
    </row>
    <row r="38" spans="2:2">
      <c r="B38" s="23" t="s">
        <v>55</v>
      </c>
    </row>
    <row r="39" spans="2:2">
      <c r="B39" s="23" t="s">
        <v>92</v>
      </c>
    </row>
    <row r="41" spans="2:2">
      <c r="B41" s="1" t="s">
        <v>28</v>
      </c>
    </row>
    <row r="43" spans="2:2">
      <c r="B43" s="1" t="s">
        <v>29</v>
      </c>
    </row>
    <row r="49" spans="1:1">
      <c r="A49" s="1" t="s">
        <v>30</v>
      </c>
    </row>
    <row r="52" spans="1:1">
      <c r="A52" s="1" t="s">
        <v>31</v>
      </c>
    </row>
    <row r="53" spans="1:1">
      <c r="A53" s="1" t="s">
        <v>32</v>
      </c>
    </row>
    <row r="56" spans="1:4">
      <c r="A56" s="1" t="s">
        <v>33</v>
      </c>
      <c r="D56" s="1" t="s">
        <v>34</v>
      </c>
    </row>
    <row r="59" spans="1:4">
      <c r="A59" s="1" t="s">
        <v>35</v>
      </c>
      <c r="D59" s="1" t="s">
        <v>36</v>
      </c>
    </row>
    <row r="60" spans="1:4">
      <c r="A60" s="1" t="s">
        <v>37</v>
      </c>
      <c r="D60" s="1" t="s">
        <v>38</v>
      </c>
    </row>
    <row r="66" spans="1:5">
      <c r="A66" s="1" t="s">
        <v>93</v>
      </c>
      <c r="D66" s="1" t="s">
        <v>40</v>
      </c>
      <c r="E66" s="1" t="s">
        <v>41</v>
      </c>
    </row>
    <row r="67" spans="1:5">
      <c r="A67" s="1" t="s">
        <v>69</v>
      </c>
      <c r="E67" s="1" t="s">
        <v>43</v>
      </c>
    </row>
  </sheetData>
  <mergeCells count="10">
    <mergeCell ref="A4:B4"/>
    <mergeCell ref="A24:E24"/>
    <mergeCell ref="A26:E26"/>
    <mergeCell ref="A27:E27"/>
    <mergeCell ref="A21:A23"/>
    <mergeCell ref="B21:B23"/>
    <mergeCell ref="D21:D23"/>
    <mergeCell ref="E21:E23"/>
    <mergeCell ref="F21:F23"/>
    <mergeCell ref="G21:G23"/>
  </mergeCells>
  <pageMargins left="0.393055555555556" right="0.17" top="0.84" bottom="0.590277777777778" header="0.5" footer="0.196527777777778"/>
  <pageSetup paperSize="1" scale="72" orientation="portrait" horizontalDpi="120" verticalDpi="7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4"/>
  <sheetViews>
    <sheetView zoomScaleSheetLayoutView="60" topLeftCell="A44" workbookViewId="0">
      <selection activeCell="A73" sqref="A73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4285714285714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45679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317</v>
      </c>
      <c r="B7" s="26"/>
    </row>
    <row r="8" spans="1:1">
      <c r="A8" s="26" t="s">
        <v>318</v>
      </c>
    </row>
    <row r="9" spans="1:1">
      <c r="A9" s="26" t="s">
        <v>319</v>
      </c>
    </row>
    <row r="10" spans="1:1">
      <c r="A10" s="26" t="s">
        <v>320</v>
      </c>
    </row>
    <row r="13" spans="1:1">
      <c r="A13" s="24" t="s">
        <v>2</v>
      </c>
    </row>
    <row r="15" spans="2:2">
      <c r="B15" s="24" t="s">
        <v>3</v>
      </c>
    </row>
    <row r="16" spans="2:2">
      <c r="B16" s="24" t="s">
        <v>4</v>
      </c>
    </row>
    <row r="19" spans="1:1">
      <c r="A19" s="24" t="s">
        <v>48</v>
      </c>
    </row>
    <row r="20" ht="15" spans="3:3">
      <c r="C20" s="27" t="s">
        <v>371</v>
      </c>
    </row>
    <row r="21" ht="25.5" customHeight="1" spans="1:7">
      <c r="A21" s="28" t="s">
        <v>6</v>
      </c>
      <c r="B21" s="28" t="s">
        <v>7</v>
      </c>
      <c r="C21" s="28" t="s">
        <v>8</v>
      </c>
      <c r="D21" s="28" t="s">
        <v>9</v>
      </c>
      <c r="E21" s="29" t="s">
        <v>10</v>
      </c>
      <c r="F21" s="30"/>
      <c r="G21" s="31" t="s">
        <v>11</v>
      </c>
    </row>
    <row r="22" spans="1:7">
      <c r="A22" s="32">
        <v>1</v>
      </c>
      <c r="B22" s="32" t="s">
        <v>12</v>
      </c>
      <c r="C22" s="64" t="s">
        <v>321</v>
      </c>
      <c r="D22" s="65">
        <v>110995</v>
      </c>
      <c r="E22" s="36">
        <f>(D22*0.78)-3000</f>
        <v>83576.1</v>
      </c>
      <c r="F22" s="32" t="s">
        <v>14</v>
      </c>
      <c r="G22" s="66">
        <f>E22*A22</f>
        <v>83576.1</v>
      </c>
    </row>
    <row r="23" spans="1:7">
      <c r="A23" s="38"/>
      <c r="B23" s="38"/>
      <c r="C23" s="67" t="s">
        <v>199</v>
      </c>
      <c r="D23" s="68"/>
      <c r="E23" s="42"/>
      <c r="F23" s="38"/>
      <c r="G23" s="69"/>
    </row>
    <row r="24" ht="15" spans="1:7">
      <c r="A24" s="14"/>
      <c r="B24" s="14"/>
      <c r="C24" s="70" t="s">
        <v>322</v>
      </c>
      <c r="D24" s="13"/>
      <c r="E24" s="47"/>
      <c r="F24" s="14"/>
      <c r="G24" s="71"/>
    </row>
    <row r="25" customFormat="1" ht="15" spans="1:7">
      <c r="A25" s="32">
        <v>1</v>
      </c>
      <c r="B25" s="32" t="s">
        <v>12</v>
      </c>
      <c r="C25" s="64" t="s">
        <v>119</v>
      </c>
      <c r="D25" s="65">
        <v>32995</v>
      </c>
      <c r="E25" s="36">
        <f>(D25*0.78)-4000</f>
        <v>21736.1</v>
      </c>
      <c r="F25" s="32" t="s">
        <v>14</v>
      </c>
      <c r="G25" s="66">
        <f>E25*A25</f>
        <v>21736.1</v>
      </c>
    </row>
    <row r="26" customFormat="1" ht="15" spans="1:7">
      <c r="A26" s="38"/>
      <c r="B26" s="38"/>
      <c r="C26" s="67" t="s">
        <v>120</v>
      </c>
      <c r="D26" s="68"/>
      <c r="E26" s="42"/>
      <c r="F26" s="38"/>
      <c r="G26" s="69"/>
    </row>
    <row r="27" customFormat="1" ht="15.75" spans="1:7">
      <c r="A27" s="14"/>
      <c r="B27" s="14"/>
      <c r="C27" s="70" t="s">
        <v>51</v>
      </c>
      <c r="D27" s="13"/>
      <c r="E27" s="47"/>
      <c r="F27" s="14"/>
      <c r="G27" s="71"/>
    </row>
    <row r="28" customFormat="1" ht="15" spans="1:7">
      <c r="A28" s="32">
        <v>2</v>
      </c>
      <c r="B28" s="33" t="s">
        <v>12</v>
      </c>
      <c r="C28" s="34" t="s">
        <v>105</v>
      </c>
      <c r="D28" s="35">
        <v>28995</v>
      </c>
      <c r="E28" s="36">
        <f>(D28*0.78)-1300</f>
        <v>21316.1</v>
      </c>
      <c r="F28" s="32" t="s">
        <v>14</v>
      </c>
      <c r="G28" s="37">
        <f>E28*A28</f>
        <v>42632.2</v>
      </c>
    </row>
    <row r="29" customFormat="1" ht="15" spans="1:7">
      <c r="A29" s="38"/>
      <c r="B29" s="39"/>
      <c r="C29" s="40" t="s">
        <v>74</v>
      </c>
      <c r="D29" s="41"/>
      <c r="E29" s="42"/>
      <c r="F29" s="38"/>
      <c r="G29" s="43"/>
    </row>
    <row r="30" customFormat="1" ht="15" spans="1:7">
      <c r="A30" s="38"/>
      <c r="B30" s="39"/>
      <c r="C30" s="40" t="s">
        <v>106</v>
      </c>
      <c r="D30" s="41"/>
      <c r="E30" s="42"/>
      <c r="F30" s="38"/>
      <c r="G30" s="43"/>
    </row>
    <row r="31" customFormat="1" ht="15.75" spans="1:7">
      <c r="A31" s="14"/>
      <c r="B31" s="44"/>
      <c r="C31" s="45" t="s">
        <v>107</v>
      </c>
      <c r="D31" s="46"/>
      <c r="E31" s="47"/>
      <c r="F31" s="14"/>
      <c r="G31" s="48"/>
    </row>
    <row r="32" s="24" customFormat="1" ht="17.25" spans="1:7">
      <c r="A32" s="55" t="s">
        <v>19</v>
      </c>
      <c r="B32" s="56"/>
      <c r="C32" s="56"/>
      <c r="D32" s="57"/>
      <c r="E32" s="58"/>
      <c r="F32" s="59" t="s">
        <v>14</v>
      </c>
      <c r="G32" s="60">
        <f>SUM(G22:G31)</f>
        <v>147944.4</v>
      </c>
    </row>
    <row r="33" s="24" customFormat="1" ht="15" spans="1:7">
      <c r="A33" s="49" t="s">
        <v>18</v>
      </c>
      <c r="B33" s="50"/>
      <c r="C33" s="50"/>
      <c r="D33" s="51"/>
      <c r="E33" s="52"/>
      <c r="F33" s="129" t="s">
        <v>14</v>
      </c>
      <c r="G33" s="54">
        <v>1000</v>
      </c>
    </row>
    <row r="34" s="24" customFormat="1" ht="15" spans="1:7">
      <c r="A34" s="92" t="s">
        <v>52</v>
      </c>
      <c r="B34" s="93"/>
      <c r="C34" s="94"/>
      <c r="D34" s="95"/>
      <c r="E34" s="84"/>
      <c r="F34" s="82" t="s">
        <v>14</v>
      </c>
      <c r="G34" s="96">
        <v>82285</v>
      </c>
    </row>
    <row r="35" s="24" customFormat="1" ht="17.25" spans="1:7">
      <c r="A35" s="55" t="s">
        <v>53</v>
      </c>
      <c r="B35" s="56"/>
      <c r="C35" s="56"/>
      <c r="D35" s="57"/>
      <c r="E35" s="58"/>
      <c r="F35" s="97" t="s">
        <v>14</v>
      </c>
      <c r="G35" s="60">
        <f>SUM(G32:G34)</f>
        <v>231229.4</v>
      </c>
    </row>
    <row r="36" spans="1:7">
      <c r="A36" s="132"/>
      <c r="B36" s="132"/>
      <c r="C36" s="132"/>
      <c r="D36" s="132"/>
      <c r="E36" s="132"/>
      <c r="F36" s="133"/>
      <c r="G36" s="134"/>
    </row>
    <row r="37" spans="1:1">
      <c r="A37" s="24" t="s">
        <v>20</v>
      </c>
    </row>
    <row r="38" spans="2:2">
      <c r="B38" s="24" t="s">
        <v>21</v>
      </c>
    </row>
    <row r="40" spans="1:1">
      <c r="A40" s="24" t="s">
        <v>24</v>
      </c>
    </row>
    <row r="41" s="24" customFormat="1" spans="2:2">
      <c r="B41" s="1" t="s">
        <v>54</v>
      </c>
    </row>
    <row r="42" s="25" customFormat="1"/>
    <row r="43" s="1" customFormat="1" spans="1:7">
      <c r="A43" s="24" t="s">
        <v>26</v>
      </c>
      <c r="B43" s="24"/>
      <c r="C43" s="24"/>
      <c r="D43" s="24"/>
      <c r="E43" s="24"/>
      <c r="F43" s="24"/>
      <c r="G43" s="24"/>
    </row>
    <row r="44" s="1" customFormat="1" spans="1:7">
      <c r="A44" s="24"/>
      <c r="B44" s="24" t="s">
        <v>27</v>
      </c>
      <c r="C44" s="24"/>
      <c r="D44" s="24"/>
      <c r="E44" s="24"/>
      <c r="F44" s="24"/>
      <c r="G44" s="24"/>
    </row>
    <row r="45" spans="2:2">
      <c r="B45" s="23" t="s">
        <v>55</v>
      </c>
    </row>
    <row r="46" spans="2:2">
      <c r="B46" s="23" t="s">
        <v>56</v>
      </c>
    </row>
    <row r="48" spans="2:2">
      <c r="B48" s="24" t="s">
        <v>28</v>
      </c>
    </row>
    <row r="50" spans="2:2">
      <c r="B50" s="24" t="s">
        <v>29</v>
      </c>
    </row>
    <row r="55" spans="2:2">
      <c r="B55" s="27"/>
    </row>
    <row r="57" spans="1:1">
      <c r="A57" s="24" t="s">
        <v>30</v>
      </c>
    </row>
    <row r="60" spans="1:1">
      <c r="A60" s="24" t="s">
        <v>31</v>
      </c>
    </row>
    <row r="61" spans="1:1">
      <c r="A61" s="24" t="s">
        <v>32</v>
      </c>
    </row>
    <row r="64" spans="1:4">
      <c r="A64" s="24" t="s">
        <v>33</v>
      </c>
      <c r="D64" s="24" t="s">
        <v>34</v>
      </c>
    </row>
    <row r="67" spans="1:4">
      <c r="A67" s="24" t="s">
        <v>35</v>
      </c>
      <c r="D67" s="24" t="s">
        <v>36</v>
      </c>
    </row>
    <row r="68" spans="1:4">
      <c r="A68" s="24" t="s">
        <v>37</v>
      </c>
      <c r="D68" s="24" t="s">
        <v>38</v>
      </c>
    </row>
    <row r="73" spans="1:5">
      <c r="A73" s="1" t="s">
        <v>372</v>
      </c>
      <c r="D73" s="24" t="s">
        <v>40</v>
      </c>
      <c r="E73" s="24" t="s">
        <v>41</v>
      </c>
    </row>
    <row r="74" spans="1:5">
      <c r="A74" s="24" t="s">
        <v>373</v>
      </c>
      <c r="E74" s="24" t="s">
        <v>43</v>
      </c>
    </row>
  </sheetData>
  <mergeCells count="22">
    <mergeCell ref="A4:B4"/>
    <mergeCell ref="A32:E32"/>
    <mergeCell ref="A33:E33"/>
    <mergeCell ref="A35:E35"/>
    <mergeCell ref="A22:A24"/>
    <mergeCell ref="A25:A27"/>
    <mergeCell ref="A28:A31"/>
    <mergeCell ref="B22:B24"/>
    <mergeCell ref="B25:B27"/>
    <mergeCell ref="B28:B31"/>
    <mergeCell ref="D22:D24"/>
    <mergeCell ref="D25:D27"/>
    <mergeCell ref="D28:D31"/>
    <mergeCell ref="E22:E24"/>
    <mergeCell ref="E25:E27"/>
    <mergeCell ref="E28:E31"/>
    <mergeCell ref="F22:F24"/>
    <mergeCell ref="F25:F27"/>
    <mergeCell ref="F28:F31"/>
    <mergeCell ref="G22:G24"/>
    <mergeCell ref="G25:G27"/>
    <mergeCell ref="G28:G31"/>
  </mergeCells>
  <pageMargins left="0.393055555555556" right="0.17" top="0.84" bottom="0.590277777777778" header="0.5" footer="0.196527777777778"/>
  <pageSetup paperSize="1" scale="66" orientation="portrait" horizontalDpi="120" verticalDpi="7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5"/>
  <sheetViews>
    <sheetView zoomScaleSheetLayoutView="60" topLeftCell="A19" workbookViewId="0">
      <selection activeCell="C50" sqref="C50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4285714285714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45679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374</v>
      </c>
      <c r="B7" s="26"/>
    </row>
    <row r="8" spans="1:1">
      <c r="A8" s="26" t="s">
        <v>375</v>
      </c>
    </row>
    <row r="9" spans="1:1">
      <c r="A9" s="26" t="s">
        <v>376</v>
      </c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8" spans="1:1">
      <c r="A18" s="24" t="s">
        <v>48</v>
      </c>
    </row>
    <row r="19" ht="15" spans="3:3">
      <c r="C19" s="27" t="s">
        <v>118</v>
      </c>
    </row>
    <row r="20" ht="25.5" customHeight="1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customFormat="1" ht="15" spans="1:7">
      <c r="A21" s="32">
        <v>1</v>
      </c>
      <c r="B21" s="32" t="s">
        <v>12</v>
      </c>
      <c r="C21" s="64" t="s">
        <v>225</v>
      </c>
      <c r="D21" s="65">
        <v>113195</v>
      </c>
      <c r="E21" s="36">
        <f>(D21*0.78)-7000</f>
        <v>81292.1</v>
      </c>
      <c r="F21" s="32" t="s">
        <v>14</v>
      </c>
      <c r="G21" s="66">
        <f>E21*A21</f>
        <v>81292.1</v>
      </c>
    </row>
    <row r="22" customFormat="1" ht="15" spans="1:7">
      <c r="A22" s="38"/>
      <c r="B22" s="38"/>
      <c r="C22" s="67" t="s">
        <v>199</v>
      </c>
      <c r="D22" s="68"/>
      <c r="E22" s="42"/>
      <c r="F22" s="38"/>
      <c r="G22" s="69"/>
    </row>
    <row r="23" customFormat="1" ht="15.75" spans="1:7">
      <c r="A23" s="14"/>
      <c r="B23" s="14"/>
      <c r="C23" s="70" t="s">
        <v>200</v>
      </c>
      <c r="D23" s="13"/>
      <c r="E23" s="47"/>
      <c r="F23" s="14"/>
      <c r="G23" s="71"/>
    </row>
    <row r="24" s="24" customFormat="1" ht="17.25" spans="1:7">
      <c r="A24" s="55" t="s">
        <v>19</v>
      </c>
      <c r="B24" s="56"/>
      <c r="C24" s="56"/>
      <c r="D24" s="57"/>
      <c r="E24" s="58"/>
      <c r="F24" s="59" t="s">
        <v>14</v>
      </c>
      <c r="G24" s="60">
        <f>SUM(G21:G23)</f>
        <v>81292.1</v>
      </c>
    </row>
    <row r="25" s="24" customFormat="1" ht="15" spans="1:7">
      <c r="A25" s="49" t="s">
        <v>18</v>
      </c>
      <c r="B25" s="50"/>
      <c r="C25" s="50"/>
      <c r="D25" s="51"/>
      <c r="E25" s="52"/>
      <c r="F25" s="129" t="s">
        <v>14</v>
      </c>
      <c r="G25" s="54">
        <v>600</v>
      </c>
    </row>
    <row r="26" s="24" customFormat="1" ht="15" spans="1:7">
      <c r="A26" s="92" t="s">
        <v>52</v>
      </c>
      <c r="B26" s="93"/>
      <c r="C26" s="94"/>
      <c r="D26" s="95"/>
      <c r="E26" s="84"/>
      <c r="F26" s="82" t="s">
        <v>14</v>
      </c>
      <c r="G26" s="96">
        <v>19990</v>
      </c>
    </row>
    <row r="27" s="24" customFormat="1" ht="17.25" spans="1:7">
      <c r="A27" s="55" t="s">
        <v>53</v>
      </c>
      <c r="B27" s="56"/>
      <c r="C27" s="56"/>
      <c r="D27" s="57"/>
      <c r="E27" s="58"/>
      <c r="F27" s="97" t="s">
        <v>14</v>
      </c>
      <c r="G27" s="60">
        <f>SUM(G24:G26)</f>
        <v>101882.1</v>
      </c>
    </row>
    <row r="28" spans="1:7">
      <c r="A28" s="132"/>
      <c r="B28" s="132"/>
      <c r="C28" s="132"/>
      <c r="D28" s="132"/>
      <c r="E28" s="132"/>
      <c r="F28" s="133"/>
      <c r="G28" s="134"/>
    </row>
    <row r="29" spans="1:1">
      <c r="A29" s="24" t="s">
        <v>20</v>
      </c>
    </row>
    <row r="30" spans="2:2">
      <c r="B30" s="24" t="s">
        <v>21</v>
      </c>
    </row>
    <row r="32" spans="1:1">
      <c r="A32" s="24" t="s">
        <v>24</v>
      </c>
    </row>
    <row r="33" s="24" customFormat="1" spans="2:2">
      <c r="B33" s="1" t="s">
        <v>201</v>
      </c>
    </row>
    <row r="34" s="25" customFormat="1"/>
    <row r="35" spans="1:1">
      <c r="A35" s="24" t="s">
        <v>26</v>
      </c>
    </row>
    <row r="36" spans="2:2">
      <c r="B36" s="24" t="s">
        <v>27</v>
      </c>
    </row>
    <row r="37" spans="2:2">
      <c r="B37" s="23" t="s">
        <v>55</v>
      </c>
    </row>
    <row r="38" spans="2:2">
      <c r="B38" s="23" t="s">
        <v>56</v>
      </c>
    </row>
    <row r="39" spans="2:2">
      <c r="B39" s="3"/>
    </row>
    <row r="40" spans="2:2">
      <c r="B40" s="24" t="s">
        <v>28</v>
      </c>
    </row>
    <row r="42" spans="2:2">
      <c r="B42" s="24" t="s">
        <v>29</v>
      </c>
    </row>
    <row r="44" spans="2:2">
      <c r="B44" s="27"/>
    </row>
    <row r="45" spans="2:2">
      <c r="B45" s="27"/>
    </row>
    <row r="46" spans="2:2">
      <c r="B46" s="27"/>
    </row>
    <row r="48" spans="1:1">
      <c r="A48" s="24" t="s">
        <v>30</v>
      </c>
    </row>
    <row r="51" spans="1:1">
      <c r="A51" s="24" t="s">
        <v>31</v>
      </c>
    </row>
    <row r="52" spans="1:1">
      <c r="A52" s="24" t="s">
        <v>32</v>
      </c>
    </row>
    <row r="55" spans="1:4">
      <c r="A55" s="24" t="s">
        <v>33</v>
      </c>
      <c r="D55" s="24" t="s">
        <v>34</v>
      </c>
    </row>
    <row r="58" spans="1:4">
      <c r="A58" s="24" t="s">
        <v>35</v>
      </c>
      <c r="D58" s="24" t="s">
        <v>36</v>
      </c>
    </row>
    <row r="59" spans="1:4">
      <c r="A59" s="24" t="s">
        <v>37</v>
      </c>
      <c r="D59" s="24" t="s">
        <v>38</v>
      </c>
    </row>
    <row r="64" spans="1:5">
      <c r="A64" s="1" t="s">
        <v>377</v>
      </c>
      <c r="D64" s="24" t="s">
        <v>40</v>
      </c>
      <c r="E64" s="24" t="s">
        <v>41</v>
      </c>
    </row>
    <row r="65" spans="1:5">
      <c r="A65" s="24" t="s">
        <v>69</v>
      </c>
      <c r="E65" s="24" t="s">
        <v>43</v>
      </c>
    </row>
  </sheetData>
  <mergeCells count="10">
    <mergeCell ref="A4:B4"/>
    <mergeCell ref="A24:E24"/>
    <mergeCell ref="A25:E25"/>
    <mergeCell ref="A27:E27"/>
    <mergeCell ref="A21:A23"/>
    <mergeCell ref="B21:B23"/>
    <mergeCell ref="D21:D23"/>
    <mergeCell ref="E21:E23"/>
    <mergeCell ref="F21:F23"/>
    <mergeCell ref="G21:G23"/>
  </mergeCells>
  <pageMargins left="0.393055555555556" right="0.17" top="0.84" bottom="0.590277777777778" header="0.5" footer="0.196527777777778"/>
  <pageSetup paperSize="1" scale="75" orientation="portrait" horizontalDpi="120" verticalDpi="72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5"/>
  <sheetViews>
    <sheetView zoomScaleSheetLayoutView="60" topLeftCell="A19" workbookViewId="0">
      <selection activeCell="C29" sqref="C29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4285714285714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45679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374</v>
      </c>
      <c r="B7" s="26"/>
    </row>
    <row r="8" spans="1:1">
      <c r="A8" s="26" t="s">
        <v>375</v>
      </c>
    </row>
    <row r="9" spans="1:1">
      <c r="A9" s="26" t="s">
        <v>376</v>
      </c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8" spans="1:1">
      <c r="A18" s="24" t="s">
        <v>48</v>
      </c>
    </row>
    <row r="19" ht="15" spans="3:3">
      <c r="C19" s="27" t="s">
        <v>121</v>
      </c>
    </row>
    <row r="20" ht="25.5" customHeight="1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customFormat="1" ht="15" spans="1:7">
      <c r="A21" s="32">
        <v>2</v>
      </c>
      <c r="B21" s="32" t="s">
        <v>12</v>
      </c>
      <c r="C21" s="64" t="s">
        <v>90</v>
      </c>
      <c r="D21" s="65">
        <v>59595</v>
      </c>
      <c r="E21" s="36">
        <f>(D21*0.78)-7000</f>
        <v>39484.1</v>
      </c>
      <c r="F21" s="32" t="s">
        <v>14</v>
      </c>
      <c r="G21" s="66">
        <f>E21*A21</f>
        <v>78968.2</v>
      </c>
    </row>
    <row r="22" customFormat="1" ht="15" spans="1:7">
      <c r="A22" s="38"/>
      <c r="B22" s="38"/>
      <c r="C22" s="67" t="s">
        <v>63</v>
      </c>
      <c r="D22" s="68"/>
      <c r="E22" s="42"/>
      <c r="F22" s="38"/>
      <c r="G22" s="69"/>
    </row>
    <row r="23" customFormat="1" ht="15.75" spans="1:7">
      <c r="A23" s="14"/>
      <c r="B23" s="14"/>
      <c r="C23" s="70" t="s">
        <v>91</v>
      </c>
      <c r="D23" s="13"/>
      <c r="E23" s="47"/>
      <c r="F23" s="14"/>
      <c r="G23" s="71"/>
    </row>
    <row r="24" s="24" customFormat="1" ht="17.25" spans="1:7">
      <c r="A24" s="55" t="s">
        <v>19</v>
      </c>
      <c r="B24" s="56"/>
      <c r="C24" s="56"/>
      <c r="D24" s="57"/>
      <c r="E24" s="58"/>
      <c r="F24" s="59" t="s">
        <v>14</v>
      </c>
      <c r="G24" s="60">
        <f>SUM(G21:G23)</f>
        <v>78968.2</v>
      </c>
    </row>
    <row r="25" s="24" customFormat="1" ht="15" spans="1:7">
      <c r="A25" s="49" t="s">
        <v>18</v>
      </c>
      <c r="B25" s="50"/>
      <c r="C25" s="50"/>
      <c r="D25" s="51"/>
      <c r="E25" s="52"/>
      <c r="F25" s="129" t="s">
        <v>14</v>
      </c>
      <c r="G25" s="54">
        <v>600</v>
      </c>
    </row>
    <row r="26" s="24" customFormat="1" ht="15" spans="1:7">
      <c r="A26" s="92" t="s">
        <v>52</v>
      </c>
      <c r="B26" s="93"/>
      <c r="C26" s="94"/>
      <c r="D26" s="95"/>
      <c r="E26" s="84"/>
      <c r="F26" s="82" t="s">
        <v>14</v>
      </c>
      <c r="G26" s="96">
        <v>32370</v>
      </c>
    </row>
    <row r="27" s="24" customFormat="1" ht="17.25" spans="1:7">
      <c r="A27" s="55" t="s">
        <v>53</v>
      </c>
      <c r="B27" s="56"/>
      <c r="C27" s="56"/>
      <c r="D27" s="57"/>
      <c r="E27" s="58"/>
      <c r="F27" s="97" t="s">
        <v>14</v>
      </c>
      <c r="G27" s="60">
        <f>SUM(G24:G26)</f>
        <v>111938.2</v>
      </c>
    </row>
    <row r="28" spans="1:7">
      <c r="A28" s="132"/>
      <c r="B28" s="132"/>
      <c r="C28" s="132"/>
      <c r="D28" s="132"/>
      <c r="E28" s="132"/>
      <c r="F28" s="133"/>
      <c r="G28" s="134"/>
    </row>
    <row r="29" spans="1:1">
      <c r="A29" s="24" t="s">
        <v>20</v>
      </c>
    </row>
    <row r="30" spans="2:2">
      <c r="B30" s="24" t="s">
        <v>21</v>
      </c>
    </row>
    <row r="32" spans="1:1">
      <c r="A32" s="24" t="s">
        <v>24</v>
      </c>
    </row>
    <row r="33" s="24" customFormat="1" spans="2:2">
      <c r="B33" s="1" t="s">
        <v>54</v>
      </c>
    </row>
    <row r="34" s="25" customFormat="1"/>
    <row r="35" spans="1:1">
      <c r="A35" s="24" t="s">
        <v>26</v>
      </c>
    </row>
    <row r="36" spans="2:2">
      <c r="B36" s="24" t="s">
        <v>27</v>
      </c>
    </row>
    <row r="37" spans="2:2">
      <c r="B37" s="23" t="s">
        <v>55</v>
      </c>
    </row>
    <row r="38" spans="2:2">
      <c r="B38" s="23" t="s">
        <v>56</v>
      </c>
    </row>
    <row r="39" spans="2:2">
      <c r="B39" s="3"/>
    </row>
    <row r="40" spans="2:2">
      <c r="B40" s="24" t="s">
        <v>28</v>
      </c>
    </row>
    <row r="42" spans="2:2">
      <c r="B42" s="24" t="s">
        <v>29</v>
      </c>
    </row>
    <row r="44" spans="2:2">
      <c r="B44" s="27"/>
    </row>
    <row r="45" spans="2:2">
      <c r="B45" s="27"/>
    </row>
    <row r="46" spans="2:2">
      <c r="B46" s="27"/>
    </row>
    <row r="48" spans="1:1">
      <c r="A48" s="24" t="s">
        <v>30</v>
      </c>
    </row>
    <row r="51" spans="1:1">
      <c r="A51" s="24" t="s">
        <v>31</v>
      </c>
    </row>
    <row r="52" spans="1:1">
      <c r="A52" s="24" t="s">
        <v>32</v>
      </c>
    </row>
    <row r="55" spans="1:4">
      <c r="A55" s="24" t="s">
        <v>33</v>
      </c>
      <c r="D55" s="24" t="s">
        <v>34</v>
      </c>
    </row>
    <row r="58" spans="1:4">
      <c r="A58" s="24" t="s">
        <v>35</v>
      </c>
      <c r="D58" s="24" t="s">
        <v>36</v>
      </c>
    </row>
    <row r="59" spans="1:4">
      <c r="A59" s="24" t="s">
        <v>37</v>
      </c>
      <c r="D59" s="24" t="s">
        <v>38</v>
      </c>
    </row>
    <row r="64" spans="1:5">
      <c r="A64" s="1" t="s">
        <v>378</v>
      </c>
      <c r="D64" s="24" t="s">
        <v>40</v>
      </c>
      <c r="E64" s="24" t="s">
        <v>41</v>
      </c>
    </row>
    <row r="65" spans="1:5">
      <c r="A65" s="24" t="s">
        <v>69</v>
      </c>
      <c r="E65" s="24" t="s">
        <v>43</v>
      </c>
    </row>
  </sheetData>
  <mergeCells count="10">
    <mergeCell ref="A4:B4"/>
    <mergeCell ref="A24:E24"/>
    <mergeCell ref="A25:E25"/>
    <mergeCell ref="A27:E27"/>
    <mergeCell ref="A21:A23"/>
    <mergeCell ref="B21:B23"/>
    <mergeCell ref="D21:D23"/>
    <mergeCell ref="E21:E23"/>
    <mergeCell ref="F21:F23"/>
    <mergeCell ref="G21:G23"/>
  </mergeCells>
  <pageMargins left="0.393055555555556" right="0.17" top="0.84" bottom="0.590277777777778" header="0.5" footer="0.196527777777778"/>
  <pageSetup paperSize="1" scale="75" orientation="portrait" horizontalDpi="120" verticalDpi="7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5"/>
  <sheetViews>
    <sheetView zoomScaleSheetLayoutView="60" topLeftCell="A48" workbookViewId="0">
      <selection activeCell="N52" sqref="N52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4285714285714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45679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374</v>
      </c>
      <c r="B7" s="26"/>
    </row>
    <row r="8" spans="1:1">
      <c r="A8" s="26" t="s">
        <v>375</v>
      </c>
    </row>
    <row r="9" spans="1:1">
      <c r="A9" s="26" t="s">
        <v>376</v>
      </c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8" spans="1:1">
      <c r="A18" s="24" t="s">
        <v>48</v>
      </c>
    </row>
    <row r="19" ht="15" spans="3:3">
      <c r="C19" s="27" t="s">
        <v>329</v>
      </c>
    </row>
    <row r="20" ht="25.5" customHeight="1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customFormat="1" ht="15" spans="1:7">
      <c r="A21" s="32">
        <v>2</v>
      </c>
      <c r="B21" s="32" t="s">
        <v>12</v>
      </c>
      <c r="C21" s="64" t="s">
        <v>90</v>
      </c>
      <c r="D21" s="65">
        <v>59595</v>
      </c>
      <c r="E21" s="36">
        <f>(D21*0.78)-7000</f>
        <v>39484.1</v>
      </c>
      <c r="F21" s="32" t="s">
        <v>14</v>
      </c>
      <c r="G21" s="66">
        <f>E21*A21</f>
        <v>78968.2</v>
      </c>
    </row>
    <row r="22" customFormat="1" ht="15" spans="1:7">
      <c r="A22" s="38"/>
      <c r="B22" s="38"/>
      <c r="C22" s="67" t="s">
        <v>63</v>
      </c>
      <c r="D22" s="68"/>
      <c r="E22" s="42"/>
      <c r="F22" s="38"/>
      <c r="G22" s="69"/>
    </row>
    <row r="23" customFormat="1" ht="15.75" spans="1:7">
      <c r="A23" s="14"/>
      <c r="B23" s="14"/>
      <c r="C23" s="70" t="s">
        <v>91</v>
      </c>
      <c r="D23" s="13"/>
      <c r="E23" s="47"/>
      <c r="F23" s="14"/>
      <c r="G23" s="71"/>
    </row>
    <row r="24" s="24" customFormat="1" ht="17.25" spans="1:7">
      <c r="A24" s="55" t="s">
        <v>19</v>
      </c>
      <c r="B24" s="56"/>
      <c r="C24" s="56"/>
      <c r="D24" s="57"/>
      <c r="E24" s="58"/>
      <c r="F24" s="59" t="s">
        <v>14</v>
      </c>
      <c r="G24" s="60">
        <f>SUM(G21:G23)</f>
        <v>78968.2</v>
      </c>
    </row>
    <row r="25" s="24" customFormat="1" ht="15" spans="1:7">
      <c r="A25" s="49" t="s">
        <v>18</v>
      </c>
      <c r="B25" s="50"/>
      <c r="C25" s="50"/>
      <c r="D25" s="51"/>
      <c r="E25" s="52"/>
      <c r="F25" s="129" t="s">
        <v>14</v>
      </c>
      <c r="G25" s="54">
        <v>600</v>
      </c>
    </row>
    <row r="26" s="24" customFormat="1" ht="15" spans="1:7">
      <c r="A26" s="92" t="s">
        <v>52</v>
      </c>
      <c r="B26" s="93"/>
      <c r="C26" s="94"/>
      <c r="D26" s="95"/>
      <c r="E26" s="84"/>
      <c r="F26" s="82" t="s">
        <v>14</v>
      </c>
      <c r="G26" s="96">
        <v>39690</v>
      </c>
    </row>
    <row r="27" s="24" customFormat="1" ht="17.25" spans="1:7">
      <c r="A27" s="55" t="s">
        <v>53</v>
      </c>
      <c r="B27" s="56"/>
      <c r="C27" s="56"/>
      <c r="D27" s="57"/>
      <c r="E27" s="58"/>
      <c r="F27" s="97" t="s">
        <v>14</v>
      </c>
      <c r="G27" s="60">
        <f>SUM(G24:G26)</f>
        <v>119258.2</v>
      </c>
    </row>
    <row r="28" spans="1:7">
      <c r="A28" s="132"/>
      <c r="B28" s="132"/>
      <c r="C28" s="132"/>
      <c r="D28" s="132"/>
      <c r="E28" s="132"/>
      <c r="F28" s="133"/>
      <c r="G28" s="134"/>
    </row>
    <row r="29" spans="1:1">
      <c r="A29" s="24" t="s">
        <v>20</v>
      </c>
    </row>
    <row r="30" spans="2:2">
      <c r="B30" s="24" t="s">
        <v>21</v>
      </c>
    </row>
    <row r="32" spans="1:1">
      <c r="A32" s="24" t="s">
        <v>24</v>
      </c>
    </row>
    <row r="33" s="24" customFormat="1" spans="2:2">
      <c r="B33" s="1" t="s">
        <v>54</v>
      </c>
    </row>
    <row r="34" s="25" customFormat="1"/>
    <row r="35" spans="1:1">
      <c r="A35" s="24" t="s">
        <v>26</v>
      </c>
    </row>
    <row r="36" spans="2:2">
      <c r="B36" s="24" t="s">
        <v>27</v>
      </c>
    </row>
    <row r="37" spans="2:2">
      <c r="B37" s="23" t="s">
        <v>55</v>
      </c>
    </row>
    <row r="38" spans="2:2">
      <c r="B38" s="23" t="s">
        <v>56</v>
      </c>
    </row>
    <row r="39" spans="2:2">
      <c r="B39" s="3"/>
    </row>
    <row r="40" spans="2:2">
      <c r="B40" s="24" t="s">
        <v>28</v>
      </c>
    </row>
    <row r="42" spans="2:2">
      <c r="B42" s="24" t="s">
        <v>29</v>
      </c>
    </row>
    <row r="44" spans="2:2">
      <c r="B44" s="27"/>
    </row>
    <row r="45" spans="2:2">
      <c r="B45" s="27"/>
    </row>
    <row r="46" spans="2:2">
      <c r="B46" s="27"/>
    </row>
    <row r="48" spans="1:1">
      <c r="A48" s="24" t="s">
        <v>30</v>
      </c>
    </row>
    <row r="51" spans="1:1">
      <c r="A51" s="24" t="s">
        <v>31</v>
      </c>
    </row>
    <row r="52" spans="1:1">
      <c r="A52" s="24" t="s">
        <v>32</v>
      </c>
    </row>
    <row r="55" spans="1:4">
      <c r="A55" s="24" t="s">
        <v>33</v>
      </c>
      <c r="D55" s="24" t="s">
        <v>34</v>
      </c>
    </row>
    <row r="58" spans="1:4">
      <c r="A58" s="24" t="s">
        <v>35</v>
      </c>
      <c r="D58" s="24" t="s">
        <v>36</v>
      </c>
    </row>
    <row r="59" spans="1:4">
      <c r="A59" s="24" t="s">
        <v>37</v>
      </c>
      <c r="D59" s="24" t="s">
        <v>38</v>
      </c>
    </row>
    <row r="64" spans="1:5">
      <c r="A64" s="1" t="s">
        <v>379</v>
      </c>
      <c r="D64" s="24" t="s">
        <v>40</v>
      </c>
      <c r="E64" s="24" t="s">
        <v>41</v>
      </c>
    </row>
    <row r="65" spans="1:5">
      <c r="A65" s="24" t="s">
        <v>69</v>
      </c>
      <c r="E65" s="24" t="s">
        <v>43</v>
      </c>
    </row>
  </sheetData>
  <mergeCells count="10">
    <mergeCell ref="A4:B4"/>
    <mergeCell ref="A24:E24"/>
    <mergeCell ref="A25:E25"/>
    <mergeCell ref="A27:E27"/>
    <mergeCell ref="A21:A23"/>
    <mergeCell ref="B21:B23"/>
    <mergeCell ref="D21:D23"/>
    <mergeCell ref="E21:E23"/>
    <mergeCell ref="F21:F23"/>
    <mergeCell ref="G21:G23"/>
  </mergeCells>
  <pageMargins left="0.393055555555556" right="0.17" top="0.84" bottom="0.590277777777778" header="0.5" footer="0.196527777777778"/>
  <pageSetup paperSize="1" scale="75" orientation="portrait" horizontalDpi="120" verticalDpi="72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90"/>
  <sheetViews>
    <sheetView zoomScaleSheetLayoutView="60" topLeftCell="A63" workbookViewId="0">
      <selection activeCell="C79" sqref="C79"/>
    </sheetView>
  </sheetViews>
  <sheetFormatPr defaultColWidth="9.1047619047619" defaultRowHeight="14.25" outlineLevelCol="7"/>
  <cols>
    <col min="1" max="1" width="6.55238095238095" style="24" customWidth="1"/>
    <col min="2" max="2" width="11.4380952380952" style="24" customWidth="1"/>
    <col min="3" max="3" width="58.4285714285714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15.4380952380952" style="24" customWidth="1"/>
    <col min="8" max="8" width="9.57142857142857" style="24" customWidth="1"/>
    <col min="9" max="16384" width="9.1047619047619" style="24"/>
  </cols>
  <sheetData>
    <row r="4" spans="1:2">
      <c r="A4" s="26">
        <v>45680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365</v>
      </c>
      <c r="B7" s="26"/>
    </row>
    <row r="8" spans="1:1">
      <c r="A8" s="26" t="s">
        <v>366</v>
      </c>
    </row>
    <row r="9" spans="1:1">
      <c r="A9" s="26" t="s">
        <v>367</v>
      </c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8" spans="1:1">
      <c r="A18" s="24" t="s">
        <v>5</v>
      </c>
    </row>
    <row r="19" ht="15" spans="3:3">
      <c r="C19" s="27" t="s">
        <v>118</v>
      </c>
    </row>
    <row r="20" ht="25.5" customHeight="1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customFormat="1" ht="15" spans="1:7">
      <c r="A21" s="32">
        <v>9</v>
      </c>
      <c r="B21" s="32" t="s">
        <v>12</v>
      </c>
      <c r="C21" s="64" t="s">
        <v>62</v>
      </c>
      <c r="D21" s="65">
        <v>76595</v>
      </c>
      <c r="E21" s="36">
        <f>(D21*0.78)-7000</f>
        <v>52744.1</v>
      </c>
      <c r="F21" s="32" t="s">
        <v>14</v>
      </c>
      <c r="G21" s="66">
        <f>E21*A21</f>
        <v>474696.9</v>
      </c>
    </row>
    <row r="22" customFormat="1" ht="15" spans="1:7">
      <c r="A22" s="38"/>
      <c r="B22" s="38"/>
      <c r="C22" s="67" t="s">
        <v>63</v>
      </c>
      <c r="D22" s="68"/>
      <c r="E22" s="42"/>
      <c r="F22" s="38"/>
      <c r="G22" s="69"/>
    </row>
    <row r="23" customFormat="1" ht="15.75" spans="1:7">
      <c r="A23" s="14"/>
      <c r="B23" s="14"/>
      <c r="C23" s="70" t="s">
        <v>64</v>
      </c>
      <c r="D23" s="13"/>
      <c r="E23" s="47"/>
      <c r="F23" s="14"/>
      <c r="G23" s="71"/>
    </row>
    <row r="24" customFormat="1" ht="15" spans="1:7">
      <c r="A24" s="72">
        <v>3</v>
      </c>
      <c r="B24" s="72" t="s">
        <v>12</v>
      </c>
      <c r="C24" s="73" t="s">
        <v>81</v>
      </c>
      <c r="D24" s="74">
        <v>68995</v>
      </c>
      <c r="E24" s="75">
        <f>(D24*0.78)-7000</f>
        <v>46816.1</v>
      </c>
      <c r="F24" s="72" t="s">
        <v>14</v>
      </c>
      <c r="G24" s="76">
        <f>E24*A24</f>
        <v>140448.3</v>
      </c>
    </row>
    <row r="25" customFormat="1" ht="15" spans="1:7">
      <c r="A25" s="77"/>
      <c r="B25" s="77"/>
      <c r="C25" s="78" t="s">
        <v>63</v>
      </c>
      <c r="D25" s="79"/>
      <c r="E25" s="80"/>
      <c r="F25" s="77"/>
      <c r="G25" s="81"/>
    </row>
    <row r="26" customFormat="1" ht="15.75" spans="1:7">
      <c r="A26" s="82"/>
      <c r="B26" s="82"/>
      <c r="C26" s="83" t="s">
        <v>82</v>
      </c>
      <c r="D26" s="84"/>
      <c r="E26" s="85"/>
      <c r="F26" s="82"/>
      <c r="G26" s="86"/>
    </row>
    <row r="27" customFormat="1" ht="15" spans="1:7">
      <c r="A27" s="32">
        <v>2</v>
      </c>
      <c r="B27" s="32" t="s">
        <v>12</v>
      </c>
      <c r="C27" s="64" t="s">
        <v>90</v>
      </c>
      <c r="D27" s="65">
        <v>59595</v>
      </c>
      <c r="E27" s="36">
        <f>(D27*0.78)-7000</f>
        <v>39484.1</v>
      </c>
      <c r="F27" s="32" t="s">
        <v>14</v>
      </c>
      <c r="G27" s="66">
        <f>E27*A27</f>
        <v>78968.2</v>
      </c>
    </row>
    <row r="28" customFormat="1" ht="15" spans="1:7">
      <c r="A28" s="38"/>
      <c r="B28" s="38"/>
      <c r="C28" s="67" t="s">
        <v>63</v>
      </c>
      <c r="D28" s="68"/>
      <c r="E28" s="42"/>
      <c r="F28" s="38"/>
      <c r="G28" s="69"/>
    </row>
    <row r="29" customFormat="1" ht="15.75" spans="1:7">
      <c r="A29" s="14"/>
      <c r="B29" s="14"/>
      <c r="C29" s="70" t="s">
        <v>91</v>
      </c>
      <c r="D29" s="13"/>
      <c r="E29" s="47"/>
      <c r="F29" s="14"/>
      <c r="G29" s="71"/>
    </row>
    <row r="30" s="1" customFormat="1" ht="15" spans="1:7">
      <c r="A30" s="4" t="s">
        <v>18</v>
      </c>
      <c r="B30" s="16"/>
      <c r="C30" s="16"/>
      <c r="D30" s="5"/>
      <c r="E30" s="6"/>
      <c r="F30" s="17" t="s">
        <v>14</v>
      </c>
      <c r="G30" s="8">
        <v>600</v>
      </c>
    </row>
    <row r="31" s="1" customFormat="1" ht="17.25" spans="1:7">
      <c r="A31" s="99" t="s">
        <v>19</v>
      </c>
      <c r="B31" s="104"/>
      <c r="C31" s="104"/>
      <c r="D31" s="100"/>
      <c r="E31" s="101"/>
      <c r="F31" s="102" t="s">
        <v>14</v>
      </c>
      <c r="G31" s="103">
        <f>SUM(G21:G30)</f>
        <v>694713.4</v>
      </c>
    </row>
    <row r="32" s="25" customFormat="1" ht="16.5" spans="1:7">
      <c r="A32" s="61"/>
      <c r="B32" s="61"/>
      <c r="C32" s="61"/>
      <c r="D32" s="61"/>
      <c r="E32" s="61"/>
      <c r="F32" s="98"/>
      <c r="G32" s="63"/>
    </row>
    <row r="33" s="25" customFormat="1" ht="15" spans="1:8">
      <c r="A33" s="24"/>
      <c r="B33" s="24"/>
      <c r="C33" s="27" t="s">
        <v>121</v>
      </c>
      <c r="D33" s="24"/>
      <c r="E33" s="24"/>
      <c r="F33" s="24"/>
      <c r="G33" s="24"/>
      <c r="H33" s="24"/>
    </row>
    <row r="34" s="25" customFormat="1" ht="25.5" customHeight="1" spans="1:8">
      <c r="A34" s="28" t="s">
        <v>6</v>
      </c>
      <c r="B34" s="28" t="s">
        <v>7</v>
      </c>
      <c r="C34" s="28" t="s">
        <v>8</v>
      </c>
      <c r="D34" s="28" t="s">
        <v>9</v>
      </c>
      <c r="E34" s="29" t="s">
        <v>10</v>
      </c>
      <c r="F34" s="30"/>
      <c r="G34" s="31" t="s">
        <v>11</v>
      </c>
      <c r="H34" s="24"/>
    </row>
    <row r="35" customFormat="1" ht="15" spans="1:7">
      <c r="A35" s="32">
        <v>9</v>
      </c>
      <c r="B35" s="32" t="s">
        <v>12</v>
      </c>
      <c r="C35" s="64" t="s">
        <v>62</v>
      </c>
      <c r="D35" s="65">
        <v>76595</v>
      </c>
      <c r="E35" s="36">
        <f>(D35*0.78)-7000</f>
        <v>52744.1</v>
      </c>
      <c r="F35" s="32" t="s">
        <v>14</v>
      </c>
      <c r="G35" s="66">
        <f>E35*A35</f>
        <v>474696.9</v>
      </c>
    </row>
    <row r="36" customFormat="1" ht="15" spans="1:7">
      <c r="A36" s="38"/>
      <c r="B36" s="38"/>
      <c r="C36" s="67" t="s">
        <v>63</v>
      </c>
      <c r="D36" s="68"/>
      <c r="E36" s="42"/>
      <c r="F36" s="38"/>
      <c r="G36" s="69"/>
    </row>
    <row r="37" customFormat="1" ht="15.75" spans="1:7">
      <c r="A37" s="14"/>
      <c r="B37" s="14"/>
      <c r="C37" s="70" t="s">
        <v>64</v>
      </c>
      <c r="D37" s="13"/>
      <c r="E37" s="47"/>
      <c r="F37" s="14"/>
      <c r="G37" s="71"/>
    </row>
    <row r="38" customFormat="1" ht="15" spans="1:7">
      <c r="A38" s="32">
        <v>3</v>
      </c>
      <c r="B38" s="32" t="s">
        <v>12</v>
      </c>
      <c r="C38" s="64" t="s">
        <v>215</v>
      </c>
      <c r="D38" s="65">
        <v>49995</v>
      </c>
      <c r="E38" s="36">
        <f>(D38*0.78)-4000</f>
        <v>34996.1</v>
      </c>
      <c r="F38" s="32" t="s">
        <v>14</v>
      </c>
      <c r="G38" s="66">
        <f>E38*A38</f>
        <v>104988.3</v>
      </c>
    </row>
    <row r="39" customFormat="1" ht="15" spans="1:7">
      <c r="A39" s="38"/>
      <c r="B39" s="38"/>
      <c r="C39" s="67" t="s">
        <v>216</v>
      </c>
      <c r="D39" s="68"/>
      <c r="E39" s="42"/>
      <c r="F39" s="38"/>
      <c r="G39" s="69"/>
    </row>
    <row r="40" customFormat="1" ht="15.75" spans="1:7">
      <c r="A40" s="14"/>
      <c r="B40" s="14"/>
      <c r="C40" s="70" t="s">
        <v>217</v>
      </c>
      <c r="D40" s="13"/>
      <c r="E40" s="47"/>
      <c r="F40" s="14"/>
      <c r="G40" s="71"/>
    </row>
    <row r="41" customFormat="1" ht="15" spans="1:7">
      <c r="A41" s="32">
        <v>2</v>
      </c>
      <c r="B41" s="32" t="s">
        <v>12</v>
      </c>
      <c r="C41" s="64" t="s">
        <v>129</v>
      </c>
      <c r="D41" s="65">
        <v>41995</v>
      </c>
      <c r="E41" s="36">
        <f>(D41*0.78)-4000</f>
        <v>28756.1</v>
      </c>
      <c r="F41" s="32" t="s">
        <v>14</v>
      </c>
      <c r="G41" s="66">
        <f>E41*A41</f>
        <v>57512.2</v>
      </c>
    </row>
    <row r="42" customFormat="1" ht="15" spans="1:7">
      <c r="A42" s="38"/>
      <c r="B42" s="38"/>
      <c r="C42" s="67" t="s">
        <v>120</v>
      </c>
      <c r="D42" s="68"/>
      <c r="E42" s="42"/>
      <c r="F42" s="38"/>
      <c r="G42" s="69"/>
    </row>
    <row r="43" customFormat="1" ht="15.75" spans="1:7">
      <c r="A43" s="14"/>
      <c r="B43" s="14"/>
      <c r="C43" s="70" t="s">
        <v>130</v>
      </c>
      <c r="D43" s="13"/>
      <c r="E43" s="47"/>
      <c r="F43" s="14"/>
      <c r="G43" s="71"/>
    </row>
    <row r="44" s="1" customFormat="1" ht="15" spans="1:7">
      <c r="A44" s="4" t="s">
        <v>18</v>
      </c>
      <c r="B44" s="16"/>
      <c r="C44" s="16"/>
      <c r="D44" s="5"/>
      <c r="E44" s="6"/>
      <c r="F44" s="17" t="s">
        <v>14</v>
      </c>
      <c r="G44" s="8">
        <v>600</v>
      </c>
    </row>
    <row r="45" s="1" customFormat="1" ht="17.25" spans="1:7">
      <c r="A45" s="99" t="s">
        <v>19</v>
      </c>
      <c r="B45" s="104"/>
      <c r="C45" s="104"/>
      <c r="D45" s="100"/>
      <c r="E45" s="101"/>
      <c r="F45" s="102" t="s">
        <v>14</v>
      </c>
      <c r="G45" s="103">
        <f>SUM(G35:G44)</f>
        <v>637797.4</v>
      </c>
    </row>
    <row r="46" s="25" customFormat="1" ht="16.5" spans="1:7">
      <c r="A46" s="61"/>
      <c r="B46" s="61"/>
      <c r="C46" s="61"/>
      <c r="D46" s="61"/>
      <c r="E46" s="61"/>
      <c r="F46" s="98"/>
      <c r="G46" s="63"/>
    </row>
    <row r="47" spans="1:1">
      <c r="A47" s="24" t="s">
        <v>20</v>
      </c>
    </row>
    <row r="48" spans="2:2">
      <c r="B48" s="24" t="s">
        <v>21</v>
      </c>
    </row>
    <row r="50" spans="1:1">
      <c r="A50" s="1" t="s">
        <v>22</v>
      </c>
    </row>
    <row r="51" spans="2:2">
      <c r="B51" s="1" t="s">
        <v>65</v>
      </c>
    </row>
    <row r="52" spans="2:2">
      <c r="B52" s="1" t="s">
        <v>66</v>
      </c>
    </row>
    <row r="53" spans="2:2">
      <c r="B53" s="1" t="s">
        <v>67</v>
      </c>
    </row>
    <row r="55" spans="1:1">
      <c r="A55" s="24" t="s">
        <v>24</v>
      </c>
    </row>
    <row r="56" s="24" customFormat="1" spans="2:2">
      <c r="B56" s="1" t="s">
        <v>201</v>
      </c>
    </row>
    <row r="57" s="25" customFormat="1"/>
    <row r="58" spans="1:1">
      <c r="A58" s="24" t="s">
        <v>26</v>
      </c>
    </row>
    <row r="59" spans="2:2">
      <c r="B59" s="24" t="s">
        <v>27</v>
      </c>
    </row>
    <row r="61" spans="2:2">
      <c r="B61" s="24" t="s">
        <v>28</v>
      </c>
    </row>
    <row r="63" spans="2:2">
      <c r="B63" s="24" t="s">
        <v>29</v>
      </c>
    </row>
    <row r="66" spans="2:2">
      <c r="B66" s="135" t="s">
        <v>380</v>
      </c>
    </row>
    <row r="67" spans="2:2">
      <c r="B67" s="135"/>
    </row>
    <row r="68" spans="2:2">
      <c r="B68" s="135"/>
    </row>
    <row r="69" spans="2:2">
      <c r="B69" s="27"/>
    </row>
    <row r="70" spans="2:2">
      <c r="B70" s="27"/>
    </row>
    <row r="72" spans="1:1">
      <c r="A72" s="24" t="s">
        <v>30</v>
      </c>
    </row>
    <row r="75" spans="1:1">
      <c r="A75" s="24" t="s">
        <v>31</v>
      </c>
    </row>
    <row r="76" spans="1:1">
      <c r="A76" s="24" t="s">
        <v>32</v>
      </c>
    </row>
    <row r="79" spans="1:4">
      <c r="A79" s="24" t="s">
        <v>33</v>
      </c>
      <c r="D79" s="24" t="s">
        <v>34</v>
      </c>
    </row>
    <row r="82" spans="1:4">
      <c r="A82" s="24" t="s">
        <v>35</v>
      </c>
      <c r="D82" s="24" t="s">
        <v>36</v>
      </c>
    </row>
    <row r="83" spans="1:4">
      <c r="A83" s="24" t="s">
        <v>37</v>
      </c>
      <c r="D83" s="24" t="s">
        <v>38</v>
      </c>
    </row>
    <row r="89" spans="1:5">
      <c r="A89" s="1" t="s">
        <v>381</v>
      </c>
      <c r="D89" s="24" t="s">
        <v>40</v>
      </c>
      <c r="E89" s="24" t="s">
        <v>41</v>
      </c>
    </row>
    <row r="90" spans="1:5">
      <c r="A90" s="24" t="s">
        <v>382</v>
      </c>
      <c r="E90" s="24" t="s">
        <v>43</v>
      </c>
    </row>
  </sheetData>
  <mergeCells count="41">
    <mergeCell ref="A4:B4"/>
    <mergeCell ref="A30:E30"/>
    <mergeCell ref="A31:E31"/>
    <mergeCell ref="A44:E44"/>
    <mergeCell ref="A45:E45"/>
    <mergeCell ref="A21:A23"/>
    <mergeCell ref="A24:A26"/>
    <mergeCell ref="A27:A29"/>
    <mergeCell ref="A35:A37"/>
    <mergeCell ref="A38:A40"/>
    <mergeCell ref="A41:A43"/>
    <mergeCell ref="B21:B23"/>
    <mergeCell ref="B24:B26"/>
    <mergeCell ref="B27:B29"/>
    <mergeCell ref="B35:B37"/>
    <mergeCell ref="B38:B40"/>
    <mergeCell ref="B41:B43"/>
    <mergeCell ref="D21:D23"/>
    <mergeCell ref="D24:D26"/>
    <mergeCell ref="D27:D29"/>
    <mergeCell ref="D35:D37"/>
    <mergeCell ref="D38:D40"/>
    <mergeCell ref="D41:D43"/>
    <mergeCell ref="E21:E23"/>
    <mergeCell ref="E24:E26"/>
    <mergeCell ref="E27:E29"/>
    <mergeCell ref="E35:E37"/>
    <mergeCell ref="E38:E40"/>
    <mergeCell ref="E41:E43"/>
    <mergeCell ref="F21:F23"/>
    <mergeCell ref="F24:F26"/>
    <mergeCell ref="F27:F29"/>
    <mergeCell ref="F35:F37"/>
    <mergeCell ref="F38:F40"/>
    <mergeCell ref="F41:F43"/>
    <mergeCell ref="G21:G23"/>
    <mergeCell ref="G24:G26"/>
    <mergeCell ref="G27:G29"/>
    <mergeCell ref="G35:G37"/>
    <mergeCell ref="G38:G40"/>
    <mergeCell ref="G41:G43"/>
  </mergeCells>
  <pageMargins left="0.393055555555556" right="0.17" top="0.84" bottom="0.590277777777778" header="0.5" footer="0.196527777777778"/>
  <pageSetup paperSize="1" scale="53" orientation="portrait" horizontalDpi="120" verticalDpi="72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4"/>
  <sheetViews>
    <sheetView zoomScaleSheetLayoutView="60" topLeftCell="A47" workbookViewId="0">
      <selection activeCell="A73" sqref="A73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4285714285714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45680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317</v>
      </c>
      <c r="B7" s="26"/>
    </row>
    <row r="8" spans="1:1">
      <c r="A8" s="26" t="s">
        <v>318</v>
      </c>
    </row>
    <row r="9" spans="1:1">
      <c r="A9" s="26" t="s">
        <v>319</v>
      </c>
    </row>
    <row r="10" spans="1:1">
      <c r="A10" s="26" t="s">
        <v>320</v>
      </c>
    </row>
    <row r="13" spans="1:1">
      <c r="A13" s="24" t="s">
        <v>2</v>
      </c>
    </row>
    <row r="15" spans="2:2">
      <c r="B15" s="24" t="s">
        <v>3</v>
      </c>
    </row>
    <row r="16" spans="2:2">
      <c r="B16" s="24" t="s">
        <v>4</v>
      </c>
    </row>
    <row r="19" spans="1:1">
      <c r="A19" s="24" t="s">
        <v>48</v>
      </c>
    </row>
    <row r="20" ht="15" spans="3:3">
      <c r="C20" s="27" t="s">
        <v>383</v>
      </c>
    </row>
    <row r="21" ht="25.5" customHeight="1" spans="1:7">
      <c r="A21" s="28" t="s">
        <v>6</v>
      </c>
      <c r="B21" s="28" t="s">
        <v>7</v>
      </c>
      <c r="C21" s="28" t="s">
        <v>8</v>
      </c>
      <c r="D21" s="28" t="s">
        <v>9</v>
      </c>
      <c r="E21" s="29" t="s">
        <v>10</v>
      </c>
      <c r="F21" s="30"/>
      <c r="G21" s="31" t="s">
        <v>11</v>
      </c>
    </row>
    <row r="22" spans="1:7">
      <c r="A22" s="32">
        <v>1</v>
      </c>
      <c r="B22" s="32" t="s">
        <v>12</v>
      </c>
      <c r="C22" s="64" t="s">
        <v>321</v>
      </c>
      <c r="D22" s="65">
        <v>110995</v>
      </c>
      <c r="E22" s="36">
        <f>(D22*0.78)-3000</f>
        <v>83576.1</v>
      </c>
      <c r="F22" s="32" t="s">
        <v>14</v>
      </c>
      <c r="G22" s="66">
        <f>E22*A22</f>
        <v>83576.1</v>
      </c>
    </row>
    <row r="23" spans="1:7">
      <c r="A23" s="38"/>
      <c r="B23" s="38"/>
      <c r="C23" s="67" t="s">
        <v>199</v>
      </c>
      <c r="D23" s="68"/>
      <c r="E23" s="42"/>
      <c r="F23" s="38"/>
      <c r="G23" s="69"/>
    </row>
    <row r="24" ht="15" spans="1:7">
      <c r="A24" s="14"/>
      <c r="B24" s="14"/>
      <c r="C24" s="70" t="s">
        <v>322</v>
      </c>
      <c r="D24" s="13"/>
      <c r="E24" s="47"/>
      <c r="F24" s="14"/>
      <c r="G24" s="71"/>
    </row>
    <row r="25" customFormat="1" ht="15" spans="1:7">
      <c r="A25" s="32">
        <v>1</v>
      </c>
      <c r="B25" s="32" t="s">
        <v>12</v>
      </c>
      <c r="C25" s="64" t="s">
        <v>167</v>
      </c>
      <c r="D25" s="65">
        <v>29995</v>
      </c>
      <c r="E25" s="36">
        <f>(D25*0.78)-4000</f>
        <v>19396.1</v>
      </c>
      <c r="F25" s="32" t="s">
        <v>14</v>
      </c>
      <c r="G25" s="66">
        <f>E25*A25</f>
        <v>19396.1</v>
      </c>
    </row>
    <row r="26" customFormat="1" ht="15" spans="1:7">
      <c r="A26" s="38"/>
      <c r="B26" s="38"/>
      <c r="C26" s="67" t="s">
        <v>120</v>
      </c>
      <c r="D26" s="68"/>
      <c r="E26" s="42"/>
      <c r="F26" s="38"/>
      <c r="G26" s="69"/>
    </row>
    <row r="27" customFormat="1" ht="15.75" spans="1:7">
      <c r="A27" s="14"/>
      <c r="B27" s="14"/>
      <c r="C27" s="70" t="s">
        <v>168</v>
      </c>
      <c r="D27" s="13"/>
      <c r="E27" s="47"/>
      <c r="F27" s="14"/>
      <c r="G27" s="71"/>
    </row>
    <row r="28" customFormat="1" ht="15" spans="1:7">
      <c r="A28" s="72">
        <v>1</v>
      </c>
      <c r="B28" s="72" t="s">
        <v>12</v>
      </c>
      <c r="C28" s="73" t="s">
        <v>119</v>
      </c>
      <c r="D28" s="74">
        <v>32995</v>
      </c>
      <c r="E28" s="75">
        <f>(D28*0.78)-4000</f>
        <v>21736.1</v>
      </c>
      <c r="F28" s="72" t="s">
        <v>14</v>
      </c>
      <c r="G28" s="76">
        <f>E28*A28</f>
        <v>21736.1</v>
      </c>
    </row>
    <row r="29" customFormat="1" ht="15" spans="1:7">
      <c r="A29" s="77"/>
      <c r="B29" s="77"/>
      <c r="C29" s="78" t="s">
        <v>120</v>
      </c>
      <c r="D29" s="79"/>
      <c r="E29" s="80"/>
      <c r="F29" s="77"/>
      <c r="G29" s="81"/>
    </row>
    <row r="30" customFormat="1" ht="15.75" spans="1:7">
      <c r="A30" s="82"/>
      <c r="B30" s="82"/>
      <c r="C30" s="83" t="s">
        <v>51</v>
      </c>
      <c r="D30" s="84"/>
      <c r="E30" s="85"/>
      <c r="F30" s="82"/>
      <c r="G30" s="86"/>
    </row>
    <row r="31" s="24" customFormat="1" ht="17.25" spans="1:7">
      <c r="A31" s="55" t="s">
        <v>19</v>
      </c>
      <c r="B31" s="56"/>
      <c r="C31" s="56"/>
      <c r="D31" s="57"/>
      <c r="E31" s="58"/>
      <c r="F31" s="59" t="s">
        <v>14</v>
      </c>
      <c r="G31" s="60">
        <f>SUM(G22:G30)</f>
        <v>124708.3</v>
      </c>
    </row>
    <row r="32" s="24" customFormat="1" ht="15" spans="1:7">
      <c r="A32" s="49" t="s">
        <v>18</v>
      </c>
      <c r="B32" s="50"/>
      <c r="C32" s="50"/>
      <c r="D32" s="51"/>
      <c r="E32" s="52"/>
      <c r="F32" s="129" t="s">
        <v>14</v>
      </c>
      <c r="G32" s="54">
        <v>1000</v>
      </c>
    </row>
    <row r="33" s="24" customFormat="1" ht="15" spans="1:7">
      <c r="A33" s="92" t="s">
        <v>52</v>
      </c>
      <c r="B33" s="93"/>
      <c r="C33" s="94"/>
      <c r="D33" s="95"/>
      <c r="E33" s="84"/>
      <c r="F33" s="82" t="s">
        <v>14</v>
      </c>
      <c r="G33" s="96">
        <v>115495</v>
      </c>
    </row>
    <row r="34" s="24" customFormat="1" ht="17.25" spans="1:7">
      <c r="A34" s="55" t="s">
        <v>53</v>
      </c>
      <c r="B34" s="56"/>
      <c r="C34" s="56"/>
      <c r="D34" s="57"/>
      <c r="E34" s="58"/>
      <c r="F34" s="97" t="s">
        <v>14</v>
      </c>
      <c r="G34" s="60">
        <f>SUM(G31:G33)</f>
        <v>241203.3</v>
      </c>
    </row>
    <row r="35" spans="1:7">
      <c r="A35" s="132"/>
      <c r="B35" s="132"/>
      <c r="C35" s="132"/>
      <c r="D35" s="132"/>
      <c r="E35" s="132"/>
      <c r="F35" s="133"/>
      <c r="G35" s="134"/>
    </row>
    <row r="36" spans="1:1">
      <c r="A36" s="24" t="s">
        <v>20</v>
      </c>
    </row>
    <row r="37" spans="2:2">
      <c r="B37" s="24" t="s">
        <v>21</v>
      </c>
    </row>
    <row r="39" spans="1:1">
      <c r="A39" s="24" t="s">
        <v>24</v>
      </c>
    </row>
    <row r="40" customFormat="1" ht="15" spans="1:2">
      <c r="A40" s="24"/>
      <c r="B40" s="1" t="s">
        <v>201</v>
      </c>
    </row>
    <row r="41" s="24" customFormat="1" spans="2:2">
      <c r="B41" s="1" t="s">
        <v>54</v>
      </c>
    </row>
    <row r="42" s="25" customFormat="1"/>
    <row r="43" s="1" customFormat="1" spans="1:7">
      <c r="A43" s="24" t="s">
        <v>26</v>
      </c>
      <c r="B43" s="24"/>
      <c r="C43" s="24"/>
      <c r="D43" s="24"/>
      <c r="E43" s="24"/>
      <c r="F43" s="24"/>
      <c r="G43" s="24"/>
    </row>
    <row r="44" s="1" customFormat="1" spans="1:7">
      <c r="A44" s="24"/>
      <c r="B44" s="24" t="s">
        <v>27</v>
      </c>
      <c r="C44" s="24"/>
      <c r="D44" s="24"/>
      <c r="E44" s="24"/>
      <c r="F44" s="24"/>
      <c r="G44" s="24"/>
    </row>
    <row r="45" spans="2:2">
      <c r="B45" s="23" t="s">
        <v>55</v>
      </c>
    </row>
    <row r="46" spans="2:2">
      <c r="B46" s="23" t="s">
        <v>56</v>
      </c>
    </row>
    <row r="48" spans="2:2">
      <c r="B48" s="24" t="s">
        <v>28</v>
      </c>
    </row>
    <row r="50" spans="2:2">
      <c r="B50" s="24" t="s">
        <v>29</v>
      </c>
    </row>
    <row r="55" spans="2:2">
      <c r="B55" s="27"/>
    </row>
    <row r="57" spans="1:1">
      <c r="A57" s="24" t="s">
        <v>30</v>
      </c>
    </row>
    <row r="60" spans="1:1">
      <c r="A60" s="24" t="s">
        <v>31</v>
      </c>
    </row>
    <row r="61" spans="1:1">
      <c r="A61" s="24" t="s">
        <v>32</v>
      </c>
    </row>
    <row r="64" spans="1:4">
      <c r="A64" s="24" t="s">
        <v>33</v>
      </c>
      <c r="D64" s="24" t="s">
        <v>34</v>
      </c>
    </row>
    <row r="67" spans="1:4">
      <c r="A67" s="24" t="s">
        <v>35</v>
      </c>
      <c r="D67" s="24" t="s">
        <v>36</v>
      </c>
    </row>
    <row r="68" spans="1:4">
      <c r="A68" s="24" t="s">
        <v>37</v>
      </c>
      <c r="D68" s="24" t="s">
        <v>38</v>
      </c>
    </row>
    <row r="73" spans="1:5">
      <c r="A73" s="1" t="s">
        <v>384</v>
      </c>
      <c r="D73" s="24" t="s">
        <v>40</v>
      </c>
      <c r="E73" s="24" t="s">
        <v>41</v>
      </c>
    </row>
    <row r="74" spans="1:5">
      <c r="A74" s="24" t="s">
        <v>324</v>
      </c>
      <c r="E74" s="24" t="s">
        <v>43</v>
      </c>
    </row>
  </sheetData>
  <mergeCells count="22">
    <mergeCell ref="A4:B4"/>
    <mergeCell ref="A31:E31"/>
    <mergeCell ref="A32:E32"/>
    <mergeCell ref="A34:E34"/>
    <mergeCell ref="A22:A24"/>
    <mergeCell ref="A25:A27"/>
    <mergeCell ref="A28:A30"/>
    <mergeCell ref="B22:B24"/>
    <mergeCell ref="B25:B27"/>
    <mergeCell ref="B28:B30"/>
    <mergeCell ref="D22:D24"/>
    <mergeCell ref="D25:D27"/>
    <mergeCell ref="D28:D30"/>
    <mergeCell ref="E22:E24"/>
    <mergeCell ref="E25:E27"/>
    <mergeCell ref="E28:E30"/>
    <mergeCell ref="F22:F24"/>
    <mergeCell ref="F25:F27"/>
    <mergeCell ref="F28:F30"/>
    <mergeCell ref="G22:G24"/>
    <mergeCell ref="G25:G27"/>
    <mergeCell ref="G28:G30"/>
  </mergeCells>
  <pageMargins left="0.393055555555556" right="0.17" top="0.84" bottom="0.590277777777778" header="0.5" footer="0.196527777777778"/>
  <pageSetup paperSize="1" scale="66" orientation="portrait" horizontalDpi="120" verticalDpi="72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81"/>
  <sheetViews>
    <sheetView zoomScaleSheetLayoutView="60" topLeftCell="A13" workbookViewId="0">
      <selection activeCell="A34" sqref="A34:G37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6.5714285714286" style="24" customWidth="1"/>
    <col min="4" max="4" width="12.552380952381" style="24" customWidth="1"/>
    <col min="5" max="5" width="14.857142857142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45681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385</v>
      </c>
      <c r="B7" s="26"/>
    </row>
    <row r="8" spans="1:2">
      <c r="A8" s="26" t="s">
        <v>386</v>
      </c>
      <c r="B8" s="26"/>
    </row>
    <row r="11" spans="1:1">
      <c r="A11" s="24" t="s">
        <v>2</v>
      </c>
    </row>
    <row r="13" spans="2:2">
      <c r="B13" s="24" t="s">
        <v>3</v>
      </c>
    </row>
    <row r="14" spans="2:2">
      <c r="B14" s="24" t="s">
        <v>4</v>
      </c>
    </row>
    <row r="16" spans="1:1">
      <c r="A16" s="24" t="s">
        <v>5</v>
      </c>
    </row>
    <row r="17" ht="15" spans="3:3">
      <c r="C17" s="27" t="s">
        <v>118</v>
      </c>
    </row>
    <row r="18" ht="25.5" customHeight="1" spans="1:7">
      <c r="A18" s="28" t="s">
        <v>6</v>
      </c>
      <c r="B18" s="28" t="s">
        <v>7</v>
      </c>
      <c r="C18" s="28" t="s">
        <v>8</v>
      </c>
      <c r="D18" s="28" t="s">
        <v>9</v>
      </c>
      <c r="E18" s="29" t="s">
        <v>10</v>
      </c>
      <c r="F18" s="30"/>
      <c r="G18" s="31" t="s">
        <v>11</v>
      </c>
    </row>
    <row r="19" spans="1:7">
      <c r="A19" s="32">
        <v>1</v>
      </c>
      <c r="B19" s="32" t="s">
        <v>12</v>
      </c>
      <c r="C19" s="64" t="s">
        <v>129</v>
      </c>
      <c r="D19" s="65">
        <v>41995</v>
      </c>
      <c r="E19" s="36">
        <f>(D19*0.78)-4000</f>
        <v>28756.1</v>
      </c>
      <c r="F19" s="32" t="s">
        <v>14</v>
      </c>
      <c r="G19" s="66">
        <f>E19*A19</f>
        <v>28756.1</v>
      </c>
    </row>
    <row r="20" spans="1:7">
      <c r="A20" s="38"/>
      <c r="B20" s="38"/>
      <c r="C20" s="67" t="s">
        <v>120</v>
      </c>
      <c r="D20" s="68"/>
      <c r="E20" s="42"/>
      <c r="F20" s="38"/>
      <c r="G20" s="69"/>
    </row>
    <row r="21" ht="15" spans="1:7">
      <c r="A21" s="14"/>
      <c r="B21" s="14"/>
      <c r="C21" s="70" t="s">
        <v>130</v>
      </c>
      <c r="D21" s="13"/>
      <c r="E21" s="47"/>
      <c r="F21" s="14"/>
      <c r="G21" s="71"/>
    </row>
    <row r="22" spans="1:7">
      <c r="A22" s="32">
        <v>2</v>
      </c>
      <c r="B22" s="32" t="s">
        <v>12</v>
      </c>
      <c r="C22" s="34" t="s">
        <v>105</v>
      </c>
      <c r="D22" s="35">
        <v>28995</v>
      </c>
      <c r="E22" s="36">
        <f>(D22*0.78)-1300</f>
        <v>21316.1</v>
      </c>
      <c r="F22" s="32" t="s">
        <v>14</v>
      </c>
      <c r="G22" s="37">
        <f>E22*A22</f>
        <v>42632.2</v>
      </c>
    </row>
    <row r="23" spans="1:7">
      <c r="A23" s="38"/>
      <c r="B23" s="38"/>
      <c r="C23" s="40" t="s">
        <v>74</v>
      </c>
      <c r="D23" s="41"/>
      <c r="E23" s="42"/>
      <c r="F23" s="38"/>
      <c r="G23" s="43"/>
    </row>
    <row r="24" spans="1:7">
      <c r="A24" s="38"/>
      <c r="B24" s="38"/>
      <c r="C24" s="40" t="s">
        <v>106</v>
      </c>
      <c r="D24" s="41"/>
      <c r="E24" s="42"/>
      <c r="F24" s="38"/>
      <c r="G24" s="43"/>
    </row>
    <row r="25" ht="15" spans="1:7">
      <c r="A25" s="14"/>
      <c r="B25" s="14"/>
      <c r="C25" s="45" t="s">
        <v>107</v>
      </c>
      <c r="D25" s="46"/>
      <c r="E25" s="47"/>
      <c r="F25" s="14"/>
      <c r="G25" s="48"/>
    </row>
    <row r="26" ht="15" spans="1:7">
      <c r="A26" s="49" t="s">
        <v>18</v>
      </c>
      <c r="B26" s="50"/>
      <c r="C26" s="50"/>
      <c r="D26" s="51"/>
      <c r="E26" s="52"/>
      <c r="F26" s="129" t="s">
        <v>14</v>
      </c>
      <c r="G26" s="54">
        <v>600</v>
      </c>
    </row>
    <row r="27" ht="17.25" spans="1:7">
      <c r="A27" s="55" t="s">
        <v>19</v>
      </c>
      <c r="B27" s="56"/>
      <c r="C27" s="56"/>
      <c r="D27" s="57"/>
      <c r="E27" s="58"/>
      <c r="F27" s="59" t="s">
        <v>14</v>
      </c>
      <c r="G27" s="60">
        <f>SUM(G19:G26)</f>
        <v>71988.3</v>
      </c>
    </row>
    <row r="28" ht="16.5" spans="1:7">
      <c r="A28" s="61"/>
      <c r="B28" s="61"/>
      <c r="C28" s="61"/>
      <c r="D28" s="61"/>
      <c r="E28" s="61"/>
      <c r="F28" s="62"/>
      <c r="G28" s="63"/>
    </row>
    <row r="29" ht="15" spans="3:3">
      <c r="C29" s="27" t="s">
        <v>121</v>
      </c>
    </row>
    <row r="30" ht="25.5" customHeight="1" spans="1:7">
      <c r="A30" s="28" t="s">
        <v>6</v>
      </c>
      <c r="B30" s="28" t="s">
        <v>7</v>
      </c>
      <c r="C30" s="28" t="s">
        <v>8</v>
      </c>
      <c r="D30" s="28" t="s">
        <v>9</v>
      </c>
      <c r="E30" s="29" t="s">
        <v>10</v>
      </c>
      <c r="F30" s="30"/>
      <c r="G30" s="31" t="s">
        <v>11</v>
      </c>
    </row>
    <row r="31" spans="1:7">
      <c r="A31" s="32">
        <v>1</v>
      </c>
      <c r="B31" s="32" t="s">
        <v>12</v>
      </c>
      <c r="C31" s="64" t="s">
        <v>129</v>
      </c>
      <c r="D31" s="65">
        <v>41995</v>
      </c>
      <c r="E31" s="36">
        <f>(D31*0.78)-4000</f>
        <v>28756.1</v>
      </c>
      <c r="F31" s="32" t="s">
        <v>14</v>
      </c>
      <c r="G31" s="66">
        <f>E31*A31</f>
        <v>28756.1</v>
      </c>
    </row>
    <row r="32" spans="1:7">
      <c r="A32" s="38"/>
      <c r="B32" s="38"/>
      <c r="C32" s="67" t="s">
        <v>120</v>
      </c>
      <c r="D32" s="68"/>
      <c r="E32" s="42"/>
      <c r="F32" s="38"/>
      <c r="G32" s="69"/>
    </row>
    <row r="33" ht="15" spans="1:7">
      <c r="A33" s="14"/>
      <c r="B33" s="14"/>
      <c r="C33" s="70" t="s">
        <v>130</v>
      </c>
      <c r="D33" s="13"/>
      <c r="E33" s="47"/>
      <c r="F33" s="14"/>
      <c r="G33" s="71"/>
    </row>
    <row r="34" spans="1:7">
      <c r="A34" s="32">
        <v>2</v>
      </c>
      <c r="B34" s="32" t="s">
        <v>12</v>
      </c>
      <c r="C34" s="34" t="s">
        <v>387</v>
      </c>
      <c r="D34" s="35">
        <v>24995</v>
      </c>
      <c r="E34" s="36">
        <f>(D34*0.78)-800</f>
        <v>18696.1</v>
      </c>
      <c r="F34" s="32" t="s">
        <v>14</v>
      </c>
      <c r="G34" s="37">
        <f>E34*A34</f>
        <v>37392.2</v>
      </c>
    </row>
    <row r="35" spans="1:7">
      <c r="A35" s="38"/>
      <c r="B35" s="38"/>
      <c r="C35" s="40" t="s">
        <v>388</v>
      </c>
      <c r="D35" s="41"/>
      <c r="E35" s="42"/>
      <c r="F35" s="38"/>
      <c r="G35" s="43"/>
    </row>
    <row r="36" spans="1:7">
      <c r="A36" s="38"/>
      <c r="B36" s="38"/>
      <c r="C36" s="40" t="s">
        <v>389</v>
      </c>
      <c r="D36" s="41"/>
      <c r="E36" s="42"/>
      <c r="F36" s="38"/>
      <c r="G36" s="43"/>
    </row>
    <row r="37" ht="15" spans="1:7">
      <c r="A37" s="14"/>
      <c r="B37" s="14"/>
      <c r="C37" s="45" t="s">
        <v>390</v>
      </c>
      <c r="D37" s="46"/>
      <c r="E37" s="47"/>
      <c r="F37" s="14"/>
      <c r="G37" s="48"/>
    </row>
    <row r="38" ht="15" spans="1:7">
      <c r="A38" s="49" t="s">
        <v>18</v>
      </c>
      <c r="B38" s="50"/>
      <c r="C38" s="50"/>
      <c r="D38" s="51"/>
      <c r="E38" s="52"/>
      <c r="F38" s="129" t="s">
        <v>14</v>
      </c>
      <c r="G38" s="54">
        <v>600</v>
      </c>
    </row>
    <row r="39" ht="17.25" spans="1:7">
      <c r="A39" s="55" t="s">
        <v>19</v>
      </c>
      <c r="B39" s="56"/>
      <c r="C39" s="56"/>
      <c r="D39" s="57"/>
      <c r="E39" s="58"/>
      <c r="F39" s="59" t="s">
        <v>14</v>
      </c>
      <c r="G39" s="60">
        <f>SUM(G31:G38)</f>
        <v>66748.3</v>
      </c>
    </row>
    <row r="40" ht="16.5" spans="1:7">
      <c r="A40" s="61"/>
      <c r="B40" s="61"/>
      <c r="C40" s="61"/>
      <c r="D40" s="61"/>
      <c r="E40" s="61"/>
      <c r="F40" s="62"/>
      <c r="G40" s="63"/>
    </row>
    <row r="41" spans="1:1">
      <c r="A41" s="24" t="s">
        <v>20</v>
      </c>
    </row>
    <row r="42" spans="2:2">
      <c r="B42" s="24" t="s">
        <v>21</v>
      </c>
    </row>
    <row r="44" s="24" customFormat="1" spans="1:1">
      <c r="A44" s="24" t="s">
        <v>22</v>
      </c>
    </row>
    <row r="45" s="25" customFormat="1" spans="2:2">
      <c r="B45" s="1" t="s">
        <v>65</v>
      </c>
    </row>
    <row r="46" s="25" customFormat="1" spans="2:2">
      <c r="B46" s="1" t="s">
        <v>66</v>
      </c>
    </row>
    <row r="47" s="25" customFormat="1" spans="2:2">
      <c r="B47" s="1" t="s">
        <v>67</v>
      </c>
    </row>
    <row r="48" s="25" customFormat="1" spans="2:2">
      <c r="B48" s="1" t="s">
        <v>23</v>
      </c>
    </row>
    <row r="50" spans="1:1">
      <c r="A50" s="24" t="s">
        <v>24</v>
      </c>
    </row>
    <row r="51" s="25" customFormat="1" spans="2:2">
      <c r="B51" s="1" t="s">
        <v>54</v>
      </c>
    </row>
    <row r="52" s="25" customFormat="1" spans="2:2">
      <c r="B52" s="1" t="s">
        <v>25</v>
      </c>
    </row>
    <row r="54" spans="1:1">
      <c r="A54" s="24" t="s">
        <v>26</v>
      </c>
    </row>
    <row r="55" spans="2:2">
      <c r="B55" s="24" t="s">
        <v>27</v>
      </c>
    </row>
    <row r="57" spans="2:2">
      <c r="B57" s="24" t="s">
        <v>28</v>
      </c>
    </row>
    <row r="59" spans="2:2">
      <c r="B59" s="24" t="s">
        <v>29</v>
      </c>
    </row>
    <row r="64" spans="1:1">
      <c r="A64" s="24" t="s">
        <v>30</v>
      </c>
    </row>
    <row r="67" spans="1:1">
      <c r="A67" s="24" t="s">
        <v>31</v>
      </c>
    </row>
    <row r="68" spans="1:1">
      <c r="A68" s="24" t="s">
        <v>32</v>
      </c>
    </row>
    <row r="71" spans="1:4">
      <c r="A71" s="24" t="s">
        <v>33</v>
      </c>
      <c r="D71" s="24" t="s">
        <v>34</v>
      </c>
    </row>
    <row r="74" spans="1:4">
      <c r="A74" s="24" t="s">
        <v>35</v>
      </c>
      <c r="D74" s="24" t="s">
        <v>36</v>
      </c>
    </row>
    <row r="75" spans="1:4">
      <c r="A75" s="24" t="s">
        <v>37</v>
      </c>
      <c r="D75" s="24" t="s">
        <v>38</v>
      </c>
    </row>
    <row r="80" spans="1:5">
      <c r="A80" s="1" t="s">
        <v>391</v>
      </c>
      <c r="D80" s="24" t="s">
        <v>40</v>
      </c>
      <c r="E80" s="24" t="s">
        <v>41</v>
      </c>
    </row>
    <row r="81" spans="1:5">
      <c r="A81" s="1" t="s">
        <v>392</v>
      </c>
      <c r="E81" s="24" t="s">
        <v>43</v>
      </c>
    </row>
  </sheetData>
  <mergeCells count="29">
    <mergeCell ref="A4:B4"/>
    <mergeCell ref="A26:E26"/>
    <mergeCell ref="A27:E27"/>
    <mergeCell ref="A38:E38"/>
    <mergeCell ref="A39:E39"/>
    <mergeCell ref="A19:A21"/>
    <mergeCell ref="A22:A25"/>
    <mergeCell ref="A31:A33"/>
    <mergeCell ref="A34:A37"/>
    <mergeCell ref="B19:B21"/>
    <mergeCell ref="B22:B25"/>
    <mergeCell ref="B31:B33"/>
    <mergeCell ref="B34:B37"/>
    <mergeCell ref="D19:D21"/>
    <mergeCell ref="D22:D25"/>
    <mergeCell ref="D31:D33"/>
    <mergeCell ref="D34:D37"/>
    <mergeCell ref="E19:E21"/>
    <mergeCell ref="E22:E25"/>
    <mergeCell ref="E31:E33"/>
    <mergeCell ref="E34:E37"/>
    <mergeCell ref="F19:F21"/>
    <mergeCell ref="F22:F25"/>
    <mergeCell ref="F31:F33"/>
    <mergeCell ref="F34:F37"/>
    <mergeCell ref="G19:G21"/>
    <mergeCell ref="G22:G25"/>
    <mergeCell ref="G31:G33"/>
    <mergeCell ref="G34:G37"/>
  </mergeCells>
  <pageMargins left="0.393055555555556" right="0.17" top="0.84" bottom="0.590277777777778" header="0.5" footer="0.196527777777778"/>
  <pageSetup paperSize="1" scale="59" orientation="portrait" horizontalDpi="120" verticalDpi="72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8"/>
  <sheetViews>
    <sheetView zoomScaleSheetLayoutView="60" workbookViewId="0">
      <selection activeCell="A67" sqref="A67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6.5714285714286" style="24" customWidth="1"/>
    <col min="4" max="4" width="12.552380952381" style="24" customWidth="1"/>
    <col min="5" max="5" width="14.857142857142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45684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393</v>
      </c>
      <c r="B7" s="26"/>
    </row>
    <row r="8" spans="1:2">
      <c r="A8" s="26" t="s">
        <v>394</v>
      </c>
      <c r="B8" s="26"/>
    </row>
    <row r="11" spans="1:1">
      <c r="A11" s="24" t="s">
        <v>2</v>
      </c>
    </row>
    <row r="13" spans="2:2">
      <c r="B13" s="24" t="s">
        <v>3</v>
      </c>
    </row>
    <row r="14" spans="2:2">
      <c r="B14" s="24" t="s">
        <v>4</v>
      </c>
    </row>
    <row r="16" spans="1:1">
      <c r="A16" s="24" t="s">
        <v>5</v>
      </c>
    </row>
    <row r="17" ht="15" spans="3:3">
      <c r="C17" s="27"/>
    </row>
    <row r="18" ht="25.5" customHeight="1" spans="1:7">
      <c r="A18" s="28" t="s">
        <v>6</v>
      </c>
      <c r="B18" s="28" t="s">
        <v>7</v>
      </c>
      <c r="C18" s="28" t="s">
        <v>8</v>
      </c>
      <c r="D18" s="28" t="s">
        <v>9</v>
      </c>
      <c r="E18" s="29" t="s">
        <v>10</v>
      </c>
      <c r="F18" s="30"/>
      <c r="G18" s="31" t="s">
        <v>11</v>
      </c>
    </row>
    <row r="19" spans="1:7">
      <c r="A19" s="32">
        <v>1</v>
      </c>
      <c r="B19" s="32" t="s">
        <v>12</v>
      </c>
      <c r="C19" s="64" t="s">
        <v>62</v>
      </c>
      <c r="D19" s="65">
        <v>76595</v>
      </c>
      <c r="E19" s="36">
        <f>(D19*0.78)-7000</f>
        <v>52744.1</v>
      </c>
      <c r="F19" s="32" t="s">
        <v>14</v>
      </c>
      <c r="G19" s="66">
        <f>E19*A19</f>
        <v>52744.1</v>
      </c>
    </row>
    <row r="20" spans="1:7">
      <c r="A20" s="38"/>
      <c r="B20" s="38"/>
      <c r="C20" s="67" t="s">
        <v>63</v>
      </c>
      <c r="D20" s="68"/>
      <c r="E20" s="42"/>
      <c r="F20" s="38"/>
      <c r="G20" s="69"/>
    </row>
    <row r="21" ht="15" spans="1:7">
      <c r="A21" s="14"/>
      <c r="B21" s="14"/>
      <c r="C21" s="70" t="s">
        <v>64</v>
      </c>
      <c r="D21" s="13"/>
      <c r="E21" s="47"/>
      <c r="F21" s="14"/>
      <c r="G21" s="71"/>
    </row>
    <row r="22" ht="15" spans="1:7">
      <c r="A22" s="49" t="s">
        <v>18</v>
      </c>
      <c r="B22" s="50"/>
      <c r="C22" s="50"/>
      <c r="D22" s="51"/>
      <c r="E22" s="52"/>
      <c r="F22" s="129" t="s">
        <v>14</v>
      </c>
      <c r="G22" s="54">
        <v>600</v>
      </c>
    </row>
    <row r="23" ht="17.25" spans="1:7">
      <c r="A23" s="55" t="s">
        <v>19</v>
      </c>
      <c r="B23" s="56"/>
      <c r="C23" s="56"/>
      <c r="D23" s="57"/>
      <c r="E23" s="58"/>
      <c r="F23" s="59" t="s">
        <v>14</v>
      </c>
      <c r="G23" s="60">
        <f>SUM(G19:G22)</f>
        <v>53344.1</v>
      </c>
    </row>
    <row r="24" ht="16.5" spans="1:7">
      <c r="A24" s="61"/>
      <c r="B24" s="61"/>
      <c r="C24" s="61"/>
      <c r="D24" s="61"/>
      <c r="E24" s="61"/>
      <c r="F24" s="62"/>
      <c r="G24" s="63"/>
    </row>
    <row r="25" spans="1:1">
      <c r="A25" s="24" t="s">
        <v>20</v>
      </c>
    </row>
    <row r="26" spans="2:2">
      <c r="B26" s="24" t="s">
        <v>21</v>
      </c>
    </row>
    <row r="28" s="24" customFormat="1" spans="1:1">
      <c r="A28" s="24" t="s">
        <v>22</v>
      </c>
    </row>
    <row r="29" s="25" customFormat="1" spans="2:2">
      <c r="B29" s="1" t="s">
        <v>65</v>
      </c>
    </row>
    <row r="30" s="25" customFormat="1" spans="2:2">
      <c r="B30" s="1" t="s">
        <v>66</v>
      </c>
    </row>
    <row r="31" s="25" customFormat="1" spans="2:2">
      <c r="B31" s="1" t="s">
        <v>67</v>
      </c>
    </row>
    <row r="33" spans="1:1">
      <c r="A33" s="24" t="s">
        <v>24</v>
      </c>
    </row>
    <row r="34" s="25" customFormat="1" spans="2:2">
      <c r="B34" s="1" t="s">
        <v>54</v>
      </c>
    </row>
    <row r="36" spans="1:1">
      <c r="A36" s="24" t="s">
        <v>26</v>
      </c>
    </row>
    <row r="37" spans="2:2">
      <c r="B37" s="24" t="s">
        <v>27</v>
      </c>
    </row>
    <row r="39" spans="2:2">
      <c r="B39" s="24" t="s">
        <v>28</v>
      </c>
    </row>
    <row r="41" spans="2:2">
      <c r="B41" s="24" t="s">
        <v>29</v>
      </c>
    </row>
    <row r="44" spans="2:2">
      <c r="B44" s="106" t="s">
        <v>263</v>
      </c>
    </row>
    <row r="45" spans="2:2">
      <c r="B45" s="106"/>
    </row>
    <row r="46" spans="2:2">
      <c r="B46" s="106"/>
    </row>
    <row r="47" spans="2:2">
      <c r="B47" s="106"/>
    </row>
    <row r="51" spans="1:1">
      <c r="A51" s="24" t="s">
        <v>30</v>
      </c>
    </row>
    <row r="54" spans="1:1">
      <c r="A54" s="24" t="s">
        <v>31</v>
      </c>
    </row>
    <row r="55" spans="1:1">
      <c r="A55" s="24" t="s">
        <v>32</v>
      </c>
    </row>
    <row r="58" spans="1:4">
      <c r="A58" s="24" t="s">
        <v>33</v>
      </c>
      <c r="D58" s="24" t="s">
        <v>34</v>
      </c>
    </row>
    <row r="61" spans="1:4">
      <c r="A61" s="24" t="s">
        <v>35</v>
      </c>
      <c r="D61" s="24" t="s">
        <v>36</v>
      </c>
    </row>
    <row r="62" spans="1:4">
      <c r="A62" s="24" t="s">
        <v>37</v>
      </c>
      <c r="D62" s="24" t="s">
        <v>38</v>
      </c>
    </row>
    <row r="67" spans="1:5">
      <c r="A67" s="1" t="s">
        <v>395</v>
      </c>
      <c r="D67" s="24" t="s">
        <v>40</v>
      </c>
      <c r="E67" s="24" t="s">
        <v>41</v>
      </c>
    </row>
    <row r="68" spans="1:5">
      <c r="A68" s="1" t="s">
        <v>69</v>
      </c>
      <c r="E68" s="24" t="s">
        <v>43</v>
      </c>
    </row>
  </sheetData>
  <mergeCells count="9">
    <mergeCell ref="A4:B4"/>
    <mergeCell ref="A22:E22"/>
    <mergeCell ref="A23:E23"/>
    <mergeCell ref="A19:A21"/>
    <mergeCell ref="B19:B21"/>
    <mergeCell ref="D19:D21"/>
    <mergeCell ref="E19:E21"/>
    <mergeCell ref="F19:F21"/>
    <mergeCell ref="G19:G21"/>
  </mergeCells>
  <pageMargins left="0.393055555555556" right="0.17" top="0.84" bottom="0.590277777777778" header="0.5" footer="0.196527777777778"/>
  <pageSetup paperSize="1" scale="72" orientation="portrait" horizontalDpi="120" verticalDpi="72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6"/>
  <sheetViews>
    <sheetView zoomScaleSheetLayoutView="60" workbookViewId="0">
      <selection activeCell="D25" sqref="D25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6.5714285714286" style="24" customWidth="1"/>
    <col min="4" max="4" width="12.552380952381" style="24" customWidth="1"/>
    <col min="5" max="5" width="14.857142857142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45684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396</v>
      </c>
      <c r="B7" s="26"/>
    </row>
    <row r="8" spans="1:2">
      <c r="A8" s="26" t="s">
        <v>397</v>
      </c>
      <c r="B8" s="26"/>
    </row>
    <row r="9" spans="1:2">
      <c r="A9" s="26" t="s">
        <v>398</v>
      </c>
      <c r="B9" s="26"/>
    </row>
    <row r="10" spans="1:2">
      <c r="A10" s="26" t="s">
        <v>399</v>
      </c>
      <c r="B10" s="26"/>
    </row>
    <row r="13" spans="1:1">
      <c r="A13" s="24" t="s">
        <v>2</v>
      </c>
    </row>
    <row r="15" spans="2:2">
      <c r="B15" s="24" t="s">
        <v>3</v>
      </c>
    </row>
    <row r="16" spans="2:2">
      <c r="B16" s="24" t="s">
        <v>4</v>
      </c>
    </row>
    <row r="18" spans="1:1">
      <c r="A18" s="24" t="s">
        <v>48</v>
      </c>
    </row>
    <row r="19" ht="15" spans="3:3">
      <c r="C19" s="27" t="s">
        <v>118</v>
      </c>
    </row>
    <row r="20" ht="25.5" customHeight="1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spans="1:7">
      <c r="A21" s="32">
        <v>4</v>
      </c>
      <c r="B21" s="32" t="s">
        <v>12</v>
      </c>
      <c r="C21" s="64" t="s">
        <v>129</v>
      </c>
      <c r="D21" s="65">
        <v>41995</v>
      </c>
      <c r="E21" s="36">
        <f>(D21*0.78)-4000</f>
        <v>28756.1</v>
      </c>
      <c r="F21" s="32" t="s">
        <v>14</v>
      </c>
      <c r="G21" s="66">
        <f>E21*A21</f>
        <v>115024.4</v>
      </c>
    </row>
    <row r="22" spans="1:7">
      <c r="A22" s="38"/>
      <c r="B22" s="38"/>
      <c r="C22" s="67" t="s">
        <v>120</v>
      </c>
      <c r="D22" s="68"/>
      <c r="E22" s="42"/>
      <c r="F22" s="38"/>
      <c r="G22" s="69"/>
    </row>
    <row r="23" ht="15" spans="1:7">
      <c r="A23" s="14"/>
      <c r="B23" s="14"/>
      <c r="C23" s="70" t="s">
        <v>130</v>
      </c>
      <c r="D23" s="13"/>
      <c r="E23" s="47"/>
      <c r="F23" s="14"/>
      <c r="G23" s="71"/>
    </row>
    <row r="24" customFormat="1" ht="17.25" spans="1:7">
      <c r="A24" s="99" t="s">
        <v>19</v>
      </c>
      <c r="B24" s="100"/>
      <c r="C24" s="100"/>
      <c r="D24" s="100"/>
      <c r="E24" s="101"/>
      <c r="F24" s="102" t="s">
        <v>14</v>
      </c>
      <c r="G24" s="103">
        <f>SUM(G21)</f>
        <v>115024.4</v>
      </c>
    </row>
    <row r="25" customFormat="1" ht="15.75" spans="1:7">
      <c r="A25" s="9" t="s">
        <v>52</v>
      </c>
      <c r="B25" s="10"/>
      <c r="C25" s="11"/>
      <c r="D25" s="12"/>
      <c r="E25" s="13"/>
      <c r="F25" s="14" t="s">
        <v>14</v>
      </c>
      <c r="G25" s="15">
        <v>33400</v>
      </c>
    </row>
    <row r="26" s="2" customFormat="1" ht="15" spans="1:7">
      <c r="A26" s="4" t="s">
        <v>18</v>
      </c>
      <c r="B26" s="16"/>
      <c r="C26" s="16"/>
      <c r="D26" s="5"/>
      <c r="E26" s="6"/>
      <c r="F26" s="17" t="s">
        <v>14</v>
      </c>
      <c r="G26" s="8">
        <v>600</v>
      </c>
    </row>
    <row r="27" s="1" customFormat="1" ht="17.25" spans="1:7">
      <c r="A27" s="99" t="s">
        <v>53</v>
      </c>
      <c r="B27" s="104"/>
      <c r="C27" s="104"/>
      <c r="D27" s="100"/>
      <c r="E27" s="101"/>
      <c r="F27" s="105" t="s">
        <v>14</v>
      </c>
      <c r="G27" s="103">
        <f>SUM(G24:G26)</f>
        <v>149024.4</v>
      </c>
    </row>
    <row r="28" ht="16.5" spans="1:7">
      <c r="A28" s="61"/>
      <c r="B28" s="61"/>
      <c r="C28" s="61"/>
      <c r="D28" s="61"/>
      <c r="E28" s="61"/>
      <c r="F28" s="62"/>
      <c r="G28" s="63"/>
    </row>
    <row r="29" spans="1:1">
      <c r="A29" s="24" t="s">
        <v>20</v>
      </c>
    </row>
    <row r="30" spans="2:2">
      <c r="B30" s="24" t="s">
        <v>21</v>
      </c>
    </row>
    <row r="32" spans="1:1">
      <c r="A32" s="24" t="s">
        <v>24</v>
      </c>
    </row>
    <row r="33" s="25" customFormat="1" spans="2:2">
      <c r="B33" s="1" t="s">
        <v>54</v>
      </c>
    </row>
    <row r="35" spans="1:1">
      <c r="A35" s="24" t="s">
        <v>26</v>
      </c>
    </row>
    <row r="36" spans="2:2">
      <c r="B36" s="24" t="s">
        <v>27</v>
      </c>
    </row>
    <row r="38" spans="2:2">
      <c r="B38" s="23" t="s">
        <v>84</v>
      </c>
    </row>
    <row r="40" spans="2:2">
      <c r="B40" s="24" t="s">
        <v>28</v>
      </c>
    </row>
    <row r="42" spans="2:2">
      <c r="B42" s="24" t="s">
        <v>29</v>
      </c>
    </row>
    <row r="43" spans="2:2">
      <c r="B43" s="106"/>
    </row>
    <row r="44" spans="2:2">
      <c r="B44" s="106"/>
    </row>
    <row r="45" spans="2:2">
      <c r="B45" s="106"/>
    </row>
    <row r="49" spans="1:1">
      <c r="A49" s="24" t="s">
        <v>30</v>
      </c>
    </row>
    <row r="52" spans="1:1">
      <c r="A52" s="24" t="s">
        <v>31</v>
      </c>
    </row>
    <row r="53" spans="1:1">
      <c r="A53" s="24" t="s">
        <v>32</v>
      </c>
    </row>
    <row r="56" spans="1:4">
      <c r="A56" s="24" t="s">
        <v>33</v>
      </c>
      <c r="D56" s="24" t="s">
        <v>34</v>
      </c>
    </row>
    <row r="59" spans="1:4">
      <c r="A59" s="24" t="s">
        <v>35</v>
      </c>
      <c r="D59" s="24" t="s">
        <v>36</v>
      </c>
    </row>
    <row r="60" spans="1:4">
      <c r="A60" s="24" t="s">
        <v>37</v>
      </c>
      <c r="D60" s="24" t="s">
        <v>38</v>
      </c>
    </row>
    <row r="65" spans="1:5">
      <c r="A65" s="1" t="s">
        <v>400</v>
      </c>
      <c r="D65" s="24" t="s">
        <v>40</v>
      </c>
      <c r="E65" s="24" t="s">
        <v>41</v>
      </c>
    </row>
    <row r="66" spans="1:5">
      <c r="A66" s="1" t="s">
        <v>401</v>
      </c>
      <c r="E66" s="24" t="s">
        <v>43</v>
      </c>
    </row>
  </sheetData>
  <mergeCells count="10">
    <mergeCell ref="A4:B4"/>
    <mergeCell ref="A24:E24"/>
    <mergeCell ref="A26:E26"/>
    <mergeCell ref="A27:E27"/>
    <mergeCell ref="A21:A23"/>
    <mergeCell ref="B21:B23"/>
    <mergeCell ref="D21:D23"/>
    <mergeCell ref="E21:E23"/>
    <mergeCell ref="F21:F23"/>
    <mergeCell ref="G21:G23"/>
  </mergeCells>
  <pageMargins left="0.393055555555556" right="0.17" top="0.84" bottom="0.590277777777778" header="0.5" footer="0.196527777777778"/>
  <pageSetup paperSize="1" scale="74" orientation="portrait" horizontalDpi="120" verticalDpi="7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6"/>
  <sheetViews>
    <sheetView zoomScaleSheetLayoutView="60" workbookViewId="0">
      <selection activeCell="A27" sqref="A27:E27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6.5714285714286" style="24" customWidth="1"/>
    <col min="4" max="4" width="12.552380952381" style="24" customWidth="1"/>
    <col min="5" max="5" width="14.857142857142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45684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396</v>
      </c>
      <c r="B7" s="26"/>
    </row>
    <row r="8" spans="1:2">
      <c r="A8" s="26" t="s">
        <v>397</v>
      </c>
      <c r="B8" s="26"/>
    </row>
    <row r="9" spans="1:2">
      <c r="A9" s="26" t="s">
        <v>398</v>
      </c>
      <c r="B9" s="26"/>
    </row>
    <row r="10" spans="1:2">
      <c r="A10" s="26" t="s">
        <v>399</v>
      </c>
      <c r="B10" s="26"/>
    </row>
    <row r="13" spans="1:1">
      <c r="A13" s="24" t="s">
        <v>2</v>
      </c>
    </row>
    <row r="15" spans="2:2">
      <c r="B15" s="24" t="s">
        <v>3</v>
      </c>
    </row>
    <row r="16" spans="2:2">
      <c r="B16" s="24" t="s">
        <v>4</v>
      </c>
    </row>
    <row r="18" spans="1:1">
      <c r="A18" s="24" t="s">
        <v>48</v>
      </c>
    </row>
    <row r="19" ht="15" spans="3:3">
      <c r="C19" s="27" t="s">
        <v>121</v>
      </c>
    </row>
    <row r="20" ht="25.5" customHeight="1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spans="1:7">
      <c r="A21" s="32">
        <v>2</v>
      </c>
      <c r="B21" s="32" t="s">
        <v>12</v>
      </c>
      <c r="C21" s="64" t="s">
        <v>129</v>
      </c>
      <c r="D21" s="65">
        <v>41995</v>
      </c>
      <c r="E21" s="36">
        <f>(D21*0.78)-4000</f>
        <v>28756.1</v>
      </c>
      <c r="F21" s="32" t="s">
        <v>14</v>
      </c>
      <c r="G21" s="66">
        <f>E21*A21</f>
        <v>57512.2</v>
      </c>
    </row>
    <row r="22" spans="1:7">
      <c r="A22" s="38"/>
      <c r="B22" s="38"/>
      <c r="C22" s="67" t="s">
        <v>120</v>
      </c>
      <c r="D22" s="68"/>
      <c r="E22" s="42"/>
      <c r="F22" s="38"/>
      <c r="G22" s="69"/>
    </row>
    <row r="23" ht="15" spans="1:7">
      <c r="A23" s="14"/>
      <c r="B23" s="14"/>
      <c r="C23" s="70" t="s">
        <v>130</v>
      </c>
      <c r="D23" s="13"/>
      <c r="E23" s="47"/>
      <c r="F23" s="14"/>
      <c r="G23" s="71"/>
    </row>
    <row r="24" customFormat="1" ht="17.25" spans="1:7">
      <c r="A24" s="99" t="s">
        <v>19</v>
      </c>
      <c r="B24" s="100"/>
      <c r="C24" s="100"/>
      <c r="D24" s="100"/>
      <c r="E24" s="101"/>
      <c r="F24" s="102" t="s">
        <v>14</v>
      </c>
      <c r="G24" s="103">
        <f>SUM(G21)</f>
        <v>57512.2</v>
      </c>
    </row>
    <row r="25" customFormat="1" ht="15.75" spans="1:7">
      <c r="A25" s="9" t="s">
        <v>52</v>
      </c>
      <c r="B25" s="10"/>
      <c r="C25" s="11"/>
      <c r="D25" s="12"/>
      <c r="E25" s="13"/>
      <c r="F25" s="14" t="s">
        <v>14</v>
      </c>
      <c r="G25" s="15">
        <v>16700</v>
      </c>
    </row>
    <row r="26" s="2" customFormat="1" ht="15" spans="1:7">
      <c r="A26" s="4" t="s">
        <v>18</v>
      </c>
      <c r="B26" s="16"/>
      <c r="C26" s="16"/>
      <c r="D26" s="5"/>
      <c r="E26" s="6"/>
      <c r="F26" s="17" t="s">
        <v>14</v>
      </c>
      <c r="G26" s="8">
        <v>600</v>
      </c>
    </row>
    <row r="27" s="1" customFormat="1" ht="17.25" spans="1:7">
      <c r="A27" s="99" t="s">
        <v>53</v>
      </c>
      <c r="B27" s="104"/>
      <c r="C27" s="104"/>
      <c r="D27" s="100"/>
      <c r="E27" s="101"/>
      <c r="F27" s="105" t="s">
        <v>14</v>
      </c>
      <c r="G27" s="103">
        <f>SUM(G24:G26)</f>
        <v>74812.2</v>
      </c>
    </row>
    <row r="28" ht="16.5" spans="1:7">
      <c r="A28" s="61"/>
      <c r="B28" s="61"/>
      <c r="C28" s="61"/>
      <c r="D28" s="61"/>
      <c r="E28" s="61"/>
      <c r="F28" s="62"/>
      <c r="G28" s="63"/>
    </row>
    <row r="29" spans="1:1">
      <c r="A29" s="24" t="s">
        <v>20</v>
      </c>
    </row>
    <row r="30" spans="2:2">
      <c r="B30" s="24" t="s">
        <v>21</v>
      </c>
    </row>
    <row r="32" spans="1:1">
      <c r="A32" s="24" t="s">
        <v>24</v>
      </c>
    </row>
    <row r="33" s="25" customFormat="1" spans="2:2">
      <c r="B33" s="1" t="s">
        <v>54</v>
      </c>
    </row>
    <row r="35" s="1" customFormat="1" spans="1:1">
      <c r="A35" s="1" t="s">
        <v>180</v>
      </c>
    </row>
    <row r="36" s="1" customFormat="1" spans="2:2">
      <c r="B36" s="1" t="s">
        <v>181</v>
      </c>
    </row>
    <row r="37" spans="2:2">
      <c r="B37" s="24" t="s">
        <v>27</v>
      </c>
    </row>
    <row r="39" spans="2:2">
      <c r="B39" s="23" t="s">
        <v>84</v>
      </c>
    </row>
    <row r="41" spans="2:2">
      <c r="B41" s="24" t="s">
        <v>28</v>
      </c>
    </row>
    <row r="43" spans="2:2">
      <c r="B43" s="24" t="s">
        <v>29</v>
      </c>
    </row>
    <row r="44" spans="2:2">
      <c r="B44" s="106"/>
    </row>
    <row r="45" spans="2:2">
      <c r="B45" s="106"/>
    </row>
    <row r="46" spans="2:2">
      <c r="B46" s="106"/>
    </row>
    <row r="49" spans="1:1">
      <c r="A49" s="24" t="s">
        <v>30</v>
      </c>
    </row>
    <row r="52" spans="1:1">
      <c r="A52" s="24" t="s">
        <v>31</v>
      </c>
    </row>
    <row r="53" spans="1:1">
      <c r="A53" s="24" t="s">
        <v>32</v>
      </c>
    </row>
    <row r="56" spans="1:4">
      <c r="A56" s="24" t="s">
        <v>33</v>
      </c>
      <c r="D56" s="24" t="s">
        <v>34</v>
      </c>
    </row>
    <row r="59" spans="1:4">
      <c r="A59" s="24" t="s">
        <v>35</v>
      </c>
      <c r="D59" s="24" t="s">
        <v>36</v>
      </c>
    </row>
    <row r="60" spans="1:4">
      <c r="A60" s="24" t="s">
        <v>37</v>
      </c>
      <c r="D60" s="24" t="s">
        <v>38</v>
      </c>
    </row>
    <row r="65" spans="1:5">
      <c r="A65" s="1" t="s">
        <v>402</v>
      </c>
      <c r="D65" s="24" t="s">
        <v>40</v>
      </c>
      <c r="E65" s="24" t="s">
        <v>41</v>
      </c>
    </row>
    <row r="66" spans="1:5">
      <c r="A66" s="1" t="s">
        <v>401</v>
      </c>
      <c r="E66" s="24" t="s">
        <v>43</v>
      </c>
    </row>
  </sheetData>
  <mergeCells count="10">
    <mergeCell ref="A4:B4"/>
    <mergeCell ref="A24:E24"/>
    <mergeCell ref="A26:E26"/>
    <mergeCell ref="A27:E27"/>
    <mergeCell ref="A21:A23"/>
    <mergeCell ref="B21:B23"/>
    <mergeCell ref="D21:D23"/>
    <mergeCell ref="E21:E23"/>
    <mergeCell ref="F21:F23"/>
    <mergeCell ref="G21:G23"/>
  </mergeCells>
  <pageMargins left="0.393055555555556" right="0.17" top="0.84" bottom="0.590277777777778" header="0.5" footer="0.196527777777778"/>
  <pageSetup paperSize="1" scale="74" orientation="portrait" horizontalDpi="120" verticalDpi="7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69"/>
  <sheetViews>
    <sheetView topLeftCell="A44" workbookViewId="0">
      <selection activeCell="C64" sqref="C64"/>
    </sheetView>
  </sheetViews>
  <sheetFormatPr defaultColWidth="9.14285714285714" defaultRowHeight="14.25" outlineLevelCol="7"/>
  <cols>
    <col min="1" max="1" width="6.57142857142857" style="1" customWidth="1"/>
    <col min="2" max="2" width="11.4285714285714" style="1" customWidth="1"/>
    <col min="3" max="3" width="56.5714285714286" style="1" customWidth="1"/>
    <col min="4" max="4" width="12.5714285714286" style="1" customWidth="1"/>
    <col min="5" max="5" width="14.8571428571429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107">
        <v>45663</v>
      </c>
      <c r="B4" s="107"/>
    </row>
    <row r="5" spans="1:2">
      <c r="A5" s="107"/>
      <c r="B5" s="107"/>
    </row>
    <row r="6" spans="1:2">
      <c r="A6" s="107"/>
      <c r="B6" s="107"/>
    </row>
    <row r="7" spans="1:2">
      <c r="A7" s="107" t="s">
        <v>94</v>
      </c>
      <c r="B7" s="107"/>
    </row>
    <row r="8" spans="1:2">
      <c r="A8" s="107" t="s">
        <v>95</v>
      </c>
      <c r="B8" s="107"/>
    </row>
    <row r="9" spans="1:2">
      <c r="A9" s="107" t="s">
        <v>96</v>
      </c>
      <c r="B9" s="107"/>
    </row>
    <row r="10" spans="1:2">
      <c r="A10" s="107"/>
      <c r="B10" s="107"/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5</v>
      </c>
    </row>
    <row r="19" ht="15" spans="3:3">
      <c r="C19" s="23"/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30</v>
      </c>
      <c r="B21" s="33" t="s">
        <v>12</v>
      </c>
      <c r="C21" s="34" t="s">
        <v>73</v>
      </c>
      <c r="D21" s="35">
        <v>48695</v>
      </c>
      <c r="E21" s="36">
        <f>(D21*0.78)-1800</f>
        <v>36182.1</v>
      </c>
      <c r="F21" s="32" t="s">
        <v>14</v>
      </c>
      <c r="G21" s="37">
        <f>E21*A21</f>
        <v>1085463</v>
      </c>
    </row>
    <row r="22" spans="1:7">
      <c r="A22" s="38"/>
      <c r="B22" s="39"/>
      <c r="C22" s="40" t="s">
        <v>74</v>
      </c>
      <c r="D22" s="41"/>
      <c r="E22" s="42"/>
      <c r="F22" s="38"/>
      <c r="G22" s="43"/>
    </row>
    <row r="23" spans="1:7">
      <c r="A23" s="38"/>
      <c r="B23" s="39"/>
      <c r="C23" s="40" t="s">
        <v>75</v>
      </c>
      <c r="D23" s="41"/>
      <c r="E23" s="42"/>
      <c r="F23" s="38"/>
      <c r="G23" s="43"/>
    </row>
    <row r="24" ht="15" spans="1:7">
      <c r="A24" s="14"/>
      <c r="B24" s="44"/>
      <c r="C24" s="45" t="s">
        <v>76</v>
      </c>
      <c r="D24" s="46"/>
      <c r="E24" s="47"/>
      <c r="F24" s="14"/>
      <c r="G24" s="48"/>
    </row>
    <row r="25" customFormat="1" ht="15" spans="1:8">
      <c r="A25" s="32">
        <v>5</v>
      </c>
      <c r="B25" s="33" t="s">
        <v>12</v>
      </c>
      <c r="C25" s="34" t="s">
        <v>97</v>
      </c>
      <c r="D25" s="35">
        <v>32995</v>
      </c>
      <c r="E25" s="36">
        <f>(D25*0.78)-1300</f>
        <v>24436.1</v>
      </c>
      <c r="F25" s="32" t="s">
        <v>14</v>
      </c>
      <c r="G25" s="37">
        <f>E25*A25</f>
        <v>122180.5</v>
      </c>
      <c r="H25" s="1"/>
    </row>
    <row r="26" customFormat="1" ht="15" spans="1:8">
      <c r="A26" s="38"/>
      <c r="B26" s="39"/>
      <c r="C26" s="40" t="s">
        <v>74</v>
      </c>
      <c r="D26" s="41"/>
      <c r="E26" s="42"/>
      <c r="F26" s="38"/>
      <c r="G26" s="43"/>
      <c r="H26" s="1"/>
    </row>
    <row r="27" customFormat="1" ht="15" spans="1:8">
      <c r="A27" s="38"/>
      <c r="B27" s="39"/>
      <c r="C27" s="40" t="s">
        <v>98</v>
      </c>
      <c r="D27" s="41"/>
      <c r="E27" s="42"/>
      <c r="F27" s="38"/>
      <c r="G27" s="43"/>
      <c r="H27" s="1"/>
    </row>
    <row r="28" customFormat="1" ht="15.75" spans="1:8">
      <c r="A28" s="14"/>
      <c r="B28" s="44"/>
      <c r="C28" s="45" t="s">
        <v>99</v>
      </c>
      <c r="D28" s="46"/>
      <c r="E28" s="47"/>
      <c r="F28" s="14"/>
      <c r="G28" s="48"/>
      <c r="H28" s="1"/>
    </row>
    <row r="29" s="2" customFormat="1" ht="15" spans="1:8">
      <c r="A29" s="4" t="s">
        <v>18</v>
      </c>
      <c r="B29" s="16"/>
      <c r="C29" s="16"/>
      <c r="D29" s="5"/>
      <c r="E29" s="6"/>
      <c r="F29" s="17" t="s">
        <v>14</v>
      </c>
      <c r="G29" s="8">
        <v>600</v>
      </c>
      <c r="H29" s="1"/>
    </row>
    <row r="30" ht="17.25" spans="1:7">
      <c r="A30" s="99" t="s">
        <v>19</v>
      </c>
      <c r="B30" s="104"/>
      <c r="C30" s="104"/>
      <c r="D30" s="100"/>
      <c r="E30" s="101"/>
      <c r="F30" s="105" t="s">
        <v>14</v>
      </c>
      <c r="G30" s="103">
        <f>SUM(G21:G29)</f>
        <v>1208243.5</v>
      </c>
    </row>
    <row r="31" ht="16.5" spans="1:8">
      <c r="A31" s="112"/>
      <c r="B31" s="112"/>
      <c r="C31" s="112"/>
      <c r="D31" s="112"/>
      <c r="E31" s="112"/>
      <c r="F31" s="113"/>
      <c r="G31" s="114"/>
      <c r="H31" s="2"/>
    </row>
    <row r="32" spans="1:8">
      <c r="A32" s="1" t="s">
        <v>20</v>
      </c>
      <c r="H32" s="2"/>
    </row>
    <row r="33" spans="2:8">
      <c r="B33" s="1" t="s">
        <v>21</v>
      </c>
      <c r="H33" s="2"/>
    </row>
    <row r="34" spans="8:8">
      <c r="H34" s="2"/>
    </row>
    <row r="35" spans="1:8">
      <c r="A35" s="1" t="s">
        <v>22</v>
      </c>
      <c r="H35" s="2"/>
    </row>
    <row r="36" spans="2:8">
      <c r="B36" s="1" t="s">
        <v>23</v>
      </c>
      <c r="H36" s="2"/>
    </row>
    <row r="37" spans="8:8">
      <c r="H37" s="2"/>
    </row>
    <row r="38" spans="1:1">
      <c r="A38" s="1" t="s">
        <v>24</v>
      </c>
    </row>
    <row r="39" s="2" customFormat="1" spans="2:8">
      <c r="B39" s="1" t="s">
        <v>25</v>
      </c>
      <c r="H39" s="1"/>
    </row>
    <row r="41" spans="1:1">
      <c r="A41" s="1" t="s">
        <v>26</v>
      </c>
    </row>
    <row r="42" spans="2:2">
      <c r="B42" s="1" t="s">
        <v>27</v>
      </c>
    </row>
    <row r="44" spans="2:2">
      <c r="B44" s="1" t="s">
        <v>28</v>
      </c>
    </row>
    <row r="46" spans="2:2">
      <c r="B46" s="1" t="s">
        <v>29</v>
      </c>
    </row>
    <row r="52" spans="1:1">
      <c r="A52" s="1" t="s">
        <v>30</v>
      </c>
    </row>
    <row r="55" spans="1:1">
      <c r="A55" s="1" t="s">
        <v>31</v>
      </c>
    </row>
    <row r="56" spans="1:1">
      <c r="A56" s="1" t="s">
        <v>32</v>
      </c>
    </row>
    <row r="59" spans="1:4">
      <c r="A59" s="1" t="s">
        <v>33</v>
      </c>
      <c r="D59" s="1" t="s">
        <v>34</v>
      </c>
    </row>
    <row r="62" spans="1:4">
      <c r="A62" s="1" t="s">
        <v>35</v>
      </c>
      <c r="D62" s="1" t="s">
        <v>36</v>
      </c>
    </row>
    <row r="63" spans="1:4">
      <c r="A63" s="1" t="s">
        <v>37</v>
      </c>
      <c r="D63" s="1" t="s">
        <v>38</v>
      </c>
    </row>
    <row r="68" spans="1:5">
      <c r="A68" s="1" t="s">
        <v>100</v>
      </c>
      <c r="D68" s="1" t="s">
        <v>40</v>
      </c>
      <c r="E68" s="1" t="s">
        <v>41</v>
      </c>
    </row>
    <row r="69" spans="1:5">
      <c r="A69" s="1" t="s">
        <v>101</v>
      </c>
      <c r="E69" s="1" t="s">
        <v>43</v>
      </c>
    </row>
  </sheetData>
  <mergeCells count="15">
    <mergeCell ref="A4:B4"/>
    <mergeCell ref="A29:E29"/>
    <mergeCell ref="A30:E30"/>
    <mergeCell ref="A21:A24"/>
    <mergeCell ref="A25:A28"/>
    <mergeCell ref="B21:B24"/>
    <mergeCell ref="B25:B28"/>
    <mergeCell ref="D21:D24"/>
    <mergeCell ref="D25:D28"/>
    <mergeCell ref="E21:E24"/>
    <mergeCell ref="E25:E28"/>
    <mergeCell ref="F21:F24"/>
    <mergeCell ref="F25:F28"/>
    <mergeCell ref="G21:G24"/>
    <mergeCell ref="G25:G28"/>
  </mergeCells>
  <pageMargins left="0.393055555555556" right="0.17" top="0.84" bottom="0.590277777777778" header="0.5" footer="0.196527777777778"/>
  <pageSetup paperSize="1" scale="71" orientation="portrait" horizontalDpi="120" verticalDpi="72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XFD73"/>
  <sheetViews>
    <sheetView workbookViewId="0">
      <selection activeCell="C51" sqref="C51"/>
    </sheetView>
  </sheetViews>
  <sheetFormatPr defaultColWidth="9.1047619047619" defaultRowHeight="14.25"/>
  <cols>
    <col min="1" max="1" width="6.55238095238095" style="1" customWidth="1"/>
    <col min="2" max="2" width="11.4380952380952" style="1" customWidth="1"/>
    <col min="3" max="3" width="51.8571428571429" style="1" customWidth="1"/>
    <col min="4" max="4" width="12.552380952381" style="1" customWidth="1"/>
    <col min="5" max="5" width="13.8571428571429" style="1" customWidth="1"/>
    <col min="6" max="6" width="5.66666666666667" style="1" customWidth="1"/>
    <col min="7" max="7" width="16.1428571428571" style="1" customWidth="1"/>
    <col min="8" max="16384" width="9.1047619047619" style="1"/>
  </cols>
  <sheetData>
    <row r="4" spans="1:2">
      <c r="A4" s="26">
        <v>45684</v>
      </c>
      <c r="B4" s="26"/>
    </row>
    <row r="5" spans="1:2">
      <c r="A5" s="107"/>
      <c r="B5" s="107"/>
    </row>
    <row r="6" spans="1:2">
      <c r="A6" s="107"/>
      <c r="B6" s="107"/>
    </row>
    <row r="7" spans="1:1">
      <c r="A7" s="1" t="s">
        <v>403</v>
      </c>
    </row>
    <row r="8" spans="1:1">
      <c r="A8" s="1" t="s">
        <v>404</v>
      </c>
    </row>
    <row r="9" spans="1:1">
      <c r="A9" s="1" t="s">
        <v>405</v>
      </c>
    </row>
    <row r="10" spans="1:1">
      <c r="A10" s="1" t="s">
        <v>406</v>
      </c>
    </row>
    <row r="13" spans="1:1">
      <c r="A13" s="1" t="s">
        <v>2</v>
      </c>
    </row>
    <row r="15" spans="2:2">
      <c r="B15" s="1" t="s">
        <v>3</v>
      </c>
    </row>
    <row r="16" spans="2:2">
      <c r="B16" s="1" t="s">
        <v>4</v>
      </c>
    </row>
    <row r="18" spans="1:1">
      <c r="A18" s="1" t="s">
        <v>5</v>
      </c>
    </row>
    <row r="19" ht="15" spans="3:3">
      <c r="C19" s="23" t="s">
        <v>118</v>
      </c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1</v>
      </c>
      <c r="B21" s="32" t="s">
        <v>12</v>
      </c>
      <c r="C21" s="64" t="s">
        <v>129</v>
      </c>
      <c r="D21" s="65">
        <v>41995</v>
      </c>
      <c r="E21" s="36">
        <f>(D21*0.78)-4000</f>
        <v>28756.1</v>
      </c>
      <c r="F21" s="32" t="s">
        <v>14</v>
      </c>
      <c r="G21" s="66">
        <f>E21*A21</f>
        <v>28756.1</v>
      </c>
    </row>
    <row r="22" spans="1:7">
      <c r="A22" s="38"/>
      <c r="B22" s="38"/>
      <c r="C22" s="67" t="s">
        <v>120</v>
      </c>
      <c r="D22" s="68"/>
      <c r="E22" s="42"/>
      <c r="F22" s="38"/>
      <c r="G22" s="69"/>
    </row>
    <row r="23" ht="15" spans="1:7">
      <c r="A23" s="14"/>
      <c r="B23" s="14"/>
      <c r="C23" s="70" t="s">
        <v>130</v>
      </c>
      <c r="D23" s="13"/>
      <c r="E23" s="47"/>
      <c r="F23" s="14"/>
      <c r="G23" s="71"/>
    </row>
    <row r="24" ht="15.75" spans="1:16384">
      <c r="A24" s="4" t="s">
        <v>18</v>
      </c>
      <c r="B24" s="16"/>
      <c r="C24" s="16"/>
      <c r="D24" s="5"/>
      <c r="E24" s="6"/>
      <c r="F24" s="7" t="s">
        <v>14</v>
      </c>
      <c r="G24" s="8">
        <v>600</v>
      </c>
      <c r="XFD24"/>
    </row>
    <row r="25" ht="17.25" spans="1:16384">
      <c r="A25" s="99" t="s">
        <v>19</v>
      </c>
      <c r="B25" s="104"/>
      <c r="C25" s="104"/>
      <c r="D25" s="100"/>
      <c r="E25" s="101"/>
      <c r="F25" s="102" t="s">
        <v>14</v>
      </c>
      <c r="G25" s="103">
        <f>SUM(G21:G24)</f>
        <v>29356.1</v>
      </c>
      <c r="XFD25"/>
    </row>
    <row r="26" ht="16.5" spans="1:16384">
      <c r="A26" s="112"/>
      <c r="B26" s="112"/>
      <c r="C26" s="112"/>
      <c r="D26" s="112"/>
      <c r="E26" s="112"/>
      <c r="F26" s="113"/>
      <c r="G26" s="114"/>
      <c r="XFD26"/>
    </row>
    <row r="27" ht="15" spans="3:3">
      <c r="C27" s="23" t="s">
        <v>121</v>
      </c>
    </row>
    <row r="28" ht="25.5" customHeight="1" spans="1:7">
      <c r="A28" s="108" t="s">
        <v>6</v>
      </c>
      <c r="B28" s="108" t="s">
        <v>7</v>
      </c>
      <c r="C28" s="108" t="s">
        <v>8</v>
      </c>
      <c r="D28" s="108" t="s">
        <v>9</v>
      </c>
      <c r="E28" s="109" t="s">
        <v>10</v>
      </c>
      <c r="F28" s="110"/>
      <c r="G28" s="111" t="s">
        <v>11</v>
      </c>
    </row>
    <row r="29" spans="1:7">
      <c r="A29" s="32">
        <v>1</v>
      </c>
      <c r="B29" s="32" t="s">
        <v>12</v>
      </c>
      <c r="C29" s="64" t="s">
        <v>90</v>
      </c>
      <c r="D29" s="65">
        <v>59595</v>
      </c>
      <c r="E29" s="36">
        <f>(D29*0.78)-7000</f>
        <v>39484.1</v>
      </c>
      <c r="F29" s="32" t="s">
        <v>14</v>
      </c>
      <c r="G29" s="66">
        <f>E29*A29</f>
        <v>39484.1</v>
      </c>
    </row>
    <row r="30" spans="1:7">
      <c r="A30" s="38"/>
      <c r="B30" s="38"/>
      <c r="C30" s="67" t="s">
        <v>63</v>
      </c>
      <c r="D30" s="68"/>
      <c r="E30" s="42"/>
      <c r="F30" s="38"/>
      <c r="G30" s="69"/>
    </row>
    <row r="31" ht="15" spans="1:7">
      <c r="A31" s="14"/>
      <c r="B31" s="14"/>
      <c r="C31" s="70" t="s">
        <v>91</v>
      </c>
      <c r="D31" s="13"/>
      <c r="E31" s="47"/>
      <c r="F31" s="14"/>
      <c r="G31" s="71"/>
    </row>
    <row r="32" ht="15.75" spans="1:16384">
      <c r="A32" s="4" t="s">
        <v>18</v>
      </c>
      <c r="B32" s="16"/>
      <c r="C32" s="16"/>
      <c r="D32" s="5"/>
      <c r="E32" s="6"/>
      <c r="F32" s="7" t="s">
        <v>14</v>
      </c>
      <c r="G32" s="8">
        <v>600</v>
      </c>
      <c r="XFD32"/>
    </row>
    <row r="33" ht="17.25" spans="1:16384">
      <c r="A33" s="99" t="s">
        <v>19</v>
      </c>
      <c r="B33" s="104"/>
      <c r="C33" s="104"/>
      <c r="D33" s="100"/>
      <c r="E33" s="101"/>
      <c r="F33" s="102" t="s">
        <v>14</v>
      </c>
      <c r="G33" s="103">
        <f>SUM(G29:G32)</f>
        <v>40084.1</v>
      </c>
      <c r="XFD33"/>
    </row>
    <row r="34" ht="16.5" spans="1:16384">
      <c r="A34" s="112"/>
      <c r="B34" s="112"/>
      <c r="C34" s="112"/>
      <c r="D34" s="112"/>
      <c r="E34" s="112"/>
      <c r="F34" s="113"/>
      <c r="G34" s="114"/>
      <c r="XFD34"/>
    </row>
    <row r="35" spans="1:1">
      <c r="A35" s="1" t="s">
        <v>20</v>
      </c>
    </row>
    <row r="36" spans="2:2">
      <c r="B36" s="1" t="s">
        <v>21</v>
      </c>
    </row>
    <row r="38" spans="1:1">
      <c r="A38" s="1" t="s">
        <v>22</v>
      </c>
    </row>
    <row r="39" spans="2:2">
      <c r="B39" s="1" t="s">
        <v>65</v>
      </c>
    </row>
    <row r="40" spans="2:2">
      <c r="B40" s="1" t="s">
        <v>66</v>
      </c>
    </row>
    <row r="41" spans="2:2">
      <c r="B41" s="1" t="s">
        <v>67</v>
      </c>
    </row>
    <row r="43" spans="1:1">
      <c r="A43" s="1" t="s">
        <v>24</v>
      </c>
    </row>
    <row r="44" spans="2:2">
      <c r="B44" s="1" t="s">
        <v>54</v>
      </c>
    </row>
    <row r="45" s="2" customFormat="1"/>
    <row r="46" spans="1:1">
      <c r="A46" s="1" t="s">
        <v>26</v>
      </c>
    </row>
    <row r="47" spans="2:2">
      <c r="B47" s="1" t="s">
        <v>27</v>
      </c>
    </row>
    <row r="49" spans="2:2">
      <c r="B49" s="1" t="s">
        <v>28</v>
      </c>
    </row>
    <row r="51" spans="2:2">
      <c r="B51" s="1" t="s">
        <v>29</v>
      </c>
    </row>
    <row r="55" spans="1:1">
      <c r="A55" s="1" t="s">
        <v>30</v>
      </c>
    </row>
    <row r="58" spans="1:1">
      <c r="A58" s="1" t="s">
        <v>31</v>
      </c>
    </row>
    <row r="59" spans="1:1">
      <c r="A59" s="1" t="s">
        <v>32</v>
      </c>
    </row>
    <row r="62" spans="1:4">
      <c r="A62" s="1" t="s">
        <v>57</v>
      </c>
      <c r="D62" s="1" t="s">
        <v>34</v>
      </c>
    </row>
    <row r="65" spans="1:4">
      <c r="A65" s="1" t="s">
        <v>35</v>
      </c>
      <c r="D65" s="1" t="s">
        <v>36</v>
      </c>
    </row>
    <row r="66" spans="1:4">
      <c r="A66" s="1" t="s">
        <v>37</v>
      </c>
      <c r="D66" s="1" t="s">
        <v>38</v>
      </c>
    </row>
    <row r="72" spans="1:5">
      <c r="A72" s="1" t="s">
        <v>407</v>
      </c>
      <c r="D72" s="1" t="s">
        <v>40</v>
      </c>
      <c r="E72" s="1" t="s">
        <v>41</v>
      </c>
    </row>
    <row r="73" spans="1:5">
      <c r="A73" s="1" t="s">
        <v>408</v>
      </c>
      <c r="E73" s="1" t="s">
        <v>43</v>
      </c>
    </row>
  </sheetData>
  <mergeCells count="17">
    <mergeCell ref="A4:B4"/>
    <mergeCell ref="A24:E24"/>
    <mergeCell ref="A25:E25"/>
    <mergeCell ref="A32:E32"/>
    <mergeCell ref="A33:E33"/>
    <mergeCell ref="A21:A23"/>
    <mergeCell ref="A29:A31"/>
    <mergeCell ref="B21:B23"/>
    <mergeCell ref="B29:B31"/>
    <mergeCell ref="D21:D23"/>
    <mergeCell ref="D29:D31"/>
    <mergeCell ref="E21:E23"/>
    <mergeCell ref="E29:E31"/>
    <mergeCell ref="F21:F23"/>
    <mergeCell ref="F29:F31"/>
    <mergeCell ref="G21:G23"/>
    <mergeCell ref="G29:G31"/>
  </mergeCells>
  <pageMargins left="0.393055555555556" right="0.17" top="0.84" bottom="0.590277777777778" header="0.5" footer="0.196527777777778"/>
  <pageSetup paperSize="1" scale="66" orientation="portrait" horizontalDpi="120" verticalDpi="7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83"/>
  <sheetViews>
    <sheetView topLeftCell="A24" workbookViewId="0">
      <selection activeCell="A38" sqref="A38:G41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5.4380952380952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8.4380952380952" style="1" customWidth="1"/>
    <col min="8" max="16384" width="9.1047619047619" style="1"/>
  </cols>
  <sheetData>
    <row r="3" ht="16" customHeight="1"/>
    <row r="4" spans="1:2">
      <c r="A4" s="107">
        <v>45687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156</v>
      </c>
    </row>
    <row r="8" spans="1:1">
      <c r="A8" s="107" t="s">
        <v>157</v>
      </c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5</v>
      </c>
    </row>
    <row r="19" ht="15" spans="3:3">
      <c r="C19" s="23" t="s">
        <v>118</v>
      </c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1</v>
      </c>
      <c r="B21" s="33" t="s">
        <v>12</v>
      </c>
      <c r="C21" s="34" t="s">
        <v>105</v>
      </c>
      <c r="D21" s="35">
        <v>28995</v>
      </c>
      <c r="E21" s="36">
        <f>(D21*0.78)-1300</f>
        <v>21316.1</v>
      </c>
      <c r="F21" s="32" t="s">
        <v>14</v>
      </c>
      <c r="G21" s="37">
        <f>E21*A21</f>
        <v>21316.1</v>
      </c>
    </row>
    <row r="22" spans="1:7">
      <c r="A22" s="38"/>
      <c r="B22" s="39"/>
      <c r="C22" s="40" t="s">
        <v>74</v>
      </c>
      <c r="D22" s="41"/>
      <c r="E22" s="42"/>
      <c r="F22" s="38"/>
      <c r="G22" s="43"/>
    </row>
    <row r="23" spans="1:7">
      <c r="A23" s="38"/>
      <c r="B23" s="39"/>
      <c r="C23" s="40" t="s">
        <v>106</v>
      </c>
      <c r="D23" s="41"/>
      <c r="E23" s="42"/>
      <c r="F23" s="38"/>
      <c r="G23" s="43"/>
    </row>
    <row r="24" ht="15" spans="1:7">
      <c r="A24" s="14"/>
      <c r="B24" s="44"/>
      <c r="C24" s="45" t="s">
        <v>107</v>
      </c>
      <c r="D24" s="46"/>
      <c r="E24" s="47"/>
      <c r="F24" s="14"/>
      <c r="G24" s="48"/>
    </row>
    <row r="25" spans="1:7">
      <c r="A25" s="32">
        <v>2</v>
      </c>
      <c r="B25" s="32" t="s">
        <v>12</v>
      </c>
      <c r="C25" s="34" t="s">
        <v>151</v>
      </c>
      <c r="D25" s="65">
        <v>43595</v>
      </c>
      <c r="E25" s="36">
        <f>(D25*0.78)-1800</f>
        <v>32204.1</v>
      </c>
      <c r="F25" s="32" t="s">
        <v>14</v>
      </c>
      <c r="G25" s="66">
        <f>E25*A25</f>
        <v>64408.2</v>
      </c>
    </row>
    <row r="26" spans="1:7">
      <c r="A26" s="38"/>
      <c r="B26" s="38"/>
      <c r="C26" s="40" t="s">
        <v>74</v>
      </c>
      <c r="D26" s="68"/>
      <c r="E26" s="42"/>
      <c r="F26" s="38"/>
      <c r="G26" s="69"/>
    </row>
    <row r="27" spans="1:7">
      <c r="A27" s="38"/>
      <c r="B27" s="38"/>
      <c r="C27" s="40" t="s">
        <v>152</v>
      </c>
      <c r="D27" s="68"/>
      <c r="E27" s="42"/>
      <c r="F27" s="38"/>
      <c r="G27" s="69"/>
    </row>
    <row r="28" ht="15" spans="1:7">
      <c r="A28" s="14"/>
      <c r="B28" s="14"/>
      <c r="C28" s="45" t="s">
        <v>153</v>
      </c>
      <c r="D28" s="13"/>
      <c r="E28" s="47"/>
      <c r="F28" s="14"/>
      <c r="G28" s="71"/>
    </row>
    <row r="29" ht="15" spans="1:7">
      <c r="A29" s="4" t="s">
        <v>18</v>
      </c>
      <c r="B29" s="16"/>
      <c r="C29" s="16"/>
      <c r="D29" s="5"/>
      <c r="E29" s="6"/>
      <c r="F29" s="17" t="s">
        <v>14</v>
      </c>
      <c r="G29" s="8">
        <v>600</v>
      </c>
    </row>
    <row r="30" ht="17.25" spans="1:7">
      <c r="A30" s="99" t="s">
        <v>19</v>
      </c>
      <c r="B30" s="100"/>
      <c r="C30" s="100"/>
      <c r="D30" s="100"/>
      <c r="E30" s="101"/>
      <c r="F30" s="105" t="s">
        <v>14</v>
      </c>
      <c r="G30" s="103">
        <f>SUM(G21:G29)</f>
        <v>86324.3</v>
      </c>
    </row>
    <row r="31" ht="16.5" spans="1:7">
      <c r="A31" s="112"/>
      <c r="B31" s="112"/>
      <c r="C31" s="112"/>
      <c r="D31" s="112"/>
      <c r="E31" s="112"/>
      <c r="F31" s="117"/>
      <c r="G31" s="114"/>
    </row>
    <row r="32" ht="17.25" spans="1:7">
      <c r="A32" s="112"/>
      <c r="B32" s="112"/>
      <c r="C32" s="23" t="s">
        <v>121</v>
      </c>
      <c r="D32" s="112"/>
      <c r="E32" s="112"/>
      <c r="F32" s="113"/>
      <c r="G32" s="114"/>
    </row>
    <row r="33" ht="25.5" customHeight="1" spans="1:7">
      <c r="A33" s="108" t="s">
        <v>6</v>
      </c>
      <c r="B33" s="108" t="s">
        <v>7</v>
      </c>
      <c r="C33" s="108" t="s">
        <v>8</v>
      </c>
      <c r="D33" s="108" t="s">
        <v>9</v>
      </c>
      <c r="E33" s="109" t="s">
        <v>10</v>
      </c>
      <c r="F33" s="110"/>
      <c r="G33" s="111" t="s">
        <v>11</v>
      </c>
    </row>
    <row r="34" spans="1:7">
      <c r="A34" s="32">
        <v>1</v>
      </c>
      <c r="B34" s="32" t="s">
        <v>12</v>
      </c>
      <c r="C34" s="34" t="s">
        <v>387</v>
      </c>
      <c r="D34" s="35">
        <v>24995</v>
      </c>
      <c r="E34" s="36">
        <f>(D34*0.78)-800</f>
        <v>18696.1</v>
      </c>
      <c r="F34" s="32" t="s">
        <v>14</v>
      </c>
      <c r="G34" s="37">
        <f>E34*A34</f>
        <v>18696.1</v>
      </c>
    </row>
    <row r="35" spans="1:7">
      <c r="A35" s="38"/>
      <c r="B35" s="38"/>
      <c r="C35" s="40" t="s">
        <v>388</v>
      </c>
      <c r="D35" s="41"/>
      <c r="E35" s="42"/>
      <c r="F35" s="38"/>
      <c r="G35" s="43"/>
    </row>
    <row r="36" spans="1:7">
      <c r="A36" s="38"/>
      <c r="B36" s="38"/>
      <c r="C36" s="40" t="s">
        <v>389</v>
      </c>
      <c r="D36" s="41"/>
      <c r="E36" s="42"/>
      <c r="F36" s="38"/>
      <c r="G36" s="43"/>
    </row>
    <row r="37" ht="15" spans="1:7">
      <c r="A37" s="14"/>
      <c r="B37" s="14"/>
      <c r="C37" s="45" t="s">
        <v>390</v>
      </c>
      <c r="D37" s="46"/>
      <c r="E37" s="47"/>
      <c r="F37" s="14"/>
      <c r="G37" s="48"/>
    </row>
    <row r="38" spans="1:7">
      <c r="A38" s="32">
        <v>2</v>
      </c>
      <c r="B38" s="32" t="s">
        <v>12</v>
      </c>
      <c r="C38" s="34" t="s">
        <v>409</v>
      </c>
      <c r="D38" s="35">
        <v>36995</v>
      </c>
      <c r="E38" s="36">
        <f>(D38*0.78)-1200</f>
        <v>27656.1</v>
      </c>
      <c r="F38" s="32" t="s">
        <v>14</v>
      </c>
      <c r="G38" s="37">
        <f>E38*A38</f>
        <v>55312.2</v>
      </c>
    </row>
    <row r="39" spans="1:7">
      <c r="A39" s="38"/>
      <c r="B39" s="38"/>
      <c r="C39" s="40" t="s">
        <v>388</v>
      </c>
      <c r="D39" s="41"/>
      <c r="E39" s="42"/>
      <c r="F39" s="38"/>
      <c r="G39" s="43"/>
    </row>
    <row r="40" spans="1:7">
      <c r="A40" s="38"/>
      <c r="B40" s="38"/>
      <c r="C40" s="40" t="s">
        <v>410</v>
      </c>
      <c r="D40" s="41"/>
      <c r="E40" s="42"/>
      <c r="F40" s="38"/>
      <c r="G40" s="43"/>
    </row>
    <row r="41" ht="15" spans="1:7">
      <c r="A41" s="14"/>
      <c r="B41" s="14"/>
      <c r="C41" s="45" t="s">
        <v>411</v>
      </c>
      <c r="D41" s="46"/>
      <c r="E41" s="47"/>
      <c r="F41" s="14"/>
      <c r="G41" s="48"/>
    </row>
    <row r="42" ht="15" spans="1:7">
      <c r="A42" s="4" t="s">
        <v>18</v>
      </c>
      <c r="B42" s="16"/>
      <c r="C42" s="16"/>
      <c r="D42" s="5"/>
      <c r="E42" s="6"/>
      <c r="F42" s="17" t="s">
        <v>14</v>
      </c>
      <c r="G42" s="8">
        <v>600</v>
      </c>
    </row>
    <row r="43" ht="17.25" spans="1:7">
      <c r="A43" s="99" t="s">
        <v>19</v>
      </c>
      <c r="B43" s="100"/>
      <c r="C43" s="100"/>
      <c r="D43" s="100"/>
      <c r="E43" s="101"/>
      <c r="F43" s="105" t="s">
        <v>14</v>
      </c>
      <c r="G43" s="103">
        <f>SUM(G34:G42)</f>
        <v>74608.3</v>
      </c>
    </row>
    <row r="44" ht="16.5" spans="1:7">
      <c r="A44" s="112"/>
      <c r="B44" s="112"/>
      <c r="C44" s="112"/>
      <c r="D44" s="112"/>
      <c r="E44" s="112"/>
      <c r="F44" s="117"/>
      <c r="G44" s="114"/>
    </row>
    <row r="45" spans="1:1">
      <c r="A45" s="1" t="s">
        <v>20</v>
      </c>
    </row>
    <row r="46" spans="2:2">
      <c r="B46" s="1" t="s">
        <v>21</v>
      </c>
    </row>
    <row r="48" s="1" customFormat="1" spans="1:1">
      <c r="A48" s="1" t="s">
        <v>22</v>
      </c>
    </row>
    <row r="49" s="1" customFormat="1" spans="2:2">
      <c r="B49" s="1" t="s">
        <v>23</v>
      </c>
    </row>
    <row r="51" spans="1:1">
      <c r="A51" s="1" t="s">
        <v>24</v>
      </c>
    </row>
    <row r="52" spans="2:2">
      <c r="B52" s="1" t="s">
        <v>25</v>
      </c>
    </row>
    <row r="53" s="2" customFormat="1"/>
    <row r="54" spans="1:1">
      <c r="A54" s="1" t="s">
        <v>26</v>
      </c>
    </row>
    <row r="55" spans="2:2">
      <c r="B55" s="1" t="s">
        <v>27</v>
      </c>
    </row>
    <row r="57" spans="2:2">
      <c r="B57" s="1" t="s">
        <v>28</v>
      </c>
    </row>
    <row r="59" spans="2:2">
      <c r="B59" s="1" t="s">
        <v>29</v>
      </c>
    </row>
    <row r="65" spans="1:1">
      <c r="A65" s="1" t="s">
        <v>30</v>
      </c>
    </row>
    <row r="68" spans="1:1">
      <c r="A68" s="1" t="s">
        <v>31</v>
      </c>
    </row>
    <row r="69" spans="1:1">
      <c r="A69" s="1" t="s">
        <v>32</v>
      </c>
    </row>
    <row r="72" spans="1:4">
      <c r="A72" s="1" t="s">
        <v>57</v>
      </c>
      <c r="D72" s="1" t="s">
        <v>34</v>
      </c>
    </row>
    <row r="75" spans="1:4">
      <c r="A75" s="1" t="s">
        <v>35</v>
      </c>
      <c r="D75" s="1" t="s">
        <v>36</v>
      </c>
    </row>
    <row r="76" spans="1:4">
      <c r="A76" s="1" t="s">
        <v>37</v>
      </c>
      <c r="D76" s="1" t="s">
        <v>38</v>
      </c>
    </row>
    <row r="82" spans="1:5">
      <c r="A82" s="1" t="s">
        <v>412</v>
      </c>
      <c r="D82" s="1" t="s">
        <v>40</v>
      </c>
      <c r="E82" s="1" t="s">
        <v>41</v>
      </c>
    </row>
    <row r="83" spans="1:5">
      <c r="A83" s="1" t="s">
        <v>413</v>
      </c>
      <c r="E83" s="1" t="s">
        <v>43</v>
      </c>
    </row>
  </sheetData>
  <mergeCells count="29">
    <mergeCell ref="A4:B4"/>
    <mergeCell ref="A29:E29"/>
    <mergeCell ref="A30:E30"/>
    <mergeCell ref="A42:E42"/>
    <mergeCell ref="A43:E43"/>
    <mergeCell ref="A21:A24"/>
    <mergeCell ref="A25:A28"/>
    <mergeCell ref="A34:A37"/>
    <mergeCell ref="A38:A41"/>
    <mergeCell ref="B21:B24"/>
    <mergeCell ref="B25:B28"/>
    <mergeCell ref="B34:B37"/>
    <mergeCell ref="B38:B41"/>
    <mergeCell ref="D21:D24"/>
    <mergeCell ref="D25:D28"/>
    <mergeCell ref="D34:D37"/>
    <mergeCell ref="D38:D41"/>
    <mergeCell ref="E21:E24"/>
    <mergeCell ref="E25:E28"/>
    <mergeCell ref="E34:E37"/>
    <mergeCell ref="E38:E41"/>
    <mergeCell ref="F21:F24"/>
    <mergeCell ref="F25:F28"/>
    <mergeCell ref="F34:F37"/>
    <mergeCell ref="F38:F41"/>
    <mergeCell ref="G21:G24"/>
    <mergeCell ref="G25:G28"/>
    <mergeCell ref="G34:G37"/>
    <mergeCell ref="G38:G41"/>
  </mergeCells>
  <pageMargins left="0.393055555555556" right="0.17" top="0.84" bottom="0.590277777777778" header="0.5" footer="0.196527777777778"/>
  <pageSetup paperSize="1" scale="58" orientation="portrait" horizontalDpi="120" verticalDpi="72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H70"/>
  <sheetViews>
    <sheetView topLeftCell="A21" workbookViewId="0">
      <selection activeCell="A39" sqref="$A39:$XFD40"/>
    </sheetView>
  </sheetViews>
  <sheetFormatPr defaultColWidth="9.14285714285714" defaultRowHeight="14.25" outlineLevelCol="7"/>
  <cols>
    <col min="1" max="1" width="6.57142857142857" style="1" customWidth="1"/>
    <col min="2" max="2" width="11.4285714285714" style="1" customWidth="1"/>
    <col min="3" max="3" width="56.5714285714286" style="1" customWidth="1"/>
    <col min="4" max="4" width="12.5714285714286" style="1" customWidth="1"/>
    <col min="5" max="5" width="14.8571428571429" style="1" customWidth="1"/>
    <col min="6" max="6" width="5.71428571428571" style="1" customWidth="1"/>
    <col min="7" max="7" width="15.4285714285714" style="1" customWidth="1"/>
    <col min="8" max="16384" width="9.14285714285714" style="1"/>
  </cols>
  <sheetData>
    <row r="4" spans="1:2">
      <c r="A4" s="107">
        <v>45684</v>
      </c>
      <c r="B4" s="107"/>
    </row>
    <row r="5" spans="1:2">
      <c r="A5" s="107"/>
      <c r="B5" s="107"/>
    </row>
    <row r="6" spans="1:2">
      <c r="A6" s="107"/>
      <c r="B6" s="107"/>
    </row>
    <row r="7" spans="1:2">
      <c r="A7" s="107" t="s">
        <v>267</v>
      </c>
      <c r="B7" s="107"/>
    </row>
    <row r="8" spans="1:2">
      <c r="A8" s="107" t="s">
        <v>268</v>
      </c>
      <c r="B8" s="107"/>
    </row>
    <row r="9" spans="1:2">
      <c r="A9" s="107" t="s">
        <v>269</v>
      </c>
      <c r="B9" s="107"/>
    </row>
    <row r="10" spans="1:2">
      <c r="A10" s="107"/>
      <c r="B10" s="107"/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48</v>
      </c>
    </row>
    <row r="19" ht="15" spans="3:3">
      <c r="C19" s="23" t="s">
        <v>414</v>
      </c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1</v>
      </c>
      <c r="B21" s="32" t="s">
        <v>12</v>
      </c>
      <c r="C21" s="64" t="s">
        <v>62</v>
      </c>
      <c r="D21" s="65">
        <v>76595</v>
      </c>
      <c r="E21" s="36">
        <f>(D21*0.78)-7000</f>
        <v>52744.1</v>
      </c>
      <c r="F21" s="32" t="s">
        <v>14</v>
      </c>
      <c r="G21" s="66">
        <f>E21*A21</f>
        <v>52744.1</v>
      </c>
    </row>
    <row r="22" spans="1:7">
      <c r="A22" s="38"/>
      <c r="B22" s="38"/>
      <c r="C22" s="67" t="s">
        <v>63</v>
      </c>
      <c r="D22" s="68"/>
      <c r="E22" s="42"/>
      <c r="F22" s="38"/>
      <c r="G22" s="69"/>
    </row>
    <row r="23" ht="15" spans="1:7">
      <c r="A23" s="14"/>
      <c r="B23" s="14"/>
      <c r="C23" s="70" t="s">
        <v>64</v>
      </c>
      <c r="D23" s="13"/>
      <c r="E23" s="47"/>
      <c r="F23" s="14"/>
      <c r="G23" s="71"/>
    </row>
    <row r="24" customFormat="1" ht="15" spans="1:7">
      <c r="A24" s="72">
        <v>1</v>
      </c>
      <c r="B24" s="72" t="s">
        <v>12</v>
      </c>
      <c r="C24" s="73" t="s">
        <v>415</v>
      </c>
      <c r="D24" s="74">
        <v>151995</v>
      </c>
      <c r="E24" s="75">
        <f>(D24*0.78)</f>
        <v>118556.1</v>
      </c>
      <c r="F24" s="72" t="s">
        <v>14</v>
      </c>
      <c r="G24" s="76">
        <f>E24*A24</f>
        <v>118556.1</v>
      </c>
    </row>
    <row r="25" customFormat="1" ht="15" spans="1:7">
      <c r="A25" s="77"/>
      <c r="B25" s="77"/>
      <c r="C25" s="78" t="s">
        <v>416</v>
      </c>
      <c r="D25" s="79"/>
      <c r="E25" s="80"/>
      <c r="F25" s="77"/>
      <c r="G25" s="81"/>
    </row>
    <row r="26" customFormat="1" ht="15.75" spans="1:7">
      <c r="A26" s="82"/>
      <c r="B26" s="82"/>
      <c r="C26" s="83" t="s">
        <v>417</v>
      </c>
      <c r="D26" s="84"/>
      <c r="E26" s="85"/>
      <c r="F26" s="82"/>
      <c r="G26" s="86"/>
    </row>
    <row r="27" s="24" customFormat="1" ht="17.25" spans="1:7">
      <c r="A27" s="55" t="s">
        <v>19</v>
      </c>
      <c r="B27" s="56"/>
      <c r="C27" s="56"/>
      <c r="D27" s="57"/>
      <c r="E27" s="58"/>
      <c r="F27" s="59" t="s">
        <v>14</v>
      </c>
      <c r="G27" s="60">
        <f>SUM(G21:G26)</f>
        <v>171300.2</v>
      </c>
    </row>
    <row r="28" s="24" customFormat="1" ht="15" spans="1:7">
      <c r="A28" s="49" t="s">
        <v>52</v>
      </c>
      <c r="B28" s="50"/>
      <c r="C28" s="50"/>
      <c r="D28" s="51"/>
      <c r="E28" s="52"/>
      <c r="F28" s="129" t="s">
        <v>14</v>
      </c>
      <c r="G28" s="54">
        <v>43820</v>
      </c>
    </row>
    <row r="29" s="24" customFormat="1" ht="15" spans="1:7">
      <c r="A29" s="49" t="s">
        <v>18</v>
      </c>
      <c r="B29" s="50"/>
      <c r="C29" s="50"/>
      <c r="D29" s="51"/>
      <c r="E29" s="52"/>
      <c r="F29" s="82" t="s">
        <v>14</v>
      </c>
      <c r="G29" s="96">
        <v>600</v>
      </c>
    </row>
    <row r="30" s="24" customFormat="1" ht="17.25" spans="1:7">
      <c r="A30" s="55" t="s">
        <v>53</v>
      </c>
      <c r="B30" s="56"/>
      <c r="C30" s="56"/>
      <c r="D30" s="57"/>
      <c r="E30" s="58"/>
      <c r="F30" s="97" t="s">
        <v>14</v>
      </c>
      <c r="G30" s="60">
        <f>SUM(G27:G29)</f>
        <v>215720.2</v>
      </c>
    </row>
    <row r="31" s="25" customFormat="1" ht="16.5" spans="1:7">
      <c r="A31" s="61"/>
      <c r="B31" s="61"/>
      <c r="C31" s="61"/>
      <c r="D31" s="61"/>
      <c r="E31" s="61"/>
      <c r="F31" s="98"/>
      <c r="G31" s="63"/>
    </row>
    <row r="32" spans="1:8">
      <c r="A32" s="1" t="s">
        <v>20</v>
      </c>
      <c r="H32" s="2"/>
    </row>
    <row r="33" spans="2:8">
      <c r="B33" s="1" t="s">
        <v>21</v>
      </c>
      <c r="H33" s="2"/>
    </row>
    <row r="34" spans="8:8">
      <c r="H34" s="2"/>
    </row>
    <row r="35" spans="1:1">
      <c r="A35" s="1" t="s">
        <v>24</v>
      </c>
    </row>
    <row r="36" s="2" customFormat="1" spans="2:8">
      <c r="B36" s="1" t="s">
        <v>54</v>
      </c>
      <c r="H36" s="1"/>
    </row>
    <row r="37" s="2" customFormat="1" spans="2:8">
      <c r="B37" s="1" t="s">
        <v>418</v>
      </c>
      <c r="H37" s="1"/>
    </row>
    <row r="39" spans="1:1">
      <c r="A39" s="1" t="s">
        <v>26</v>
      </c>
    </row>
    <row r="40" spans="2:2">
      <c r="B40" s="1" t="s">
        <v>27</v>
      </c>
    </row>
    <row r="41" spans="2:2">
      <c r="B41" s="23" t="s">
        <v>84</v>
      </c>
    </row>
    <row r="43" spans="2:2">
      <c r="B43" s="1" t="s">
        <v>28</v>
      </c>
    </row>
    <row r="45" spans="2:2">
      <c r="B45" s="1" t="s">
        <v>29</v>
      </c>
    </row>
    <row r="47" spans="2:2">
      <c r="B47" s="106" t="s">
        <v>271</v>
      </c>
    </row>
    <row r="52" spans="1:1">
      <c r="A52" s="1" t="s">
        <v>30</v>
      </c>
    </row>
    <row r="55" spans="1:1">
      <c r="A55" s="1" t="s">
        <v>31</v>
      </c>
    </row>
    <row r="56" spans="1:1">
      <c r="A56" s="1" t="s">
        <v>32</v>
      </c>
    </row>
    <row r="59" spans="1:4">
      <c r="A59" s="1" t="s">
        <v>33</v>
      </c>
      <c r="D59" s="1" t="s">
        <v>34</v>
      </c>
    </row>
    <row r="62" spans="1:4">
      <c r="A62" s="1" t="s">
        <v>35</v>
      </c>
      <c r="D62" s="1" t="s">
        <v>36</v>
      </c>
    </row>
    <row r="63" spans="1:4">
      <c r="A63" s="1" t="s">
        <v>37</v>
      </c>
      <c r="D63" s="1" t="s">
        <v>38</v>
      </c>
    </row>
    <row r="69" spans="1:5">
      <c r="A69" s="1" t="s">
        <v>402</v>
      </c>
      <c r="D69" s="1" t="s">
        <v>40</v>
      </c>
      <c r="E69" s="1" t="s">
        <v>41</v>
      </c>
    </row>
    <row r="70" spans="1:5">
      <c r="A70" s="1" t="s">
        <v>69</v>
      </c>
      <c r="E70" s="1" t="s">
        <v>43</v>
      </c>
    </row>
  </sheetData>
  <mergeCells count="17">
    <mergeCell ref="A4:B4"/>
    <mergeCell ref="A27:E27"/>
    <mergeCell ref="A28:E28"/>
    <mergeCell ref="A29:E29"/>
    <mergeCell ref="A30:E30"/>
    <mergeCell ref="A21:A23"/>
    <mergeCell ref="A24:A26"/>
    <mergeCell ref="B21:B23"/>
    <mergeCell ref="B24:B26"/>
    <mergeCell ref="D21:D23"/>
    <mergeCell ref="D24:D26"/>
    <mergeCell ref="E21:E23"/>
    <mergeCell ref="E24:E26"/>
    <mergeCell ref="F21:F23"/>
    <mergeCell ref="F24:F26"/>
    <mergeCell ref="G21:G23"/>
    <mergeCell ref="G24:G26"/>
  </mergeCells>
  <pageMargins left="0.393055555555556" right="0.17" top="0.84" bottom="0.590277777777778" header="0.5" footer="0.196527777777778"/>
  <pageSetup paperSize="1" scale="70" orientation="portrait" horizontalDpi="120" verticalDpi="72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3"/>
  <sheetViews>
    <sheetView zoomScaleSheetLayoutView="60" topLeftCell="A45" workbookViewId="0">
      <selection activeCell="E64" sqref="E64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6.5714285714286" style="24" customWidth="1"/>
    <col min="4" max="4" width="12.552380952381" style="24" customWidth="1"/>
    <col min="5" max="5" width="14.857142857142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45684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419</v>
      </c>
      <c r="B7" s="26"/>
    </row>
    <row r="8" spans="1:2">
      <c r="A8" s="26" t="s">
        <v>420</v>
      </c>
      <c r="B8" s="26"/>
    </row>
    <row r="9" spans="1:2">
      <c r="A9" s="26" t="s">
        <v>421</v>
      </c>
      <c r="B9" s="26"/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7" spans="1:1">
      <c r="A17" s="24" t="s">
        <v>48</v>
      </c>
    </row>
    <row r="18" ht="15" spans="3:3">
      <c r="C18" s="27" t="s">
        <v>118</v>
      </c>
    </row>
    <row r="19" ht="25.5" customHeight="1" spans="1:7">
      <c r="A19" s="28" t="s">
        <v>6</v>
      </c>
      <c r="B19" s="28" t="s">
        <v>7</v>
      </c>
      <c r="C19" s="28" t="s">
        <v>8</v>
      </c>
      <c r="D19" s="28" t="s">
        <v>9</v>
      </c>
      <c r="E19" s="29" t="s">
        <v>10</v>
      </c>
      <c r="F19" s="30"/>
      <c r="G19" s="31" t="s">
        <v>11</v>
      </c>
    </row>
    <row r="20" spans="1:7">
      <c r="A20" s="32">
        <v>1</v>
      </c>
      <c r="B20" s="32" t="s">
        <v>12</v>
      </c>
      <c r="C20" s="64" t="s">
        <v>215</v>
      </c>
      <c r="D20" s="65">
        <v>49995</v>
      </c>
      <c r="E20" s="36">
        <f>(D20*0.78)-4000</f>
        <v>34996.1</v>
      </c>
      <c r="F20" s="32" t="s">
        <v>14</v>
      </c>
      <c r="G20" s="66">
        <f>E20*A20</f>
        <v>34996.1</v>
      </c>
    </row>
    <row r="21" spans="1:7">
      <c r="A21" s="38"/>
      <c r="B21" s="38"/>
      <c r="C21" s="67" t="s">
        <v>216</v>
      </c>
      <c r="D21" s="68"/>
      <c r="E21" s="42"/>
      <c r="F21" s="38"/>
      <c r="G21" s="69"/>
    </row>
    <row r="22" ht="15" spans="1:7">
      <c r="A22" s="14"/>
      <c r="B22" s="14"/>
      <c r="C22" s="70" t="s">
        <v>217</v>
      </c>
      <c r="D22" s="13"/>
      <c r="E22" s="47"/>
      <c r="F22" s="14"/>
      <c r="G22" s="71"/>
    </row>
    <row r="23" customFormat="1" ht="17.25" spans="1:7">
      <c r="A23" s="99" t="s">
        <v>19</v>
      </c>
      <c r="B23" s="100"/>
      <c r="C23" s="100"/>
      <c r="D23" s="100"/>
      <c r="E23" s="101"/>
      <c r="F23" s="102" t="s">
        <v>14</v>
      </c>
      <c r="G23" s="103">
        <f>SUM(G20)</f>
        <v>34996.1</v>
      </c>
    </row>
    <row r="24" customFormat="1" ht="15.75" spans="1:7">
      <c r="A24" s="9" t="s">
        <v>52</v>
      </c>
      <c r="B24" s="10"/>
      <c r="C24" s="11"/>
      <c r="D24" s="12"/>
      <c r="E24" s="13"/>
      <c r="F24" s="14" t="s">
        <v>14</v>
      </c>
      <c r="G24" s="15">
        <v>16800</v>
      </c>
    </row>
    <row r="25" s="2" customFormat="1" ht="15" spans="1:7">
      <c r="A25" s="4" t="s">
        <v>18</v>
      </c>
      <c r="B25" s="16"/>
      <c r="C25" s="16"/>
      <c r="D25" s="5"/>
      <c r="E25" s="6"/>
      <c r="F25" s="17" t="s">
        <v>14</v>
      </c>
      <c r="G25" s="8">
        <v>600</v>
      </c>
    </row>
    <row r="26" s="1" customFormat="1" ht="17.25" spans="1:7">
      <c r="A26" s="99" t="s">
        <v>53</v>
      </c>
      <c r="B26" s="104"/>
      <c r="C26" s="104"/>
      <c r="D26" s="100"/>
      <c r="E26" s="101"/>
      <c r="F26" s="105" t="s">
        <v>14</v>
      </c>
      <c r="G26" s="103">
        <f>SUM(G23:G25)</f>
        <v>52396.1</v>
      </c>
    </row>
    <row r="27" s="2" customFormat="1" ht="16.5" spans="1:7">
      <c r="A27" s="112"/>
      <c r="B27" s="112"/>
      <c r="C27" s="112"/>
      <c r="D27" s="112"/>
      <c r="E27" s="112"/>
      <c r="F27" s="117"/>
      <c r="G27" s="114"/>
    </row>
    <row r="28" s="2" customFormat="1" ht="15" spans="1:7">
      <c r="A28" s="24"/>
      <c r="B28" s="24"/>
      <c r="C28" s="27" t="s">
        <v>121</v>
      </c>
      <c r="D28" s="24"/>
      <c r="E28" s="24"/>
      <c r="F28" s="24"/>
      <c r="G28" s="24"/>
    </row>
    <row r="29" s="2" customFormat="1" ht="25.5" customHeight="1" spans="1:7">
      <c r="A29" s="28" t="s">
        <v>6</v>
      </c>
      <c r="B29" s="28" t="s">
        <v>7</v>
      </c>
      <c r="C29" s="28" t="s">
        <v>8</v>
      </c>
      <c r="D29" s="28" t="s">
        <v>9</v>
      </c>
      <c r="E29" s="29" t="s">
        <v>10</v>
      </c>
      <c r="F29" s="30"/>
      <c r="G29" s="31" t="s">
        <v>11</v>
      </c>
    </row>
    <row r="30" s="2" customFormat="1" spans="1:7">
      <c r="A30" s="32">
        <v>1</v>
      </c>
      <c r="B30" s="32" t="s">
        <v>12</v>
      </c>
      <c r="C30" s="64" t="s">
        <v>81</v>
      </c>
      <c r="D30" s="65">
        <v>68995</v>
      </c>
      <c r="E30" s="36">
        <f>(D30*0.78)-7000</f>
        <v>46816.1</v>
      </c>
      <c r="F30" s="32" t="s">
        <v>14</v>
      </c>
      <c r="G30" s="66">
        <f>E30*A30</f>
        <v>46816.1</v>
      </c>
    </row>
    <row r="31" s="2" customFormat="1" spans="1:7">
      <c r="A31" s="38"/>
      <c r="B31" s="38"/>
      <c r="C31" s="67" t="s">
        <v>63</v>
      </c>
      <c r="D31" s="68"/>
      <c r="E31" s="42"/>
      <c r="F31" s="38"/>
      <c r="G31" s="69"/>
    </row>
    <row r="32" s="2" customFormat="1" ht="15" spans="1:7">
      <c r="A32" s="14"/>
      <c r="B32" s="14"/>
      <c r="C32" s="70" t="s">
        <v>82</v>
      </c>
      <c r="D32" s="13"/>
      <c r="E32" s="47"/>
      <c r="F32" s="14"/>
      <c r="G32" s="71"/>
    </row>
    <row r="33" customFormat="1" ht="17.25" spans="1:7">
      <c r="A33" s="99" t="s">
        <v>19</v>
      </c>
      <c r="B33" s="100"/>
      <c r="C33" s="100"/>
      <c r="D33" s="100"/>
      <c r="E33" s="101"/>
      <c r="F33" s="102" t="s">
        <v>14</v>
      </c>
      <c r="G33" s="103">
        <f>SUM(G30)</f>
        <v>46816.1</v>
      </c>
    </row>
    <row r="34" customFormat="1" ht="15.75" spans="1:7">
      <c r="A34" s="9" t="s">
        <v>52</v>
      </c>
      <c r="B34" s="10"/>
      <c r="C34" s="11"/>
      <c r="D34" s="12"/>
      <c r="E34" s="13"/>
      <c r="F34" s="14" t="s">
        <v>14</v>
      </c>
      <c r="G34" s="15">
        <v>16800</v>
      </c>
    </row>
    <row r="35" s="2" customFormat="1" ht="15" spans="1:7">
      <c r="A35" s="4" t="s">
        <v>18</v>
      </c>
      <c r="B35" s="16"/>
      <c r="C35" s="16"/>
      <c r="D35" s="5"/>
      <c r="E35" s="6"/>
      <c r="F35" s="17" t="s">
        <v>14</v>
      </c>
      <c r="G35" s="8">
        <v>600</v>
      </c>
    </row>
    <row r="36" s="1" customFormat="1" ht="17.25" spans="1:7">
      <c r="A36" s="99" t="s">
        <v>53</v>
      </c>
      <c r="B36" s="104"/>
      <c r="C36" s="104"/>
      <c r="D36" s="100"/>
      <c r="E36" s="101"/>
      <c r="F36" s="105" t="s">
        <v>14</v>
      </c>
      <c r="G36" s="103">
        <f>SUM(G33:G35)</f>
        <v>64216.1</v>
      </c>
    </row>
    <row r="37" s="2" customFormat="1" ht="16.5" spans="1:7">
      <c r="A37" s="112"/>
      <c r="B37" s="112"/>
      <c r="C37" s="112"/>
      <c r="D37" s="112"/>
      <c r="E37" s="112"/>
      <c r="F37" s="117"/>
      <c r="G37" s="114"/>
    </row>
    <row r="38" spans="1:1">
      <c r="A38" s="24" t="s">
        <v>20</v>
      </c>
    </row>
    <row r="39" spans="2:2">
      <c r="B39" s="24" t="s">
        <v>21</v>
      </c>
    </row>
    <row r="41" spans="1:1">
      <c r="A41" s="24" t="s">
        <v>24</v>
      </c>
    </row>
    <row r="42" s="25" customFormat="1" spans="2:2">
      <c r="B42" s="1" t="s">
        <v>54</v>
      </c>
    </row>
    <row r="44" s="1" customFormat="1" spans="1:1">
      <c r="A44" s="1" t="s">
        <v>26</v>
      </c>
    </row>
    <row r="45" s="1" customFormat="1" spans="2:2">
      <c r="B45" s="1" t="s">
        <v>27</v>
      </c>
    </row>
    <row r="46" spans="2:2">
      <c r="B46" s="23" t="s">
        <v>55</v>
      </c>
    </row>
    <row r="47" spans="2:2">
      <c r="B47" s="23" t="s">
        <v>56</v>
      </c>
    </row>
    <row r="49" spans="2:2">
      <c r="B49" s="24" t="s">
        <v>28</v>
      </c>
    </row>
    <row r="51" spans="2:2">
      <c r="B51" s="24" t="s">
        <v>29</v>
      </c>
    </row>
    <row r="52" spans="2:2">
      <c r="B52" s="106"/>
    </row>
    <row r="53" spans="2:2">
      <c r="B53" s="106"/>
    </row>
    <row r="56" spans="1:1">
      <c r="A56" s="24" t="s">
        <v>30</v>
      </c>
    </row>
    <row r="59" spans="1:1">
      <c r="A59" s="24" t="s">
        <v>31</v>
      </c>
    </row>
    <row r="60" spans="1:1">
      <c r="A60" s="24" t="s">
        <v>32</v>
      </c>
    </row>
    <row r="63" spans="1:4">
      <c r="A63" s="24" t="s">
        <v>33</v>
      </c>
      <c r="D63" s="24" t="s">
        <v>34</v>
      </c>
    </row>
    <row r="66" spans="1:4">
      <c r="A66" s="24" t="s">
        <v>35</v>
      </c>
      <c r="D66" s="24" t="s">
        <v>36</v>
      </c>
    </row>
    <row r="67" spans="1:4">
      <c r="A67" s="24" t="s">
        <v>37</v>
      </c>
      <c r="D67" s="24" t="s">
        <v>38</v>
      </c>
    </row>
    <row r="72" spans="1:5">
      <c r="A72" s="1" t="s">
        <v>407</v>
      </c>
      <c r="D72" s="24" t="s">
        <v>40</v>
      </c>
      <c r="E72" s="24" t="s">
        <v>41</v>
      </c>
    </row>
    <row r="73" spans="1:5">
      <c r="A73" s="1" t="s">
        <v>59</v>
      </c>
      <c r="E73" s="24" t="s">
        <v>43</v>
      </c>
    </row>
  </sheetData>
  <mergeCells count="19">
    <mergeCell ref="A4:B4"/>
    <mergeCell ref="A23:E23"/>
    <mergeCell ref="A25:E25"/>
    <mergeCell ref="A26:E26"/>
    <mergeCell ref="A33:E33"/>
    <mergeCell ref="A35:E35"/>
    <mergeCell ref="A36:E36"/>
    <mergeCell ref="A20:A22"/>
    <mergeCell ref="A30:A32"/>
    <mergeCell ref="B20:B22"/>
    <mergeCell ref="B30:B32"/>
    <mergeCell ref="D20:D22"/>
    <mergeCell ref="D30:D32"/>
    <mergeCell ref="E20:E22"/>
    <mergeCell ref="E30:E32"/>
    <mergeCell ref="F20:F22"/>
    <mergeCell ref="F30:F32"/>
    <mergeCell ref="G20:G22"/>
    <mergeCell ref="G30:G32"/>
  </mergeCells>
  <pageMargins left="0.393055555555556" right="0.17" top="0.84" bottom="0.590277777777778" header="0.5" footer="0.196527777777778"/>
  <pageSetup paperSize="1" scale="65" orientation="portrait" horizontalDpi="120" verticalDpi="7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2"/>
  <sheetViews>
    <sheetView zoomScaleSheetLayoutView="60" topLeftCell="A13" workbookViewId="0">
      <selection activeCell="E9" sqref="E9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6.5714285714286" style="24" customWidth="1"/>
    <col min="4" max="4" width="12.552380952381" style="24" customWidth="1"/>
    <col min="5" max="5" width="14.857142857142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45685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422</v>
      </c>
      <c r="B7" s="26"/>
    </row>
    <row r="8" spans="1:2">
      <c r="A8" s="26" t="s">
        <v>423</v>
      </c>
      <c r="B8" s="26"/>
    </row>
    <row r="9" spans="1:2">
      <c r="A9" s="26" t="s">
        <v>424</v>
      </c>
      <c r="B9" s="26"/>
    </row>
    <row r="10" spans="1:2">
      <c r="A10" s="26" t="s">
        <v>425</v>
      </c>
      <c r="B10" s="26"/>
    </row>
    <row r="13" spans="1:1">
      <c r="A13" s="24" t="s">
        <v>2</v>
      </c>
    </row>
    <row r="15" spans="2:2">
      <c r="B15" s="24" t="s">
        <v>3</v>
      </c>
    </row>
    <row r="16" spans="2:2">
      <c r="B16" s="24" t="s">
        <v>4</v>
      </c>
    </row>
    <row r="18" spans="1:1">
      <c r="A18" s="24" t="s">
        <v>48</v>
      </c>
    </row>
    <row r="19" ht="15" spans="3:3">
      <c r="C19" s="27"/>
    </row>
    <row r="20" ht="25.5" customHeight="1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spans="1:7">
      <c r="A21" s="32">
        <v>2</v>
      </c>
      <c r="B21" s="32" t="s">
        <v>12</v>
      </c>
      <c r="C21" s="64" t="s">
        <v>129</v>
      </c>
      <c r="D21" s="65">
        <v>41995</v>
      </c>
      <c r="E21" s="36">
        <f>(D21*0.78)-4000</f>
        <v>28756.1</v>
      </c>
      <c r="F21" s="32" t="s">
        <v>14</v>
      </c>
      <c r="G21" s="66">
        <f>E21*A21</f>
        <v>57512.2</v>
      </c>
    </row>
    <row r="22" spans="1:7">
      <c r="A22" s="38"/>
      <c r="B22" s="38"/>
      <c r="C22" s="67" t="s">
        <v>120</v>
      </c>
      <c r="D22" s="68"/>
      <c r="E22" s="42"/>
      <c r="F22" s="38"/>
      <c r="G22" s="69"/>
    </row>
    <row r="23" ht="15" spans="1:7">
      <c r="A23" s="14"/>
      <c r="B23" s="14"/>
      <c r="C23" s="70" t="s">
        <v>130</v>
      </c>
      <c r="D23" s="13"/>
      <c r="E23" s="47"/>
      <c r="F23" s="14"/>
      <c r="G23" s="71"/>
    </row>
    <row r="24" customFormat="1" ht="15" spans="1:7">
      <c r="A24" s="72">
        <v>3</v>
      </c>
      <c r="B24" s="72" t="s">
        <v>12</v>
      </c>
      <c r="C24" s="73" t="s">
        <v>119</v>
      </c>
      <c r="D24" s="74">
        <v>32995</v>
      </c>
      <c r="E24" s="75">
        <f>(D24*0.78)-4000</f>
        <v>21736.1</v>
      </c>
      <c r="F24" s="72" t="s">
        <v>14</v>
      </c>
      <c r="G24" s="76">
        <f>E24*A24</f>
        <v>65208.3</v>
      </c>
    </row>
    <row r="25" customFormat="1" ht="15" spans="1:7">
      <c r="A25" s="77"/>
      <c r="B25" s="77"/>
      <c r="C25" s="78" t="s">
        <v>120</v>
      </c>
      <c r="D25" s="79"/>
      <c r="E25" s="80"/>
      <c r="F25" s="77"/>
      <c r="G25" s="81"/>
    </row>
    <row r="26" customFormat="1" ht="15.75" spans="1:7">
      <c r="A26" s="82"/>
      <c r="B26" s="82"/>
      <c r="C26" s="83" t="s">
        <v>51</v>
      </c>
      <c r="D26" s="84"/>
      <c r="E26" s="85"/>
      <c r="F26" s="82"/>
      <c r="G26" s="86"/>
    </row>
    <row r="27" customFormat="1" ht="15" spans="1:7">
      <c r="A27" s="72">
        <v>1</v>
      </c>
      <c r="B27" s="118" t="s">
        <v>12</v>
      </c>
      <c r="C27" s="119" t="s">
        <v>97</v>
      </c>
      <c r="D27" s="120">
        <v>32995</v>
      </c>
      <c r="E27" s="75">
        <f>(D27*0.78)-1300</f>
        <v>24436.1</v>
      </c>
      <c r="F27" s="72" t="s">
        <v>14</v>
      </c>
      <c r="G27" s="121">
        <f>E27*A27</f>
        <v>24436.1</v>
      </c>
    </row>
    <row r="28" customFormat="1" ht="15" spans="1:7">
      <c r="A28" s="77"/>
      <c r="B28" s="122"/>
      <c r="C28" s="123" t="s">
        <v>74</v>
      </c>
      <c r="D28" s="124"/>
      <c r="E28" s="80"/>
      <c r="F28" s="77"/>
      <c r="G28" s="125"/>
    </row>
    <row r="29" customFormat="1" ht="15" spans="1:7">
      <c r="A29" s="77"/>
      <c r="B29" s="122"/>
      <c r="C29" s="123" t="s">
        <v>98</v>
      </c>
      <c r="D29" s="124"/>
      <c r="E29" s="80"/>
      <c r="F29" s="77"/>
      <c r="G29" s="125"/>
    </row>
    <row r="30" customFormat="1" ht="15.75" spans="1:7">
      <c r="A30" s="82"/>
      <c r="B30" s="126"/>
      <c r="C30" s="127" t="s">
        <v>99</v>
      </c>
      <c r="D30" s="130"/>
      <c r="E30" s="85"/>
      <c r="F30" s="82"/>
      <c r="G30" s="131"/>
    </row>
    <row r="31" customFormat="1" ht="17.25" spans="1:7">
      <c r="A31" s="99" t="s">
        <v>19</v>
      </c>
      <c r="B31" s="100"/>
      <c r="C31" s="100"/>
      <c r="D31" s="100"/>
      <c r="E31" s="101"/>
      <c r="F31" s="102" t="s">
        <v>14</v>
      </c>
      <c r="G31" s="103">
        <f>SUM(G21:G30)</f>
        <v>147156.6</v>
      </c>
    </row>
    <row r="32" customFormat="1" ht="15.75" spans="1:7">
      <c r="A32" s="9" t="s">
        <v>52</v>
      </c>
      <c r="B32" s="10"/>
      <c r="C32" s="11"/>
      <c r="D32" s="12"/>
      <c r="E32" s="13"/>
      <c r="F32" s="14" t="s">
        <v>14</v>
      </c>
      <c r="G32" s="15">
        <v>55700</v>
      </c>
    </row>
    <row r="33" s="2" customFormat="1" ht="15" spans="1:7">
      <c r="A33" s="4" t="s">
        <v>18</v>
      </c>
      <c r="B33" s="16"/>
      <c r="C33" s="16"/>
      <c r="D33" s="5"/>
      <c r="E33" s="6"/>
      <c r="F33" s="17" t="s">
        <v>14</v>
      </c>
      <c r="G33" s="8">
        <v>600</v>
      </c>
    </row>
    <row r="34" s="1" customFormat="1" ht="17.25" spans="1:7">
      <c r="A34" s="99" t="s">
        <v>53</v>
      </c>
      <c r="B34" s="104"/>
      <c r="C34" s="104"/>
      <c r="D34" s="100"/>
      <c r="E34" s="101"/>
      <c r="F34" s="105" t="s">
        <v>14</v>
      </c>
      <c r="G34" s="103">
        <f>SUM(G31:G33)</f>
        <v>203456.6</v>
      </c>
    </row>
    <row r="35" s="2" customFormat="1" ht="16.5" spans="1:7">
      <c r="A35" s="112"/>
      <c r="B35" s="112"/>
      <c r="C35" s="112"/>
      <c r="D35" s="112"/>
      <c r="E35" s="112"/>
      <c r="F35" s="117"/>
      <c r="G35" s="114"/>
    </row>
    <row r="36" spans="1:1">
      <c r="A36" s="24" t="s">
        <v>20</v>
      </c>
    </row>
    <row r="37" spans="2:2">
      <c r="B37" s="24" t="s">
        <v>21</v>
      </c>
    </row>
    <row r="39" spans="1:1">
      <c r="A39" s="24" t="s">
        <v>24</v>
      </c>
    </row>
    <row r="40" s="25" customFormat="1" spans="2:2">
      <c r="B40" s="1" t="s">
        <v>54</v>
      </c>
    </row>
    <row r="41" s="25" customFormat="1" spans="2:2">
      <c r="B41" s="1" t="s">
        <v>25</v>
      </c>
    </row>
    <row r="43" s="1" customFormat="1" spans="1:1">
      <c r="A43" s="1" t="s">
        <v>26</v>
      </c>
    </row>
    <row r="44" s="1" customFormat="1" spans="2:2">
      <c r="B44" s="1" t="s">
        <v>27</v>
      </c>
    </row>
    <row r="45" spans="2:2">
      <c r="B45" s="23" t="s">
        <v>55</v>
      </c>
    </row>
    <row r="46" spans="2:2">
      <c r="B46" s="23" t="s">
        <v>56</v>
      </c>
    </row>
    <row r="48" spans="2:2">
      <c r="B48" s="24" t="s">
        <v>28</v>
      </c>
    </row>
    <row r="50" spans="2:2">
      <c r="B50" s="24" t="s">
        <v>29</v>
      </c>
    </row>
    <row r="51" spans="2:2">
      <c r="B51" s="106"/>
    </row>
    <row r="52" spans="2:2">
      <c r="B52" s="106"/>
    </row>
    <row r="55" spans="1:1">
      <c r="A55" s="24" t="s">
        <v>30</v>
      </c>
    </row>
    <row r="58" spans="1:1">
      <c r="A58" s="24" t="s">
        <v>31</v>
      </c>
    </row>
    <row r="59" spans="1:1">
      <c r="A59" s="24" t="s">
        <v>32</v>
      </c>
    </row>
    <row r="62" spans="1:4">
      <c r="A62" s="24" t="s">
        <v>33</v>
      </c>
      <c r="D62" s="24" t="s">
        <v>34</v>
      </c>
    </row>
    <row r="65" spans="1:4">
      <c r="A65" s="24" t="s">
        <v>35</v>
      </c>
      <c r="D65" s="24" t="s">
        <v>36</v>
      </c>
    </row>
    <row r="66" spans="1:4">
      <c r="A66" s="24" t="s">
        <v>37</v>
      </c>
      <c r="D66" s="24" t="s">
        <v>38</v>
      </c>
    </row>
    <row r="71" spans="1:5">
      <c r="A71" s="1" t="s">
        <v>426</v>
      </c>
      <c r="D71" s="24" t="s">
        <v>40</v>
      </c>
      <c r="E71" s="24" t="s">
        <v>41</v>
      </c>
    </row>
    <row r="72" spans="1:5">
      <c r="A72" s="1" t="s">
        <v>427</v>
      </c>
      <c r="E72" s="24" t="s">
        <v>43</v>
      </c>
    </row>
  </sheetData>
  <mergeCells count="22">
    <mergeCell ref="A4:B4"/>
    <mergeCell ref="A31:E31"/>
    <mergeCell ref="A33:E33"/>
    <mergeCell ref="A34:E34"/>
    <mergeCell ref="A21:A23"/>
    <mergeCell ref="A24:A26"/>
    <mergeCell ref="A27:A30"/>
    <mergeCell ref="B21:B23"/>
    <mergeCell ref="B24:B26"/>
    <mergeCell ref="B27:B30"/>
    <mergeCell ref="D21:D23"/>
    <mergeCell ref="D24:D26"/>
    <mergeCell ref="D27:D30"/>
    <mergeCell ref="E21:E23"/>
    <mergeCell ref="E24:E26"/>
    <mergeCell ref="E27:E30"/>
    <mergeCell ref="F21:F23"/>
    <mergeCell ref="F24:F26"/>
    <mergeCell ref="F27:F30"/>
    <mergeCell ref="G21:G23"/>
    <mergeCell ref="G24:G26"/>
    <mergeCell ref="G27:G30"/>
  </mergeCells>
  <pageMargins left="0.393055555555556" right="0.17" top="0.84" bottom="0.590277777777778" header="0.5" footer="0.196527777777778"/>
  <pageSetup paperSize="1" scale="67" orientation="portrait" horizontalDpi="120" verticalDpi="72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5"/>
  <sheetViews>
    <sheetView zoomScaleSheetLayoutView="60" topLeftCell="A27" workbookViewId="0">
      <selection activeCell="C55" sqref="C55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6.5714285714286" style="24" customWidth="1"/>
    <col min="4" max="4" width="12.552380952381" style="24" customWidth="1"/>
    <col min="5" max="5" width="14.857142857142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45685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428</v>
      </c>
      <c r="B7" s="26"/>
    </row>
    <row r="8" spans="1:2">
      <c r="A8" s="26" t="s">
        <v>429</v>
      </c>
      <c r="B8" s="26"/>
    </row>
    <row r="9" spans="1:2">
      <c r="A9" s="26" t="s">
        <v>430</v>
      </c>
      <c r="B9" s="26"/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8" spans="1:1">
      <c r="A18" s="24" t="s">
        <v>48</v>
      </c>
    </row>
    <row r="19" ht="15" spans="3:3">
      <c r="C19" s="27" t="s">
        <v>431</v>
      </c>
    </row>
    <row r="20" ht="25.5" customHeight="1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spans="1:7">
      <c r="A21" s="32">
        <v>1</v>
      </c>
      <c r="B21" s="32" t="s">
        <v>12</v>
      </c>
      <c r="C21" s="64" t="s">
        <v>129</v>
      </c>
      <c r="D21" s="65">
        <v>41995</v>
      </c>
      <c r="E21" s="36">
        <f>(D21*0.78)-4000</f>
        <v>28756.1</v>
      </c>
      <c r="F21" s="32" t="s">
        <v>14</v>
      </c>
      <c r="G21" s="66">
        <f>E21*A21</f>
        <v>28756.1</v>
      </c>
    </row>
    <row r="22" spans="1:7">
      <c r="A22" s="38"/>
      <c r="B22" s="38"/>
      <c r="C22" s="67" t="s">
        <v>120</v>
      </c>
      <c r="D22" s="68"/>
      <c r="E22" s="42"/>
      <c r="F22" s="38"/>
      <c r="G22" s="69"/>
    </row>
    <row r="23" ht="15" spans="1:7">
      <c r="A23" s="14"/>
      <c r="B23" s="14"/>
      <c r="C23" s="70" t="s">
        <v>130</v>
      </c>
      <c r="D23" s="13"/>
      <c r="E23" s="47"/>
      <c r="F23" s="14"/>
      <c r="G23" s="71"/>
    </row>
    <row r="24" customFormat="1" ht="17.25" spans="1:7">
      <c r="A24" s="99" t="s">
        <v>19</v>
      </c>
      <c r="B24" s="100"/>
      <c r="C24" s="100"/>
      <c r="D24" s="100"/>
      <c r="E24" s="101"/>
      <c r="F24" s="102" t="s">
        <v>14</v>
      </c>
      <c r="G24" s="103">
        <f>SUM(G21:G23)</f>
        <v>28756.1</v>
      </c>
    </row>
    <row r="25" customFormat="1" ht="15.75" spans="1:7">
      <c r="A25" s="9" t="s">
        <v>52</v>
      </c>
      <c r="B25" s="10"/>
      <c r="C25" s="11"/>
      <c r="D25" s="12"/>
      <c r="E25" s="13"/>
      <c r="F25" s="14" t="s">
        <v>14</v>
      </c>
      <c r="G25" s="15">
        <v>11175</v>
      </c>
    </row>
    <row r="26" s="2" customFormat="1" ht="15" spans="1:7">
      <c r="A26" s="4" t="s">
        <v>18</v>
      </c>
      <c r="B26" s="16"/>
      <c r="C26" s="16"/>
      <c r="D26" s="5"/>
      <c r="E26" s="6"/>
      <c r="F26" s="17" t="s">
        <v>14</v>
      </c>
      <c r="G26" s="8">
        <v>600</v>
      </c>
    </row>
    <row r="27" s="1" customFormat="1" ht="17.25" spans="1:7">
      <c r="A27" s="99" t="s">
        <v>53</v>
      </c>
      <c r="B27" s="104"/>
      <c r="C27" s="104"/>
      <c r="D27" s="100"/>
      <c r="E27" s="101"/>
      <c r="F27" s="105" t="s">
        <v>14</v>
      </c>
      <c r="G27" s="103">
        <f>SUM(G24:G26)</f>
        <v>40531.1</v>
      </c>
    </row>
    <row r="28" s="2" customFormat="1" ht="16.5" spans="1:7">
      <c r="A28" s="112"/>
      <c r="B28" s="112"/>
      <c r="C28" s="112"/>
      <c r="D28" s="112"/>
      <c r="E28" s="112"/>
      <c r="F28" s="117"/>
      <c r="G28" s="114"/>
    </row>
    <row r="29" spans="1:1">
      <c r="A29" s="24" t="s">
        <v>20</v>
      </c>
    </row>
    <row r="30" spans="2:2">
      <c r="B30" s="24" t="s">
        <v>21</v>
      </c>
    </row>
    <row r="32" spans="1:1">
      <c r="A32" s="24" t="s">
        <v>24</v>
      </c>
    </row>
    <row r="33" s="25" customFormat="1" spans="2:2">
      <c r="B33" s="1" t="s">
        <v>54</v>
      </c>
    </row>
    <row r="35" s="1" customFormat="1" spans="1:1">
      <c r="A35" s="1" t="s">
        <v>26</v>
      </c>
    </row>
    <row r="36" s="1" customFormat="1" spans="2:2">
      <c r="B36" s="1" t="s">
        <v>27</v>
      </c>
    </row>
    <row r="37" spans="2:2">
      <c r="B37" s="23" t="s">
        <v>84</v>
      </c>
    </row>
    <row r="39" spans="2:2">
      <c r="B39" s="24" t="s">
        <v>28</v>
      </c>
    </row>
    <row r="41" spans="2:2">
      <c r="B41" s="24" t="s">
        <v>29</v>
      </c>
    </row>
    <row r="43" spans="2:2">
      <c r="B43" s="106"/>
    </row>
    <row r="44" spans="2:2">
      <c r="B44" s="106"/>
    </row>
    <row r="45" spans="2:2">
      <c r="B45" s="106"/>
    </row>
    <row r="48" spans="1:1">
      <c r="A48" s="24" t="s">
        <v>30</v>
      </c>
    </row>
    <row r="51" spans="1:1">
      <c r="A51" s="24" t="s">
        <v>31</v>
      </c>
    </row>
    <row r="52" spans="1:1">
      <c r="A52" s="24" t="s">
        <v>32</v>
      </c>
    </row>
    <row r="55" spans="1:4">
      <c r="A55" s="24" t="s">
        <v>33</v>
      </c>
      <c r="D55" s="24" t="s">
        <v>34</v>
      </c>
    </row>
    <row r="58" spans="1:4">
      <c r="A58" s="24" t="s">
        <v>35</v>
      </c>
      <c r="D58" s="24" t="s">
        <v>36</v>
      </c>
    </row>
    <row r="59" spans="1:4">
      <c r="A59" s="24" t="s">
        <v>37</v>
      </c>
      <c r="D59" s="24" t="s">
        <v>38</v>
      </c>
    </row>
    <row r="64" spans="1:5">
      <c r="A64" s="1" t="s">
        <v>432</v>
      </c>
      <c r="D64" s="24" t="s">
        <v>40</v>
      </c>
      <c r="E64" s="24" t="s">
        <v>41</v>
      </c>
    </row>
    <row r="65" spans="1:5">
      <c r="A65" s="1" t="s">
        <v>331</v>
      </c>
      <c r="E65" s="24" t="s">
        <v>43</v>
      </c>
    </row>
  </sheetData>
  <mergeCells count="10">
    <mergeCell ref="A4:B4"/>
    <mergeCell ref="A24:E24"/>
    <mergeCell ref="A26:E26"/>
    <mergeCell ref="A27:E27"/>
    <mergeCell ref="A21:A23"/>
    <mergeCell ref="B21:B23"/>
    <mergeCell ref="D21:D23"/>
    <mergeCell ref="E21:E23"/>
    <mergeCell ref="F21:F23"/>
    <mergeCell ref="G21:G23"/>
  </mergeCells>
  <pageMargins left="0.393055555555556" right="0.17" top="0.84" bottom="0.590277777777778" header="0.5" footer="0.196527777777778"/>
  <pageSetup paperSize="1" scale="75" orientation="portrait" horizontalDpi="120" verticalDpi="7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XFD77"/>
  <sheetViews>
    <sheetView topLeftCell="A18" workbookViewId="0">
      <selection activeCell="H8" sqref="H8"/>
    </sheetView>
  </sheetViews>
  <sheetFormatPr defaultColWidth="9.1047619047619" defaultRowHeight="14.25"/>
  <cols>
    <col min="1" max="1" width="6.55238095238095" style="1" customWidth="1"/>
    <col min="2" max="2" width="11.4380952380952" style="1" customWidth="1"/>
    <col min="3" max="3" width="51.8571428571429" style="1" customWidth="1"/>
    <col min="4" max="4" width="12.552380952381" style="1" customWidth="1"/>
    <col min="5" max="5" width="13.8571428571429" style="1" customWidth="1"/>
    <col min="6" max="6" width="5.66666666666667" style="1" customWidth="1"/>
    <col min="7" max="7" width="16.1428571428571" style="1" customWidth="1"/>
    <col min="8" max="16384" width="9.1047619047619" style="1"/>
  </cols>
  <sheetData>
    <row r="4" spans="1:2">
      <c r="A4" s="26">
        <v>45685</v>
      </c>
      <c r="B4" s="26"/>
    </row>
    <row r="5" spans="1:2">
      <c r="A5" s="107"/>
      <c r="B5" s="107"/>
    </row>
    <row r="6" spans="1:2">
      <c r="A6" s="107"/>
      <c r="B6" s="107"/>
    </row>
    <row r="7" spans="1:1">
      <c r="A7" s="1" t="s">
        <v>433</v>
      </c>
    </row>
    <row r="8" spans="1:1">
      <c r="A8" s="1" t="s">
        <v>434</v>
      </c>
    </row>
    <row r="11" spans="1:1">
      <c r="A11" s="1" t="s">
        <v>2</v>
      </c>
    </row>
    <row r="13" spans="2:2">
      <c r="B13" s="1" t="s">
        <v>3</v>
      </c>
    </row>
    <row r="14" spans="2:2">
      <c r="B14" s="1" t="s">
        <v>4</v>
      </c>
    </row>
    <row r="16" spans="1:1">
      <c r="A16" s="1" t="s">
        <v>5</v>
      </c>
    </row>
    <row r="17" ht="15" spans="3:3">
      <c r="C17" s="23" t="s">
        <v>118</v>
      </c>
    </row>
    <row r="18" ht="25.5" customHeight="1" spans="1:7">
      <c r="A18" s="108" t="s">
        <v>6</v>
      </c>
      <c r="B18" s="108" t="s">
        <v>7</v>
      </c>
      <c r="C18" s="108" t="s">
        <v>8</v>
      </c>
      <c r="D18" s="108" t="s">
        <v>9</v>
      </c>
      <c r="E18" s="109" t="s">
        <v>10</v>
      </c>
      <c r="F18" s="110"/>
      <c r="G18" s="111" t="s">
        <v>11</v>
      </c>
    </row>
    <row r="19" spans="1:7">
      <c r="A19" s="32">
        <v>3</v>
      </c>
      <c r="B19" s="32" t="s">
        <v>12</v>
      </c>
      <c r="C19" s="64" t="s">
        <v>129</v>
      </c>
      <c r="D19" s="65">
        <v>41995</v>
      </c>
      <c r="E19" s="36">
        <f>(D19*0.78)-4000</f>
        <v>28756.1</v>
      </c>
      <c r="F19" s="32" t="s">
        <v>14</v>
      </c>
      <c r="G19" s="66">
        <f>E19*A19</f>
        <v>86268.3</v>
      </c>
    </row>
    <row r="20" spans="1:7">
      <c r="A20" s="38"/>
      <c r="B20" s="38"/>
      <c r="C20" s="67" t="s">
        <v>120</v>
      </c>
      <c r="D20" s="68"/>
      <c r="E20" s="42"/>
      <c r="F20" s="38"/>
      <c r="G20" s="69"/>
    </row>
    <row r="21" ht="15" spans="1:7">
      <c r="A21" s="14"/>
      <c r="B21" s="14"/>
      <c r="C21" s="70" t="s">
        <v>130</v>
      </c>
      <c r="D21" s="13"/>
      <c r="E21" s="47"/>
      <c r="F21" s="14"/>
      <c r="G21" s="71"/>
    </row>
    <row r="22" spans="1:16384">
      <c r="A22" s="72">
        <v>2</v>
      </c>
      <c r="B22" s="72" t="s">
        <v>12</v>
      </c>
      <c r="C22" s="73" t="s">
        <v>119</v>
      </c>
      <c r="D22" s="74">
        <v>32995</v>
      </c>
      <c r="E22" s="75">
        <f>(D22*0.78)-4000</f>
        <v>21736.1</v>
      </c>
      <c r="F22" s="72" t="s">
        <v>14</v>
      </c>
      <c r="G22" s="76">
        <f>E22*A22</f>
        <v>43472.2</v>
      </c>
      <c r="XFD22" s="2"/>
    </row>
    <row r="23" spans="1:16384">
      <c r="A23" s="77"/>
      <c r="B23" s="77"/>
      <c r="C23" s="78" t="s">
        <v>120</v>
      </c>
      <c r="D23" s="79"/>
      <c r="E23" s="80"/>
      <c r="F23" s="77"/>
      <c r="G23" s="81"/>
      <c r="XFD23" s="2"/>
    </row>
    <row r="24" ht="15" spans="1:16384">
      <c r="A24" s="82"/>
      <c r="B24" s="82"/>
      <c r="C24" s="83" t="s">
        <v>51</v>
      </c>
      <c r="D24" s="84"/>
      <c r="E24" s="85"/>
      <c r="F24" s="82"/>
      <c r="G24" s="86"/>
      <c r="XFD24" s="2"/>
    </row>
    <row r="25" ht="15.75" spans="1:16384">
      <c r="A25" s="4" t="s">
        <v>18</v>
      </c>
      <c r="B25" s="16"/>
      <c r="C25" s="16"/>
      <c r="D25" s="5"/>
      <c r="E25" s="6"/>
      <c r="F25" s="7" t="s">
        <v>14</v>
      </c>
      <c r="G25" s="8">
        <v>600</v>
      </c>
      <c r="XFD25"/>
    </row>
    <row r="26" ht="17.25" spans="1:16384">
      <c r="A26" s="99" t="s">
        <v>19</v>
      </c>
      <c r="B26" s="104"/>
      <c r="C26" s="104"/>
      <c r="D26" s="100"/>
      <c r="E26" s="101"/>
      <c r="F26" s="102" t="s">
        <v>14</v>
      </c>
      <c r="G26" s="103">
        <f>SUM(G19:G25)</f>
        <v>130340.5</v>
      </c>
      <c r="XFD26"/>
    </row>
    <row r="27" ht="16.5" spans="1:16384">
      <c r="A27" s="112"/>
      <c r="B27" s="112"/>
      <c r="C27" s="112"/>
      <c r="D27" s="112"/>
      <c r="E27" s="112"/>
      <c r="F27" s="113"/>
      <c r="G27" s="114"/>
      <c r="XFD27"/>
    </row>
    <row r="28" ht="15" spans="3:3">
      <c r="C28" s="23" t="s">
        <v>121</v>
      </c>
    </row>
    <row r="29" ht="25.5" customHeight="1" spans="1:7">
      <c r="A29" s="108" t="s">
        <v>6</v>
      </c>
      <c r="B29" s="108" t="s">
        <v>7</v>
      </c>
      <c r="C29" s="108" t="s">
        <v>8</v>
      </c>
      <c r="D29" s="108" t="s">
        <v>9</v>
      </c>
      <c r="E29" s="109" t="s">
        <v>10</v>
      </c>
      <c r="F29" s="110"/>
      <c r="G29" s="111" t="s">
        <v>11</v>
      </c>
    </row>
    <row r="30" spans="1:7">
      <c r="A30" s="32">
        <v>3</v>
      </c>
      <c r="B30" s="32" t="s">
        <v>12</v>
      </c>
      <c r="C30" s="64" t="s">
        <v>90</v>
      </c>
      <c r="D30" s="65">
        <v>59595</v>
      </c>
      <c r="E30" s="36">
        <f>(D30*0.78)-7000</f>
        <v>39484.1</v>
      </c>
      <c r="F30" s="32" t="s">
        <v>14</v>
      </c>
      <c r="G30" s="66">
        <f>E30*A30</f>
        <v>118452.3</v>
      </c>
    </row>
    <row r="31" spans="1:7">
      <c r="A31" s="38"/>
      <c r="B31" s="38"/>
      <c r="C31" s="67" t="s">
        <v>63</v>
      </c>
      <c r="D31" s="68"/>
      <c r="E31" s="42"/>
      <c r="F31" s="38"/>
      <c r="G31" s="69"/>
    </row>
    <row r="32" ht="15" spans="1:7">
      <c r="A32" s="14"/>
      <c r="B32" s="14"/>
      <c r="C32" s="70" t="s">
        <v>91</v>
      </c>
      <c r="D32" s="13"/>
      <c r="E32" s="47"/>
      <c r="F32" s="14"/>
      <c r="G32" s="71"/>
    </row>
    <row r="33" spans="1:16384">
      <c r="A33" s="32">
        <v>2</v>
      </c>
      <c r="B33" s="32" t="s">
        <v>12</v>
      </c>
      <c r="C33" s="64" t="s">
        <v>122</v>
      </c>
      <c r="D33" s="65">
        <v>46595</v>
      </c>
      <c r="E33" s="36">
        <f>(D33*0.78)-7000</f>
        <v>29344.1</v>
      </c>
      <c r="F33" s="32" t="s">
        <v>14</v>
      </c>
      <c r="G33" s="66">
        <f>E33*A33</f>
        <v>58688.2</v>
      </c>
      <c r="XFD33" s="2"/>
    </row>
    <row r="34" spans="1:16384">
      <c r="A34" s="38"/>
      <c r="B34" s="38"/>
      <c r="C34" s="67" t="s">
        <v>63</v>
      </c>
      <c r="D34" s="68"/>
      <c r="E34" s="42"/>
      <c r="F34" s="38"/>
      <c r="G34" s="69"/>
      <c r="XFD34" s="2"/>
    </row>
    <row r="35" ht="15" spans="1:16384">
      <c r="A35" s="14"/>
      <c r="B35" s="14"/>
      <c r="C35" s="70" t="s">
        <v>123</v>
      </c>
      <c r="D35" s="13"/>
      <c r="E35" s="47"/>
      <c r="F35" s="14"/>
      <c r="G35" s="71"/>
      <c r="XFD35" s="2"/>
    </row>
    <row r="36" ht="15.75" spans="1:16384">
      <c r="A36" s="4" t="s">
        <v>18</v>
      </c>
      <c r="B36" s="16"/>
      <c r="C36" s="16"/>
      <c r="D36" s="5"/>
      <c r="E36" s="6"/>
      <c r="F36" s="7" t="s">
        <v>14</v>
      </c>
      <c r="G36" s="8">
        <v>600</v>
      </c>
      <c r="XFD36"/>
    </row>
    <row r="37" ht="17.25" spans="1:16384">
      <c r="A37" s="99" t="s">
        <v>19</v>
      </c>
      <c r="B37" s="104"/>
      <c r="C37" s="104"/>
      <c r="D37" s="100"/>
      <c r="E37" s="101"/>
      <c r="F37" s="102" t="s">
        <v>14</v>
      </c>
      <c r="G37" s="103">
        <f>SUM(G30:G36)</f>
        <v>177740.5</v>
      </c>
      <c r="XFD37"/>
    </row>
    <row r="38" ht="16.5" spans="1:16384">
      <c r="A38" s="112"/>
      <c r="B38" s="112"/>
      <c r="C38" s="112"/>
      <c r="D38" s="112"/>
      <c r="E38" s="112"/>
      <c r="F38" s="113"/>
      <c r="G38" s="114"/>
      <c r="XFD38"/>
    </row>
    <row r="39" spans="1:1">
      <c r="A39" s="1" t="s">
        <v>20</v>
      </c>
    </row>
    <row r="40" spans="2:2">
      <c r="B40" s="1" t="s">
        <v>21</v>
      </c>
    </row>
    <row r="42" spans="1:1">
      <c r="A42" s="1" t="s">
        <v>22</v>
      </c>
    </row>
    <row r="43" spans="2:2">
      <c r="B43" s="1" t="s">
        <v>65</v>
      </c>
    </row>
    <row r="44" spans="2:2">
      <c r="B44" s="1" t="s">
        <v>66</v>
      </c>
    </row>
    <row r="45" spans="2:2">
      <c r="B45" s="1" t="s">
        <v>67</v>
      </c>
    </row>
    <row r="47" spans="1:1">
      <c r="A47" s="1" t="s">
        <v>24</v>
      </c>
    </row>
    <row r="48" spans="2:2">
      <c r="B48" s="1" t="s">
        <v>54</v>
      </c>
    </row>
    <row r="49" s="2" customFormat="1"/>
    <row r="50" spans="1:1">
      <c r="A50" s="1" t="s">
        <v>26</v>
      </c>
    </row>
    <row r="51" spans="2:2">
      <c r="B51" s="1" t="s">
        <v>27</v>
      </c>
    </row>
    <row r="53" spans="2:2">
      <c r="B53" s="1" t="s">
        <v>28</v>
      </c>
    </row>
    <row r="55" spans="2:2">
      <c r="B55" s="1" t="s">
        <v>29</v>
      </c>
    </row>
    <row r="59" spans="1:1">
      <c r="A59" s="1" t="s">
        <v>30</v>
      </c>
    </row>
    <row r="62" spans="1:1">
      <c r="A62" s="1" t="s">
        <v>31</v>
      </c>
    </row>
    <row r="63" spans="1:1">
      <c r="A63" s="1" t="s">
        <v>32</v>
      </c>
    </row>
    <row r="66" spans="1:4">
      <c r="A66" s="1" t="s">
        <v>57</v>
      </c>
      <c r="D66" s="1" t="s">
        <v>34</v>
      </c>
    </row>
    <row r="69" spans="1:4">
      <c r="A69" s="1" t="s">
        <v>35</v>
      </c>
      <c r="D69" s="1" t="s">
        <v>36</v>
      </c>
    </row>
    <row r="70" spans="1:4">
      <c r="A70" s="1" t="s">
        <v>37</v>
      </c>
      <c r="D70" s="1" t="s">
        <v>38</v>
      </c>
    </row>
    <row r="76" spans="1:5">
      <c r="A76" s="1" t="s">
        <v>435</v>
      </c>
      <c r="D76" s="1" t="s">
        <v>40</v>
      </c>
      <c r="E76" s="1" t="s">
        <v>41</v>
      </c>
    </row>
    <row r="77" spans="1:5">
      <c r="A77" s="1" t="s">
        <v>59</v>
      </c>
      <c r="E77" s="1" t="s">
        <v>43</v>
      </c>
    </row>
  </sheetData>
  <mergeCells count="29">
    <mergeCell ref="A4:B4"/>
    <mergeCell ref="A25:E25"/>
    <mergeCell ref="A26:E26"/>
    <mergeCell ref="A36:E36"/>
    <mergeCell ref="A37:E37"/>
    <mergeCell ref="A19:A21"/>
    <mergeCell ref="A22:A24"/>
    <mergeCell ref="A30:A32"/>
    <mergeCell ref="A33:A35"/>
    <mergeCell ref="B19:B21"/>
    <mergeCell ref="B22:B24"/>
    <mergeCell ref="B30:B32"/>
    <mergeCell ref="B33:B35"/>
    <mergeCell ref="D19:D21"/>
    <mergeCell ref="D22:D24"/>
    <mergeCell ref="D30:D32"/>
    <mergeCell ref="D33:D35"/>
    <mergeCell ref="E19:E21"/>
    <mergeCell ref="E22:E24"/>
    <mergeCell ref="E30:E32"/>
    <mergeCell ref="E33:E35"/>
    <mergeCell ref="F19:F21"/>
    <mergeCell ref="F22:F24"/>
    <mergeCell ref="F30:F32"/>
    <mergeCell ref="F33:F35"/>
    <mergeCell ref="G19:G21"/>
    <mergeCell ref="G22:G24"/>
    <mergeCell ref="G30:G32"/>
    <mergeCell ref="G33:G35"/>
  </mergeCells>
  <pageMargins left="0.393055555555556" right="0.17" top="0.84" bottom="0.590277777777778" header="0.5" footer="0.196527777777778"/>
  <pageSetup paperSize="1" scale="62" orientation="portrait" horizontalDpi="120" verticalDpi="72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6"/>
  <sheetViews>
    <sheetView zoomScaleSheetLayoutView="60" topLeftCell="A8" workbookViewId="0">
      <selection activeCell="C40" sqref="C40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6.5714285714286" style="24" customWidth="1"/>
    <col min="4" max="4" width="12.552380952381" style="24" customWidth="1"/>
    <col min="5" max="5" width="14.857142857142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45685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436</v>
      </c>
      <c r="B7" s="26"/>
    </row>
    <row r="8" spans="1:2">
      <c r="A8" s="26" t="s">
        <v>437</v>
      </c>
      <c r="B8" s="26"/>
    </row>
    <row r="9" spans="1:2">
      <c r="A9" s="26" t="s">
        <v>438</v>
      </c>
      <c r="B9" s="26"/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8" spans="1:1">
      <c r="A18" s="24" t="s">
        <v>48</v>
      </c>
    </row>
    <row r="19" ht="15" spans="3:3">
      <c r="C19" s="27" t="s">
        <v>118</v>
      </c>
    </row>
    <row r="20" ht="25.5" customHeight="1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spans="1:7">
      <c r="A21" s="32">
        <v>1</v>
      </c>
      <c r="B21" s="32" t="s">
        <v>12</v>
      </c>
      <c r="C21" s="64" t="s">
        <v>119</v>
      </c>
      <c r="D21" s="65">
        <v>32995</v>
      </c>
      <c r="E21" s="36">
        <f>(D21*0.78)-4000</f>
        <v>21736.1</v>
      </c>
      <c r="F21" s="32" t="s">
        <v>14</v>
      </c>
      <c r="G21" s="66">
        <f>E21*A21</f>
        <v>21736.1</v>
      </c>
    </row>
    <row r="22" spans="1:7">
      <c r="A22" s="38"/>
      <c r="B22" s="38"/>
      <c r="C22" s="67" t="s">
        <v>120</v>
      </c>
      <c r="D22" s="68"/>
      <c r="E22" s="42"/>
      <c r="F22" s="38"/>
      <c r="G22" s="69"/>
    </row>
    <row r="23" ht="15" spans="1:7">
      <c r="A23" s="14"/>
      <c r="B23" s="14"/>
      <c r="C23" s="70" t="s">
        <v>51</v>
      </c>
      <c r="D23" s="13"/>
      <c r="E23" s="47"/>
      <c r="F23" s="14"/>
      <c r="G23" s="71"/>
    </row>
    <row r="24" customFormat="1" ht="17.25" spans="1:7">
      <c r="A24" s="99" t="s">
        <v>19</v>
      </c>
      <c r="B24" s="100"/>
      <c r="C24" s="100"/>
      <c r="D24" s="100"/>
      <c r="E24" s="101"/>
      <c r="F24" s="102" t="s">
        <v>14</v>
      </c>
      <c r="G24" s="103">
        <f>SUM(G21:G23)</f>
        <v>21736.1</v>
      </c>
    </row>
    <row r="25" customFormat="1" ht="15.75" spans="1:7">
      <c r="A25" s="9" t="s">
        <v>83</v>
      </c>
      <c r="B25" s="10"/>
      <c r="C25" s="11"/>
      <c r="D25" s="12"/>
      <c r="E25" s="13"/>
      <c r="F25" s="14" t="s">
        <v>14</v>
      </c>
      <c r="G25" s="15">
        <v>10100</v>
      </c>
    </row>
    <row r="26" s="2" customFormat="1" ht="15" spans="1:7">
      <c r="A26" s="4" t="s">
        <v>18</v>
      </c>
      <c r="B26" s="16"/>
      <c r="C26" s="16"/>
      <c r="D26" s="5"/>
      <c r="E26" s="6"/>
      <c r="F26" s="17" t="s">
        <v>14</v>
      </c>
      <c r="G26" s="8">
        <v>1000</v>
      </c>
    </row>
    <row r="27" s="1" customFormat="1" ht="17.25" spans="1:7">
      <c r="A27" s="99" t="s">
        <v>53</v>
      </c>
      <c r="B27" s="104"/>
      <c r="C27" s="104"/>
      <c r="D27" s="100"/>
      <c r="E27" s="101"/>
      <c r="F27" s="105" t="s">
        <v>14</v>
      </c>
      <c r="G27" s="103">
        <f>SUM(G24:G26)</f>
        <v>32836.1</v>
      </c>
    </row>
    <row r="28" s="2" customFormat="1" ht="16.5" spans="1:7">
      <c r="A28" s="112"/>
      <c r="B28" s="112"/>
      <c r="C28" s="112"/>
      <c r="D28" s="112"/>
      <c r="E28" s="112"/>
      <c r="F28" s="117"/>
      <c r="G28" s="114"/>
    </row>
    <row r="29" s="2" customFormat="1" ht="15" spans="1:7">
      <c r="A29" s="24"/>
      <c r="B29" s="24"/>
      <c r="C29" s="27" t="s">
        <v>121</v>
      </c>
      <c r="D29" s="24"/>
      <c r="E29" s="24"/>
      <c r="F29" s="24"/>
      <c r="G29" s="24"/>
    </row>
    <row r="30" s="2" customFormat="1" ht="25.5" customHeight="1" spans="1:7">
      <c r="A30" s="28" t="s">
        <v>6</v>
      </c>
      <c r="B30" s="28" t="s">
        <v>7</v>
      </c>
      <c r="C30" s="28" t="s">
        <v>8</v>
      </c>
      <c r="D30" s="28" t="s">
        <v>9</v>
      </c>
      <c r="E30" s="29" t="s">
        <v>10</v>
      </c>
      <c r="F30" s="30"/>
      <c r="G30" s="31" t="s">
        <v>11</v>
      </c>
    </row>
    <row r="31" s="2" customFormat="1" spans="1:7">
      <c r="A31" s="32">
        <v>1</v>
      </c>
      <c r="B31" s="32" t="s">
        <v>12</v>
      </c>
      <c r="C31" s="64" t="s">
        <v>122</v>
      </c>
      <c r="D31" s="65">
        <v>46595</v>
      </c>
      <c r="E31" s="36">
        <f>(D31*0.78)-7000</f>
        <v>29344.1</v>
      </c>
      <c r="F31" s="32" t="s">
        <v>14</v>
      </c>
      <c r="G31" s="66">
        <f>E31*A31</f>
        <v>29344.1</v>
      </c>
    </row>
    <row r="32" s="2" customFormat="1" spans="1:7">
      <c r="A32" s="38"/>
      <c r="B32" s="38"/>
      <c r="C32" s="67" t="s">
        <v>63</v>
      </c>
      <c r="D32" s="68"/>
      <c r="E32" s="42"/>
      <c r="F32" s="38"/>
      <c r="G32" s="69"/>
    </row>
    <row r="33" s="2" customFormat="1" ht="15" spans="1:7">
      <c r="A33" s="14"/>
      <c r="B33" s="14"/>
      <c r="C33" s="70" t="s">
        <v>123</v>
      </c>
      <c r="D33" s="13"/>
      <c r="E33" s="47"/>
      <c r="F33" s="14"/>
      <c r="G33" s="71"/>
    </row>
    <row r="34" customFormat="1" ht="17.25" spans="1:7">
      <c r="A34" s="99" t="s">
        <v>19</v>
      </c>
      <c r="B34" s="100"/>
      <c r="C34" s="100"/>
      <c r="D34" s="100"/>
      <c r="E34" s="101"/>
      <c r="F34" s="102" t="s">
        <v>14</v>
      </c>
      <c r="G34" s="103">
        <f>SUM(G31:G33)</f>
        <v>29344.1</v>
      </c>
    </row>
    <row r="35" customFormat="1" ht="15.75" spans="1:7">
      <c r="A35" s="9" t="s">
        <v>83</v>
      </c>
      <c r="B35" s="10"/>
      <c r="C35" s="11"/>
      <c r="D35" s="12"/>
      <c r="E35" s="13"/>
      <c r="F35" s="14" t="s">
        <v>14</v>
      </c>
      <c r="G35" s="15">
        <v>10100</v>
      </c>
    </row>
    <row r="36" s="2" customFormat="1" ht="15" spans="1:7">
      <c r="A36" s="4" t="s">
        <v>18</v>
      </c>
      <c r="B36" s="16"/>
      <c r="C36" s="16"/>
      <c r="D36" s="5"/>
      <c r="E36" s="6"/>
      <c r="F36" s="17" t="s">
        <v>14</v>
      </c>
      <c r="G36" s="8">
        <v>1000</v>
      </c>
    </row>
    <row r="37" s="1" customFormat="1" ht="17.25" spans="1:7">
      <c r="A37" s="99" t="s">
        <v>53</v>
      </c>
      <c r="B37" s="104"/>
      <c r="C37" s="104"/>
      <c r="D37" s="100"/>
      <c r="E37" s="101"/>
      <c r="F37" s="105" t="s">
        <v>14</v>
      </c>
      <c r="G37" s="103">
        <f>SUM(G34:G36)</f>
        <v>40444.1</v>
      </c>
    </row>
    <row r="38" s="2" customFormat="1" ht="16.5" spans="1:7">
      <c r="A38" s="112"/>
      <c r="B38" s="112"/>
      <c r="C38" s="112"/>
      <c r="D38" s="112"/>
      <c r="E38" s="112"/>
      <c r="F38" s="117"/>
      <c r="G38" s="114"/>
    </row>
    <row r="39" spans="1:1">
      <c r="A39" s="24" t="s">
        <v>20</v>
      </c>
    </row>
    <row r="40" spans="2:2">
      <c r="B40" s="24" t="s">
        <v>21</v>
      </c>
    </row>
    <row r="42" spans="1:1">
      <c r="A42" s="24" t="s">
        <v>24</v>
      </c>
    </row>
    <row r="43" s="25" customFormat="1" spans="2:2">
      <c r="B43" s="1" t="s">
        <v>54</v>
      </c>
    </row>
    <row r="45" s="1" customFormat="1" spans="1:1">
      <c r="A45" s="1" t="s">
        <v>26</v>
      </c>
    </row>
    <row r="46" s="1" customFormat="1" spans="2:2">
      <c r="B46" s="1" t="s">
        <v>27</v>
      </c>
    </row>
    <row r="47" spans="2:2">
      <c r="B47" s="23" t="s">
        <v>55</v>
      </c>
    </row>
    <row r="48" spans="2:2">
      <c r="B48" s="23" t="s">
        <v>56</v>
      </c>
    </row>
    <row r="50" spans="2:2">
      <c r="B50" s="24" t="s">
        <v>28</v>
      </c>
    </row>
    <row r="52" spans="2:2">
      <c r="B52" s="24" t="s">
        <v>29</v>
      </c>
    </row>
    <row r="54" spans="2:2">
      <c r="B54" s="106"/>
    </row>
    <row r="55" spans="2:2">
      <c r="B55" s="106"/>
    </row>
    <row r="56" spans="2:2">
      <c r="B56" s="106"/>
    </row>
    <row r="59" spans="1:1">
      <c r="A59" s="24" t="s">
        <v>30</v>
      </c>
    </row>
    <row r="62" spans="1:1">
      <c r="A62" s="24" t="s">
        <v>31</v>
      </c>
    </row>
    <row r="63" spans="1:1">
      <c r="A63" s="24" t="s">
        <v>32</v>
      </c>
    </row>
    <row r="66" spans="1:4">
      <c r="A66" s="24" t="s">
        <v>33</v>
      </c>
      <c r="D66" s="24" t="s">
        <v>34</v>
      </c>
    </row>
    <row r="69" spans="1:4">
      <c r="A69" s="24" t="s">
        <v>35</v>
      </c>
      <c r="D69" s="24" t="s">
        <v>36</v>
      </c>
    </row>
    <row r="70" spans="1:4">
      <c r="A70" s="24" t="s">
        <v>37</v>
      </c>
      <c r="D70" s="24" t="s">
        <v>38</v>
      </c>
    </row>
    <row r="75" spans="1:5">
      <c r="A75" s="1" t="s">
        <v>439</v>
      </c>
      <c r="D75" s="24" t="s">
        <v>40</v>
      </c>
      <c r="E75" s="24" t="s">
        <v>41</v>
      </c>
    </row>
    <row r="76" spans="1:5">
      <c r="A76" s="1" t="s">
        <v>59</v>
      </c>
      <c r="E76" s="24" t="s">
        <v>43</v>
      </c>
    </row>
  </sheetData>
  <mergeCells count="19">
    <mergeCell ref="A4:B4"/>
    <mergeCell ref="A24:E24"/>
    <mergeCell ref="A26:E26"/>
    <mergeCell ref="A27:E27"/>
    <mergeCell ref="A34:E34"/>
    <mergeCell ref="A36:E36"/>
    <mergeCell ref="A37:E37"/>
    <mergeCell ref="A21:A23"/>
    <mergeCell ref="A31:A33"/>
    <mergeCell ref="B21:B23"/>
    <mergeCell ref="B31:B33"/>
    <mergeCell ref="D21:D23"/>
    <mergeCell ref="D31:D33"/>
    <mergeCell ref="E21:E23"/>
    <mergeCell ref="E31:E33"/>
    <mergeCell ref="F21:F23"/>
    <mergeCell ref="F31:F33"/>
    <mergeCell ref="G21:G23"/>
    <mergeCell ref="G31:G33"/>
  </mergeCells>
  <pageMargins left="0.393055555555556" right="0.17" top="0.84" bottom="0.590277777777778" header="0.5" footer="0.196527777777778"/>
  <pageSetup paperSize="1" scale="63" orientation="portrait" horizontalDpi="120" verticalDpi="72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6"/>
  <sheetViews>
    <sheetView zoomScaleSheetLayoutView="60" topLeftCell="A8" workbookViewId="0">
      <selection activeCell="C79" sqref="C79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6.5714285714286" style="24" customWidth="1"/>
    <col min="4" max="4" width="12.552380952381" style="24" customWidth="1"/>
    <col min="5" max="5" width="14.857142857142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45685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440</v>
      </c>
      <c r="B7" s="26"/>
    </row>
    <row r="8" spans="1:2">
      <c r="A8" s="26" t="s">
        <v>441</v>
      </c>
      <c r="B8" s="26"/>
    </row>
    <row r="9" spans="1:2">
      <c r="A9" s="26" t="s">
        <v>442</v>
      </c>
      <c r="B9" s="26"/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8" spans="1:1">
      <c r="A18" s="24" t="s">
        <v>48</v>
      </c>
    </row>
    <row r="19" ht="15" spans="3:3">
      <c r="C19" s="27" t="s">
        <v>118</v>
      </c>
    </row>
    <row r="20" ht="25.5" customHeight="1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spans="1:7">
      <c r="A21" s="32">
        <v>1</v>
      </c>
      <c r="B21" s="32" t="s">
        <v>12</v>
      </c>
      <c r="C21" s="64" t="s">
        <v>321</v>
      </c>
      <c r="D21" s="65">
        <v>110995</v>
      </c>
      <c r="E21" s="36">
        <f>(D21*0.78)-3000</f>
        <v>83576.1</v>
      </c>
      <c r="F21" s="32" t="s">
        <v>14</v>
      </c>
      <c r="G21" s="66">
        <f>E21*A21</f>
        <v>83576.1</v>
      </c>
    </row>
    <row r="22" spans="1:7">
      <c r="A22" s="38"/>
      <c r="B22" s="38"/>
      <c r="C22" s="67" t="s">
        <v>199</v>
      </c>
      <c r="D22" s="68"/>
      <c r="E22" s="42"/>
      <c r="F22" s="38"/>
      <c r="G22" s="69"/>
    </row>
    <row r="23" ht="15" spans="1:7">
      <c r="A23" s="14"/>
      <c r="B23" s="14"/>
      <c r="C23" s="70" t="s">
        <v>322</v>
      </c>
      <c r="D23" s="13"/>
      <c r="E23" s="47"/>
      <c r="F23" s="14"/>
      <c r="G23" s="71"/>
    </row>
    <row r="24" customFormat="1" ht="17.25" spans="1:7">
      <c r="A24" s="99" t="s">
        <v>19</v>
      </c>
      <c r="B24" s="100"/>
      <c r="C24" s="100"/>
      <c r="D24" s="100"/>
      <c r="E24" s="101"/>
      <c r="F24" s="102" t="s">
        <v>14</v>
      </c>
      <c r="G24" s="103">
        <f>SUM(G21:G23)</f>
        <v>83576.1</v>
      </c>
    </row>
    <row r="25" customFormat="1" ht="15.75" spans="1:7">
      <c r="A25" s="9" t="s">
        <v>52</v>
      </c>
      <c r="B25" s="10"/>
      <c r="C25" s="11"/>
      <c r="D25" s="12"/>
      <c r="E25" s="13"/>
      <c r="F25" s="14" t="s">
        <v>14</v>
      </c>
      <c r="G25" s="15">
        <v>20520</v>
      </c>
    </row>
    <row r="26" s="2" customFormat="1" ht="15" spans="1:7">
      <c r="A26" s="4" t="s">
        <v>18</v>
      </c>
      <c r="B26" s="16"/>
      <c r="C26" s="16"/>
      <c r="D26" s="5"/>
      <c r="E26" s="6"/>
      <c r="F26" s="17" t="s">
        <v>14</v>
      </c>
      <c r="G26" s="8">
        <v>600</v>
      </c>
    </row>
    <row r="27" s="1" customFormat="1" ht="17.25" spans="1:7">
      <c r="A27" s="99" t="s">
        <v>53</v>
      </c>
      <c r="B27" s="104"/>
      <c r="C27" s="104"/>
      <c r="D27" s="100"/>
      <c r="E27" s="101"/>
      <c r="F27" s="105" t="s">
        <v>14</v>
      </c>
      <c r="G27" s="103">
        <f>SUM(G24:G26)</f>
        <v>104696.1</v>
      </c>
    </row>
    <row r="28" s="2" customFormat="1" ht="16.5" spans="1:7">
      <c r="A28" s="112"/>
      <c r="B28" s="112"/>
      <c r="C28" s="112"/>
      <c r="D28" s="112"/>
      <c r="E28" s="112"/>
      <c r="F28" s="117"/>
      <c r="G28" s="114"/>
    </row>
    <row r="29" s="2" customFormat="1" ht="15" spans="1:7">
      <c r="A29" s="24"/>
      <c r="B29" s="24"/>
      <c r="C29" s="27" t="s">
        <v>121</v>
      </c>
      <c r="D29" s="24"/>
      <c r="E29" s="24"/>
      <c r="F29" s="24"/>
      <c r="G29" s="24"/>
    </row>
    <row r="30" s="2" customFormat="1" ht="25.5" customHeight="1" spans="1:7">
      <c r="A30" s="28" t="s">
        <v>6</v>
      </c>
      <c r="B30" s="28" t="s">
        <v>7</v>
      </c>
      <c r="C30" s="28" t="s">
        <v>8</v>
      </c>
      <c r="D30" s="28" t="s">
        <v>9</v>
      </c>
      <c r="E30" s="29" t="s">
        <v>10</v>
      </c>
      <c r="F30" s="30"/>
      <c r="G30" s="31" t="s">
        <v>11</v>
      </c>
    </row>
    <row r="31" s="2" customFormat="1" spans="1:7">
      <c r="A31" s="32">
        <v>1</v>
      </c>
      <c r="B31" s="32" t="s">
        <v>12</v>
      </c>
      <c r="C31" s="64" t="s">
        <v>276</v>
      </c>
      <c r="D31" s="65">
        <v>173995</v>
      </c>
      <c r="E31" s="36">
        <f>(D31*0.78)-8000</f>
        <v>127716.1</v>
      </c>
      <c r="F31" s="32" t="s">
        <v>14</v>
      </c>
      <c r="G31" s="66">
        <f>E31*A31</f>
        <v>127716.1</v>
      </c>
    </row>
    <row r="32" s="2" customFormat="1" spans="1:7">
      <c r="A32" s="38"/>
      <c r="B32" s="38"/>
      <c r="C32" s="67" t="s">
        <v>199</v>
      </c>
      <c r="D32" s="68"/>
      <c r="E32" s="42"/>
      <c r="F32" s="38"/>
      <c r="G32" s="69"/>
    </row>
    <row r="33" s="2" customFormat="1" ht="15" spans="1:7">
      <c r="A33" s="14"/>
      <c r="B33" s="14"/>
      <c r="C33" s="70" t="s">
        <v>277</v>
      </c>
      <c r="D33" s="13"/>
      <c r="E33" s="47"/>
      <c r="F33" s="14"/>
      <c r="G33" s="71"/>
    </row>
    <row r="34" customFormat="1" ht="17.25" spans="1:7">
      <c r="A34" s="99" t="s">
        <v>19</v>
      </c>
      <c r="B34" s="100"/>
      <c r="C34" s="100"/>
      <c r="D34" s="100"/>
      <c r="E34" s="101"/>
      <c r="F34" s="102" t="s">
        <v>14</v>
      </c>
      <c r="G34" s="103">
        <f>SUM(G31:G33)</f>
        <v>127716.1</v>
      </c>
    </row>
    <row r="35" customFormat="1" ht="15.75" spans="1:7">
      <c r="A35" s="9" t="s">
        <v>52</v>
      </c>
      <c r="B35" s="10"/>
      <c r="C35" s="11"/>
      <c r="D35" s="12"/>
      <c r="E35" s="13"/>
      <c r="F35" s="14" t="s">
        <v>14</v>
      </c>
      <c r="G35" s="15">
        <v>20520</v>
      </c>
    </row>
    <row r="36" s="2" customFormat="1" ht="15" spans="1:7">
      <c r="A36" s="4" t="s">
        <v>18</v>
      </c>
      <c r="B36" s="16"/>
      <c r="C36" s="16"/>
      <c r="D36" s="5"/>
      <c r="E36" s="6"/>
      <c r="F36" s="17" t="s">
        <v>14</v>
      </c>
      <c r="G36" s="8">
        <v>600</v>
      </c>
    </row>
    <row r="37" s="1" customFormat="1" ht="17.25" spans="1:7">
      <c r="A37" s="99" t="s">
        <v>53</v>
      </c>
      <c r="B37" s="104"/>
      <c r="C37" s="104"/>
      <c r="D37" s="100"/>
      <c r="E37" s="101"/>
      <c r="F37" s="105" t="s">
        <v>14</v>
      </c>
      <c r="G37" s="103">
        <f>SUM(G34:G36)</f>
        <v>148836.1</v>
      </c>
    </row>
    <row r="38" s="2" customFormat="1" ht="16.5" spans="1:7">
      <c r="A38" s="112"/>
      <c r="B38" s="112"/>
      <c r="C38" s="112"/>
      <c r="D38" s="112"/>
      <c r="E38" s="112"/>
      <c r="F38" s="117"/>
      <c r="G38" s="114"/>
    </row>
    <row r="39" spans="1:1">
      <c r="A39" s="24" t="s">
        <v>20</v>
      </c>
    </row>
    <row r="40" spans="2:2">
      <c r="B40" s="24" t="s">
        <v>21</v>
      </c>
    </row>
    <row r="42" spans="1:1">
      <c r="A42" s="24" t="s">
        <v>24</v>
      </c>
    </row>
    <row r="43" s="25" customFormat="1" spans="2:2">
      <c r="B43" s="1" t="s">
        <v>201</v>
      </c>
    </row>
    <row r="45" s="1" customFormat="1" spans="1:1">
      <c r="A45" s="1" t="s">
        <v>26</v>
      </c>
    </row>
    <row r="46" s="1" customFormat="1" spans="2:2">
      <c r="B46" s="1" t="s">
        <v>27</v>
      </c>
    </row>
    <row r="47" spans="2:2">
      <c r="B47" s="23" t="s">
        <v>55</v>
      </c>
    </row>
    <row r="48" spans="2:2">
      <c r="B48" s="23" t="s">
        <v>56</v>
      </c>
    </row>
    <row r="50" spans="2:2">
      <c r="B50" s="24" t="s">
        <v>28</v>
      </c>
    </row>
    <row r="52" spans="2:2">
      <c r="B52" s="24" t="s">
        <v>29</v>
      </c>
    </row>
    <row r="54" spans="2:2">
      <c r="B54" s="106"/>
    </row>
    <row r="55" spans="2:2">
      <c r="B55" s="106" t="s">
        <v>443</v>
      </c>
    </row>
    <row r="56" spans="2:2">
      <c r="B56" s="106"/>
    </row>
    <row r="59" spans="1:1">
      <c r="A59" s="24" t="s">
        <v>30</v>
      </c>
    </row>
    <row r="62" spans="1:1">
      <c r="A62" s="24" t="s">
        <v>31</v>
      </c>
    </row>
    <row r="63" spans="1:1">
      <c r="A63" s="24" t="s">
        <v>32</v>
      </c>
    </row>
    <row r="66" spans="1:4">
      <c r="A66" s="24" t="s">
        <v>33</v>
      </c>
      <c r="D66" s="24" t="s">
        <v>34</v>
      </c>
    </row>
    <row r="69" spans="1:4">
      <c r="A69" s="24" t="s">
        <v>35</v>
      </c>
      <c r="D69" s="24" t="s">
        <v>36</v>
      </c>
    </row>
    <row r="70" spans="1:4">
      <c r="A70" s="24" t="s">
        <v>37</v>
      </c>
      <c r="D70" s="24" t="s">
        <v>38</v>
      </c>
    </row>
    <row r="75" spans="1:5">
      <c r="A75" s="1" t="s">
        <v>444</v>
      </c>
      <c r="D75" s="24" t="s">
        <v>40</v>
      </c>
      <c r="E75" s="24" t="s">
        <v>41</v>
      </c>
    </row>
    <row r="76" spans="1:5">
      <c r="A76" s="1" t="s">
        <v>445</v>
      </c>
      <c r="E76" s="24" t="s">
        <v>43</v>
      </c>
    </row>
  </sheetData>
  <mergeCells count="19">
    <mergeCell ref="A4:B4"/>
    <mergeCell ref="A24:E24"/>
    <mergeCell ref="A26:E26"/>
    <mergeCell ref="A27:E27"/>
    <mergeCell ref="A34:E34"/>
    <mergeCell ref="A36:E36"/>
    <mergeCell ref="A37:E37"/>
    <mergeCell ref="A21:A23"/>
    <mergeCell ref="A31:A33"/>
    <mergeCell ref="B21:B23"/>
    <mergeCell ref="B31:B33"/>
    <mergeCell ref="D21:D23"/>
    <mergeCell ref="D31:D33"/>
    <mergeCell ref="E21:E23"/>
    <mergeCell ref="E31:E33"/>
    <mergeCell ref="F21:F23"/>
    <mergeCell ref="F31:F33"/>
    <mergeCell ref="G21:G23"/>
    <mergeCell ref="G31:G33"/>
  </mergeCells>
  <pageMargins left="0.393055555555556" right="0.17" top="0.84" bottom="0.590277777777778" header="0.5" footer="0.196527777777778"/>
  <pageSetup paperSize="1" scale="63" orientation="portrait" horizontalDpi="120" verticalDpi="72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6"/>
  <sheetViews>
    <sheetView zoomScaleSheetLayoutView="60" topLeftCell="A59" workbookViewId="0">
      <selection activeCell="C24" sqref="C24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6.5714285714286" style="24" customWidth="1"/>
    <col min="4" max="4" width="12.552380952381" style="24" customWidth="1"/>
    <col min="5" max="5" width="14.857142857142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45685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446</v>
      </c>
      <c r="B7" s="26"/>
    </row>
    <row r="8" spans="1:2">
      <c r="A8" s="26" t="s">
        <v>447</v>
      </c>
      <c r="B8" s="26"/>
    </row>
    <row r="9" spans="1:2">
      <c r="A9" s="26" t="s">
        <v>448</v>
      </c>
      <c r="B9" s="26"/>
    </row>
    <row r="10" spans="1:2">
      <c r="A10" s="26" t="s">
        <v>178</v>
      </c>
      <c r="B10" s="26"/>
    </row>
    <row r="13" spans="1:1">
      <c r="A13" s="24" t="s">
        <v>2</v>
      </c>
    </row>
    <row r="15" spans="2:2">
      <c r="B15" s="24" t="s">
        <v>3</v>
      </c>
    </row>
    <row r="16" spans="2:2">
      <c r="B16" s="24" t="s">
        <v>4</v>
      </c>
    </row>
    <row r="19" spans="1:1">
      <c r="A19" s="24" t="s">
        <v>48</v>
      </c>
    </row>
    <row r="20" ht="15" spans="3:3">
      <c r="C20" s="27" t="s">
        <v>118</v>
      </c>
    </row>
    <row r="21" ht="25.5" customHeight="1" spans="1:7">
      <c r="A21" s="28" t="s">
        <v>6</v>
      </c>
      <c r="B21" s="28" t="s">
        <v>7</v>
      </c>
      <c r="C21" s="28" t="s">
        <v>8</v>
      </c>
      <c r="D21" s="28" t="s">
        <v>9</v>
      </c>
      <c r="E21" s="29" t="s">
        <v>10</v>
      </c>
      <c r="F21" s="30"/>
      <c r="G21" s="31" t="s">
        <v>11</v>
      </c>
    </row>
    <row r="22" spans="1:7">
      <c r="A22" s="32">
        <v>1</v>
      </c>
      <c r="B22" s="32" t="s">
        <v>12</v>
      </c>
      <c r="C22" s="64" t="s">
        <v>321</v>
      </c>
      <c r="D22" s="65">
        <v>110995</v>
      </c>
      <c r="E22" s="36">
        <f>(D22*0.78)-3000</f>
        <v>83576.1</v>
      </c>
      <c r="F22" s="32" t="s">
        <v>14</v>
      </c>
      <c r="G22" s="66">
        <f>E22*A22</f>
        <v>83576.1</v>
      </c>
    </row>
    <row r="23" spans="1:7">
      <c r="A23" s="38"/>
      <c r="B23" s="38"/>
      <c r="C23" s="67" t="s">
        <v>199</v>
      </c>
      <c r="D23" s="68"/>
      <c r="E23" s="42"/>
      <c r="F23" s="38"/>
      <c r="G23" s="69"/>
    </row>
    <row r="24" ht="15" spans="1:7">
      <c r="A24" s="14"/>
      <c r="B24" s="14"/>
      <c r="C24" s="70" t="s">
        <v>322</v>
      </c>
      <c r="D24" s="13"/>
      <c r="E24" s="47"/>
      <c r="F24" s="14"/>
      <c r="G24" s="71"/>
    </row>
    <row r="25" customFormat="1" ht="17.25" spans="1:7">
      <c r="A25" s="99" t="s">
        <v>19</v>
      </c>
      <c r="B25" s="100"/>
      <c r="C25" s="100"/>
      <c r="D25" s="100"/>
      <c r="E25" s="101"/>
      <c r="F25" s="102" t="s">
        <v>14</v>
      </c>
      <c r="G25" s="103">
        <f>SUM(G22:G24)</f>
        <v>83576.1</v>
      </c>
    </row>
    <row r="26" customFormat="1" ht="15.75" spans="1:7">
      <c r="A26" s="9" t="s">
        <v>52</v>
      </c>
      <c r="B26" s="10"/>
      <c r="C26" s="11"/>
      <c r="D26" s="12"/>
      <c r="E26" s="13"/>
      <c r="F26" s="14" t="s">
        <v>14</v>
      </c>
      <c r="G26" s="15">
        <v>20520</v>
      </c>
    </row>
    <row r="27" s="2" customFormat="1" ht="15" spans="1:7">
      <c r="A27" s="4" t="s">
        <v>18</v>
      </c>
      <c r="B27" s="16"/>
      <c r="C27" s="16"/>
      <c r="D27" s="5"/>
      <c r="E27" s="6"/>
      <c r="F27" s="17" t="s">
        <v>14</v>
      </c>
      <c r="G27" s="8">
        <v>1000</v>
      </c>
    </row>
    <row r="28" s="1" customFormat="1" ht="17.25" spans="1:7">
      <c r="A28" s="99" t="s">
        <v>53</v>
      </c>
      <c r="B28" s="104"/>
      <c r="C28" s="104"/>
      <c r="D28" s="100"/>
      <c r="E28" s="101"/>
      <c r="F28" s="105" t="s">
        <v>14</v>
      </c>
      <c r="G28" s="103">
        <f>SUM(G25:G27)</f>
        <v>105096.1</v>
      </c>
    </row>
    <row r="29" s="2" customFormat="1" ht="16.5" spans="1:7">
      <c r="A29" s="112"/>
      <c r="B29" s="112"/>
      <c r="C29" s="112"/>
      <c r="D29" s="112"/>
      <c r="E29" s="112"/>
      <c r="F29" s="117"/>
      <c r="G29" s="114"/>
    </row>
    <row r="30" s="2" customFormat="1" ht="15" spans="1:7">
      <c r="A30" s="24"/>
      <c r="B30" s="24"/>
      <c r="C30" s="27" t="s">
        <v>121</v>
      </c>
      <c r="D30" s="24"/>
      <c r="E30" s="24"/>
      <c r="F30" s="24"/>
      <c r="G30" s="24"/>
    </row>
    <row r="31" s="2" customFormat="1" ht="25.5" customHeight="1" spans="1:7">
      <c r="A31" s="28" t="s">
        <v>6</v>
      </c>
      <c r="B31" s="28" t="s">
        <v>7</v>
      </c>
      <c r="C31" s="28" t="s">
        <v>8</v>
      </c>
      <c r="D31" s="28" t="s">
        <v>9</v>
      </c>
      <c r="E31" s="29" t="s">
        <v>10</v>
      </c>
      <c r="F31" s="30"/>
      <c r="G31" s="31" t="s">
        <v>11</v>
      </c>
    </row>
    <row r="32" s="2" customFormat="1" spans="1:7">
      <c r="A32" s="32">
        <v>1</v>
      </c>
      <c r="B32" s="32" t="s">
        <v>12</v>
      </c>
      <c r="C32" s="64" t="s">
        <v>276</v>
      </c>
      <c r="D32" s="65">
        <v>173995</v>
      </c>
      <c r="E32" s="36">
        <f>(D32*0.78)-8000</f>
        <v>127716.1</v>
      </c>
      <c r="F32" s="32" t="s">
        <v>14</v>
      </c>
      <c r="G32" s="66">
        <f>E32*A32</f>
        <v>127716.1</v>
      </c>
    </row>
    <row r="33" s="2" customFormat="1" spans="1:7">
      <c r="A33" s="38"/>
      <c r="B33" s="38"/>
      <c r="C33" s="67" t="s">
        <v>199</v>
      </c>
      <c r="D33" s="68"/>
      <c r="E33" s="42"/>
      <c r="F33" s="38"/>
      <c r="G33" s="69"/>
    </row>
    <row r="34" s="2" customFormat="1" ht="15" spans="1:7">
      <c r="A34" s="14"/>
      <c r="B34" s="14"/>
      <c r="C34" s="70" t="s">
        <v>277</v>
      </c>
      <c r="D34" s="13"/>
      <c r="E34" s="47"/>
      <c r="F34" s="14"/>
      <c r="G34" s="71"/>
    </row>
    <row r="35" customFormat="1" ht="17.25" spans="1:7">
      <c r="A35" s="99" t="s">
        <v>19</v>
      </c>
      <c r="B35" s="100"/>
      <c r="C35" s="100"/>
      <c r="D35" s="100"/>
      <c r="E35" s="101"/>
      <c r="F35" s="102" t="s">
        <v>14</v>
      </c>
      <c r="G35" s="103">
        <f>SUM(G32:G34)</f>
        <v>127716.1</v>
      </c>
    </row>
    <row r="36" customFormat="1" ht="15.75" spans="1:7">
      <c r="A36" s="9" t="s">
        <v>52</v>
      </c>
      <c r="B36" s="10"/>
      <c r="C36" s="11"/>
      <c r="D36" s="12"/>
      <c r="E36" s="13"/>
      <c r="F36" s="14" t="s">
        <v>14</v>
      </c>
      <c r="G36" s="15">
        <v>20520</v>
      </c>
    </row>
    <row r="37" s="2" customFormat="1" ht="15" spans="1:7">
      <c r="A37" s="4" t="s">
        <v>18</v>
      </c>
      <c r="B37" s="16"/>
      <c r="C37" s="16"/>
      <c r="D37" s="5"/>
      <c r="E37" s="6"/>
      <c r="F37" s="17" t="s">
        <v>14</v>
      </c>
      <c r="G37" s="8">
        <v>1000</v>
      </c>
    </row>
    <row r="38" s="1" customFormat="1" ht="17.25" spans="1:7">
      <c r="A38" s="99" t="s">
        <v>53</v>
      </c>
      <c r="B38" s="104"/>
      <c r="C38" s="104"/>
      <c r="D38" s="100"/>
      <c r="E38" s="101"/>
      <c r="F38" s="105" t="s">
        <v>14</v>
      </c>
      <c r="G38" s="103">
        <f>SUM(G35:G37)</f>
        <v>149236.1</v>
      </c>
    </row>
    <row r="39" s="2" customFormat="1" ht="16.5" spans="1:7">
      <c r="A39" s="112"/>
      <c r="B39" s="112"/>
      <c r="C39" s="112"/>
      <c r="D39" s="112"/>
      <c r="E39" s="112"/>
      <c r="F39" s="117"/>
      <c r="G39" s="114"/>
    </row>
    <row r="40" spans="1:1">
      <c r="A40" s="24" t="s">
        <v>20</v>
      </c>
    </row>
    <row r="41" spans="2:2">
      <c r="B41" s="24" t="s">
        <v>21</v>
      </c>
    </row>
    <row r="43" spans="1:1">
      <c r="A43" s="24" t="s">
        <v>24</v>
      </c>
    </row>
    <row r="44" s="25" customFormat="1" spans="2:2">
      <c r="B44" s="1" t="s">
        <v>201</v>
      </c>
    </row>
    <row r="46" s="1" customFormat="1" spans="1:1">
      <c r="A46" s="1" t="s">
        <v>26</v>
      </c>
    </row>
    <row r="47" s="1" customFormat="1" spans="2:2">
      <c r="B47" s="1" t="s">
        <v>27</v>
      </c>
    </row>
    <row r="48" spans="2:2">
      <c r="B48" s="23" t="s">
        <v>55</v>
      </c>
    </row>
    <row r="49" spans="2:2">
      <c r="B49" s="23" t="s">
        <v>56</v>
      </c>
    </row>
    <row r="51" spans="2:2">
      <c r="B51" s="24" t="s">
        <v>28</v>
      </c>
    </row>
    <row r="53" spans="2:2">
      <c r="B53" s="24" t="s">
        <v>29</v>
      </c>
    </row>
    <row r="55" spans="2:2">
      <c r="B55" s="106"/>
    </row>
    <row r="56" spans="2:2">
      <c r="B56" s="106" t="s">
        <v>443</v>
      </c>
    </row>
    <row r="57" spans="2:2">
      <c r="B57" s="106"/>
    </row>
    <row r="60" spans="1:1">
      <c r="A60" s="24" t="s">
        <v>30</v>
      </c>
    </row>
    <row r="63" spans="1:1">
      <c r="A63" s="24" t="s">
        <v>31</v>
      </c>
    </row>
    <row r="64" spans="1:1">
      <c r="A64" s="24" t="s">
        <v>32</v>
      </c>
    </row>
    <row r="67" spans="1:4">
      <c r="A67" s="24" t="s">
        <v>33</v>
      </c>
      <c r="D67" s="24" t="s">
        <v>34</v>
      </c>
    </row>
    <row r="70" spans="1:4">
      <c r="A70" s="24" t="s">
        <v>35</v>
      </c>
      <c r="D70" s="24" t="s">
        <v>36</v>
      </c>
    </row>
    <row r="71" spans="1:4">
      <c r="A71" s="24" t="s">
        <v>37</v>
      </c>
      <c r="D71" s="24" t="s">
        <v>38</v>
      </c>
    </row>
    <row r="75" spans="1:5">
      <c r="A75" s="1" t="s">
        <v>449</v>
      </c>
      <c r="D75" s="24" t="s">
        <v>40</v>
      </c>
      <c r="E75" s="24" t="s">
        <v>41</v>
      </c>
    </row>
    <row r="76" spans="1:5">
      <c r="A76" s="1" t="s">
        <v>450</v>
      </c>
      <c r="E76" s="24" t="s">
        <v>43</v>
      </c>
    </row>
  </sheetData>
  <mergeCells count="19">
    <mergeCell ref="A4:B4"/>
    <mergeCell ref="A25:E25"/>
    <mergeCell ref="A27:E27"/>
    <mergeCell ref="A28:E28"/>
    <mergeCell ref="A35:E35"/>
    <mergeCell ref="A37:E37"/>
    <mergeCell ref="A38:E38"/>
    <mergeCell ref="A22:A24"/>
    <mergeCell ref="A32:A34"/>
    <mergeCell ref="B22:B24"/>
    <mergeCell ref="B32:B34"/>
    <mergeCell ref="D22:D24"/>
    <mergeCell ref="D32:D34"/>
    <mergeCell ref="E22:E24"/>
    <mergeCell ref="E32:E34"/>
    <mergeCell ref="F22:F24"/>
    <mergeCell ref="F32:F34"/>
    <mergeCell ref="G22:G24"/>
    <mergeCell ref="G32:G34"/>
  </mergeCells>
  <pageMargins left="0.393055555555556" right="0.17" top="0.84" bottom="0.590277777777778" header="0.5" footer="0.196527777777778"/>
  <pageSetup paperSize="1" scale="63" orientation="portrait" horizontalDpi="120" verticalDpi="7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4"/>
  <sheetViews>
    <sheetView topLeftCell="A36" workbookViewId="0">
      <selection activeCell="A73" sqref="A73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4.2857142857143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9.5714285714286" style="1" customWidth="1"/>
    <col min="8" max="16384" width="9.1047619047619" style="1"/>
  </cols>
  <sheetData>
    <row r="4" spans="1:2">
      <c r="A4" s="107">
        <v>45663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102</v>
      </c>
    </row>
    <row r="8" spans="1:1">
      <c r="A8" s="1" t="s">
        <v>103</v>
      </c>
    </row>
    <row r="11" spans="1:1">
      <c r="A11" s="1" t="s">
        <v>2</v>
      </c>
    </row>
    <row r="13" spans="2:2">
      <c r="B13" s="1" t="s">
        <v>3</v>
      </c>
    </row>
    <row r="14" spans="2:2">
      <c r="B14" s="1" t="s">
        <v>4</v>
      </c>
    </row>
    <row r="17" spans="1:1">
      <c r="A17" s="1" t="s">
        <v>5</v>
      </c>
    </row>
    <row r="18" ht="15" spans="3:3">
      <c r="C18" s="23" t="s">
        <v>104</v>
      </c>
    </row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spans="1:7">
      <c r="A20" s="32">
        <v>1</v>
      </c>
      <c r="B20" s="33" t="s">
        <v>12</v>
      </c>
      <c r="C20" s="34" t="s">
        <v>105</v>
      </c>
      <c r="D20" s="35">
        <v>28995</v>
      </c>
      <c r="E20" s="36">
        <f>(D20*0.78)-1300</f>
        <v>21316.1</v>
      </c>
      <c r="F20" s="32" t="s">
        <v>14</v>
      </c>
      <c r="G20" s="37">
        <f>E20*A20</f>
        <v>21316.1</v>
      </c>
    </row>
    <row r="21" spans="1:7">
      <c r="A21" s="38"/>
      <c r="B21" s="39"/>
      <c r="C21" s="40" t="s">
        <v>74</v>
      </c>
      <c r="D21" s="41"/>
      <c r="E21" s="42"/>
      <c r="F21" s="38"/>
      <c r="G21" s="43"/>
    </row>
    <row r="22" spans="1:7">
      <c r="A22" s="38"/>
      <c r="B22" s="39"/>
      <c r="C22" s="40" t="s">
        <v>106</v>
      </c>
      <c r="D22" s="41"/>
      <c r="E22" s="42"/>
      <c r="F22" s="38"/>
      <c r="G22" s="43"/>
    </row>
    <row r="23" ht="15" spans="1:7">
      <c r="A23" s="14"/>
      <c r="B23" s="44"/>
      <c r="C23" s="45" t="s">
        <v>107</v>
      </c>
      <c r="D23" s="46"/>
      <c r="E23" s="47"/>
      <c r="F23" s="14"/>
      <c r="G23" s="48"/>
    </row>
    <row r="24" ht="15" spans="1:7">
      <c r="A24" s="4" t="s">
        <v>18</v>
      </c>
      <c r="B24" s="10"/>
      <c r="C24" s="11"/>
      <c r="D24" s="12"/>
      <c r="E24" s="13"/>
      <c r="F24" s="14" t="s">
        <v>14</v>
      </c>
      <c r="G24" s="15">
        <v>600</v>
      </c>
    </row>
    <row r="25" ht="17.25" spans="1:7">
      <c r="A25" s="99" t="s">
        <v>19</v>
      </c>
      <c r="B25" s="104"/>
      <c r="C25" s="104"/>
      <c r="D25" s="100"/>
      <c r="E25" s="101"/>
      <c r="F25" s="105" t="s">
        <v>14</v>
      </c>
      <c r="G25" s="103">
        <f>SUM(G20:G24)</f>
        <v>21916.1</v>
      </c>
    </row>
    <row r="26" ht="16.5" spans="1:7">
      <c r="A26" s="112"/>
      <c r="B26" s="112"/>
      <c r="C26" s="112"/>
      <c r="D26" s="112"/>
      <c r="E26" s="112"/>
      <c r="F26" s="117"/>
      <c r="G26" s="114"/>
    </row>
    <row r="27" ht="15" spans="3:3">
      <c r="C27" s="23" t="s">
        <v>108</v>
      </c>
    </row>
    <row r="28" ht="25.5" customHeight="1" spans="1:7">
      <c r="A28" s="108" t="s">
        <v>6</v>
      </c>
      <c r="B28" s="108" t="s">
        <v>7</v>
      </c>
      <c r="C28" s="108" t="s">
        <v>8</v>
      </c>
      <c r="D28" s="108" t="s">
        <v>9</v>
      </c>
      <c r="E28" s="109" t="s">
        <v>10</v>
      </c>
      <c r="F28" s="110"/>
      <c r="G28" s="111" t="s">
        <v>11</v>
      </c>
    </row>
    <row r="29" spans="1:7">
      <c r="A29" s="32">
        <v>1</v>
      </c>
      <c r="B29" s="32" t="s">
        <v>12</v>
      </c>
      <c r="C29" s="34" t="s">
        <v>109</v>
      </c>
      <c r="D29" s="65">
        <v>17995</v>
      </c>
      <c r="E29" s="36">
        <f>(D29*0.78)-800</f>
        <v>13236.1</v>
      </c>
      <c r="F29" s="32" t="s">
        <v>14</v>
      </c>
      <c r="G29" s="66">
        <f>E29*A29</f>
        <v>13236.1</v>
      </c>
    </row>
    <row r="30" spans="1:7">
      <c r="A30" s="38"/>
      <c r="B30" s="38"/>
      <c r="C30" s="40" t="s">
        <v>110</v>
      </c>
      <c r="D30" s="68"/>
      <c r="E30" s="42"/>
      <c r="F30" s="38"/>
      <c r="G30" s="69"/>
    </row>
    <row r="31" spans="1:7">
      <c r="A31" s="38"/>
      <c r="B31" s="38"/>
      <c r="C31" s="40" t="s">
        <v>111</v>
      </c>
      <c r="D31" s="68"/>
      <c r="E31" s="42"/>
      <c r="F31" s="38"/>
      <c r="G31" s="69"/>
    </row>
    <row r="32" ht="15" spans="1:7">
      <c r="A32" s="14"/>
      <c r="B32" s="14"/>
      <c r="C32" s="45" t="s">
        <v>112</v>
      </c>
      <c r="D32" s="13"/>
      <c r="E32" s="47"/>
      <c r="F32" s="14"/>
      <c r="G32" s="71"/>
    </row>
    <row r="33" ht="15" spans="1:7">
      <c r="A33" s="4" t="s">
        <v>18</v>
      </c>
      <c r="B33" s="10"/>
      <c r="C33" s="11"/>
      <c r="D33" s="12"/>
      <c r="E33" s="13"/>
      <c r="F33" s="14" t="s">
        <v>14</v>
      </c>
      <c r="G33" s="15">
        <v>600</v>
      </c>
    </row>
    <row r="34" ht="17.25" spans="1:7">
      <c r="A34" s="99" t="s">
        <v>19</v>
      </c>
      <c r="B34" s="104"/>
      <c r="C34" s="104"/>
      <c r="D34" s="100"/>
      <c r="E34" s="101"/>
      <c r="F34" s="105" t="s">
        <v>14</v>
      </c>
      <c r="G34" s="103">
        <f>SUM(G29:G33)</f>
        <v>13836.1</v>
      </c>
    </row>
    <row r="35" ht="16.5" spans="1:7">
      <c r="A35" s="112"/>
      <c r="B35" s="112"/>
      <c r="C35" s="112"/>
      <c r="D35" s="112"/>
      <c r="E35" s="112"/>
      <c r="F35" s="117"/>
      <c r="G35" s="114"/>
    </row>
    <row r="36" spans="1:1">
      <c r="A36" s="1" t="s">
        <v>20</v>
      </c>
    </row>
    <row r="37" spans="2:2">
      <c r="B37" s="1" t="s">
        <v>21</v>
      </c>
    </row>
    <row r="39" spans="1:1">
      <c r="A39" s="1" t="s">
        <v>22</v>
      </c>
    </row>
    <row r="40" spans="2:2">
      <c r="B40" s="1" t="s">
        <v>23</v>
      </c>
    </row>
    <row r="42" spans="1:1">
      <c r="A42" s="1" t="s">
        <v>24</v>
      </c>
    </row>
    <row r="43" spans="2:2">
      <c r="B43" s="1" t="s">
        <v>25</v>
      </c>
    </row>
    <row r="44" s="2" customFormat="1"/>
    <row r="45" spans="1:1">
      <c r="A45" s="1" t="s">
        <v>26</v>
      </c>
    </row>
    <row r="46" spans="2:2">
      <c r="B46" s="1" t="s">
        <v>27</v>
      </c>
    </row>
    <row r="47" s="2" customFormat="1" spans="2:2">
      <c r="B47" s="23"/>
    </row>
    <row r="48" spans="2:2">
      <c r="B48" s="1" t="s">
        <v>28</v>
      </c>
    </row>
    <row r="50" spans="2:2">
      <c r="B50" s="1" t="s">
        <v>29</v>
      </c>
    </row>
    <row r="57" spans="1:1">
      <c r="A57" s="1" t="s">
        <v>30</v>
      </c>
    </row>
    <row r="60" spans="1:1">
      <c r="A60" s="1" t="s">
        <v>31</v>
      </c>
    </row>
    <row r="61" spans="1:1">
      <c r="A61" s="1" t="s">
        <v>32</v>
      </c>
    </row>
    <row r="64" spans="1:4">
      <c r="A64" s="1" t="s">
        <v>57</v>
      </c>
      <c r="D64" s="1" t="s">
        <v>34</v>
      </c>
    </row>
    <row r="67" spans="1:4">
      <c r="A67" s="1" t="s">
        <v>35</v>
      </c>
      <c r="D67" s="1" t="s">
        <v>36</v>
      </c>
    </row>
    <row r="68" spans="1:4">
      <c r="A68" s="1" t="s">
        <v>37</v>
      </c>
      <c r="D68" s="1" t="s">
        <v>38</v>
      </c>
    </row>
    <row r="73" spans="1:5">
      <c r="A73" s="1" t="s">
        <v>113</v>
      </c>
      <c r="D73" s="1" t="s">
        <v>40</v>
      </c>
      <c r="E73" s="1" t="s">
        <v>41</v>
      </c>
    </row>
    <row r="74" spans="1:5">
      <c r="A74" s="1" t="s">
        <v>114</v>
      </c>
      <c r="E74" s="1" t="s">
        <v>43</v>
      </c>
    </row>
  </sheetData>
  <mergeCells count="15">
    <mergeCell ref="A4:B4"/>
    <mergeCell ref="A25:E25"/>
    <mergeCell ref="A34:E34"/>
    <mergeCell ref="A20:A23"/>
    <mergeCell ref="A29:A32"/>
    <mergeCell ref="B20:B23"/>
    <mergeCell ref="B29:B32"/>
    <mergeCell ref="D20:D23"/>
    <mergeCell ref="D29:D32"/>
    <mergeCell ref="E20:E23"/>
    <mergeCell ref="E29:E32"/>
    <mergeCell ref="F20:F23"/>
    <mergeCell ref="F29:F32"/>
    <mergeCell ref="G20:G23"/>
    <mergeCell ref="G29:G32"/>
  </mergeCells>
  <pageMargins left="0.393055555555556" right="0.17" top="0.84" bottom="0.590277777777778" header="0.5" footer="0.196527777777778"/>
  <pageSetup paperSize="1" scale="65" orientation="portrait" horizontalDpi="120" verticalDpi="72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2"/>
  <sheetViews>
    <sheetView zoomScaleSheetLayoutView="60" topLeftCell="A48" workbookViewId="0">
      <selection activeCell="C63" sqref="C63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6.5714285714286" style="24" customWidth="1"/>
    <col min="4" max="4" width="12.552380952381" style="24" customWidth="1"/>
    <col min="5" max="5" width="14.857142857142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45687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451</v>
      </c>
      <c r="B7" s="26"/>
    </row>
    <row r="8" spans="1:2">
      <c r="A8" s="26" t="s">
        <v>452</v>
      </c>
      <c r="B8" s="26"/>
    </row>
    <row r="9" spans="1:1">
      <c r="A9" s="24" t="s">
        <v>453</v>
      </c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7" spans="1:1">
      <c r="A17" s="24" t="s">
        <v>5</v>
      </c>
    </row>
    <row r="18" ht="15" spans="3:3">
      <c r="C18" s="27"/>
    </row>
    <row r="19" ht="25.5" customHeight="1" spans="1:7">
      <c r="A19" s="28" t="s">
        <v>6</v>
      </c>
      <c r="B19" s="28" t="s">
        <v>7</v>
      </c>
      <c r="C19" s="28" t="s">
        <v>8</v>
      </c>
      <c r="D19" s="28" t="s">
        <v>9</v>
      </c>
      <c r="E19" s="29" t="s">
        <v>10</v>
      </c>
      <c r="F19" s="30"/>
      <c r="G19" s="31" t="s">
        <v>11</v>
      </c>
    </row>
    <row r="20" spans="1:7">
      <c r="A20" s="32">
        <v>15</v>
      </c>
      <c r="B20" s="32" t="s">
        <v>12</v>
      </c>
      <c r="C20" s="34" t="s">
        <v>409</v>
      </c>
      <c r="D20" s="35">
        <v>36995</v>
      </c>
      <c r="E20" s="36">
        <f>(D20*0.78)-1200</f>
        <v>27656.1</v>
      </c>
      <c r="F20" s="32" t="s">
        <v>14</v>
      </c>
      <c r="G20" s="37">
        <f>E20*A20</f>
        <v>414841.5</v>
      </c>
    </row>
    <row r="21" spans="1:7">
      <c r="A21" s="38"/>
      <c r="B21" s="38"/>
      <c r="C21" s="40" t="s">
        <v>388</v>
      </c>
      <c r="D21" s="41"/>
      <c r="E21" s="42"/>
      <c r="F21" s="38"/>
      <c r="G21" s="43"/>
    </row>
    <row r="22" spans="1:7">
      <c r="A22" s="38"/>
      <c r="B22" s="38"/>
      <c r="C22" s="40" t="s">
        <v>410</v>
      </c>
      <c r="D22" s="41"/>
      <c r="E22" s="42"/>
      <c r="F22" s="38"/>
      <c r="G22" s="43"/>
    </row>
    <row r="23" ht="15" spans="1:7">
      <c r="A23" s="14"/>
      <c r="B23" s="14"/>
      <c r="C23" s="45" t="s">
        <v>411</v>
      </c>
      <c r="D23" s="46"/>
      <c r="E23" s="47"/>
      <c r="F23" s="14"/>
      <c r="G23" s="48"/>
    </row>
    <row r="24" spans="1:7">
      <c r="A24" s="32">
        <v>15</v>
      </c>
      <c r="B24" s="32" t="s">
        <v>12</v>
      </c>
      <c r="C24" s="34" t="s">
        <v>151</v>
      </c>
      <c r="D24" s="65">
        <v>43595</v>
      </c>
      <c r="E24" s="36">
        <f>(D24*0.78)-1800</f>
        <v>32204.1</v>
      </c>
      <c r="F24" s="32" t="s">
        <v>14</v>
      </c>
      <c r="G24" s="66">
        <f>E24*A24</f>
        <v>483061.5</v>
      </c>
    </row>
    <row r="25" spans="1:7">
      <c r="A25" s="38"/>
      <c r="B25" s="38"/>
      <c r="C25" s="40" t="s">
        <v>74</v>
      </c>
      <c r="D25" s="68"/>
      <c r="E25" s="42"/>
      <c r="F25" s="38"/>
      <c r="G25" s="69"/>
    </row>
    <row r="26" spans="1:7">
      <c r="A26" s="38"/>
      <c r="B26" s="38"/>
      <c r="C26" s="40" t="s">
        <v>152</v>
      </c>
      <c r="D26" s="68"/>
      <c r="E26" s="42"/>
      <c r="F26" s="38"/>
      <c r="G26" s="69"/>
    </row>
    <row r="27" ht="15" spans="1:7">
      <c r="A27" s="14"/>
      <c r="B27" s="14"/>
      <c r="C27" s="45" t="s">
        <v>153</v>
      </c>
      <c r="D27" s="13"/>
      <c r="E27" s="47"/>
      <c r="F27" s="14"/>
      <c r="G27" s="71"/>
    </row>
    <row r="28" ht="15" spans="1:7">
      <c r="A28" s="49" t="s">
        <v>18</v>
      </c>
      <c r="B28" s="50"/>
      <c r="C28" s="50"/>
      <c r="D28" s="51"/>
      <c r="E28" s="52"/>
      <c r="F28" s="129" t="s">
        <v>14</v>
      </c>
      <c r="G28" s="54">
        <v>600</v>
      </c>
    </row>
    <row r="29" ht="17.25" spans="1:7">
      <c r="A29" s="55" t="s">
        <v>19</v>
      </c>
      <c r="B29" s="56"/>
      <c r="C29" s="56"/>
      <c r="D29" s="57"/>
      <c r="E29" s="58"/>
      <c r="F29" s="59" t="s">
        <v>14</v>
      </c>
      <c r="G29" s="60">
        <f>SUM(G20:G28)</f>
        <v>898503</v>
      </c>
    </row>
    <row r="30" ht="16.5" spans="1:7">
      <c r="A30" s="61"/>
      <c r="B30" s="61"/>
      <c r="C30" s="61"/>
      <c r="D30" s="61"/>
      <c r="E30" s="61"/>
      <c r="F30" s="62"/>
      <c r="G30" s="63"/>
    </row>
    <row r="31" spans="1:1">
      <c r="A31" s="24" t="s">
        <v>20</v>
      </c>
    </row>
    <row r="32" spans="2:2">
      <c r="B32" s="24" t="s">
        <v>21</v>
      </c>
    </row>
    <row r="34" s="24" customFormat="1" spans="1:1">
      <c r="A34" s="24" t="s">
        <v>22</v>
      </c>
    </row>
    <row r="35" s="25" customFormat="1" spans="2:2">
      <c r="B35" s="1" t="s">
        <v>23</v>
      </c>
    </row>
    <row r="37" spans="1:1">
      <c r="A37" s="24" t="s">
        <v>24</v>
      </c>
    </row>
    <row r="38" s="25" customFormat="1" spans="2:2">
      <c r="B38" s="1" t="s">
        <v>25</v>
      </c>
    </row>
    <row r="40" spans="1:1">
      <c r="A40" s="24" t="s">
        <v>26</v>
      </c>
    </row>
    <row r="41" spans="2:2">
      <c r="B41" s="24" t="s">
        <v>27</v>
      </c>
    </row>
    <row r="43" spans="2:2">
      <c r="B43" s="24" t="s">
        <v>28</v>
      </c>
    </row>
    <row r="45" spans="2:2">
      <c r="B45" s="24" t="s">
        <v>29</v>
      </c>
    </row>
    <row r="48" spans="2:2">
      <c r="B48" s="106"/>
    </row>
    <row r="49" spans="2:2">
      <c r="B49" s="106"/>
    </row>
    <row r="50" spans="2:2">
      <c r="B50" s="106"/>
    </row>
    <row r="51" spans="2:2">
      <c r="B51" s="106"/>
    </row>
    <row r="55" spans="1:1">
      <c r="A55" s="24" t="s">
        <v>30</v>
      </c>
    </row>
    <row r="58" spans="1:1">
      <c r="A58" s="24" t="s">
        <v>31</v>
      </c>
    </row>
    <row r="59" spans="1:1">
      <c r="A59" s="24" t="s">
        <v>32</v>
      </c>
    </row>
    <row r="62" spans="1:4">
      <c r="A62" s="24" t="s">
        <v>33</v>
      </c>
      <c r="D62" s="24" t="s">
        <v>34</v>
      </c>
    </row>
    <row r="65" spans="1:4">
      <c r="A65" s="24" t="s">
        <v>35</v>
      </c>
      <c r="D65" s="24" t="s">
        <v>36</v>
      </c>
    </row>
    <row r="66" spans="1:4">
      <c r="A66" s="24" t="s">
        <v>37</v>
      </c>
      <c r="D66" s="24" t="s">
        <v>38</v>
      </c>
    </row>
    <row r="71" spans="1:5">
      <c r="A71" s="1" t="s">
        <v>454</v>
      </c>
      <c r="D71" s="24" t="s">
        <v>40</v>
      </c>
      <c r="E71" s="24" t="s">
        <v>41</v>
      </c>
    </row>
    <row r="72" spans="1:5">
      <c r="A72" s="1" t="s">
        <v>455</v>
      </c>
      <c r="E72" s="24" t="s">
        <v>43</v>
      </c>
    </row>
  </sheetData>
  <mergeCells count="15">
    <mergeCell ref="A4:B4"/>
    <mergeCell ref="A28:E28"/>
    <mergeCell ref="A29:E29"/>
    <mergeCell ref="A20:A23"/>
    <mergeCell ref="A24:A27"/>
    <mergeCell ref="B20:B23"/>
    <mergeCell ref="B24:B27"/>
    <mergeCell ref="D20:D23"/>
    <mergeCell ref="D24:D27"/>
    <mergeCell ref="E20:E23"/>
    <mergeCell ref="E24:E27"/>
    <mergeCell ref="F20:F23"/>
    <mergeCell ref="F24:F27"/>
    <mergeCell ref="G20:G23"/>
    <mergeCell ref="G24:G27"/>
  </mergeCells>
  <pageMargins left="0.393055555555556" right="0.17" top="0.84" bottom="0.590277777777778" header="0.5" footer="0.196527777777778"/>
  <pageSetup paperSize="1" scale="68" orientation="portrait" horizontalDpi="120" verticalDpi="72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1"/>
  <sheetViews>
    <sheetView topLeftCell="A41" workbookViewId="0">
      <selection activeCell="A60" sqref="A60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49.4285714285714" style="1" customWidth="1"/>
    <col min="4" max="4" width="12.552380952381" style="1" customWidth="1"/>
    <col min="5" max="5" width="14.8571428571429" style="1" customWidth="1"/>
    <col min="6" max="6" width="5.66666666666667" style="1" customWidth="1"/>
    <col min="7" max="7" width="16.2857142857143" style="1" customWidth="1"/>
    <col min="8" max="16384" width="9.1047619047619" style="1"/>
  </cols>
  <sheetData>
    <row r="4" spans="1:2">
      <c r="A4" s="26">
        <v>45687</v>
      </c>
      <c r="B4" s="26"/>
    </row>
    <row r="5" spans="1:2">
      <c r="A5" s="107"/>
      <c r="B5" s="107"/>
    </row>
    <row r="6" spans="1:2">
      <c r="A6" s="107"/>
      <c r="B6" s="107"/>
    </row>
    <row r="7" spans="1:1">
      <c r="A7" s="1" t="s">
        <v>456</v>
      </c>
    </row>
    <row r="8" spans="1:1">
      <c r="A8" s="1" t="s">
        <v>457</v>
      </c>
    </row>
    <row r="11" spans="1:1">
      <c r="A11" s="1" t="s">
        <v>2</v>
      </c>
    </row>
    <row r="13" spans="2:2">
      <c r="B13" s="1" t="s">
        <v>3</v>
      </c>
    </row>
    <row r="14" spans="2:2">
      <c r="B14" s="1" t="s">
        <v>4</v>
      </c>
    </row>
    <row r="17" spans="1:1">
      <c r="A17" s="1" t="s">
        <v>5</v>
      </c>
    </row>
    <row r="18" ht="15"/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spans="1:7">
      <c r="A20" s="72">
        <v>1</v>
      </c>
      <c r="B20" s="118" t="s">
        <v>12</v>
      </c>
      <c r="C20" s="119" t="s">
        <v>458</v>
      </c>
      <c r="D20" s="120">
        <v>8495</v>
      </c>
      <c r="E20" s="75">
        <f>(D20*0.75)</f>
        <v>6371.25</v>
      </c>
      <c r="F20" s="72" t="s">
        <v>14</v>
      </c>
      <c r="G20" s="121">
        <f>E20*A20</f>
        <v>6371.25</v>
      </c>
    </row>
    <row r="21" spans="1:7">
      <c r="A21" s="77"/>
      <c r="B21" s="122"/>
      <c r="C21" s="123" t="s">
        <v>459</v>
      </c>
      <c r="D21" s="124"/>
      <c r="E21" s="80"/>
      <c r="F21" s="77"/>
      <c r="G21" s="125"/>
    </row>
    <row r="22" ht="15" spans="1:7">
      <c r="A22" s="82"/>
      <c r="B22" s="126"/>
      <c r="C22" s="127" t="s">
        <v>460</v>
      </c>
      <c r="D22" s="124"/>
      <c r="E22" s="80"/>
      <c r="F22" s="77"/>
      <c r="G22" s="125"/>
    </row>
    <row r="23" ht="15" spans="1:7">
      <c r="A23" s="128" t="s">
        <v>18</v>
      </c>
      <c r="B23" s="16"/>
      <c r="C23" s="16"/>
      <c r="D23" s="5"/>
      <c r="E23" s="6"/>
      <c r="F23" s="7" t="s">
        <v>14</v>
      </c>
      <c r="G23" s="8">
        <v>1000</v>
      </c>
    </row>
    <row r="24" ht="17.25" spans="1:7">
      <c r="A24" s="99" t="s">
        <v>19</v>
      </c>
      <c r="B24" s="104"/>
      <c r="C24" s="104"/>
      <c r="D24" s="100"/>
      <c r="E24" s="101"/>
      <c r="F24" s="102" t="s">
        <v>14</v>
      </c>
      <c r="G24" s="103">
        <f>SUM(G20:G23)</f>
        <v>7371.25</v>
      </c>
    </row>
    <row r="25" ht="16.5" spans="1:7">
      <c r="A25" s="112"/>
      <c r="B25" s="112"/>
      <c r="C25" s="112"/>
      <c r="D25" s="112"/>
      <c r="E25" s="112"/>
      <c r="F25" s="113"/>
      <c r="G25" s="114"/>
    </row>
    <row r="26" spans="1:1">
      <c r="A26" s="1" t="s">
        <v>20</v>
      </c>
    </row>
    <row r="27" spans="2:2">
      <c r="B27" s="1" t="s">
        <v>21</v>
      </c>
    </row>
    <row r="29" spans="1:1">
      <c r="A29" s="1" t="s">
        <v>24</v>
      </c>
    </row>
    <row r="30" spans="2:2">
      <c r="B30" s="1" t="s">
        <v>461</v>
      </c>
    </row>
    <row r="31" s="2" customFormat="1" spans="2:2">
      <c r="B31" s="1"/>
    </row>
    <row r="32" spans="1:1">
      <c r="A32" s="1" t="s">
        <v>26</v>
      </c>
    </row>
    <row r="33" spans="2:2">
      <c r="B33" s="1" t="s">
        <v>27</v>
      </c>
    </row>
    <row r="35" spans="2:2">
      <c r="B35" s="1" t="s">
        <v>28</v>
      </c>
    </row>
    <row r="37" spans="2:2">
      <c r="B37" s="1" t="s">
        <v>29</v>
      </c>
    </row>
    <row r="43" spans="1:1">
      <c r="A43" s="1" t="s">
        <v>30</v>
      </c>
    </row>
    <row r="46" spans="1:1">
      <c r="A46" s="1" t="s">
        <v>31</v>
      </c>
    </row>
    <row r="47" spans="1:1">
      <c r="A47" s="1" t="s">
        <v>32</v>
      </c>
    </row>
    <row r="50" spans="1:4">
      <c r="A50" s="1" t="s">
        <v>57</v>
      </c>
      <c r="D50" s="1" t="s">
        <v>34</v>
      </c>
    </row>
    <row r="53" spans="1:4">
      <c r="A53" s="1" t="s">
        <v>35</v>
      </c>
      <c r="D53" s="1" t="s">
        <v>36</v>
      </c>
    </row>
    <row r="54" spans="1:4">
      <c r="A54" s="1" t="s">
        <v>37</v>
      </c>
      <c r="D54" s="1" t="s">
        <v>38</v>
      </c>
    </row>
    <row r="60" spans="1:5">
      <c r="A60" s="1" t="s">
        <v>462</v>
      </c>
      <c r="D60" s="1" t="s">
        <v>40</v>
      </c>
      <c r="E60" s="1" t="s">
        <v>41</v>
      </c>
    </row>
    <row r="61" spans="1:5">
      <c r="A61" s="1" t="s">
        <v>463</v>
      </c>
      <c r="E61" s="1" t="s">
        <v>43</v>
      </c>
    </row>
  </sheetData>
  <mergeCells count="9">
    <mergeCell ref="A4:B4"/>
    <mergeCell ref="A23:E23"/>
    <mergeCell ref="A24:E24"/>
    <mergeCell ref="A20:A22"/>
    <mergeCell ref="B20:B22"/>
    <mergeCell ref="D20:D22"/>
    <mergeCell ref="E20:E22"/>
    <mergeCell ref="F20:F22"/>
    <mergeCell ref="G20:G22"/>
  </mergeCells>
  <pageMargins left="0.393055555555556" right="0.17" top="0.84" bottom="0.590277777777778" header="0.5" footer="0.196527777777778"/>
  <pageSetup paperSize="1" scale="80" orientation="portrait" horizontalDpi="120" verticalDpi="72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7"/>
  <sheetViews>
    <sheetView topLeftCell="A43" workbookViewId="0">
      <selection activeCell="C51" sqref="C51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2" style="1" customWidth="1"/>
    <col min="4" max="4" width="12.552380952381" style="1" customWidth="1"/>
    <col min="5" max="5" width="14.8571428571429" style="1" customWidth="1"/>
    <col min="6" max="6" width="5.66666666666667" style="1" customWidth="1"/>
    <col min="7" max="7" width="17.8571428571429" style="1" customWidth="1"/>
    <col min="8" max="16384" width="9.1047619047619" style="1"/>
  </cols>
  <sheetData>
    <row r="4" spans="1:2">
      <c r="A4" s="26">
        <v>45687</v>
      </c>
      <c r="B4" s="26"/>
    </row>
    <row r="5" spans="1:2">
      <c r="A5" s="107"/>
      <c r="B5" s="107"/>
    </row>
    <row r="6" spans="1:2">
      <c r="A6" s="107"/>
      <c r="B6" s="107"/>
    </row>
    <row r="7" spans="1:2">
      <c r="A7" s="107" t="s">
        <v>464</v>
      </c>
      <c r="B7" s="107"/>
    </row>
    <row r="8" spans="1:1">
      <c r="A8" s="107" t="s">
        <v>465</v>
      </c>
    </row>
    <row r="9" spans="1:1">
      <c r="A9" s="107" t="s">
        <v>466</v>
      </c>
    </row>
    <row r="10" spans="1:1">
      <c r="A10" s="107" t="s">
        <v>467</v>
      </c>
    </row>
    <row r="11" spans="1:1">
      <c r="A11" s="116"/>
    </row>
    <row r="13" spans="1:1">
      <c r="A13" s="1" t="s">
        <v>2</v>
      </c>
    </row>
    <row r="15" spans="2:2">
      <c r="B15" s="1" t="s">
        <v>3</v>
      </c>
    </row>
    <row r="16" spans="2:2">
      <c r="B16" s="1" t="s">
        <v>4</v>
      </c>
    </row>
    <row r="19" spans="1:1">
      <c r="A19" s="1" t="s">
        <v>5</v>
      </c>
    </row>
    <row r="20" ht="25.5" customHeight="1" spans="2:2">
      <c r="B20" s="23"/>
    </row>
    <row r="21" ht="26.25" spans="1:7">
      <c r="A21" s="108" t="s">
        <v>6</v>
      </c>
      <c r="B21" s="108" t="s">
        <v>7</v>
      </c>
      <c r="C21" s="108" t="s">
        <v>8</v>
      </c>
      <c r="D21" s="108" t="s">
        <v>9</v>
      </c>
      <c r="E21" s="109" t="s">
        <v>10</v>
      </c>
      <c r="F21" s="110"/>
      <c r="G21" s="111" t="s">
        <v>11</v>
      </c>
    </row>
    <row r="22" spans="1:7">
      <c r="A22" s="32">
        <v>1</v>
      </c>
      <c r="B22" s="32" t="s">
        <v>12</v>
      </c>
      <c r="C22" s="64" t="s">
        <v>129</v>
      </c>
      <c r="D22" s="65">
        <v>41995</v>
      </c>
      <c r="E22" s="36">
        <f>(D22*0.78)-4000</f>
        <v>28756.1</v>
      </c>
      <c r="F22" s="32" t="s">
        <v>14</v>
      </c>
      <c r="G22" s="66">
        <f>E22*A22</f>
        <v>28756.1</v>
      </c>
    </row>
    <row r="23" spans="1:7">
      <c r="A23" s="38"/>
      <c r="B23" s="38"/>
      <c r="C23" s="67" t="s">
        <v>120</v>
      </c>
      <c r="D23" s="68"/>
      <c r="E23" s="42"/>
      <c r="F23" s="38"/>
      <c r="G23" s="69"/>
    </row>
    <row r="24" ht="15" spans="1:7">
      <c r="A24" s="14"/>
      <c r="B24" s="14"/>
      <c r="C24" s="70" t="s">
        <v>130</v>
      </c>
      <c r="D24" s="13"/>
      <c r="E24" s="47"/>
      <c r="F24" s="14"/>
      <c r="G24" s="71"/>
    </row>
    <row r="25" ht="15" spans="1:7">
      <c r="A25" s="4" t="s">
        <v>18</v>
      </c>
      <c r="B25" s="16"/>
      <c r="C25" s="16"/>
      <c r="D25" s="5"/>
      <c r="E25" s="6"/>
      <c r="F25" s="17" t="s">
        <v>14</v>
      </c>
      <c r="G25" s="8">
        <v>600</v>
      </c>
    </row>
    <row r="26" ht="17.25" spans="1:7">
      <c r="A26" s="99" t="s">
        <v>19</v>
      </c>
      <c r="B26" s="104"/>
      <c r="C26" s="104"/>
      <c r="D26" s="100"/>
      <c r="E26" s="101"/>
      <c r="F26" s="105" t="s">
        <v>14</v>
      </c>
      <c r="G26" s="103">
        <f>SUM(G22:G25)</f>
        <v>29356.1</v>
      </c>
    </row>
    <row r="27" ht="16.5" spans="1:7">
      <c r="A27" s="112"/>
      <c r="B27" s="112"/>
      <c r="C27" s="112"/>
      <c r="D27" s="112"/>
      <c r="E27" s="112"/>
      <c r="F27" s="117"/>
      <c r="G27" s="114"/>
    </row>
    <row r="28" spans="1:1">
      <c r="A28" s="1" t="s">
        <v>20</v>
      </c>
    </row>
    <row r="29" spans="2:2">
      <c r="B29" s="1" t="s">
        <v>21</v>
      </c>
    </row>
    <row r="31" spans="1:1">
      <c r="A31" s="1" t="s">
        <v>22</v>
      </c>
    </row>
    <row r="32" spans="2:2">
      <c r="B32" s="1" t="s">
        <v>65</v>
      </c>
    </row>
    <row r="33" spans="2:2">
      <c r="B33" s="1" t="s">
        <v>348</v>
      </c>
    </row>
    <row r="34" spans="2:2">
      <c r="B34" s="115" t="s">
        <v>67</v>
      </c>
    </row>
    <row r="36" spans="1:1">
      <c r="A36" s="1" t="s">
        <v>24</v>
      </c>
    </row>
    <row r="37" spans="2:2">
      <c r="B37" s="1" t="s">
        <v>54</v>
      </c>
    </row>
    <row r="39" spans="1:1">
      <c r="A39" s="1" t="s">
        <v>26</v>
      </c>
    </row>
    <row r="40" spans="2:2">
      <c r="B40" s="1" t="s">
        <v>27</v>
      </c>
    </row>
    <row r="42" spans="2:2">
      <c r="B42" s="1" t="s">
        <v>28</v>
      </c>
    </row>
    <row r="44" spans="2:2">
      <c r="B44" s="1" t="s">
        <v>29</v>
      </c>
    </row>
    <row r="50" spans="1:1">
      <c r="A50" s="1" t="s">
        <v>30</v>
      </c>
    </row>
    <row r="53" spans="1:1">
      <c r="A53" s="1" t="s">
        <v>31</v>
      </c>
    </row>
    <row r="54" spans="1:1">
      <c r="A54" s="1" t="s">
        <v>32</v>
      </c>
    </row>
    <row r="57" spans="1:4">
      <c r="A57" s="1" t="s">
        <v>468</v>
      </c>
      <c r="D57" s="1" t="s">
        <v>34</v>
      </c>
    </row>
    <row r="60" spans="1:4">
      <c r="A60" s="1" t="s">
        <v>35</v>
      </c>
      <c r="D60" s="1" t="s">
        <v>36</v>
      </c>
    </row>
    <row r="61" spans="1:4">
      <c r="A61" s="1" t="s">
        <v>37</v>
      </c>
      <c r="D61" s="1" t="s">
        <v>38</v>
      </c>
    </row>
    <row r="66" spans="1:5">
      <c r="A66" s="1" t="s">
        <v>469</v>
      </c>
      <c r="D66" s="1" t="s">
        <v>40</v>
      </c>
      <c r="E66" s="1" t="s">
        <v>41</v>
      </c>
    </row>
    <row r="67" spans="1:5">
      <c r="A67" s="1" t="s">
        <v>310</v>
      </c>
      <c r="E67" s="1" t="s">
        <v>43</v>
      </c>
    </row>
  </sheetData>
  <mergeCells count="9">
    <mergeCell ref="A4:B4"/>
    <mergeCell ref="A25:E25"/>
    <mergeCell ref="A26:E26"/>
    <mergeCell ref="A22:A24"/>
    <mergeCell ref="B22:B24"/>
    <mergeCell ref="D22:D24"/>
    <mergeCell ref="E22:E24"/>
    <mergeCell ref="F22:F24"/>
    <mergeCell ref="G22:G24"/>
  </mergeCells>
  <pageMargins left="0.393055555555556" right="0.17" top="0.84" bottom="0.590277777777778" header="0.5" footer="0.196527777777778"/>
  <pageSetup paperSize="1" scale="72" orientation="portrait" horizontalDpi="120" verticalDpi="72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0"/>
  <sheetViews>
    <sheetView workbookViewId="0">
      <selection activeCell="D17" sqref="D17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3.5714285714286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5.4380952380952" style="1" customWidth="1"/>
    <col min="8" max="16384" width="9.1047619047619" style="1"/>
  </cols>
  <sheetData>
    <row r="4" spans="1:2">
      <c r="A4" s="26">
        <v>45687</v>
      </c>
      <c r="B4" s="26"/>
    </row>
    <row r="5" spans="1:2">
      <c r="A5" s="107"/>
      <c r="B5" s="107"/>
    </row>
    <row r="6" spans="1:2">
      <c r="A6" s="107"/>
      <c r="B6" s="107"/>
    </row>
    <row r="7" spans="1:2">
      <c r="A7" s="107" t="s">
        <v>470</v>
      </c>
      <c r="B7" s="107"/>
    </row>
    <row r="8" spans="1:1">
      <c r="A8" s="107" t="s">
        <v>471</v>
      </c>
    </row>
    <row r="11" spans="1:1">
      <c r="A11" s="1" t="s">
        <v>2</v>
      </c>
    </row>
    <row r="13" spans="2:2">
      <c r="B13" s="1" t="s">
        <v>3</v>
      </c>
    </row>
    <row r="14" spans="2:2">
      <c r="B14" s="1" t="s">
        <v>4</v>
      </c>
    </row>
    <row r="17" spans="1:1">
      <c r="A17" s="1" t="s">
        <v>5</v>
      </c>
    </row>
    <row r="18" ht="15" spans="3:3">
      <c r="C18" s="23"/>
    </row>
    <row r="19" ht="25.5" customHeight="1" spans="1:7">
      <c r="A19" s="108" t="s">
        <v>6</v>
      </c>
      <c r="B19" s="108" t="s">
        <v>7</v>
      </c>
      <c r="C19" s="108" t="s">
        <v>8</v>
      </c>
      <c r="D19" s="108" t="s">
        <v>9</v>
      </c>
      <c r="E19" s="109" t="s">
        <v>10</v>
      </c>
      <c r="F19" s="110"/>
      <c r="G19" s="111" t="s">
        <v>11</v>
      </c>
    </row>
    <row r="20" spans="1:7">
      <c r="A20" s="32">
        <v>1</v>
      </c>
      <c r="B20" s="32" t="s">
        <v>12</v>
      </c>
      <c r="C20" s="64" t="s">
        <v>472</v>
      </c>
      <c r="D20" s="65">
        <v>30795</v>
      </c>
      <c r="E20" s="36">
        <f>(D20*0.7)-5000</f>
        <v>16556.5</v>
      </c>
      <c r="F20" s="32" t="s">
        <v>14</v>
      </c>
      <c r="G20" s="66">
        <f>E20*A20</f>
        <v>16556.5</v>
      </c>
    </row>
    <row r="21" spans="1:7">
      <c r="A21" s="38"/>
      <c r="B21" s="38"/>
      <c r="C21" s="67" t="s">
        <v>473</v>
      </c>
      <c r="D21" s="68"/>
      <c r="E21" s="42"/>
      <c r="F21" s="38"/>
      <c r="G21" s="69"/>
    </row>
    <row r="22" ht="15" spans="1:7">
      <c r="A22" s="14"/>
      <c r="B22" s="14"/>
      <c r="C22" s="70" t="s">
        <v>474</v>
      </c>
      <c r="D22" s="13"/>
      <c r="E22" s="47"/>
      <c r="F22" s="14"/>
      <c r="G22" s="71"/>
    </row>
    <row r="23" ht="15" spans="1:7">
      <c r="A23" s="4" t="s">
        <v>18</v>
      </c>
      <c r="B23" s="16"/>
      <c r="C23" s="16"/>
      <c r="D23" s="5"/>
      <c r="E23" s="6"/>
      <c r="F23" s="17" t="s">
        <v>14</v>
      </c>
      <c r="G23" s="8">
        <v>600</v>
      </c>
    </row>
    <row r="24" ht="17.25" spans="1:7">
      <c r="A24" s="99" t="s">
        <v>19</v>
      </c>
      <c r="B24" s="104"/>
      <c r="C24" s="104"/>
      <c r="D24" s="100"/>
      <c r="E24" s="101"/>
      <c r="F24" s="102" t="s">
        <v>14</v>
      </c>
      <c r="G24" s="103">
        <f>SUM(G20:G23)</f>
        <v>17156.5</v>
      </c>
    </row>
    <row r="25" ht="16.5" spans="1:7">
      <c r="A25" s="112"/>
      <c r="B25" s="112"/>
      <c r="C25" s="112"/>
      <c r="D25" s="112"/>
      <c r="E25" s="112"/>
      <c r="F25" s="113"/>
      <c r="G25" s="114"/>
    </row>
    <row r="26" spans="1:1">
      <c r="A26" s="1" t="s">
        <v>20</v>
      </c>
    </row>
    <row r="27" spans="2:2">
      <c r="B27" s="1" t="s">
        <v>21</v>
      </c>
    </row>
    <row r="29" spans="1:1">
      <c r="A29" s="1" t="s">
        <v>22</v>
      </c>
    </row>
    <row r="30" s="2" customFormat="1" spans="2:2">
      <c r="B30" s="1" t="s">
        <v>65</v>
      </c>
    </row>
    <row r="31" s="2" customFormat="1" spans="2:2">
      <c r="B31" s="1" t="s">
        <v>66</v>
      </c>
    </row>
    <row r="32" s="2" customFormat="1" spans="2:2">
      <c r="B32" s="1" t="s">
        <v>67</v>
      </c>
    </row>
    <row r="33" s="2" customFormat="1" spans="2:2">
      <c r="B33" s="115"/>
    </row>
    <row r="34" spans="1:1">
      <c r="A34" s="1" t="s">
        <v>24</v>
      </c>
    </row>
    <row r="35" s="2" customFormat="1" spans="2:2">
      <c r="B35" s="1" t="s">
        <v>54</v>
      </c>
    </row>
    <row r="36" s="2" customFormat="1"/>
    <row r="37" spans="1:1">
      <c r="A37" s="1" t="s">
        <v>26</v>
      </c>
    </row>
    <row r="38" spans="2:2">
      <c r="B38" s="1" t="s">
        <v>27</v>
      </c>
    </row>
    <row r="40" spans="2:2">
      <c r="B40" s="1" t="s">
        <v>28</v>
      </c>
    </row>
    <row r="42" spans="2:2">
      <c r="B42" s="1" t="s">
        <v>29</v>
      </c>
    </row>
    <row r="51" spans="1:1">
      <c r="A51" s="1" t="s">
        <v>30</v>
      </c>
    </row>
    <row r="54" spans="1:1">
      <c r="A54" s="1" t="s">
        <v>31</v>
      </c>
    </row>
    <row r="55" spans="1:1">
      <c r="A55" s="1" t="s">
        <v>32</v>
      </c>
    </row>
    <row r="58" spans="1:4">
      <c r="A58" s="1" t="s">
        <v>33</v>
      </c>
      <c r="D58" s="1" t="s">
        <v>34</v>
      </c>
    </row>
    <row r="61" spans="1:4">
      <c r="A61" s="1" t="s">
        <v>35</v>
      </c>
      <c r="D61" s="1" t="s">
        <v>36</v>
      </c>
    </row>
    <row r="62" spans="1:4">
      <c r="A62" s="1" t="s">
        <v>37</v>
      </c>
      <c r="D62" s="1" t="s">
        <v>38</v>
      </c>
    </row>
    <row r="69" spans="1:5">
      <c r="A69" s="1" t="s">
        <v>475</v>
      </c>
      <c r="D69" s="1" t="s">
        <v>40</v>
      </c>
      <c r="E69" s="1" t="s">
        <v>41</v>
      </c>
    </row>
    <row r="70" spans="1:5">
      <c r="A70" s="1" t="s">
        <v>476</v>
      </c>
      <c r="E70" s="1" t="s">
        <v>43</v>
      </c>
    </row>
  </sheetData>
  <mergeCells count="9">
    <mergeCell ref="A4:B4"/>
    <mergeCell ref="A23:E23"/>
    <mergeCell ref="A24:E24"/>
    <mergeCell ref="A20:A22"/>
    <mergeCell ref="B20:B22"/>
    <mergeCell ref="D20:D22"/>
    <mergeCell ref="E20:E22"/>
    <mergeCell ref="F20:F22"/>
    <mergeCell ref="G20:G22"/>
  </mergeCells>
  <pageMargins left="0.393055555555556" right="0.17" top="0.84" bottom="0.590277777777778" header="0.5" footer="0.196527777777778"/>
  <pageSetup paperSize="1" scale="70" orientation="portrait" horizontalDpi="120" verticalDpi="72"/>
  <headerFooter alignWithMargins="0"/>
  <rowBreaks count="1" manualBreakCount="1">
    <brk id="70" max="16383" man="1"/>
  </rowBreaks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66"/>
  <sheetViews>
    <sheetView zoomScaleSheetLayoutView="60" topLeftCell="A44" workbookViewId="0">
      <selection activeCell="A65" sqref="A65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6.5714285714286" style="24" customWidth="1"/>
    <col min="4" max="4" width="12.552380952381" style="24" customWidth="1"/>
    <col min="5" max="5" width="14.857142857142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45687</v>
      </c>
      <c r="B4" s="26"/>
    </row>
    <row r="5" spans="1:2">
      <c r="A5" s="26"/>
      <c r="B5" s="26"/>
    </row>
    <row r="6" spans="1:2">
      <c r="A6" s="26"/>
      <c r="B6" s="26"/>
    </row>
    <row r="7" spans="1:2">
      <c r="A7" s="26" t="s">
        <v>477</v>
      </c>
      <c r="B7" s="26"/>
    </row>
    <row r="8" spans="1:2">
      <c r="A8" s="26" t="s">
        <v>478</v>
      </c>
      <c r="B8" s="26"/>
    </row>
    <row r="9" spans="1:2">
      <c r="A9" s="26" t="s">
        <v>479</v>
      </c>
      <c r="B9" s="26"/>
    </row>
    <row r="12" spans="1:1">
      <c r="A12" s="24" t="s">
        <v>2</v>
      </c>
    </row>
    <row r="14" spans="2:2">
      <c r="B14" s="24" t="s">
        <v>3</v>
      </c>
    </row>
    <row r="15" spans="2:2">
      <c r="B15" s="24" t="s">
        <v>4</v>
      </c>
    </row>
    <row r="18" spans="1:1">
      <c r="A18" s="24" t="s">
        <v>48</v>
      </c>
    </row>
    <row r="19" ht="15" spans="3:3">
      <c r="C19" s="27"/>
    </row>
    <row r="20" ht="25.5" customHeight="1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spans="1:7">
      <c r="A21" s="32">
        <v>1</v>
      </c>
      <c r="B21" s="32" t="s">
        <v>12</v>
      </c>
      <c r="C21" s="64" t="s">
        <v>480</v>
      </c>
      <c r="D21" s="65">
        <v>117995</v>
      </c>
      <c r="E21" s="36">
        <f>(D21*0.78)</f>
        <v>92036.1</v>
      </c>
      <c r="F21" s="32" t="s">
        <v>14</v>
      </c>
      <c r="G21" s="66">
        <f>E21*A21</f>
        <v>92036.1</v>
      </c>
    </row>
    <row r="22" spans="1:7">
      <c r="A22" s="38"/>
      <c r="B22" s="38"/>
      <c r="C22" s="67" t="s">
        <v>416</v>
      </c>
      <c r="D22" s="68"/>
      <c r="E22" s="42"/>
      <c r="F22" s="38"/>
      <c r="G22" s="69"/>
    </row>
    <row r="23" ht="15" spans="1:7">
      <c r="A23" s="14"/>
      <c r="B23" s="14"/>
      <c r="C23" s="70" t="s">
        <v>481</v>
      </c>
      <c r="D23" s="13"/>
      <c r="E23" s="47"/>
      <c r="F23" s="14"/>
      <c r="G23" s="71"/>
    </row>
    <row r="24" customFormat="1" ht="17.25" spans="1:7">
      <c r="A24" s="99" t="s">
        <v>19</v>
      </c>
      <c r="B24" s="100"/>
      <c r="C24" s="100"/>
      <c r="D24" s="100"/>
      <c r="E24" s="101"/>
      <c r="F24" s="102" t="s">
        <v>14</v>
      </c>
      <c r="G24" s="103">
        <f>SUM(G21)</f>
        <v>92036.1</v>
      </c>
    </row>
    <row r="25" customFormat="1" ht="15.75" spans="1:7">
      <c r="A25" s="9" t="s">
        <v>52</v>
      </c>
      <c r="B25" s="10"/>
      <c r="C25" s="11"/>
      <c r="D25" s="12"/>
      <c r="E25" s="13"/>
      <c r="F25" s="14" t="s">
        <v>14</v>
      </c>
      <c r="G25" s="15">
        <v>29840</v>
      </c>
    </row>
    <row r="26" s="2" customFormat="1" ht="15" spans="1:7">
      <c r="A26" s="4" t="s">
        <v>18</v>
      </c>
      <c r="B26" s="16"/>
      <c r="C26" s="16"/>
      <c r="D26" s="5"/>
      <c r="E26" s="6"/>
      <c r="F26" s="17" t="s">
        <v>14</v>
      </c>
      <c r="G26" s="8">
        <v>600</v>
      </c>
    </row>
    <row r="27" s="1" customFormat="1" ht="17.25" spans="1:7">
      <c r="A27" s="99" t="s">
        <v>53</v>
      </c>
      <c r="B27" s="104"/>
      <c r="C27" s="104"/>
      <c r="D27" s="100"/>
      <c r="E27" s="101"/>
      <c r="F27" s="105" t="s">
        <v>14</v>
      </c>
      <c r="G27" s="103">
        <f>SUM(G24:G26)</f>
        <v>122476.1</v>
      </c>
    </row>
    <row r="28" ht="16.5" spans="1:7">
      <c r="A28" s="61"/>
      <c r="B28" s="61"/>
      <c r="C28" s="61"/>
      <c r="D28" s="61"/>
      <c r="E28" s="61"/>
      <c r="F28" s="62"/>
      <c r="G28" s="63"/>
    </row>
    <row r="29" spans="1:1">
      <c r="A29" s="24" t="s">
        <v>20</v>
      </c>
    </row>
    <row r="30" spans="2:2">
      <c r="B30" s="24" t="s">
        <v>21</v>
      </c>
    </row>
    <row r="32" spans="1:1">
      <c r="A32" s="24" t="s">
        <v>24</v>
      </c>
    </row>
    <row r="33" s="25" customFormat="1" spans="2:2">
      <c r="B33" s="1" t="s">
        <v>418</v>
      </c>
    </row>
    <row r="35" spans="1:1">
      <c r="A35" s="24" t="s">
        <v>26</v>
      </c>
    </row>
    <row r="36" spans="2:2">
      <c r="B36" s="24" t="s">
        <v>27</v>
      </c>
    </row>
    <row r="37" spans="2:2">
      <c r="B37" s="23" t="s">
        <v>55</v>
      </c>
    </row>
    <row r="38" spans="2:2">
      <c r="B38" s="23" t="s">
        <v>56</v>
      </c>
    </row>
    <row r="40" spans="2:2">
      <c r="B40" s="24" t="s">
        <v>28</v>
      </c>
    </row>
    <row r="42" spans="2:2">
      <c r="B42" s="24" t="s">
        <v>29</v>
      </c>
    </row>
    <row r="43" spans="2:2">
      <c r="B43" s="106"/>
    </row>
    <row r="44" spans="2:2">
      <c r="B44" s="106"/>
    </row>
    <row r="45" spans="2:2">
      <c r="B45" s="106"/>
    </row>
    <row r="49" spans="1:1">
      <c r="A49" s="24" t="s">
        <v>30</v>
      </c>
    </row>
    <row r="52" spans="1:1">
      <c r="A52" s="24" t="s">
        <v>31</v>
      </c>
    </row>
    <row r="53" spans="1:1">
      <c r="A53" s="24" t="s">
        <v>32</v>
      </c>
    </row>
    <row r="56" spans="1:4">
      <c r="A56" s="24" t="s">
        <v>33</v>
      </c>
      <c r="D56" s="24" t="s">
        <v>34</v>
      </c>
    </row>
    <row r="59" spans="1:4">
      <c r="A59" s="24" t="s">
        <v>35</v>
      </c>
      <c r="D59" s="24" t="s">
        <v>36</v>
      </c>
    </row>
    <row r="60" spans="1:4">
      <c r="A60" s="24" t="s">
        <v>37</v>
      </c>
      <c r="D60" s="24" t="s">
        <v>38</v>
      </c>
    </row>
    <row r="65" spans="1:5">
      <c r="A65" s="1" t="s">
        <v>482</v>
      </c>
      <c r="D65" s="24" t="s">
        <v>40</v>
      </c>
      <c r="E65" s="24" t="s">
        <v>41</v>
      </c>
    </row>
    <row r="66" spans="1:5">
      <c r="A66" s="1" t="s">
        <v>483</v>
      </c>
      <c r="E66" s="24" t="s">
        <v>43</v>
      </c>
    </row>
  </sheetData>
  <mergeCells count="10">
    <mergeCell ref="A4:B4"/>
    <mergeCell ref="A24:E24"/>
    <mergeCell ref="A26:E26"/>
    <mergeCell ref="A27:E27"/>
    <mergeCell ref="A21:A23"/>
    <mergeCell ref="B21:B23"/>
    <mergeCell ref="D21:D23"/>
    <mergeCell ref="E21:E23"/>
    <mergeCell ref="F21:F23"/>
    <mergeCell ref="G21:G23"/>
  </mergeCells>
  <pageMargins left="0.393055555555556" right="0.17" top="0.84" bottom="0.590277777777778" header="0.5" footer="0.196527777777778"/>
  <pageSetup paperSize="1" scale="74" orientation="portrait" horizontalDpi="120" verticalDpi="7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82"/>
  <sheetViews>
    <sheetView zoomScaleSheetLayoutView="60" topLeftCell="A7" workbookViewId="0">
      <selection activeCell="G18" sqref="G18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3.7142857142857" style="24" customWidth="1"/>
    <col min="4" max="4" width="12.552380952381" style="24" customWidth="1"/>
    <col min="5" max="5" width="14.7142857142857" style="24" customWidth="1"/>
    <col min="6" max="6" width="5.66666666666667" style="24" customWidth="1"/>
    <col min="7" max="7" width="16" style="24" customWidth="1"/>
    <col min="8" max="16384" width="9.1047619047619" style="24"/>
  </cols>
  <sheetData>
    <row r="4" spans="1:2">
      <c r="A4" s="26">
        <v>45688</v>
      </c>
      <c r="B4" s="26"/>
    </row>
    <row r="5" spans="1:2">
      <c r="A5" s="26"/>
      <c r="B5" s="26"/>
    </row>
    <row r="6" spans="1:2">
      <c r="A6" s="26"/>
      <c r="B6" s="26"/>
    </row>
    <row r="7" spans="1:1">
      <c r="A7" s="24" t="s">
        <v>484</v>
      </c>
    </row>
    <row r="8" spans="1:1">
      <c r="A8" s="24" t="s">
        <v>485</v>
      </c>
    </row>
    <row r="11" spans="1:1">
      <c r="A11" s="24" t="s">
        <v>2</v>
      </c>
    </row>
    <row r="13" spans="2:2">
      <c r="B13" s="24" t="s">
        <v>3</v>
      </c>
    </row>
    <row r="14" spans="2:2">
      <c r="B14" s="24" t="s">
        <v>4</v>
      </c>
    </row>
    <row r="17" spans="1:1">
      <c r="A17" s="24" t="s">
        <v>5</v>
      </c>
    </row>
    <row r="18" ht="15" spans="3:3">
      <c r="C18" s="27" t="s">
        <v>486</v>
      </c>
    </row>
    <row r="19" ht="25.5" customHeight="1" spans="1:7">
      <c r="A19" s="28" t="s">
        <v>6</v>
      </c>
      <c r="B19" s="28" t="s">
        <v>7</v>
      </c>
      <c r="C19" s="28" t="s">
        <v>8</v>
      </c>
      <c r="D19" s="28" t="s">
        <v>9</v>
      </c>
      <c r="E19" s="29" t="s">
        <v>10</v>
      </c>
      <c r="F19" s="30"/>
      <c r="G19" s="31" t="s">
        <v>11</v>
      </c>
    </row>
    <row r="20" spans="1:7">
      <c r="A20" s="32">
        <v>1</v>
      </c>
      <c r="B20" s="33" t="s">
        <v>12</v>
      </c>
      <c r="C20" s="34" t="s">
        <v>105</v>
      </c>
      <c r="D20" s="35">
        <v>28995</v>
      </c>
      <c r="E20" s="36">
        <f>(D20*0.78)-1300</f>
        <v>21316.1</v>
      </c>
      <c r="F20" s="32" t="s">
        <v>14</v>
      </c>
      <c r="G20" s="37">
        <f>E20*A20</f>
        <v>21316.1</v>
      </c>
    </row>
    <row r="21" spans="1:7">
      <c r="A21" s="38"/>
      <c r="B21" s="39"/>
      <c r="C21" s="40" t="s">
        <v>74</v>
      </c>
      <c r="D21" s="41"/>
      <c r="E21" s="42"/>
      <c r="F21" s="38"/>
      <c r="G21" s="43"/>
    </row>
    <row r="22" spans="1:7">
      <c r="A22" s="38"/>
      <c r="B22" s="39"/>
      <c r="C22" s="40" t="s">
        <v>106</v>
      </c>
      <c r="D22" s="41"/>
      <c r="E22" s="42"/>
      <c r="F22" s="38"/>
      <c r="G22" s="43"/>
    </row>
    <row r="23" ht="15" spans="1:7">
      <c r="A23" s="14"/>
      <c r="B23" s="44"/>
      <c r="C23" s="45" t="s">
        <v>107</v>
      </c>
      <c r="D23" s="46"/>
      <c r="E23" s="47"/>
      <c r="F23" s="14"/>
      <c r="G23" s="48"/>
    </row>
    <row r="24" spans="1:7">
      <c r="A24" s="32">
        <v>1</v>
      </c>
      <c r="B24" s="32" t="s">
        <v>12</v>
      </c>
      <c r="C24" s="34" t="s">
        <v>151</v>
      </c>
      <c r="D24" s="65">
        <v>43595</v>
      </c>
      <c r="E24" s="36">
        <f>(D24*0.78)-1800</f>
        <v>32204.1</v>
      </c>
      <c r="F24" s="32" t="s">
        <v>14</v>
      </c>
      <c r="G24" s="66">
        <f>E24*A24</f>
        <v>32204.1</v>
      </c>
    </row>
    <row r="25" spans="1:7">
      <c r="A25" s="38"/>
      <c r="B25" s="38"/>
      <c r="C25" s="40" t="s">
        <v>74</v>
      </c>
      <c r="D25" s="68"/>
      <c r="E25" s="42"/>
      <c r="F25" s="38"/>
      <c r="G25" s="69"/>
    </row>
    <row r="26" spans="1:7">
      <c r="A26" s="38"/>
      <c r="B26" s="38"/>
      <c r="C26" s="40" t="s">
        <v>152</v>
      </c>
      <c r="D26" s="68"/>
      <c r="E26" s="42"/>
      <c r="F26" s="38"/>
      <c r="G26" s="69"/>
    </row>
    <row r="27" ht="15" spans="1:7">
      <c r="A27" s="14"/>
      <c r="B27" s="14"/>
      <c r="C27" s="45" t="s">
        <v>153</v>
      </c>
      <c r="D27" s="13"/>
      <c r="E27" s="47"/>
      <c r="F27" s="14"/>
      <c r="G27" s="71"/>
    </row>
    <row r="28" spans="1:7">
      <c r="A28" s="32">
        <v>1</v>
      </c>
      <c r="B28" s="33" t="s">
        <v>12</v>
      </c>
      <c r="C28" s="34" t="s">
        <v>73</v>
      </c>
      <c r="D28" s="35">
        <v>48695</v>
      </c>
      <c r="E28" s="36">
        <f>(D28*0.78)-1800</f>
        <v>36182.1</v>
      </c>
      <c r="F28" s="32" t="s">
        <v>14</v>
      </c>
      <c r="G28" s="37">
        <f>E28*A28</f>
        <v>36182.1</v>
      </c>
    </row>
    <row r="29" spans="1:7">
      <c r="A29" s="38"/>
      <c r="B29" s="39"/>
      <c r="C29" s="40" t="s">
        <v>74</v>
      </c>
      <c r="D29" s="41"/>
      <c r="E29" s="42"/>
      <c r="F29" s="38"/>
      <c r="G29" s="43"/>
    </row>
    <row r="30" spans="1:7">
      <c r="A30" s="38"/>
      <c r="B30" s="39"/>
      <c r="C30" s="40" t="s">
        <v>75</v>
      </c>
      <c r="D30" s="41"/>
      <c r="E30" s="42"/>
      <c r="F30" s="38"/>
      <c r="G30" s="43"/>
    </row>
    <row r="31" ht="15" spans="1:7">
      <c r="A31" s="14"/>
      <c r="B31" s="44"/>
      <c r="C31" s="45" t="s">
        <v>76</v>
      </c>
      <c r="D31" s="46"/>
      <c r="E31" s="47"/>
      <c r="F31" s="14"/>
      <c r="G31" s="48"/>
    </row>
    <row r="32" ht="15" spans="1:7">
      <c r="A32" s="49" t="s">
        <v>18</v>
      </c>
      <c r="B32" s="50"/>
      <c r="C32" s="50"/>
      <c r="D32" s="51"/>
      <c r="E32" s="52"/>
      <c r="F32" s="53" t="s">
        <v>14</v>
      </c>
      <c r="G32" s="54">
        <v>600</v>
      </c>
    </row>
    <row r="33" ht="17.25" spans="1:7">
      <c r="A33" s="55" t="s">
        <v>19</v>
      </c>
      <c r="B33" s="56"/>
      <c r="C33" s="56"/>
      <c r="D33" s="57"/>
      <c r="E33" s="58"/>
      <c r="F33" s="59" t="s">
        <v>14</v>
      </c>
      <c r="G33" s="60">
        <f>SUM(G20:G32)</f>
        <v>90302.3</v>
      </c>
    </row>
    <row r="34" ht="16.5" spans="1:7">
      <c r="A34" s="61"/>
      <c r="B34" s="61"/>
      <c r="C34" s="61"/>
      <c r="D34" s="61"/>
      <c r="E34" s="61"/>
      <c r="F34" s="62"/>
      <c r="G34" s="63"/>
    </row>
    <row r="35" ht="15" spans="3:3">
      <c r="C35" s="27" t="s">
        <v>487</v>
      </c>
    </row>
    <row r="36" ht="25.5" customHeight="1" spans="1:7">
      <c r="A36" s="28" t="s">
        <v>6</v>
      </c>
      <c r="B36" s="28" t="s">
        <v>7</v>
      </c>
      <c r="C36" s="28" t="s">
        <v>8</v>
      </c>
      <c r="D36" s="28" t="s">
        <v>9</v>
      </c>
      <c r="E36" s="29" t="s">
        <v>10</v>
      </c>
      <c r="F36" s="30"/>
      <c r="G36" s="31" t="s">
        <v>11</v>
      </c>
    </row>
    <row r="37" spans="1:7">
      <c r="A37" s="32">
        <v>1</v>
      </c>
      <c r="B37" s="32" t="s">
        <v>12</v>
      </c>
      <c r="C37" s="34" t="s">
        <v>387</v>
      </c>
      <c r="D37" s="35">
        <v>24995</v>
      </c>
      <c r="E37" s="36">
        <f>(D37*0.78)-800</f>
        <v>18696.1</v>
      </c>
      <c r="F37" s="32" t="s">
        <v>14</v>
      </c>
      <c r="G37" s="37">
        <f>E37*A37</f>
        <v>18696.1</v>
      </c>
    </row>
    <row r="38" spans="1:7">
      <c r="A38" s="38"/>
      <c r="B38" s="38"/>
      <c r="C38" s="40" t="s">
        <v>388</v>
      </c>
      <c r="D38" s="41"/>
      <c r="E38" s="42"/>
      <c r="F38" s="38"/>
      <c r="G38" s="43"/>
    </row>
    <row r="39" spans="1:7">
      <c r="A39" s="38"/>
      <c r="B39" s="38"/>
      <c r="C39" s="40" t="s">
        <v>389</v>
      </c>
      <c r="D39" s="41"/>
      <c r="E39" s="42"/>
      <c r="F39" s="38"/>
      <c r="G39" s="43"/>
    </row>
    <row r="40" ht="15" spans="1:7">
      <c r="A40" s="14"/>
      <c r="B40" s="14"/>
      <c r="C40" s="45" t="s">
        <v>390</v>
      </c>
      <c r="D40" s="46"/>
      <c r="E40" s="47"/>
      <c r="F40" s="14"/>
      <c r="G40" s="48"/>
    </row>
    <row r="41" spans="1:7">
      <c r="A41" s="32">
        <v>1</v>
      </c>
      <c r="B41" s="32" t="s">
        <v>12</v>
      </c>
      <c r="C41" s="34" t="s">
        <v>409</v>
      </c>
      <c r="D41" s="35">
        <v>36995</v>
      </c>
      <c r="E41" s="36">
        <f>(D41*0.78)-1200</f>
        <v>27656.1</v>
      </c>
      <c r="F41" s="32" t="s">
        <v>14</v>
      </c>
      <c r="G41" s="37">
        <f>E41*A41</f>
        <v>27656.1</v>
      </c>
    </row>
    <row r="42" spans="1:7">
      <c r="A42" s="38"/>
      <c r="B42" s="38"/>
      <c r="C42" s="40" t="s">
        <v>388</v>
      </c>
      <c r="D42" s="41"/>
      <c r="E42" s="42"/>
      <c r="F42" s="38"/>
      <c r="G42" s="43"/>
    </row>
    <row r="43" spans="1:7">
      <c r="A43" s="38"/>
      <c r="B43" s="38"/>
      <c r="C43" s="40" t="s">
        <v>410</v>
      </c>
      <c r="D43" s="41"/>
      <c r="E43" s="42"/>
      <c r="F43" s="38"/>
      <c r="G43" s="43"/>
    </row>
    <row r="44" ht="15" spans="1:7">
      <c r="A44" s="14"/>
      <c r="B44" s="14"/>
      <c r="C44" s="45" t="s">
        <v>411</v>
      </c>
      <c r="D44" s="46"/>
      <c r="E44" s="47"/>
      <c r="F44" s="14"/>
      <c r="G44" s="48"/>
    </row>
    <row r="45" ht="15" spans="1:7">
      <c r="A45" s="49" t="s">
        <v>18</v>
      </c>
      <c r="B45" s="50"/>
      <c r="C45" s="50"/>
      <c r="D45" s="51"/>
      <c r="E45" s="52"/>
      <c r="F45" s="53" t="s">
        <v>14</v>
      </c>
      <c r="G45" s="54">
        <v>600</v>
      </c>
    </row>
    <row r="46" ht="17.25" spans="1:7">
      <c r="A46" s="55" t="s">
        <v>19</v>
      </c>
      <c r="B46" s="56"/>
      <c r="C46" s="56"/>
      <c r="D46" s="57"/>
      <c r="E46" s="58"/>
      <c r="F46" s="59" t="s">
        <v>14</v>
      </c>
      <c r="G46" s="60">
        <f>SUM(G37:G45)</f>
        <v>46952.2</v>
      </c>
    </row>
    <row r="47" ht="16.5" spans="1:7">
      <c r="A47" s="61"/>
      <c r="B47" s="61"/>
      <c r="C47" s="61"/>
      <c r="D47" s="61"/>
      <c r="E47" s="61"/>
      <c r="F47" s="62"/>
      <c r="G47" s="63"/>
    </row>
    <row r="48" spans="1:1">
      <c r="A48" s="24" t="s">
        <v>20</v>
      </c>
    </row>
    <row r="49" spans="2:2">
      <c r="B49" s="24" t="s">
        <v>21</v>
      </c>
    </row>
    <row r="51" s="24" customFormat="1" spans="1:1">
      <c r="A51" s="24" t="s">
        <v>22</v>
      </c>
    </row>
    <row r="52" s="24" customFormat="1" spans="2:2">
      <c r="B52" s="1" t="s">
        <v>23</v>
      </c>
    </row>
    <row r="53" s="25" customFormat="1" spans="2:2">
      <c r="B53" s="24"/>
    </row>
    <row r="54" spans="1:1">
      <c r="A54" s="24" t="s">
        <v>24</v>
      </c>
    </row>
    <row r="55" s="24" customFormat="1" spans="2:2">
      <c r="B55" s="24" t="s">
        <v>25</v>
      </c>
    </row>
    <row r="57" spans="1:1">
      <c r="A57" s="24" t="s">
        <v>192</v>
      </c>
    </row>
    <row r="58" spans="2:2">
      <c r="B58" s="24" t="s">
        <v>27</v>
      </c>
    </row>
    <row r="60" spans="2:2">
      <c r="B60" s="24" t="s">
        <v>28</v>
      </c>
    </row>
    <row r="62" spans="2:2">
      <c r="B62" s="24" t="s">
        <v>29</v>
      </c>
    </row>
    <row r="64" spans="3:3">
      <c r="C64" s="27" t="s">
        <v>488</v>
      </c>
    </row>
    <row r="67" spans="1:1">
      <c r="A67" s="24" t="s">
        <v>30</v>
      </c>
    </row>
    <row r="70" spans="1:1">
      <c r="A70" s="24" t="s">
        <v>31</v>
      </c>
    </row>
    <row r="71" spans="1:1">
      <c r="A71" s="24" t="s">
        <v>32</v>
      </c>
    </row>
    <row r="73" spans="1:4">
      <c r="A73" s="24" t="s">
        <v>57</v>
      </c>
      <c r="D73" s="24" t="s">
        <v>34</v>
      </c>
    </row>
    <row r="76" spans="1:4">
      <c r="A76" s="24" t="s">
        <v>35</v>
      </c>
      <c r="D76" s="24" t="s">
        <v>36</v>
      </c>
    </row>
    <row r="77" spans="1:4">
      <c r="A77" s="24" t="s">
        <v>37</v>
      </c>
      <c r="D77" s="24" t="s">
        <v>38</v>
      </c>
    </row>
    <row r="81" spans="1:5">
      <c r="A81" s="1" t="s">
        <v>489</v>
      </c>
      <c r="D81" s="24" t="s">
        <v>40</v>
      </c>
      <c r="E81" s="24" t="s">
        <v>41</v>
      </c>
    </row>
    <row r="82" spans="1:5">
      <c r="A82" s="24" t="s">
        <v>413</v>
      </c>
      <c r="E82" s="24" t="s">
        <v>43</v>
      </c>
    </row>
  </sheetData>
  <mergeCells count="35">
    <mergeCell ref="A4:B4"/>
    <mergeCell ref="A32:E32"/>
    <mergeCell ref="A33:E33"/>
    <mergeCell ref="A45:E45"/>
    <mergeCell ref="A46:E46"/>
    <mergeCell ref="A20:A23"/>
    <mergeCell ref="A24:A27"/>
    <mergeCell ref="A28:A31"/>
    <mergeCell ref="A37:A40"/>
    <mergeCell ref="A41:A44"/>
    <mergeCell ref="B20:B23"/>
    <mergeCell ref="B24:B27"/>
    <mergeCell ref="B28:B31"/>
    <mergeCell ref="B37:B40"/>
    <mergeCell ref="B41:B44"/>
    <mergeCell ref="D20:D23"/>
    <mergeCell ref="D24:D27"/>
    <mergeCell ref="D28:D31"/>
    <mergeCell ref="D37:D40"/>
    <mergeCell ref="D41:D44"/>
    <mergeCell ref="E20:E23"/>
    <mergeCell ref="E24:E27"/>
    <mergeCell ref="E28:E31"/>
    <mergeCell ref="E37:E40"/>
    <mergeCell ref="E41:E44"/>
    <mergeCell ref="F20:F23"/>
    <mergeCell ref="F24:F27"/>
    <mergeCell ref="F28:F31"/>
    <mergeCell ref="F37:F40"/>
    <mergeCell ref="F41:F44"/>
    <mergeCell ref="G20:G23"/>
    <mergeCell ref="G24:G27"/>
    <mergeCell ref="G28:G31"/>
    <mergeCell ref="G37:G40"/>
    <mergeCell ref="G41:G44"/>
  </mergeCells>
  <pageMargins left="0.393055555555556" right="0.17" top="0.84" bottom="0.590277777777778" header="0.5" footer="0.196527777777778"/>
  <pageSetup paperSize="1" scale="59" orientation="portrait" horizontalDpi="120" verticalDpi="7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81"/>
  <sheetViews>
    <sheetView zoomScaleSheetLayoutView="60" topLeftCell="A13" workbookViewId="0">
      <selection activeCell="C40" sqref="C40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8.1047619047619" style="24" customWidth="1"/>
    <col min="4" max="4" width="12.552380952381" style="24" customWidth="1"/>
    <col min="5" max="5" width="16.1047619047619" style="24" customWidth="1"/>
    <col min="6" max="6" width="5.66666666666667" style="24" customWidth="1"/>
    <col min="7" max="7" width="15.4380952380952" style="24" customWidth="1"/>
    <col min="8" max="16384" width="9.1047619047619" style="24"/>
  </cols>
  <sheetData>
    <row r="4" spans="1:2">
      <c r="A4" s="26">
        <v>45667</v>
      </c>
      <c r="B4" s="26"/>
    </row>
    <row r="5" spans="1:2">
      <c r="A5" s="26"/>
      <c r="B5" s="26"/>
    </row>
    <row r="6" spans="1:2">
      <c r="A6" s="26"/>
      <c r="B6" s="26"/>
    </row>
    <row r="7" spans="1:1">
      <c r="A7" s="24" t="s">
        <v>490</v>
      </c>
    </row>
    <row r="8" spans="1:1">
      <c r="A8" s="24" t="s">
        <v>491</v>
      </c>
    </row>
    <row r="11" spans="1:1">
      <c r="A11" s="24" t="s">
        <v>2</v>
      </c>
    </row>
    <row r="14" spans="2:2">
      <c r="B14" s="24" t="s">
        <v>3</v>
      </c>
    </row>
    <row r="15" spans="2:2">
      <c r="B15" s="24" t="s">
        <v>4</v>
      </c>
    </row>
    <row r="18" spans="1:1">
      <c r="A18" s="24" t="s">
        <v>48</v>
      </c>
    </row>
    <row r="19" ht="15"/>
    <row r="20" ht="26.25" spans="1:7">
      <c r="A20" s="28" t="s">
        <v>6</v>
      </c>
      <c r="B20" s="28" t="s">
        <v>7</v>
      </c>
      <c r="C20" s="28" t="s">
        <v>8</v>
      </c>
      <c r="D20" s="28" t="s">
        <v>9</v>
      </c>
      <c r="E20" s="29" t="s">
        <v>10</v>
      </c>
      <c r="F20" s="30"/>
      <c r="G20" s="31" t="s">
        <v>11</v>
      </c>
    </row>
    <row r="21" spans="1:7">
      <c r="A21" s="32">
        <v>3</v>
      </c>
      <c r="B21" s="32" t="s">
        <v>12</v>
      </c>
      <c r="C21" s="64" t="s">
        <v>276</v>
      </c>
      <c r="D21" s="65">
        <v>173995</v>
      </c>
      <c r="E21" s="36">
        <f>(D21*0.75)-8000</f>
        <v>122496.25</v>
      </c>
      <c r="F21" s="32" t="s">
        <v>14</v>
      </c>
      <c r="G21" s="66">
        <f>E21*A21</f>
        <v>367488.75</v>
      </c>
    </row>
    <row r="22" spans="1:7">
      <c r="A22" s="38"/>
      <c r="B22" s="38"/>
      <c r="C22" s="67" t="s">
        <v>199</v>
      </c>
      <c r="D22" s="68"/>
      <c r="E22" s="42"/>
      <c r="F22" s="38"/>
      <c r="G22" s="69"/>
    </row>
    <row r="23" ht="15" spans="1:7">
      <c r="A23" s="14"/>
      <c r="B23" s="14"/>
      <c r="C23" s="70" t="s">
        <v>277</v>
      </c>
      <c r="D23" s="13"/>
      <c r="E23" s="47"/>
      <c r="F23" s="14"/>
      <c r="G23" s="71"/>
    </row>
    <row r="24" spans="1:7">
      <c r="A24" s="32">
        <v>2</v>
      </c>
      <c r="B24" s="32" t="s">
        <v>12</v>
      </c>
      <c r="C24" s="64" t="s">
        <v>62</v>
      </c>
      <c r="D24" s="65">
        <v>76595</v>
      </c>
      <c r="E24" s="36">
        <f>(D24*0.75)-7000</f>
        <v>50446.25</v>
      </c>
      <c r="F24" s="32" t="s">
        <v>14</v>
      </c>
      <c r="G24" s="66">
        <f>E24*A24</f>
        <v>100892.5</v>
      </c>
    </row>
    <row r="25" spans="1:7">
      <c r="A25" s="38"/>
      <c r="B25" s="38"/>
      <c r="C25" s="67" t="s">
        <v>63</v>
      </c>
      <c r="D25" s="68"/>
      <c r="E25" s="42"/>
      <c r="F25" s="38"/>
      <c r="G25" s="69"/>
    </row>
    <row r="26" ht="15" spans="1:7">
      <c r="A26" s="14"/>
      <c r="B26" s="14"/>
      <c r="C26" s="70" t="s">
        <v>64</v>
      </c>
      <c r="D26" s="13"/>
      <c r="E26" s="47"/>
      <c r="F26" s="14"/>
      <c r="G26" s="71"/>
    </row>
    <row r="27" spans="1:7">
      <c r="A27" s="32">
        <v>4</v>
      </c>
      <c r="B27" s="32" t="s">
        <v>12</v>
      </c>
      <c r="C27" s="64" t="s">
        <v>81</v>
      </c>
      <c r="D27" s="65">
        <v>68995</v>
      </c>
      <c r="E27" s="36">
        <f>(D27*0.75)-7000</f>
        <v>44746.25</v>
      </c>
      <c r="F27" s="32" t="s">
        <v>14</v>
      </c>
      <c r="G27" s="66">
        <f>E27*A27</f>
        <v>178985</v>
      </c>
    </row>
    <row r="28" spans="1:7">
      <c r="A28" s="38"/>
      <c r="B28" s="38"/>
      <c r="C28" s="67" t="s">
        <v>63</v>
      </c>
      <c r="D28" s="68"/>
      <c r="E28" s="42"/>
      <c r="F28" s="38"/>
      <c r="G28" s="69"/>
    </row>
    <row r="29" ht="15" spans="1:7">
      <c r="A29" s="14"/>
      <c r="B29" s="14"/>
      <c r="C29" s="70" t="s">
        <v>82</v>
      </c>
      <c r="D29" s="13"/>
      <c r="E29" s="47"/>
      <c r="F29" s="14"/>
      <c r="G29" s="71"/>
    </row>
    <row r="30" spans="1:7">
      <c r="A30" s="72">
        <v>3</v>
      </c>
      <c r="B30" s="72" t="s">
        <v>12</v>
      </c>
      <c r="C30" s="73" t="s">
        <v>90</v>
      </c>
      <c r="D30" s="74">
        <v>58395</v>
      </c>
      <c r="E30" s="75">
        <f>(D30*0.75)-7000</f>
        <v>36796.25</v>
      </c>
      <c r="F30" s="72" t="s">
        <v>14</v>
      </c>
      <c r="G30" s="76">
        <f>E30*A30</f>
        <v>110388.75</v>
      </c>
    </row>
    <row r="31" spans="1:7">
      <c r="A31" s="77"/>
      <c r="B31" s="77"/>
      <c r="C31" s="78" t="s">
        <v>63</v>
      </c>
      <c r="D31" s="79"/>
      <c r="E31" s="80"/>
      <c r="F31" s="77"/>
      <c r="G31" s="81"/>
    </row>
    <row r="32" ht="15" spans="1:7">
      <c r="A32" s="82"/>
      <c r="B32" s="82"/>
      <c r="C32" s="83" t="s">
        <v>91</v>
      </c>
      <c r="D32" s="84"/>
      <c r="E32" s="85"/>
      <c r="F32" s="82"/>
      <c r="G32" s="86"/>
    </row>
    <row r="33" spans="1:7">
      <c r="A33" s="72">
        <v>1</v>
      </c>
      <c r="B33" s="72" t="s">
        <v>12</v>
      </c>
      <c r="C33" s="73" t="s">
        <v>122</v>
      </c>
      <c r="D33" s="74">
        <v>46595</v>
      </c>
      <c r="E33" s="75">
        <f>(D33*0.75)-7000</f>
        <v>27946.25</v>
      </c>
      <c r="F33" s="72" t="s">
        <v>14</v>
      </c>
      <c r="G33" s="76">
        <f>E33*A33</f>
        <v>27946.25</v>
      </c>
    </row>
    <row r="34" spans="1:7">
      <c r="A34" s="77"/>
      <c r="B34" s="77"/>
      <c r="C34" s="78" t="s">
        <v>63</v>
      </c>
      <c r="D34" s="79"/>
      <c r="E34" s="80"/>
      <c r="F34" s="77"/>
      <c r="G34" s="81"/>
    </row>
    <row r="35" ht="15" spans="1:7">
      <c r="A35" s="82"/>
      <c r="B35" s="82"/>
      <c r="C35" s="83" t="s">
        <v>123</v>
      </c>
      <c r="D35" s="84"/>
      <c r="E35" s="85"/>
      <c r="F35" s="82"/>
      <c r="G35" s="86"/>
    </row>
    <row r="36" spans="1:7">
      <c r="A36" s="72">
        <v>1</v>
      </c>
      <c r="B36" s="72" t="s">
        <v>12</v>
      </c>
      <c r="C36" s="73" t="s">
        <v>169</v>
      </c>
      <c r="D36" s="74">
        <v>42595</v>
      </c>
      <c r="E36" s="75">
        <f>(D36*0.75)-7000</f>
        <v>24946.25</v>
      </c>
      <c r="F36" s="72" t="s">
        <v>14</v>
      </c>
      <c r="G36" s="76">
        <f>E36*A36</f>
        <v>24946.25</v>
      </c>
    </row>
    <row r="37" spans="1:7">
      <c r="A37" s="77"/>
      <c r="B37" s="77"/>
      <c r="C37" s="78" t="s">
        <v>63</v>
      </c>
      <c r="D37" s="79"/>
      <c r="E37" s="80"/>
      <c r="F37" s="77"/>
      <c r="G37" s="81"/>
    </row>
    <row r="38" ht="15" spans="1:7">
      <c r="A38" s="82"/>
      <c r="B38" s="82"/>
      <c r="C38" s="83" t="s">
        <v>170</v>
      </c>
      <c r="D38" s="84"/>
      <c r="E38" s="85"/>
      <c r="F38" s="82"/>
      <c r="G38" s="86"/>
    </row>
    <row r="39" ht="17.25" spans="1:7">
      <c r="A39" s="87" t="s">
        <v>19</v>
      </c>
      <c r="B39" s="88"/>
      <c r="C39" s="88"/>
      <c r="D39" s="88"/>
      <c r="E39" s="89"/>
      <c r="F39" s="90" t="s">
        <v>14</v>
      </c>
      <c r="G39" s="91">
        <f>SUM(G21:G38)</f>
        <v>810647.5</v>
      </c>
    </row>
    <row r="40" ht="15" spans="1:7">
      <c r="A40" s="92" t="s">
        <v>52</v>
      </c>
      <c r="B40" s="93"/>
      <c r="C40" s="94"/>
      <c r="D40" s="95"/>
      <c r="E40" s="84"/>
      <c r="F40" s="82" t="s">
        <v>14</v>
      </c>
      <c r="G40" s="96">
        <v>447375</v>
      </c>
    </row>
    <row r="41" ht="17.25" spans="1:7">
      <c r="A41" s="55" t="s">
        <v>53</v>
      </c>
      <c r="B41" s="56"/>
      <c r="C41" s="56"/>
      <c r="D41" s="57"/>
      <c r="E41" s="58"/>
      <c r="F41" s="97" t="s">
        <v>14</v>
      </c>
      <c r="G41" s="60">
        <f>SUM(G39:G40)</f>
        <v>1258022.5</v>
      </c>
    </row>
    <row r="42" ht="16.5" spans="1:7">
      <c r="A42" s="61"/>
      <c r="B42" s="61"/>
      <c r="C42" s="61"/>
      <c r="D42" s="61"/>
      <c r="E42" s="61"/>
      <c r="F42" s="98"/>
      <c r="G42" s="63"/>
    </row>
    <row r="43" spans="1:1">
      <c r="A43" s="24" t="s">
        <v>20</v>
      </c>
    </row>
    <row r="44" spans="2:2">
      <c r="B44" s="24" t="s">
        <v>21</v>
      </c>
    </row>
    <row r="46" spans="1:1">
      <c r="A46" s="24" t="s">
        <v>24</v>
      </c>
    </row>
    <row r="47" spans="2:2">
      <c r="B47" s="24" t="s">
        <v>492</v>
      </c>
    </row>
    <row r="48" spans="2:2">
      <c r="B48" s="24" t="s">
        <v>493</v>
      </c>
    </row>
    <row r="50" spans="1:1">
      <c r="A50" s="24" t="s">
        <v>192</v>
      </c>
    </row>
    <row r="51" spans="2:2">
      <c r="B51" s="24" t="s">
        <v>27</v>
      </c>
    </row>
    <row r="52" spans="2:2">
      <c r="B52" s="24" t="s">
        <v>494</v>
      </c>
    </row>
    <row r="53" spans="2:2">
      <c r="B53" s="24" t="s">
        <v>495</v>
      </c>
    </row>
    <row r="54" spans="2:2">
      <c r="B54" s="27" t="s">
        <v>55</v>
      </c>
    </row>
    <row r="56" spans="2:2">
      <c r="B56" s="24" t="s">
        <v>28</v>
      </c>
    </row>
    <row r="58" spans="2:2">
      <c r="B58" s="24" t="s">
        <v>29</v>
      </c>
    </row>
    <row r="64" spans="1:1">
      <c r="A64" s="24" t="s">
        <v>30</v>
      </c>
    </row>
    <row r="67" spans="1:1">
      <c r="A67" s="24" t="s">
        <v>31</v>
      </c>
    </row>
    <row r="68" spans="1:1">
      <c r="A68" s="24" t="s">
        <v>32</v>
      </c>
    </row>
    <row r="71" spans="1:4">
      <c r="A71" s="24" t="s">
        <v>468</v>
      </c>
      <c r="D71" s="24" t="s">
        <v>34</v>
      </c>
    </row>
    <row r="75" spans="1:4">
      <c r="A75" s="24" t="s">
        <v>35</v>
      </c>
      <c r="D75" s="24" t="s">
        <v>36</v>
      </c>
    </row>
    <row r="76" spans="1:4">
      <c r="A76" s="24" t="s">
        <v>37</v>
      </c>
      <c r="D76" s="24" t="s">
        <v>38</v>
      </c>
    </row>
    <row r="80" spans="1:5">
      <c r="A80" s="24" t="s">
        <v>496</v>
      </c>
      <c r="D80" s="24" t="s">
        <v>40</v>
      </c>
      <c r="E80" s="24" t="s">
        <v>41</v>
      </c>
    </row>
    <row r="81" spans="1:5">
      <c r="A81" s="24" t="s">
        <v>497</v>
      </c>
      <c r="E81" s="24" t="s">
        <v>43</v>
      </c>
    </row>
  </sheetData>
  <mergeCells count="38">
    <mergeCell ref="A4:B4"/>
    <mergeCell ref="A41:E41"/>
    <mergeCell ref="A21:A23"/>
    <mergeCell ref="A24:A26"/>
    <mergeCell ref="A27:A29"/>
    <mergeCell ref="A30:A32"/>
    <mergeCell ref="A33:A35"/>
    <mergeCell ref="A36:A38"/>
    <mergeCell ref="B21:B23"/>
    <mergeCell ref="B24:B26"/>
    <mergeCell ref="B27:B29"/>
    <mergeCell ref="B30:B32"/>
    <mergeCell ref="B33:B35"/>
    <mergeCell ref="B36:B38"/>
    <mergeCell ref="D21:D23"/>
    <mergeCell ref="D24:D26"/>
    <mergeCell ref="D27:D29"/>
    <mergeCell ref="D30:D32"/>
    <mergeCell ref="D33:D35"/>
    <mergeCell ref="D36:D38"/>
    <mergeCell ref="E21:E23"/>
    <mergeCell ref="E24:E26"/>
    <mergeCell ref="E27:E29"/>
    <mergeCell ref="E30:E32"/>
    <mergeCell ref="E33:E35"/>
    <mergeCell ref="E36:E38"/>
    <mergeCell ref="F21:F23"/>
    <mergeCell ref="F24:F26"/>
    <mergeCell ref="F27:F29"/>
    <mergeCell ref="F30:F32"/>
    <mergeCell ref="F33:F35"/>
    <mergeCell ref="F36:F38"/>
    <mergeCell ref="G21:G23"/>
    <mergeCell ref="G24:G26"/>
    <mergeCell ref="G27:G29"/>
    <mergeCell ref="G30:G32"/>
    <mergeCell ref="G33:G35"/>
    <mergeCell ref="G36:G38"/>
  </mergeCells>
  <pageMargins left="0.393055555555556" right="0.17" top="0.84" bottom="0.590277777777778" header="0.5" footer="0.156944444444444"/>
  <pageSetup paperSize="1" scale="60" orientation="portrait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4"/>
  <sheetViews>
    <sheetView zoomScaleSheetLayoutView="60" topLeftCell="A7" workbookViewId="0">
      <selection activeCell="A24" sqref="A24:E24"/>
    </sheetView>
  </sheetViews>
  <sheetFormatPr defaultColWidth="9.1047619047619" defaultRowHeight="14.25" outlineLevelCol="6"/>
  <cols>
    <col min="1" max="1" width="6.55238095238095" style="24" customWidth="1"/>
    <col min="2" max="2" width="11.4380952380952" style="24" customWidth="1"/>
    <col min="3" max="3" width="53.7142857142857" style="24" customWidth="1"/>
    <col min="4" max="4" width="12.552380952381" style="24" customWidth="1"/>
    <col min="5" max="5" width="14.7142857142857" style="24" customWidth="1"/>
    <col min="6" max="6" width="5.66666666666667" style="24" customWidth="1"/>
    <col min="7" max="7" width="16" style="24" customWidth="1"/>
    <col min="8" max="16384" width="9.1047619047619" style="24"/>
  </cols>
  <sheetData>
    <row r="4" spans="1:2">
      <c r="A4" s="26">
        <v>45688</v>
      </c>
      <c r="B4" s="26"/>
    </row>
    <row r="5" spans="1:2">
      <c r="A5" s="26"/>
      <c r="B5" s="26"/>
    </row>
    <row r="6" spans="1:2">
      <c r="A6" s="26"/>
      <c r="B6" s="26"/>
    </row>
    <row r="7" spans="1:1">
      <c r="A7" s="24" t="s">
        <v>484</v>
      </c>
    </row>
    <row r="8" spans="1:1">
      <c r="A8" s="24" t="s">
        <v>485</v>
      </c>
    </row>
    <row r="11" spans="1:1">
      <c r="A11" s="24" t="s">
        <v>2</v>
      </c>
    </row>
    <row r="13" spans="2:2">
      <c r="B13" s="24" t="s">
        <v>3</v>
      </c>
    </row>
    <row r="14" spans="2:2">
      <c r="B14" s="24" t="s">
        <v>4</v>
      </c>
    </row>
    <row r="17" spans="1:1">
      <c r="A17" s="24" t="s">
        <v>5</v>
      </c>
    </row>
    <row r="18" ht="15" spans="3:3">
      <c r="C18" s="27"/>
    </row>
    <row r="19" ht="25.5" customHeight="1" spans="1:7">
      <c r="A19" s="28" t="s">
        <v>6</v>
      </c>
      <c r="B19" s="28" t="s">
        <v>7</v>
      </c>
      <c r="C19" s="28" t="s">
        <v>8</v>
      </c>
      <c r="D19" s="28" t="s">
        <v>9</v>
      </c>
      <c r="E19" s="29" t="s">
        <v>10</v>
      </c>
      <c r="F19" s="30"/>
      <c r="G19" s="31" t="s">
        <v>11</v>
      </c>
    </row>
    <row r="20" spans="1:7">
      <c r="A20" s="32">
        <v>1</v>
      </c>
      <c r="B20" s="33" t="s">
        <v>12</v>
      </c>
      <c r="C20" s="34" t="s">
        <v>498</v>
      </c>
      <c r="D20" s="35">
        <v>28995</v>
      </c>
      <c r="E20" s="36">
        <f>(D20*0.78)-1300</f>
        <v>21316.1</v>
      </c>
      <c r="F20" s="32" t="s">
        <v>14</v>
      </c>
      <c r="G20" s="37">
        <f>E20*A20</f>
        <v>21316.1</v>
      </c>
    </row>
    <row r="21" spans="1:7">
      <c r="A21" s="38"/>
      <c r="B21" s="39"/>
      <c r="C21" s="40" t="s">
        <v>499</v>
      </c>
      <c r="D21" s="41"/>
      <c r="E21" s="42"/>
      <c r="F21" s="38"/>
      <c r="G21" s="43"/>
    </row>
    <row r="22" spans="1:7">
      <c r="A22" s="38"/>
      <c r="B22" s="39"/>
      <c r="C22" s="40" t="s">
        <v>500</v>
      </c>
      <c r="D22" s="41"/>
      <c r="E22" s="42"/>
      <c r="F22" s="38"/>
      <c r="G22" s="43"/>
    </row>
    <row r="23" ht="15" spans="1:7">
      <c r="A23" s="14"/>
      <c r="B23" s="44"/>
      <c r="C23" s="45" t="s">
        <v>501</v>
      </c>
      <c r="D23" s="46"/>
      <c r="E23" s="47"/>
      <c r="F23" s="14"/>
      <c r="G23" s="48"/>
    </row>
    <row r="24" ht="15" spans="1:7">
      <c r="A24" s="49" t="s">
        <v>18</v>
      </c>
      <c r="B24" s="50"/>
      <c r="C24" s="50"/>
      <c r="D24" s="51"/>
      <c r="E24" s="52"/>
      <c r="F24" s="53" t="s">
        <v>14</v>
      </c>
      <c r="G24" s="54">
        <v>600</v>
      </c>
    </row>
    <row r="25" ht="17.25" spans="1:7">
      <c r="A25" s="55" t="s">
        <v>19</v>
      </c>
      <c r="B25" s="56"/>
      <c r="C25" s="56"/>
      <c r="D25" s="57"/>
      <c r="E25" s="58"/>
      <c r="F25" s="59" t="s">
        <v>14</v>
      </c>
      <c r="G25" s="60">
        <f>SUM(G20:G24)</f>
        <v>21916.1</v>
      </c>
    </row>
    <row r="26" ht="16.5" spans="1:7">
      <c r="A26" s="61"/>
      <c r="B26" s="61"/>
      <c r="C26" s="61"/>
      <c r="D26" s="61"/>
      <c r="E26" s="61"/>
      <c r="F26" s="62"/>
      <c r="G26" s="63"/>
    </row>
    <row r="27" ht="15" spans="3:3">
      <c r="C27" s="27" t="s">
        <v>487</v>
      </c>
    </row>
    <row r="28" ht="25.5" customHeight="1" spans="1:7">
      <c r="A28" s="28" t="s">
        <v>6</v>
      </c>
      <c r="B28" s="28" t="s">
        <v>7</v>
      </c>
      <c r="C28" s="28" t="s">
        <v>8</v>
      </c>
      <c r="D28" s="28" t="s">
        <v>9</v>
      </c>
      <c r="E28" s="29" t="s">
        <v>10</v>
      </c>
      <c r="F28" s="30"/>
      <c r="G28" s="31" t="s">
        <v>11</v>
      </c>
    </row>
    <row r="29" spans="1:7">
      <c r="A29" s="32">
        <v>1</v>
      </c>
      <c r="B29" s="32" t="s">
        <v>12</v>
      </c>
      <c r="C29" s="34" t="s">
        <v>387</v>
      </c>
      <c r="D29" s="35">
        <v>24995</v>
      </c>
      <c r="E29" s="36">
        <f>(D29*0.78)-800</f>
        <v>18696.1</v>
      </c>
      <c r="F29" s="32" t="s">
        <v>14</v>
      </c>
      <c r="G29" s="37">
        <f>E29*A29</f>
        <v>18696.1</v>
      </c>
    </row>
    <row r="30" spans="1:7">
      <c r="A30" s="38"/>
      <c r="B30" s="38"/>
      <c r="C30" s="40" t="s">
        <v>388</v>
      </c>
      <c r="D30" s="41"/>
      <c r="E30" s="42"/>
      <c r="F30" s="38"/>
      <c r="G30" s="43"/>
    </row>
    <row r="31" spans="1:7">
      <c r="A31" s="38"/>
      <c r="B31" s="38"/>
      <c r="C31" s="40" t="s">
        <v>389</v>
      </c>
      <c r="D31" s="41"/>
      <c r="E31" s="42"/>
      <c r="F31" s="38"/>
      <c r="G31" s="43"/>
    </row>
    <row r="32" ht="15" spans="1:7">
      <c r="A32" s="14"/>
      <c r="B32" s="14"/>
      <c r="C32" s="45" t="s">
        <v>390</v>
      </c>
      <c r="D32" s="46"/>
      <c r="E32" s="47"/>
      <c r="F32" s="14"/>
      <c r="G32" s="48"/>
    </row>
    <row r="33" spans="1:7">
      <c r="A33" s="32">
        <v>1</v>
      </c>
      <c r="B33" s="32" t="s">
        <v>12</v>
      </c>
      <c r="C33" s="34" t="s">
        <v>409</v>
      </c>
      <c r="D33" s="35">
        <v>36995</v>
      </c>
      <c r="E33" s="36">
        <f>(D33*0.78)-1200</f>
        <v>27656.1</v>
      </c>
      <c r="F33" s="32" t="s">
        <v>14</v>
      </c>
      <c r="G33" s="37">
        <f>E33*A33</f>
        <v>27656.1</v>
      </c>
    </row>
    <row r="34" spans="1:7">
      <c r="A34" s="38"/>
      <c r="B34" s="38"/>
      <c r="C34" s="40" t="s">
        <v>388</v>
      </c>
      <c r="D34" s="41"/>
      <c r="E34" s="42"/>
      <c r="F34" s="38"/>
      <c r="G34" s="43"/>
    </row>
    <row r="35" spans="1:7">
      <c r="A35" s="38"/>
      <c r="B35" s="38"/>
      <c r="C35" s="40" t="s">
        <v>410</v>
      </c>
      <c r="D35" s="41"/>
      <c r="E35" s="42"/>
      <c r="F35" s="38"/>
      <c r="G35" s="43"/>
    </row>
    <row r="36" ht="15" spans="1:7">
      <c r="A36" s="14"/>
      <c r="B36" s="14"/>
      <c r="C36" s="45" t="s">
        <v>411</v>
      </c>
      <c r="D36" s="46"/>
      <c r="E36" s="47"/>
      <c r="F36" s="14"/>
      <c r="G36" s="48"/>
    </row>
    <row r="37" ht="15" spans="1:7">
      <c r="A37" s="49" t="s">
        <v>18</v>
      </c>
      <c r="B37" s="50"/>
      <c r="C37" s="50"/>
      <c r="D37" s="51"/>
      <c r="E37" s="52"/>
      <c r="F37" s="53" t="s">
        <v>14</v>
      </c>
      <c r="G37" s="54">
        <v>600</v>
      </c>
    </row>
    <row r="38" ht="17.25" spans="1:7">
      <c r="A38" s="55" t="s">
        <v>19</v>
      </c>
      <c r="B38" s="56"/>
      <c r="C38" s="56"/>
      <c r="D38" s="57"/>
      <c r="E38" s="58"/>
      <c r="F38" s="59" t="s">
        <v>14</v>
      </c>
      <c r="G38" s="60">
        <f>SUM(G29:G37)</f>
        <v>46952.2</v>
      </c>
    </row>
    <row r="39" ht="16.5" spans="1:7">
      <c r="A39" s="61"/>
      <c r="B39" s="61"/>
      <c r="C39" s="61"/>
      <c r="D39" s="61"/>
      <c r="E39" s="61"/>
      <c r="F39" s="62"/>
      <c r="G39" s="63"/>
    </row>
    <row r="40" spans="1:1">
      <c r="A40" s="24" t="s">
        <v>20</v>
      </c>
    </row>
    <row r="41" spans="2:2">
      <c r="B41" s="24" t="s">
        <v>21</v>
      </c>
    </row>
    <row r="43" s="24" customFormat="1" spans="1:1">
      <c r="A43" s="24" t="s">
        <v>22</v>
      </c>
    </row>
    <row r="44" s="24" customFormat="1" spans="2:2">
      <c r="B44" s="1" t="s">
        <v>23</v>
      </c>
    </row>
    <row r="45" s="25" customFormat="1" spans="2:2">
      <c r="B45" s="24"/>
    </row>
    <row r="46" spans="1:1">
      <c r="A46" s="24" t="s">
        <v>24</v>
      </c>
    </row>
    <row r="47" s="24" customFormat="1" spans="2:2">
      <c r="B47" s="24" t="s">
        <v>25</v>
      </c>
    </row>
    <row r="49" spans="1:1">
      <c r="A49" s="24" t="s">
        <v>192</v>
      </c>
    </row>
    <row r="50" spans="2:2">
      <c r="B50" s="24" t="s">
        <v>27</v>
      </c>
    </row>
    <row r="52" spans="2:2">
      <c r="B52" s="24" t="s">
        <v>28</v>
      </c>
    </row>
    <row r="54" spans="2:2">
      <c r="B54" s="24" t="s">
        <v>29</v>
      </c>
    </row>
    <row r="56" spans="3:3">
      <c r="C56" s="27" t="s">
        <v>488</v>
      </c>
    </row>
    <row r="59" spans="1:1">
      <c r="A59" s="24" t="s">
        <v>30</v>
      </c>
    </row>
    <row r="62" spans="1:1">
      <c r="A62" s="24" t="s">
        <v>31</v>
      </c>
    </row>
    <row r="63" spans="1:1">
      <c r="A63" s="24" t="s">
        <v>32</v>
      </c>
    </row>
    <row r="65" spans="1:4">
      <c r="A65" s="24" t="s">
        <v>57</v>
      </c>
      <c r="D65" s="24" t="s">
        <v>34</v>
      </c>
    </row>
    <row r="68" spans="1:4">
      <c r="A68" s="24" t="s">
        <v>35</v>
      </c>
      <c r="D68" s="24" t="s">
        <v>36</v>
      </c>
    </row>
    <row r="69" spans="1:4">
      <c r="A69" s="24" t="s">
        <v>37</v>
      </c>
      <c r="D69" s="24" t="s">
        <v>38</v>
      </c>
    </row>
    <row r="73" spans="1:5">
      <c r="A73" s="1" t="s">
        <v>489</v>
      </c>
      <c r="D73" s="24" t="s">
        <v>40</v>
      </c>
      <c r="E73" s="24" t="s">
        <v>41</v>
      </c>
    </row>
    <row r="74" spans="1:5">
      <c r="A74" s="24" t="s">
        <v>413</v>
      </c>
      <c r="E74" s="24" t="s">
        <v>43</v>
      </c>
    </row>
  </sheetData>
  <mergeCells count="23">
    <mergeCell ref="A4:B4"/>
    <mergeCell ref="A24:E24"/>
    <mergeCell ref="A25:E25"/>
    <mergeCell ref="A37:E37"/>
    <mergeCell ref="A38:E38"/>
    <mergeCell ref="A20:A23"/>
    <mergeCell ref="A29:A32"/>
    <mergeCell ref="A33:A36"/>
    <mergeCell ref="B20:B23"/>
    <mergeCell ref="B29:B32"/>
    <mergeCell ref="B33:B36"/>
    <mergeCell ref="D20:D23"/>
    <mergeCell ref="D29:D32"/>
    <mergeCell ref="D33:D36"/>
    <mergeCell ref="E20:E23"/>
    <mergeCell ref="E29:E32"/>
    <mergeCell ref="E33:E36"/>
    <mergeCell ref="F20:F23"/>
    <mergeCell ref="F29:F32"/>
    <mergeCell ref="F33:F36"/>
    <mergeCell ref="G20:G23"/>
    <mergeCell ref="G29:G32"/>
    <mergeCell ref="G33:G36"/>
  </mergeCells>
  <pageMargins left="0.393055555555556" right="0.17" top="0.84" bottom="0.590277777777778" header="0.5" footer="0.196527777777778"/>
  <pageSetup paperSize="1" scale="59" orientation="portrait" horizontalDpi="120" verticalDpi="7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2:G81"/>
  <sheetViews>
    <sheetView workbookViewId="0">
      <selection activeCell="B11" sqref="B11"/>
    </sheetView>
  </sheetViews>
  <sheetFormatPr defaultColWidth="9.14285714285714" defaultRowHeight="14.25" outlineLevelCol="6"/>
  <cols>
    <col min="1" max="4" width="9.14285714285714" style="3"/>
    <col min="5" max="5" width="24.5714285714286" style="3" customWidth="1"/>
    <col min="6" max="6" width="8.42857142857143" style="3" customWidth="1"/>
    <col min="7" max="7" width="22.4285714285714" style="3" customWidth="1"/>
    <col min="8" max="16384" width="9.14285714285714" style="3"/>
  </cols>
  <sheetData>
    <row r="2" ht="15"/>
    <row r="3" s="1" customFormat="1" ht="15" spans="1:7">
      <c r="A3" s="4" t="s">
        <v>19</v>
      </c>
      <c r="B3" s="5"/>
      <c r="C3" s="5"/>
      <c r="D3" s="5"/>
      <c r="E3" s="6"/>
      <c r="F3" s="7" t="s">
        <v>14</v>
      </c>
      <c r="G3" s="8">
        <v>0</v>
      </c>
    </row>
    <row r="4" s="1" customFormat="1" ht="15" spans="1:7">
      <c r="A4" s="9" t="s">
        <v>52</v>
      </c>
      <c r="B4" s="10"/>
      <c r="C4" s="11"/>
      <c r="D4" s="12"/>
      <c r="E4" s="13"/>
      <c r="F4" s="14" t="s">
        <v>14</v>
      </c>
      <c r="G4" s="15">
        <v>0</v>
      </c>
    </row>
    <row r="5" s="1" customFormat="1" ht="15" spans="1:7">
      <c r="A5" s="4" t="s">
        <v>18</v>
      </c>
      <c r="B5" s="16"/>
      <c r="C5" s="16"/>
      <c r="D5" s="5"/>
      <c r="E5" s="6"/>
      <c r="F5" s="17" t="s">
        <v>14</v>
      </c>
      <c r="G5" s="8">
        <v>600</v>
      </c>
    </row>
    <row r="6" s="1" customFormat="1" ht="15" spans="1:7">
      <c r="A6" s="4" t="s">
        <v>53</v>
      </c>
      <c r="B6" s="16"/>
      <c r="C6" s="16"/>
      <c r="D6" s="5"/>
      <c r="E6" s="6"/>
      <c r="F6" s="17" t="s">
        <v>14</v>
      </c>
      <c r="G6" s="8">
        <v>0</v>
      </c>
    </row>
    <row r="10" s="1" customFormat="1" spans="1:1">
      <c r="A10" s="1" t="s">
        <v>22</v>
      </c>
    </row>
    <row r="11" s="1" customFormat="1" spans="2:2">
      <c r="B11" s="1" t="s">
        <v>23</v>
      </c>
    </row>
    <row r="12" s="2" customFormat="1"/>
    <row r="13" s="2" customFormat="1" spans="2:2">
      <c r="B13" s="1" t="s">
        <v>502</v>
      </c>
    </row>
    <row r="15" s="1" customFormat="1" spans="2:2">
      <c r="B15" s="1" t="s">
        <v>65</v>
      </c>
    </row>
    <row r="16" s="1" customFormat="1" spans="2:2">
      <c r="B16" s="1" t="s">
        <v>66</v>
      </c>
    </row>
    <row r="17" s="1" customFormat="1" spans="2:2">
      <c r="B17" s="1" t="s">
        <v>67</v>
      </c>
    </row>
    <row r="19" s="1" customFormat="1" spans="2:2">
      <c r="B19" s="18" t="s">
        <v>503</v>
      </c>
    </row>
    <row r="20" s="1" customFormat="1" spans="2:2">
      <c r="B20" s="19" t="s">
        <v>227</v>
      </c>
    </row>
    <row r="21" s="1" customFormat="1" spans="2:2">
      <c r="B21" s="19" t="s">
        <v>228</v>
      </c>
    </row>
    <row r="23" spans="2:2">
      <c r="B23" s="20" t="s">
        <v>504</v>
      </c>
    </row>
    <row r="24" spans="2:2">
      <c r="B24" s="19" t="s">
        <v>227</v>
      </c>
    </row>
    <row r="25" spans="2:2">
      <c r="B25" s="19" t="s">
        <v>228</v>
      </c>
    </row>
    <row r="26" spans="2:2">
      <c r="B26" s="19"/>
    </row>
    <row r="27" s="1" customFormat="1" spans="2:2">
      <c r="B27" s="18" t="s">
        <v>226</v>
      </c>
    </row>
    <row r="28" s="1" customFormat="1" spans="2:2">
      <c r="B28" s="19" t="s">
        <v>227</v>
      </c>
    </row>
    <row r="29" s="1" customFormat="1" spans="2:2">
      <c r="B29" s="19" t="s">
        <v>228</v>
      </c>
    </row>
    <row r="31" s="1" customFormat="1" spans="2:2">
      <c r="B31" s="20" t="s">
        <v>505</v>
      </c>
    </row>
    <row r="32" s="1" customFormat="1" spans="2:2">
      <c r="B32" s="21" t="s">
        <v>506</v>
      </c>
    </row>
    <row r="33" s="1" customFormat="1" spans="2:2">
      <c r="B33" s="22" t="s">
        <v>507</v>
      </c>
    </row>
    <row r="38" s="1" customFormat="1" spans="1:1">
      <c r="A38" s="1" t="s">
        <v>24</v>
      </c>
    </row>
    <row r="39" s="1" customFormat="1" spans="2:2">
      <c r="B39" s="1" t="s">
        <v>25</v>
      </c>
    </row>
    <row r="41" s="1" customFormat="1" spans="2:2">
      <c r="B41" s="1" t="s">
        <v>54</v>
      </c>
    </row>
    <row r="43" s="1" customFormat="1" spans="2:2">
      <c r="B43" s="1" t="s">
        <v>508</v>
      </c>
    </row>
    <row r="45" s="1" customFormat="1" spans="2:2">
      <c r="B45" s="1" t="s">
        <v>509</v>
      </c>
    </row>
    <row r="47" s="1" customFormat="1" spans="2:2">
      <c r="B47" s="1" t="s">
        <v>201</v>
      </c>
    </row>
    <row r="49" s="1" customFormat="1" spans="2:2">
      <c r="B49" s="1" t="s">
        <v>510</v>
      </c>
    </row>
    <row r="51" spans="2:2">
      <c r="B51" s="1" t="s">
        <v>418</v>
      </c>
    </row>
    <row r="52" spans="2:2">
      <c r="B52" s="1"/>
    </row>
    <row r="53" s="1" customFormat="1" spans="2:2">
      <c r="B53" s="1" t="s">
        <v>511</v>
      </c>
    </row>
    <row r="55" s="1" customFormat="1" spans="2:2">
      <c r="B55" s="1" t="s">
        <v>512</v>
      </c>
    </row>
    <row r="57" s="1" customFormat="1" spans="2:2">
      <c r="B57" s="1" t="s">
        <v>513</v>
      </c>
    </row>
    <row r="59" spans="2:2">
      <c r="B59" s="1" t="s">
        <v>514</v>
      </c>
    </row>
    <row r="61" spans="2:2">
      <c r="B61" s="1" t="s">
        <v>461</v>
      </c>
    </row>
    <row r="63" spans="2:2">
      <c r="B63" s="1" t="s">
        <v>515</v>
      </c>
    </row>
    <row r="64" s="2" customFormat="1"/>
    <row r="65" s="2" customFormat="1" spans="2:2">
      <c r="B65" s="1" t="s">
        <v>516</v>
      </c>
    </row>
    <row r="66" s="2" customFormat="1" spans="2:2">
      <c r="B66" s="1"/>
    </row>
    <row r="67" s="1" customFormat="1" spans="1:1">
      <c r="A67" s="1" t="s">
        <v>26</v>
      </c>
    </row>
    <row r="68" s="1" customFormat="1" spans="2:2">
      <c r="B68" s="1" t="s">
        <v>27</v>
      </c>
    </row>
    <row r="69" s="1" customFormat="1"/>
    <row r="70" s="1" customFormat="1" spans="2:2">
      <c r="B70" s="23" t="s">
        <v>517</v>
      </c>
    </row>
    <row r="72" s="1" customFormat="1" spans="2:2">
      <c r="B72" s="1" t="s">
        <v>186</v>
      </c>
    </row>
    <row r="73" s="1" customFormat="1" spans="2:2">
      <c r="B73" s="23" t="s">
        <v>55</v>
      </c>
    </row>
    <row r="74" spans="2:2">
      <c r="B74" s="23" t="s">
        <v>56</v>
      </c>
    </row>
    <row r="76" spans="2:2">
      <c r="B76" s="23" t="s">
        <v>84</v>
      </c>
    </row>
    <row r="80" s="1" customFormat="1" spans="1:1">
      <c r="A80" s="1" t="s">
        <v>180</v>
      </c>
    </row>
    <row r="81" s="1" customFormat="1" spans="2:2">
      <c r="B81" s="1" t="s">
        <v>181</v>
      </c>
    </row>
  </sheetData>
  <pageMargins left="0.75" right="0.75" top="1" bottom="1" header="0.5" footer="0.5"/>
  <pageSetup paperSize="9" scale="43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G75"/>
  <sheetViews>
    <sheetView topLeftCell="A6" workbookViewId="0">
      <selection activeCell="E28" sqref="E28"/>
    </sheetView>
  </sheetViews>
  <sheetFormatPr defaultColWidth="9.1047619047619" defaultRowHeight="14.25" outlineLevelCol="6"/>
  <cols>
    <col min="1" max="1" width="6.55238095238095" style="1" customWidth="1"/>
    <col min="2" max="2" width="11.4380952380952" style="1" customWidth="1"/>
    <col min="3" max="3" width="55.4380952380952" style="1" customWidth="1"/>
    <col min="4" max="4" width="12.552380952381" style="1" customWidth="1"/>
    <col min="5" max="5" width="16.1047619047619" style="1" customWidth="1"/>
    <col min="6" max="6" width="5.66666666666667" style="1" customWidth="1"/>
    <col min="7" max="7" width="18.4380952380952" style="1" customWidth="1"/>
    <col min="8" max="16384" width="9.1047619047619" style="1"/>
  </cols>
  <sheetData>
    <row r="4" spans="1:2">
      <c r="A4" s="107">
        <v>45663</v>
      </c>
      <c r="B4" s="107"/>
    </row>
    <row r="5" spans="1:2">
      <c r="A5" s="107"/>
      <c r="B5" s="107"/>
    </row>
    <row r="6" spans="1:2">
      <c r="A6" s="107"/>
      <c r="B6" s="107"/>
    </row>
    <row r="7" spans="1:1">
      <c r="A7" s="1" t="s">
        <v>115</v>
      </c>
    </row>
    <row r="8" spans="1:1">
      <c r="A8" s="1" t="s">
        <v>116</v>
      </c>
    </row>
    <row r="9" spans="1:1">
      <c r="A9" s="1" t="s">
        <v>117</v>
      </c>
    </row>
    <row r="12" spans="1:1">
      <c r="A12" s="1" t="s">
        <v>2</v>
      </c>
    </row>
    <row r="14" spans="2:2">
      <c r="B14" s="1" t="s">
        <v>3</v>
      </c>
    </row>
    <row r="15" spans="2:2">
      <c r="B15" s="1" t="s">
        <v>4</v>
      </c>
    </row>
    <row r="18" spans="1:1">
      <c r="A18" s="1" t="s">
        <v>5</v>
      </c>
    </row>
    <row r="19" ht="15" spans="3:3">
      <c r="C19" s="23" t="s">
        <v>118</v>
      </c>
    </row>
    <row r="20" ht="25.5" customHeight="1" spans="1:7">
      <c r="A20" s="108" t="s">
        <v>6</v>
      </c>
      <c r="B20" s="108" t="s">
        <v>7</v>
      </c>
      <c r="C20" s="108" t="s">
        <v>8</v>
      </c>
      <c r="D20" s="108" t="s">
        <v>9</v>
      </c>
      <c r="E20" s="109" t="s">
        <v>10</v>
      </c>
      <c r="F20" s="110"/>
      <c r="G20" s="111" t="s">
        <v>11</v>
      </c>
    </row>
    <row r="21" spans="1:7">
      <c r="A21" s="32">
        <v>1</v>
      </c>
      <c r="B21" s="32" t="s">
        <v>12</v>
      </c>
      <c r="C21" s="64" t="s">
        <v>119</v>
      </c>
      <c r="D21" s="65">
        <v>32995</v>
      </c>
      <c r="E21" s="36">
        <f>(D21*0.78)-4000</f>
        <v>21736.1</v>
      </c>
      <c r="F21" s="32" t="s">
        <v>14</v>
      </c>
      <c r="G21" s="66">
        <f>E21*A21</f>
        <v>21736.1</v>
      </c>
    </row>
    <row r="22" spans="1:7">
      <c r="A22" s="38"/>
      <c r="B22" s="38"/>
      <c r="C22" s="67" t="s">
        <v>120</v>
      </c>
      <c r="D22" s="68"/>
      <c r="E22" s="42"/>
      <c r="F22" s="38"/>
      <c r="G22" s="69"/>
    </row>
    <row r="23" ht="15" spans="1:7">
      <c r="A23" s="14"/>
      <c r="B23" s="14"/>
      <c r="C23" s="70" t="s">
        <v>51</v>
      </c>
      <c r="D23" s="13"/>
      <c r="E23" s="47"/>
      <c r="F23" s="14"/>
      <c r="G23" s="71"/>
    </row>
    <row r="24" ht="15" spans="1:7">
      <c r="A24" s="4" t="s">
        <v>18</v>
      </c>
      <c r="B24" s="16"/>
      <c r="C24" s="16"/>
      <c r="D24" s="5"/>
      <c r="E24" s="6"/>
      <c r="F24" s="17" t="s">
        <v>14</v>
      </c>
      <c r="G24" s="8">
        <v>600</v>
      </c>
    </row>
    <row r="25" ht="17.25" spans="1:7">
      <c r="A25" s="99" t="s">
        <v>19</v>
      </c>
      <c r="B25" s="100"/>
      <c r="C25" s="100"/>
      <c r="D25" s="100"/>
      <c r="E25" s="101"/>
      <c r="F25" s="105" t="s">
        <v>14</v>
      </c>
      <c r="G25" s="103">
        <f>SUM(G21:G24)</f>
        <v>22336.1</v>
      </c>
    </row>
    <row r="26" ht="16.5" spans="1:7">
      <c r="A26" s="112"/>
      <c r="B26" s="112"/>
      <c r="C26" s="112"/>
      <c r="D26" s="112"/>
      <c r="E26" s="112"/>
      <c r="F26" s="117"/>
      <c r="G26" s="114"/>
    </row>
    <row r="27" ht="17.25" spans="1:7">
      <c r="A27" s="112"/>
      <c r="B27" s="112"/>
      <c r="C27" s="23" t="s">
        <v>121</v>
      </c>
      <c r="D27" s="112"/>
      <c r="E27" s="112"/>
      <c r="F27" s="113"/>
      <c r="G27" s="114"/>
    </row>
    <row r="28" ht="25.5" customHeight="1" spans="1:7">
      <c r="A28" s="108" t="s">
        <v>6</v>
      </c>
      <c r="B28" s="108" t="s">
        <v>7</v>
      </c>
      <c r="C28" s="108" t="s">
        <v>8</v>
      </c>
      <c r="D28" s="108" t="s">
        <v>9</v>
      </c>
      <c r="E28" s="109" t="s">
        <v>10</v>
      </c>
      <c r="F28" s="110"/>
      <c r="G28" s="111" t="s">
        <v>11</v>
      </c>
    </row>
    <row r="29" spans="1:7">
      <c r="A29" s="32">
        <v>1</v>
      </c>
      <c r="B29" s="32" t="s">
        <v>12</v>
      </c>
      <c r="C29" s="64" t="s">
        <v>122</v>
      </c>
      <c r="D29" s="65">
        <v>46595</v>
      </c>
      <c r="E29" s="36">
        <f>(D29*0.78)-7000</f>
        <v>29344.1</v>
      </c>
      <c r="F29" s="32" t="s">
        <v>14</v>
      </c>
      <c r="G29" s="66">
        <f>E29*A29</f>
        <v>29344.1</v>
      </c>
    </row>
    <row r="30" spans="1:7">
      <c r="A30" s="38"/>
      <c r="B30" s="38"/>
      <c r="C30" s="67" t="s">
        <v>63</v>
      </c>
      <c r="D30" s="68"/>
      <c r="E30" s="42"/>
      <c r="F30" s="38"/>
      <c r="G30" s="69"/>
    </row>
    <row r="31" ht="15" spans="1:7">
      <c r="A31" s="14"/>
      <c r="B31" s="14"/>
      <c r="C31" s="70" t="s">
        <v>123</v>
      </c>
      <c r="D31" s="13"/>
      <c r="E31" s="47"/>
      <c r="F31" s="14"/>
      <c r="G31" s="71"/>
    </row>
    <row r="32" ht="15" spans="1:7">
      <c r="A32" s="4" t="s">
        <v>18</v>
      </c>
      <c r="B32" s="16"/>
      <c r="C32" s="16"/>
      <c r="D32" s="5"/>
      <c r="E32" s="6"/>
      <c r="F32" s="17" t="s">
        <v>14</v>
      </c>
      <c r="G32" s="8">
        <v>600</v>
      </c>
    </row>
    <row r="33" ht="17.25" spans="1:7">
      <c r="A33" s="99" t="s">
        <v>19</v>
      </c>
      <c r="B33" s="100"/>
      <c r="C33" s="100"/>
      <c r="D33" s="100"/>
      <c r="E33" s="101"/>
      <c r="F33" s="105" t="s">
        <v>14</v>
      </c>
      <c r="G33" s="103">
        <f>SUM(G29:G32)</f>
        <v>29944.1</v>
      </c>
    </row>
    <row r="34" ht="16.5" spans="1:7">
      <c r="A34" s="112"/>
      <c r="B34" s="112"/>
      <c r="C34" s="112"/>
      <c r="D34" s="112"/>
      <c r="E34" s="112"/>
      <c r="F34" s="117"/>
      <c r="G34" s="114"/>
    </row>
    <row r="35" spans="1:1">
      <c r="A35" s="1" t="s">
        <v>20</v>
      </c>
    </row>
    <row r="36" spans="2:2">
      <c r="B36" s="1" t="s">
        <v>21</v>
      </c>
    </row>
    <row r="38" s="1" customFormat="1" spans="1:1">
      <c r="A38" s="1" t="s">
        <v>22</v>
      </c>
    </row>
    <row r="39" s="1" customFormat="1" spans="2:2">
      <c r="B39" s="1" t="s">
        <v>65</v>
      </c>
    </row>
    <row r="40" s="2" customFormat="1" spans="2:2">
      <c r="B40" s="1" t="s">
        <v>66</v>
      </c>
    </row>
    <row r="41" s="2" customFormat="1" spans="2:2">
      <c r="B41" s="1" t="s">
        <v>67</v>
      </c>
    </row>
    <row r="43" spans="1:1">
      <c r="A43" s="1" t="s">
        <v>24</v>
      </c>
    </row>
    <row r="44" spans="2:2">
      <c r="B44" s="1" t="s">
        <v>54</v>
      </c>
    </row>
    <row r="45" s="2" customFormat="1"/>
    <row r="46" spans="1:1">
      <c r="A46" s="1" t="s">
        <v>26</v>
      </c>
    </row>
    <row r="47" spans="2:2">
      <c r="B47" s="1" t="s">
        <v>27</v>
      </c>
    </row>
    <row r="49" spans="2:2">
      <c r="B49" s="1" t="s">
        <v>28</v>
      </c>
    </row>
    <row r="51" spans="2:2">
      <c r="B51" s="1" t="s">
        <v>29</v>
      </c>
    </row>
    <row r="58" spans="1:1">
      <c r="A58" s="1" t="s">
        <v>30</v>
      </c>
    </row>
    <row r="61" spans="1:1">
      <c r="A61" s="1" t="s">
        <v>31</v>
      </c>
    </row>
    <row r="62" spans="1:1">
      <c r="A62" s="1" t="s">
        <v>32</v>
      </c>
    </row>
    <row r="65" spans="1:4">
      <c r="A65" s="1" t="s">
        <v>57</v>
      </c>
      <c r="D65" s="1" t="s">
        <v>34</v>
      </c>
    </row>
    <row r="68" spans="1:4">
      <c r="A68" s="1" t="s">
        <v>35</v>
      </c>
      <c r="D68" s="1" t="s">
        <v>36</v>
      </c>
    </row>
    <row r="69" spans="1:4">
      <c r="A69" s="1" t="s">
        <v>37</v>
      </c>
      <c r="D69" s="1" t="s">
        <v>38</v>
      </c>
    </row>
    <row r="74" spans="1:5">
      <c r="A74" s="1" t="s">
        <v>124</v>
      </c>
      <c r="D74" s="1" t="s">
        <v>40</v>
      </c>
      <c r="E74" s="1" t="s">
        <v>41</v>
      </c>
    </row>
    <row r="75" spans="1:5">
      <c r="A75" s="1" t="s">
        <v>59</v>
      </c>
      <c r="E75" s="1" t="s">
        <v>43</v>
      </c>
    </row>
  </sheetData>
  <mergeCells count="17">
    <mergeCell ref="A4:B4"/>
    <mergeCell ref="A24:E24"/>
    <mergeCell ref="A25:E25"/>
    <mergeCell ref="A32:E32"/>
    <mergeCell ref="A33:E33"/>
    <mergeCell ref="A21:A23"/>
    <mergeCell ref="A29:A31"/>
    <mergeCell ref="B21:B23"/>
    <mergeCell ref="B29:B31"/>
    <mergeCell ref="D21:D23"/>
    <mergeCell ref="D29:D31"/>
    <mergeCell ref="E21:E23"/>
    <mergeCell ref="E29:E31"/>
    <mergeCell ref="F21:F23"/>
    <mergeCell ref="F29:F31"/>
    <mergeCell ref="G21:G23"/>
    <mergeCell ref="G29:G31"/>
  </mergeCells>
  <pageMargins left="0.393055555555556" right="0.17" top="0.84" bottom="0.590277777777778" header="0.5" footer="0.196527777777778"/>
  <pageSetup paperSize="1" scale="64" orientation="portrait" horizontalDpi="120" verticalDpi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88</vt:i4>
      </vt:variant>
    </vt:vector>
  </HeadingPairs>
  <TitlesOfParts>
    <vt:vector size="88" baseType="lpstr">
      <vt:lpstr>TANZA OASIS</vt:lpstr>
      <vt:lpstr>MAXIBUILD INC.</vt:lpstr>
      <vt:lpstr>DOMINGO NATIVIDAD</vt:lpstr>
      <vt:lpstr>ATLANTIC GRAINS</vt:lpstr>
      <vt:lpstr>CHITO MARCOS</vt:lpstr>
      <vt:lpstr>EVELYN PARRENO</vt:lpstr>
      <vt:lpstr>AEQUUS ENTERPRISE</vt:lpstr>
      <vt:lpstr>MARRIOTE AGUIRRE</vt:lpstr>
      <vt:lpstr>DUINUS SMART </vt:lpstr>
      <vt:lpstr>MYBUSYBEE, INC.</vt:lpstr>
      <vt:lpstr>MARC MANALASTAS</vt:lpstr>
      <vt:lpstr>METROPOLITAN MED</vt:lpstr>
      <vt:lpstr>G.S. GO BROS</vt:lpstr>
      <vt:lpstr>PHESCO INC</vt:lpstr>
      <vt:lpstr>ERIKA TOPANGI</vt:lpstr>
      <vt:lpstr>LEADING SUCCESS</vt:lpstr>
      <vt:lpstr>JAMES PANTANGCO</vt:lpstr>
      <vt:lpstr>JASON TAN</vt:lpstr>
      <vt:lpstr>SHENNA QUITORIANO</vt:lpstr>
      <vt:lpstr>DR. LETICIA MASUI</vt:lpstr>
      <vt:lpstr>MARLON DE CASTRO</vt:lpstr>
      <vt:lpstr>EDWIN TY</vt:lpstr>
      <vt:lpstr>PERFORMANCE TRAVEL</vt:lpstr>
      <vt:lpstr>EDWIN TY (2)</vt:lpstr>
      <vt:lpstr>MARRIOTE AGUIRRE (2)</vt:lpstr>
      <vt:lpstr>WEL BUKIRAN</vt:lpstr>
      <vt:lpstr>LONDON IND</vt:lpstr>
      <vt:lpstr>NORTHERN RIZAL</vt:lpstr>
      <vt:lpstr>NORTHERN RIZAL (2)</vt:lpstr>
      <vt:lpstr>MARRIOTE AGUIRRE (3)</vt:lpstr>
      <vt:lpstr>FIRST SOLID</vt:lpstr>
      <vt:lpstr>PPI (2)</vt:lpstr>
      <vt:lpstr>PURECOOL</vt:lpstr>
      <vt:lpstr>LONDON IND (2)</vt:lpstr>
      <vt:lpstr>LONDON IND (3)</vt:lpstr>
      <vt:lpstr>DR. CAMPOMANES OPT1</vt:lpstr>
      <vt:lpstr>DR. CAMPOMANES OPT2</vt:lpstr>
      <vt:lpstr>DR. CAMPOMANES 2ND FLR</vt:lpstr>
      <vt:lpstr>MARIFE STANDARD</vt:lpstr>
      <vt:lpstr>AUTOMOTIVE AESTHETICS</vt:lpstr>
      <vt:lpstr>AUTOMOTIVE AESTHETICS (2)</vt:lpstr>
      <vt:lpstr>MYBUSYBEE, INC. (2)</vt:lpstr>
      <vt:lpstr>BDC CORP CENTER</vt:lpstr>
      <vt:lpstr>LEAND VILLAMAYOR</vt:lpstr>
      <vt:lpstr>PPI (3)</vt:lpstr>
      <vt:lpstr>EVELYN PARRENO (2)</vt:lpstr>
      <vt:lpstr>OMI SHEET</vt:lpstr>
      <vt:lpstr>JOHN VINCENT ASUNCION</vt:lpstr>
      <vt:lpstr>JOHN VINCENT ASUNCION (2)</vt:lpstr>
      <vt:lpstr>JOHN VINCENT ASUNCION (3)</vt:lpstr>
      <vt:lpstr>JACKSON ANG</vt:lpstr>
      <vt:lpstr>LYDIA ECHAUZ</vt:lpstr>
      <vt:lpstr>MARIO SARMENTA</vt:lpstr>
      <vt:lpstr>THERE INC.</vt:lpstr>
      <vt:lpstr>THERE INC. (2)</vt:lpstr>
      <vt:lpstr>AZIA SUITES (2)</vt:lpstr>
      <vt:lpstr>AN-TONG BALBAL</vt:lpstr>
      <vt:lpstr>HAROLD DIZON</vt:lpstr>
      <vt:lpstr>ARNOLD CRUZ</vt:lpstr>
      <vt:lpstr>JOHN VINCENT ASUNCION (4)</vt:lpstr>
      <vt:lpstr>GAKKEN</vt:lpstr>
      <vt:lpstr>GAKKEN (2)</vt:lpstr>
      <vt:lpstr>GAKKEN (3)</vt:lpstr>
      <vt:lpstr>ARNOLD CRUZ (2)</vt:lpstr>
      <vt:lpstr>JOHN VINCENT ASUNCION (5)</vt:lpstr>
      <vt:lpstr>IAN LANDICHO</vt:lpstr>
      <vt:lpstr>SUNPACK</vt:lpstr>
      <vt:lpstr>LAYMART RAMOS</vt:lpstr>
      <vt:lpstr>LAYMART RAMOS (2)</vt:lpstr>
      <vt:lpstr>CHC EQUITIES</vt:lpstr>
      <vt:lpstr>PHESCO INC (2)</vt:lpstr>
      <vt:lpstr>DR. CAMPOMANES 2ND FLR (2)</vt:lpstr>
      <vt:lpstr>TRISHA LAGULAY</vt:lpstr>
      <vt:lpstr>ELIZABETH SUNGA</vt:lpstr>
      <vt:lpstr>QC HOLIDAY SPA</vt:lpstr>
      <vt:lpstr>ERIK MOYO</vt:lpstr>
      <vt:lpstr>LEONEL TORRES</vt:lpstr>
      <vt:lpstr>EVELYN LEE</vt:lpstr>
      <vt:lpstr>NORTH WING EXPORT CORP.</vt:lpstr>
      <vt:lpstr>STA. CLARA</vt:lpstr>
      <vt:lpstr>BORLAND REALTY</vt:lpstr>
      <vt:lpstr>VALERO 156</vt:lpstr>
      <vt:lpstr>JENNY COMIA</vt:lpstr>
      <vt:lpstr>TG CAROUSEL</vt:lpstr>
      <vt:lpstr>CARLO CARONAN</vt:lpstr>
      <vt:lpstr>MR. FRED UYSIPOU</vt:lpstr>
      <vt:lpstr>CARLO CARONAN (2)</vt:lpstr>
      <vt:lpstr>CHARGES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240406</dc:creator>
  <cp:lastModifiedBy>240406</cp:lastModifiedBy>
  <dcterms:created xsi:type="dcterms:W3CDTF">2025-01-02T01:02:00Z</dcterms:created>
  <dcterms:modified xsi:type="dcterms:W3CDTF">2025-02-03T07:53:57Z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05AB9927D9814528BC24D3D38C425E53</vt:lpwstr>
  </property>
  <property fmtid="{D5CDD505-2E9C-101B-9397-08002B2CF9AE}" pid="3" name="KSOProductBuildVer">
    <vt:lpwstr>1033-11.2.0.11537</vt:lpwstr>
  </property>
</Properties>
</file>