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805" firstSheet="10" activeTab="14"/>
  </bookViews>
  <sheets>
    <sheet name="GOOD MANAGEMENT" sheetId="1" r:id="rId1"/>
    <sheet name="RUBY CUESTA" sheetId="4" r:id="rId2"/>
    <sheet name="JOELYN HALILI" sheetId="5" r:id="rId3"/>
    <sheet name="BULUSAN LOOP" sheetId="6" r:id="rId4"/>
    <sheet name="SL AGRITECH" sheetId="7" r:id="rId5"/>
    <sheet name="ROSARIO" sheetId="8" r:id="rId6"/>
    <sheet name="BULUSAN LOOP (2)" sheetId="9" r:id="rId7"/>
    <sheet name="MARITES DELFINO" sheetId="10" r:id="rId8"/>
    <sheet name="KENDRICK CHUA" sheetId="11" r:id="rId9"/>
    <sheet name="ISABELITA ZARATE" sheetId="13" r:id="rId10"/>
    <sheet name="VISTA HOTEL" sheetId="14" r:id="rId11"/>
    <sheet name="KOHL IND" sheetId="15" r:id="rId12"/>
    <sheet name="PATRICK LITONJUA" sheetId="16" r:id="rId13"/>
    <sheet name="HOTEL MONTICELLO" sheetId="17" r:id="rId14"/>
    <sheet name="JUN DE GUZMAN" sheetId="18" r:id="rId15"/>
    <sheet name="CHARGES" sheetId="2" r:id="rId16"/>
    <sheet name="sample" sheetId="3" r:id="rId17"/>
  </sheets>
  <definedNames>
    <definedName name="_xlnm.Print_Area" localSheetId="0">'GOOD MANAGEMENT'!$A$1:$G$66</definedName>
    <definedName name="_xlnm.Print_Area" localSheetId="15">CHARGES!$A$14:$O$91</definedName>
    <definedName name="_xlnm.Print_Area" localSheetId="16">sample!$A$1:$H$72</definedName>
    <definedName name="_xlnm.Print_Area" localSheetId="1">'RUBY CUESTA'!$A$1:$I$67</definedName>
    <definedName name="_xlnm.Print_Area" localSheetId="2">'JOELYN HALILI'!$A$1:$G$66</definedName>
    <definedName name="_xlnm.Print_Area" localSheetId="3">'BULUSAN LOOP'!$A$1:$I$87</definedName>
    <definedName name="_xlnm.Print_Area" localSheetId="4">'SL AGRITECH'!$A$1:$I$76</definedName>
    <definedName name="_xlnm.Print_Area" localSheetId="5">ROSARIO!$A$1:$H$70</definedName>
    <definedName name="_xlnm.Print_Area" localSheetId="6">'BULUSAN LOOP (2)'!$A$1:$I$87</definedName>
    <definedName name="_xlnm.Print_Area" localSheetId="7">'MARITES DELFINO'!$A$1:$I$77</definedName>
    <definedName name="_xlnm.Print_Area" localSheetId="8">'KENDRICK CHUA'!$A$1:$G$87</definedName>
    <definedName name="_xlnm.Print_Area" localSheetId="9">'ISABELITA ZARATE'!$A$1:$G$67</definedName>
    <definedName name="_xlnm.Print_Area" localSheetId="10">'VISTA HOTEL'!$A$1:$I$75</definedName>
    <definedName name="_xlnm.Print_Area" localSheetId="11">'KOHL IND'!$A$1:$I$78</definedName>
    <definedName name="_xlnm.Print_Area" localSheetId="12">'PATRICK LITONJUA'!$A$1:$I$78</definedName>
    <definedName name="_xlnm.Print_Area" localSheetId="13">'HOTEL MONTICELLO'!$A$1:$I$69</definedName>
    <definedName name="_xlnm.Print_Area" localSheetId="14">'JUN DE GUZMAN'!$A$1:$G$66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<sst xmlns="http://schemas.openxmlformats.org/spreadsheetml/2006/main" count="1080" uniqueCount="235">
  <si>
    <t>GOOD MANAGEMENT CORPORATION</t>
  </si>
  <si>
    <t>COHER CENTER BLDG,1424 SOUTH TRIANGLE, QUEZON AVENUE, QUEZON CITY</t>
  </si>
  <si>
    <t>Email: jenny.comia@herco.com.ph</t>
  </si>
  <si>
    <t>Dear Ma'am/Sir,</t>
  </si>
  <si>
    <t>Kolin Marketing Inc., is extremely honored for your endorsement of Kolin brand and we are please to offer you</t>
  </si>
  <si>
    <t>with a special price/s for the following items.</t>
  </si>
  <si>
    <t>A. EQUIPMENT</t>
  </si>
  <si>
    <t>QTY</t>
  </si>
  <si>
    <t>U/M</t>
  </si>
  <si>
    <t>MODEL / DESCRIPTION</t>
  </si>
  <si>
    <t>SRP</t>
  </si>
  <si>
    <t>DISCOUNTED PRICE</t>
  </si>
  <si>
    <t>AMOUNT</t>
  </si>
  <si>
    <t>UNIT/S</t>
  </si>
  <si>
    <t>MODEL: KLG-IF40-5G1M32</t>
  </si>
  <si>
    <t>PHP</t>
  </si>
  <si>
    <t>KOLIN FLOOR MOUNTED AIRCONDITIONER</t>
  </si>
  <si>
    <t>37,980 Kj/h (3.0TR) FULL DC INVERTER R-32 SINGLE PHASE</t>
  </si>
  <si>
    <t>OTHERS: DELIVERY CHARGE</t>
  </si>
  <si>
    <t>TOTAL UNIT COST</t>
  </si>
  <si>
    <t>TERMS OF PAYMENT:</t>
  </si>
  <si>
    <t>FULL PAYMENT OF UNIT AND DELIVERY CHARGE. IF CHECK, SUBJECT FOR 3 DAYS CLEARING.</t>
  </si>
  <si>
    <t>INSTALLATION: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</si>
  <si>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 xml:space="preserve">Initial Charge for 1 Floor Mounted AC: P11,000.00 (3tr.) / P14,000.00 (5tr.) / 20,000.00 (7.5tr) </t>
    </r>
    <r>
      <rPr>
        <sz val="10"/>
        <color indexed="8"/>
        <rFont val="Segoe UI Semibold"/>
        <charset val="134"/>
      </rPr>
      <t>including Labor;</t>
    </r>
  </si>
  <si>
    <t>Consumables; 1st 10ft.PVC pipes; Royal cord wire (excess P100/foot); 1st 10ft. (3.0TR) Copper tube (excess P400/foot)</t>
  </si>
  <si>
    <t>; 1st 10ft. (5.0TR) Copper tube (excess P600/foot);1st 10ft. (7.5TR) Copper tube (excess P850/foot); circuit breaker 3,000.00.</t>
  </si>
  <si>
    <t>WARRANTY:</t>
  </si>
  <si>
    <t>FOR FLOOR MOUNTED (Inverter): ONE (1) YEAR FREE PARTS AND LABOR, FIVE (5) YEARS WARRANTY ON COMPRESSOR.</t>
  </si>
  <si>
    <t>NOTES: PRICES ARE SUBJECT TO CHANGE WITHOUT PRIOR NOTICE.</t>
  </si>
  <si>
    <t>PRICES IS VAT INCLUSIVE.</t>
  </si>
  <si>
    <t>We thank you for giving opportunity to offer our product and services, hoping we receive your purchase order.</t>
  </si>
  <si>
    <t>If you need assistance, don’t hesitate to call the under signed at 0917-807-8607 or email at kmi_asst@kolinphil.com.ph</t>
  </si>
  <si>
    <t>Very Truly Yours,</t>
  </si>
  <si>
    <t>JANELLEN S. LIM</t>
  </si>
  <si>
    <t>KMI-ASSISTANT</t>
  </si>
  <si>
    <t>Noted by;</t>
  </si>
  <si>
    <t>Approved By:</t>
  </si>
  <si>
    <t>MART NATHANIEL R. FLORES</t>
  </si>
  <si>
    <t>MS. EDITHA M. FLORES</t>
  </si>
  <si>
    <t>KMI-SUPERVISOR</t>
  </si>
  <si>
    <t>AVP - FINANCE</t>
  </si>
  <si>
    <t>KMI-QUOTE-12-25-0822</t>
  </si>
  <si>
    <t>Conforme:</t>
  </si>
  <si>
    <t>_________________________________________</t>
  </si>
  <si>
    <t>REG-24%/7K</t>
  </si>
  <si>
    <t>SIGNATURE OVER PRINTED NAME</t>
  </si>
  <si>
    <t>MS. RUBY CUESTA</t>
  </si>
  <si>
    <t>MODEL: KSG-IWF-10WFY-8K1M32</t>
  </si>
  <si>
    <t>KOLIN WALL MOUNTED PRIMUS GOLD AIRCONDITIONER</t>
  </si>
  <si>
    <t>11,484 Kj/h (1.0HP) FULL DC INVERTER W/ WIFI R-32</t>
  </si>
  <si>
    <t>LESS: 1.5HP PORTABLE AC - UNIT FOR RETURN</t>
  </si>
  <si>
    <t>* Initial Charge for 1 Wall Mounted AC: P7,500.00 (1.0HP-2.0HP) / P8,500.00 (2.5HP-3.0HP)</t>
  </si>
  <si>
    <t>Inclusions: Labor, Outdoor Standard Bracket, Consumables, 10ft PVC Pipes ¾, 1st 10ft. Royal Cord Wire and 1st 10ft. Copper Tube.</t>
  </si>
  <si>
    <t>Exclusions: Excess of 1st 10ft. Royal Cord 100/foot, Copper Tube 350/foot (1.0hp-2.0hp), 400/foot (2.5hp-3.hp), Circuit Breaker (Nema), Special Designed Bracket.</t>
  </si>
  <si>
    <t>FOR SPLIT TYPE : ONE (1) YEAR FREE PARTS AND LABOR, THREE YEARS (3) MAIN PCB , TEN (10) YEARS WARRANTY ON COMPRESSOR.</t>
  </si>
  <si>
    <t>Noted By:</t>
  </si>
  <si>
    <t>KMI-QUOTE-11-25-0816-rev</t>
  </si>
  <si>
    <t>ADR-%</t>
  </si>
  <si>
    <t>MS. JOELYN HALILI</t>
  </si>
  <si>
    <t>MODEL: KA-60MEMC32</t>
  </si>
  <si>
    <t>KOLIN WINDOW TYPE COMPACT SERIES AIRCONDITIONER</t>
  </si>
  <si>
    <t>6,200 Kj/h (0.6HP) NON-INVERTER MANUAL R-32</t>
  </si>
  <si>
    <t>(WxDxH) 406 x 335 x 306 mm</t>
  </si>
  <si>
    <t>LESS: KEA-25BWR AIRCOOLER W/ PURIFIER - UNIT FOR RETURN</t>
  </si>
  <si>
    <t>* Installation Charge for Window Type AC: Php 1,200.00 per Unit ; Angle Bracket (Optional): Php 450.00</t>
  </si>
  <si>
    <t>FOR WINDOW TYPE (manual): ONE (1) YEAR FREE PARTS AND LABOR, TEN (10) YEARS WARRANTY ON COMPRESSOR.</t>
  </si>
  <si>
    <t>KMI-QUOTE-12-25-0823</t>
  </si>
  <si>
    <t>BULUSAN LOOP PROJECT</t>
  </si>
  <si>
    <t>12 BULUSAN ST., PHASE 6A, BLOCK 1 LOT 6, AYALA GREENDFIELD ESTATES, CALAMBA LAGUNA</t>
  </si>
  <si>
    <t>ATTN: MR. &amp; MRS. RONALD &amp; ALMA MIRANDA (THRU: ARCH. MIGUEL DALAO)</t>
  </si>
  <si>
    <t>MODEL: KLM-IC60-AA1M32</t>
  </si>
  <si>
    <t>KOLIN FLOOR/CEILING AIRCONDITIONER</t>
  </si>
  <si>
    <t>55,503 Kj/h (5.0TR) INVERTER R-32 SINGLE PHASE</t>
  </si>
  <si>
    <t>MODEL: KSG-IWF-30WFY-8K1M32</t>
  </si>
  <si>
    <t>29,500 Kj/h (3.0HP) FULL DC INVERTER W/ WIFI R-32</t>
  </si>
  <si>
    <t>MODEL: KS-IW25-MCAI1201M32</t>
  </si>
  <si>
    <r>
      <rPr>
        <sz val="10"/>
        <rFont val="Segoe UI Semibold"/>
        <charset val="134"/>
      </rPr>
      <t xml:space="preserve">KOLIN WALL MOUNTED CERTUS </t>
    </r>
    <r>
      <rPr>
        <i/>
        <sz val="10"/>
        <rFont val="Segoe UI Semibold"/>
        <charset val="134"/>
      </rPr>
      <t>AI</t>
    </r>
    <r>
      <rPr>
        <sz val="10"/>
        <rFont val="Segoe UI Semibold"/>
        <charset val="134"/>
      </rPr>
      <t xml:space="preserve"> SERIES AIRCONDITIONER</t>
    </r>
  </si>
  <si>
    <t>23,800 Kj/h (2.5HP) FULL DC INVERTER W/ WIFI R-32</t>
  </si>
  <si>
    <t>MODEL: KS-IW20-MCAI1201M32</t>
  </si>
  <si>
    <t>19,000 Kj/h (2.0HP) FULL DC INVERTER W/ WIFI R-32</t>
  </si>
  <si>
    <t>MODEL: KS-IW15-MCAI1201M32</t>
  </si>
  <si>
    <t>12,880 Kj/h (1.5HP) FULL DC INVERTER W/ WIFI R-32</t>
  </si>
  <si>
    <t>MODEL: KS-IW10-MCAI1201M32</t>
  </si>
  <si>
    <t>9,800 Kj/h (1.0HP) FULL DC INVERTER W/ WIFI R-32</t>
  </si>
  <si>
    <t>BANK DETAILS:</t>
  </si>
  <si>
    <r>
      <rPr>
        <sz val="10"/>
        <rFont val="Segoe UI Semibold"/>
        <charset val="134"/>
      </rPr>
      <t xml:space="preserve">* Unit/s &amp; Delivery: </t>
    </r>
    <r>
      <rPr>
        <u/>
        <sz val="10"/>
        <rFont val="Segoe UI Semibold"/>
        <charset val="134"/>
      </rPr>
      <t>Account Name - KOLIN MARKETING INC. / Account# - 011808002307 (BDO-KALAYAAN)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</si>
  <si>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1 </t>
    </r>
    <r>
      <rPr>
        <b/>
        <sz val="10"/>
        <color rgb="FFFF0000"/>
        <rFont val="Segoe UI Semibold"/>
        <charset val="134"/>
      </rPr>
      <t>Floor/Ceiling Mounted</t>
    </r>
    <r>
      <rPr>
        <b/>
        <sz val="10"/>
        <color rgb="FF000000"/>
        <rFont val="Segoe UI Semibold"/>
        <charset val="134"/>
      </rPr>
      <t xml:space="preserve"> AC: P12,000.00 (3tr.) / P14,000.00 (5tr.)</t>
    </r>
    <r>
      <rPr>
        <sz val="10"/>
        <color rgb="FF000000"/>
        <rFont val="Segoe UI Semibold"/>
        <charset val="134"/>
      </rPr>
      <t>including Labor;</t>
    </r>
  </si>
  <si>
    <t>Consumables; 1st 10ft.PVC pipes; Royal cord wire (excess P100/foot);</t>
  </si>
  <si>
    <t>1st 10ft. (3.0TR) Copper tube (excess P400/foot); 1st 10ft. (5.0TR) Copper tube (excess P600/foot);labor.</t>
  </si>
  <si>
    <r>
      <rPr>
        <sz val="10"/>
        <rFont val="Segoe UI Semibold"/>
        <charset val="134"/>
      </rPr>
      <t xml:space="preserve">* Initial Charge for 1 </t>
    </r>
    <r>
      <rPr>
        <sz val="10"/>
        <color rgb="FFFF0000"/>
        <rFont val="Segoe UI Semibold"/>
        <charset val="134"/>
      </rPr>
      <t>Wall Mounted</t>
    </r>
    <r>
      <rPr>
        <sz val="10"/>
        <rFont val="Segoe UI Semibold"/>
        <charset val="134"/>
      </rPr>
      <t xml:space="preserve"> AC: P7,500.00 (1.0HP-2.0HP) / P8,500.00 (2.5HP-3.0HP)</t>
    </r>
  </si>
  <si>
    <t>FOR FLOOR/CEILING: ONE (1) YEAR FREE PARTS AND LABOR, FIVE (5) YEARS WARRANTY ON COMPRESSOR.</t>
  </si>
  <si>
    <t>*We suggest to do survey/ocular on area first to know estimated cost of installation before placing unit order.</t>
  </si>
  <si>
    <t>KMI-QUOTE-12-25-0824</t>
  </si>
  <si>
    <t>OMF-24%/7K/6.5K</t>
  </si>
  <si>
    <t>SL AGRITECH CORPORATION</t>
  </si>
  <si>
    <t>2302 STERLING PLACE, PASONG TAMO EXTN., BRGY. PIO DEL PILAR, MAKATI CITY</t>
  </si>
  <si>
    <t>ATTN: MS. MARY ANN INAL</t>
  </si>
  <si>
    <t>Email: mainal@sl-agritech.com</t>
  </si>
  <si>
    <t>* OPTION 1 *</t>
  </si>
  <si>
    <t>* OPTION 2 *</t>
  </si>
  <si>
    <t>MODEL: KSG-IWF-15WFY-8K1M32</t>
  </si>
  <si>
    <t>12,960 Kj/h (1.5HP) FULL DC INVERTER W/ WIFI R-32</t>
  </si>
  <si>
    <t>KMI-QUOTE-12-25-0825</t>
  </si>
  <si>
    <t>REG-24%/6.5K/7K</t>
  </si>
  <si>
    <t>ROSARIO FASTENERS CORPORATION</t>
  </si>
  <si>
    <t>LOT 5 BLOCK 13, PHASE 4, SUNTRUST ECOTOWN, TANZA CAVITE, 4108</t>
  </si>
  <si>
    <t>ATTN: MR. KEVIN KAO</t>
  </si>
  <si>
    <t>Email: rfcpsw@yahoo.com</t>
  </si>
  <si>
    <t xml:space="preserve">A. EQUIPMENT </t>
  </si>
  <si>
    <t>ZERO RATED</t>
  </si>
  <si>
    <r>
      <rPr>
        <sz val="10"/>
        <rFont val="Segoe UI Semibold"/>
        <charset val="134"/>
      </rPr>
      <t xml:space="preserve">* Unit/s: </t>
    </r>
    <r>
      <rPr>
        <u/>
        <sz val="10"/>
        <rFont val="Segoe UI Semibold"/>
        <charset val="134"/>
      </rPr>
      <t>Account Name - KOLIN MARKETING INC. / Account# - 011808002307 (BDO-KALAYAAN)</t>
    </r>
  </si>
  <si>
    <t>PRICE IS ZERO-RATED.</t>
  </si>
  <si>
    <t>Noted by:</t>
  </si>
  <si>
    <t>KMI-QUOTE-12-25-0826</t>
  </si>
  <si>
    <t>OMF-%</t>
  </si>
  <si>
    <t>MS. MARITES DELFINO</t>
  </si>
  <si>
    <t>TEL#: 0939-2405205</t>
  </si>
  <si>
    <t>MODEL: KA-100MCARINV32</t>
  </si>
  <si>
    <t>KOLIN WINDOW TYPE CREO SERIES AIRCONDITIONER</t>
  </si>
  <si>
    <t>9,700 Kj/h (1.0HP) FULL DC INVERTER R-32 WITH REMOTE</t>
  </si>
  <si>
    <t>(WxDxH) 17.7"x26.6"x13.8"</t>
  </si>
  <si>
    <r>
      <rPr>
        <sz val="10"/>
        <rFont val="Segoe UI Semibold"/>
        <charset val="134"/>
      </rPr>
      <t xml:space="preserve">* Initial Charge for </t>
    </r>
    <r>
      <rPr>
        <sz val="10"/>
        <color rgb="FFFF0000"/>
        <rFont val="Segoe UI Semibold"/>
        <charset val="134"/>
      </rPr>
      <t>1 Wall Mounted</t>
    </r>
    <r>
      <rPr>
        <sz val="10"/>
        <rFont val="Segoe UI Semibold"/>
        <charset val="134"/>
      </rPr>
      <t xml:space="preserve"> AC: P7,500.00 (1.0HP-2.0HP) / P8,500.00 (2.5HP-3.0HP)</t>
    </r>
  </si>
  <si>
    <r>
      <rPr>
        <sz val="10"/>
        <rFont val="Segoe UI Semibold"/>
        <charset val="134"/>
      </rPr>
      <t xml:space="preserve">* Installation Charge for </t>
    </r>
    <r>
      <rPr>
        <sz val="10"/>
        <color rgb="FFFF0000"/>
        <rFont val="Segoe UI Semibold"/>
        <charset val="134"/>
      </rPr>
      <t>Window Type</t>
    </r>
    <r>
      <rPr>
        <sz val="10"/>
        <rFont val="Segoe UI Semibold"/>
        <charset val="134"/>
      </rPr>
      <t xml:space="preserve"> AC: Php 1,200.00 per Unit ; Angle Bracket (Optional): Php 450.00</t>
    </r>
  </si>
  <si>
    <t>FOR WINDOW TYPE: ONE (1) YEAR FREE PARTS AND LABOR, THREE YEARS (3) MAIN PCB, TEN (10) YEARS WARRANTY ON COMPRESSOR.</t>
  </si>
  <si>
    <t>KMI-QUOTE-12-25-0827</t>
  </si>
  <si>
    <t>EMF-24%/6.5K/7K</t>
  </si>
  <si>
    <t>MR. KENDRICK CHUA</t>
  </si>
  <si>
    <t>21 TAFT WEST GREENHILLS, BRGY. GREENHILLS, SAN JUAN CITY</t>
  </si>
  <si>
    <t>TEL#: 0917-8190131</t>
  </si>
  <si>
    <t>A. EQUIPMENT &amp; INSTALLATION</t>
  </si>
  <si>
    <t>MODEL: KL-IF60-G6H1M32</t>
  </si>
  <si>
    <t>58,140 Kj/h (5.0TR) FULL DC INVERTER R32 SINGLE PHASE</t>
  </si>
  <si>
    <t>MODEL: KLM-IC40-AA1M32</t>
  </si>
  <si>
    <t>37,980 Kj/h (3.0TR) DC INVERTER R-32</t>
  </si>
  <si>
    <t>MODEL: KSG-IWF-25WFY-8K1M32</t>
  </si>
  <si>
    <t>25,560 Kj/h (2.5HP) FULL DC INVERTER W/ WIFI R-32</t>
  </si>
  <si>
    <t>MODEL: KSG-IWF-20WFY-8K1M32</t>
  </si>
  <si>
    <t>MODEL: KSM-IW10-WCT10M1M32</t>
  </si>
  <si>
    <t>KOLIN WALL MOUNTED CERTUS SERIES AIRCONDITIONER</t>
  </si>
  <si>
    <t>9,800 Kj/h (1.0HP) REGULAR INVERTER W/ WIFI R-32</t>
  </si>
  <si>
    <t>MODEL: KAG-75WCINV</t>
  </si>
  <si>
    <t>KOLIN WINDOW TYPE QUAD SERIES AIRCONDITIONER</t>
  </si>
  <si>
    <t>9,800 Kj/h (.75HP) FULL DC INVERTER W/ WIFI R-32</t>
  </si>
  <si>
    <t>(WxDxH) 18"x25"x14"</t>
  </si>
  <si>
    <r>
      <rPr>
        <sz val="10"/>
        <rFont val="Segoe UI Semibold"/>
        <charset val="134"/>
      </rPr>
      <t xml:space="preserve">ESTIMATED COST OF INSTALLATION </t>
    </r>
    <r>
      <rPr>
        <i/>
        <sz val="10"/>
        <rFont val="Segoe UI Semibold"/>
        <charset val="134"/>
      </rPr>
      <t>(please see attached) w/ installation of old units</t>
    </r>
  </si>
  <si>
    <t>TOTAL ESTIMATED COST OF THE PROJECT</t>
  </si>
  <si>
    <t>** Cost of Installation is Package with the Unit(s), this cost cannot avail separately (cost will be based on actual works).</t>
  </si>
  <si>
    <t>*** You may settle first payment for unit/s &amp; delivery. Installation payment can be settled directly to installer after actual works.</t>
  </si>
  <si>
    <t>KMI-QUOTE-08-25-0611-rev5</t>
  </si>
  <si>
    <t>BOD-26%/14K/7K/4K/1.3K</t>
  </si>
  <si>
    <t>MS. ISABELITA "BELLI" ZARATE</t>
  </si>
  <si>
    <t>58 LUNA ST., BRGY. BANGKULASI, NAVOTAS CITY (LM: BANGKULASI ELEMENTARY SCHOOL)</t>
  </si>
  <si>
    <t>TEL#: 0908-8850019</t>
  </si>
  <si>
    <r>
      <rPr>
        <sz val="10"/>
        <rFont val="Segoe UI Semibold"/>
        <charset val="134"/>
      </rPr>
      <t xml:space="preserve">ESTIMATED COST OF INSTALLATION (please see attached) </t>
    </r>
    <r>
      <rPr>
        <i/>
        <sz val="10"/>
        <rFont val="Segoe UI Semibold"/>
        <charset val="134"/>
      </rPr>
      <t>w/ dismantling of existing unit</t>
    </r>
  </si>
  <si>
    <t>* Installation: Will be provided by assigned installer.</t>
  </si>
  <si>
    <t>** You may settle first payment for unit/s &amp; delivery. Installation payment can be settled directly to installer after actual works.</t>
  </si>
  <si>
    <t>KMI-QUOTE-12-25-0828</t>
  </si>
  <si>
    <t>SVC-24%/7K</t>
  </si>
  <si>
    <t>VISTA HOTEL CUBAO</t>
  </si>
  <si>
    <t>ATTN: MS. MARAHELEN</t>
  </si>
  <si>
    <t>TEL#: 0917-5427104</t>
  </si>
  <si>
    <t>MODEL: KA-150MCARINV32</t>
  </si>
  <si>
    <t>12,800 Kj/h (1.5HP) FULL DC INVERTER R-32 WITH REMOTE</t>
  </si>
  <si>
    <t>MODEL: KAG-145WCINV</t>
  </si>
  <si>
    <t>13,210 Kj/h (1.5HP) FULL DC INVERTER W/ WIFI R-32</t>
  </si>
  <si>
    <t>(WxDxH) 22"x28"x15"</t>
  </si>
  <si>
    <t>KMI-QUOTE-12-25-0829</t>
  </si>
  <si>
    <t>REG-24%/1K/1.3K</t>
  </si>
  <si>
    <t>KOHL INDUSTRIES CORPORATION</t>
  </si>
  <si>
    <t>* OTHER OPTION FOR 1.5HP SPLIT TYPE *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</si>
  <si>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1 </t>
    </r>
    <r>
      <rPr>
        <b/>
        <sz val="10"/>
        <color rgb="FFFF0000"/>
        <rFont val="Segoe UI Semibold"/>
        <charset val="134"/>
      </rPr>
      <t>Floor Mounted AC</t>
    </r>
    <r>
      <rPr>
        <b/>
        <sz val="10"/>
        <color rgb="FF000000"/>
        <rFont val="Segoe UI Semibold"/>
        <charset val="134"/>
      </rPr>
      <t xml:space="preserve">: P11,000.00 (3tr.) / P14,000.00 (5tr.) / 20,000.00 (7.5tr) </t>
    </r>
    <r>
      <rPr>
        <sz val="10"/>
        <color rgb="FF000000"/>
        <rFont val="Segoe UI Semibold"/>
        <charset val="134"/>
      </rPr>
      <t>including Labor;</t>
    </r>
  </si>
  <si>
    <r>
      <rPr>
        <sz val="10"/>
        <rFont val="Segoe UI Semibold"/>
        <charset val="134"/>
      </rPr>
      <t xml:space="preserve">* Initial Charge for 1 </t>
    </r>
    <r>
      <rPr>
        <sz val="10"/>
        <color rgb="FFFF0000"/>
        <rFont val="Segoe UI Semibold"/>
        <charset val="134"/>
      </rPr>
      <t>Wall Mounted AC</t>
    </r>
    <r>
      <rPr>
        <sz val="10"/>
        <rFont val="Segoe UI Semibold"/>
        <charset val="134"/>
      </rPr>
      <t>: P7,500.00 (1.0HP-2.0HP) / P8,500.00 (2.5HP-3.0HP)</t>
    </r>
  </si>
  <si>
    <t>KMI-QUOTE-12-25-0830</t>
  </si>
  <si>
    <t>AJR-24%/7K/6.5K</t>
  </si>
  <si>
    <t>MR. PATRICK LINTONJUA</t>
  </si>
  <si>
    <r>
      <rPr>
        <sz val="10"/>
        <rFont val="Segoe UI Semibold"/>
        <charset val="134"/>
      </rPr>
      <t xml:space="preserve">* Installation Charge for </t>
    </r>
    <r>
      <rPr>
        <sz val="10"/>
        <color rgb="FFFF0000"/>
        <rFont val="Segoe UI Semibold"/>
        <charset val="134"/>
      </rPr>
      <t>Window Type AC</t>
    </r>
    <r>
      <rPr>
        <sz val="10"/>
        <rFont val="Segoe UI Semibold"/>
        <charset val="134"/>
      </rPr>
      <t>: Php 1,200.00 per Unit ; Angle Bracket (Optional): Php 450.00</t>
    </r>
  </si>
  <si>
    <t>KMI-QUOTE-12-25-0831</t>
  </si>
  <si>
    <t>ADR-24%/7K/6.5K/1K/800</t>
  </si>
  <si>
    <t>HOTEL MONTICELLO - TAGAYTAY (ROOM 310)</t>
  </si>
  <si>
    <t>KMI-QUOTE-12-25-0832</t>
  </si>
  <si>
    <t>REG-24%/6.5K</t>
  </si>
  <si>
    <t>MR. JUN DE GUZMAN</t>
  </si>
  <si>
    <t>4 DOÑA RITA DIAZ ST., FORTUNATA VILLAGE, BRGY. SAN ISIDRO, SUCAT PARAÑAQUE CITY</t>
  </si>
  <si>
    <t>TEL#: 0995-4794040</t>
  </si>
  <si>
    <r>
      <rPr>
        <sz val="10"/>
        <rFont val="Segoe UI Semibold"/>
        <charset val="134"/>
      </rPr>
      <t>ESTIMATED COST OF INSTALLATION (please see attached)</t>
    </r>
    <r>
      <rPr>
        <i/>
        <sz val="10"/>
        <rFont val="Segoe UI Semibold"/>
        <charset val="134"/>
      </rPr>
      <t xml:space="preserve"> </t>
    </r>
  </si>
  <si>
    <r>
      <t>**</t>
    </r>
    <r>
      <rPr>
        <i/>
        <sz val="10"/>
        <color theme="1"/>
        <rFont val="Segoe UI Semibold"/>
        <charset val="134"/>
      </rPr>
      <t xml:space="preserve"> You may settle first payment for unit/s &amp; delivery. Installation payment can be settled directly to installer after actual works.</t>
    </r>
  </si>
  <si>
    <r>
      <t xml:space="preserve">* Unit/s &amp; Delivery: </t>
    </r>
    <r>
      <rPr>
        <u/>
        <sz val="10"/>
        <rFont val="Segoe UI Semibold"/>
        <charset val="134"/>
      </rPr>
      <t>Account Name - KOLIN MARKETING INC. / Account# - 011808002307 (BDO-KALAYAAN)</t>
    </r>
  </si>
  <si>
    <t>KMI-QUOTE-12-25-0833</t>
  </si>
  <si>
    <t>ADM-24%/14K</t>
  </si>
  <si>
    <t>ESTIMATED COST OF INSTALLATION (please see attached)</t>
  </si>
  <si>
    <t>* Installation Charge for Air Curtain: Php 1,200.00 per Unit.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</si>
  <si>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Ceiling Mounted AC: P12,000.00 (3tr.) / P14,000.00 (5tr.)</t>
    </r>
    <r>
      <rPr>
        <sz val="10"/>
        <color indexed="8"/>
        <rFont val="Segoe UI Semibold"/>
        <charset val="134"/>
      </rPr>
      <t>including Labor;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</si>
  <si>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 Floor/Ceiling Mounted AC: P12,000.00 (3tr.) / P14,000.00 (5tr.)</t>
    </r>
    <r>
      <rPr>
        <sz val="10"/>
        <color rgb="FF000000"/>
        <rFont val="Segoe UI Semibold"/>
        <charset val="134"/>
      </rPr>
      <t>including Labor;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</si>
  <si>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VERSAMATCH w</t>
    </r>
    <r>
      <rPr>
        <b/>
        <i/>
        <sz val="10"/>
        <color rgb="FF000000"/>
        <rFont val="Segoe UI Semibold"/>
        <charset val="134"/>
      </rPr>
      <t>all mounted</t>
    </r>
    <r>
      <rPr>
        <b/>
        <sz val="10"/>
        <color rgb="FF000000"/>
        <rFont val="Segoe UI Semibold"/>
        <charset val="134"/>
      </rPr>
      <t xml:space="preserve"> type AC: P8,500.00 (1.0hp - 2.5hp) / per indoor unit</t>
    </r>
  </si>
  <si>
    <t>Includes Labor, 10ft. copper tube, royal cord, PVC Pipe &amp; other consumables. / Exclusions: Circuit Breaker (Nema), Special Designed Bracket.</t>
  </si>
  <si>
    <t>other Exclusions: Excess of 1st 10ft. Royal Cord 100/foot, Copper Tube 350/foot (1.0hp-2.0hp), 400/foot (2.5hp), scaffholding, masonry.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</si>
  <si>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floor ceiling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</si>
  <si>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cassette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</si>
  <si>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concealed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</si>
  <si>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t>*compact manual*</t>
  </si>
  <si>
    <t>*compact remote, Quad, Creo*</t>
  </si>
  <si>
    <t>*inverter*</t>
  </si>
  <si>
    <t>*regular non-inv*</t>
  </si>
  <si>
    <t>FOR SPLIT TYPE (Non-Inverter) : ONE (1) YEAR FREE PARTS AND LABOR, FIVE (5) YEARS WARRANTY ON COMPRESSOR.</t>
  </si>
  <si>
    <t>FOR VERSAMATCH: ONE (1) YEAR FREE PARTS AND LABOR, FIVE (5) YEARS WARRANTY ON COMPRESSOR.</t>
  </si>
  <si>
    <t>FOR FLOOR MOUNTED (Non-Inverter): ONE (1) YEAR FREE PARTS AND LABOR, THREE (3) YEARS WARRANTY ON COMPRESSOR.</t>
  </si>
  <si>
    <t>FOR CEILING CASSETTE (Inverter): ONE (1) YEAR FREE PARTS AND LABOR, FIVE (5) YEARS WARRANTY ON COMPRESSOR.</t>
  </si>
  <si>
    <t>FOR AIR CURTAIN: ONE (1) YEAR FREE PARTS AND LABOR.</t>
  </si>
  <si>
    <t>FOR AIR PURIFIER: ONE (1) YEAR FREE PARTS AND LABOR.</t>
  </si>
  <si>
    <t>FOR WATER DISPENSER: ONE (1) YEAR FREE PARTS AND LABOR, FIVE (5) YEARS WARRANTY ON COMPRESSOR.</t>
  </si>
  <si>
    <t>FOR COFFEE/TEA BAR: ONE (1) YEAR FREE PARTS AND LABOR, FIVE (5) YEARS WARRANTY ON COMPRESSOR.</t>
  </si>
  <si>
    <t>FOR PORTABLE AIRCON: ONE (1) YEAR FREE PARTS AND LABOR, FIVE (5) YEARS WARRANTY ON COMPRESSOR.</t>
  </si>
  <si>
    <t>FOR REFRIGERATOR: ONE (1) YEAR FREE PARTS AND LABOR, FIVE (5) YEARS WARRANTY ON COMPRESSOR.</t>
  </si>
  <si>
    <t>FOR AIR COOLER : ONE (1) YEAR FREE PARTS AND LABOR, FIVE (5) YEARS WARRANTY ON DC FAN MOTOR.</t>
  </si>
  <si>
    <t>FOR SHOWCASE CHILLER : ONE (1) YEAR FREE LABOR, (2) TWO YEARS ON PARTS, FIVE (5) YEARS WARRANTY ON COMPRESSOR.</t>
  </si>
  <si>
    <t>FOR DEHUMIDIFIER: ONE (1) YEAR FREE PARTS AND LABOR, FIVE (5) YEARS WARRANTY ON COMPRESSOR.</t>
  </si>
  <si>
    <t>FOR INDUSTRIAL FAN (Inverter): ONE (1) YEAR FREE PARTS AND LABOR, FIVE (5) YEARS WARRANTY ON DC FAN MOTOR.</t>
  </si>
  <si>
    <t>FOR HOUSEHOLD FAN (Inverter): ONE (1) YEAR FREE PARTS AND LABOR, FIVE (5) YEARS WARRANTY ON DC FAN MOTOR.</t>
  </si>
  <si>
    <t>*10SRD / 10TRD / 10TRGDC*</t>
  </si>
  <si>
    <t>FOR AIR CIRCULATOR : ONE (1) YEAR FREE PARTS AND LABOR, ONE (1) YEAR WARRANTY ON DC FAN MOTOR.</t>
  </si>
  <si>
    <t>*NEW MODELS*</t>
  </si>
  <si>
    <t>FOR AIR CIRCULATOR : ONE (1) YEAR FREE PARTS AND LABOR, FIVE (5) YEARS WARRANTY ON DC FAN MOTOR.</t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</si>
  <si>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choice.</t>
    </r>
  </si>
  <si>
    <t>PRICES ARE SUBJECT TO CHANGE WITHOUT PRIOR NOTICE.</t>
  </si>
  <si>
    <t>** CURRENTLY NO AVAILABLE STOCKS FOR ANGLE BRACKET.</t>
  </si>
  <si>
    <t>** NO AVAILABLE STOCK FOR .</t>
  </si>
  <si>
    <t>** This quotation is based on provided floor plan only, subject for actual survey once location is available.</t>
  </si>
  <si>
    <t>MS. LIZA PASAMIC</t>
  </si>
  <si>
    <t>B11 L65 LEGIAN 2 NORTH, CARSADANG BAGO 1, IMUS CAVITE</t>
  </si>
  <si>
    <t>TEL#: 0976-2287432</t>
  </si>
  <si>
    <t>* FIRST PURCHASE *</t>
  </si>
  <si>
    <t xml:space="preserve">TOTAL: </t>
  </si>
  <si>
    <t>* CHANGE UNITS TO *</t>
  </si>
  <si>
    <t>** Cost of Installation is Package with the Unit(s), this cost cannot avail separately (cost will be based on actual).</t>
  </si>
  <si>
    <t>KMI-QUOTE-06-25-0469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</si>
</sst>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mmmm\ d\,\ yyyy;@"/>
    <numFmt numFmtId="177" formatCode="_(* #,##0.00_);_(* \(#,##0.00\);_(* &quot;-&quot;??_);_(@_)"/>
    <numFmt numFmtId="178" formatCode="[$-409]d\-mmm\-yy;@"/>
  </numFmts>
  <fonts count="40">
    <font>
      <sz val="11"/>
      <color theme="1"/>
      <name val="Calibri"/>
      <charset val="134"/>
      <scheme val="minor"/>
    </font>
    <font>
      <sz val="10"/>
      <name val="Segoe UI Semibold"/>
      <charset val="134"/>
    </font>
    <font>
      <b/>
      <sz val="10"/>
      <color rgb="FFFF0000"/>
      <name val="Segoe UI Semibold"/>
      <charset val="134"/>
    </font>
    <font>
      <b/>
      <sz val="10"/>
      <name val="Arial"/>
      <charset val="134"/>
    </font>
    <font>
      <sz val="11"/>
      <name val="Segoe UI Semibold"/>
      <charset val="134"/>
    </font>
    <font>
      <sz val="10"/>
      <name val="Segoe UI Semibold"/>
      <charset val="0"/>
    </font>
    <font>
      <i/>
      <sz val="10"/>
      <name val="Segoe UI Semibold"/>
      <charset val="134"/>
    </font>
    <font>
      <b/>
      <i/>
      <sz val="10"/>
      <name val="Segoe UI Semibold"/>
      <charset val="134"/>
    </font>
    <font>
      <i/>
      <u/>
      <sz val="10"/>
      <name val="Segoe UI Semibold"/>
      <charset val="134"/>
    </font>
    <font>
      <sz val="10"/>
      <color theme="1"/>
      <name val="Segoe UI Semibold"/>
      <charset val="134"/>
    </font>
    <font>
      <i/>
      <sz val="10"/>
      <color theme="1"/>
      <name val="Segoe UI Semibold"/>
      <charset val="134"/>
    </font>
    <font>
      <sz val="10"/>
      <color indexed="8"/>
      <name val="Segoe UI Semibold"/>
      <charset val="134"/>
    </font>
    <font>
      <sz val="10"/>
      <color rgb="FF000000"/>
      <name val="Segoe UI Semibold"/>
      <charset val="134"/>
    </font>
    <font>
      <sz val="10"/>
      <color rgb="FFFF0000"/>
      <name val="Segoe UI Semibold"/>
      <charset val="134"/>
    </font>
    <font>
      <u/>
      <sz val="10"/>
      <color theme="1"/>
      <name val="Segoe UI Semibold"/>
      <charset val="134"/>
    </font>
    <font>
      <i/>
      <sz val="10"/>
      <color rgb="FFFF0000"/>
      <name val="Segoe UI Semibold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b/>
      <sz val="10"/>
      <color rgb="FF000000"/>
      <name val="Segoe UI Semibold"/>
      <charset val="134"/>
    </font>
    <font>
      <b/>
      <i/>
      <sz val="10"/>
      <color rgb="FF000000"/>
      <name val="Segoe UI Semibold"/>
      <charset val="134"/>
    </font>
    <font>
      <u/>
      <sz val="10"/>
      <name val="Segoe UI Semibold"/>
      <charset val="134"/>
    </font>
    <font>
      <b/>
      <sz val="10"/>
      <color indexed="8"/>
      <name val="Segoe UI Semibold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39985351115451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 applyFill="0" applyProtection="0"/>
  </cellStyleXfs>
  <cellXfs count="10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39" fontId="1" fillId="0" borderId="4" xfId="1" applyNumberFormat="1" applyFont="1" applyBorder="1" applyAlignment="1">
      <alignment horizontal="center" vertical="center"/>
    </xf>
    <xf numFmtId="39" fontId="1" fillId="0" borderId="3" xfId="1" applyNumberFormat="1" applyFont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39" fontId="1" fillId="0" borderId="6" xfId="1" applyNumberFormat="1" applyFont="1" applyBorder="1" applyAlignment="1">
      <alignment horizontal="center" vertical="center"/>
    </xf>
    <xf numFmtId="39" fontId="1" fillId="0" borderId="5" xfId="1" applyNumberFormat="1" applyFont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/>
    <xf numFmtId="39" fontId="1" fillId="0" borderId="8" xfId="1" applyNumberFormat="1" applyFont="1" applyBorder="1" applyAlignment="1">
      <alignment horizontal="center" vertical="center"/>
    </xf>
    <xf numFmtId="39" fontId="1" fillId="0" borderId="7" xfId="1" applyNumberFormat="1" applyFont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177" fontId="4" fillId="0" borderId="2" xfId="1" applyNumberFormat="1" applyFont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177" fontId="4" fillId="0" borderId="0" xfId="1" applyNumberFormat="1" applyFont="1" applyBorder="1" applyAlignment="1"/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39" fontId="5" fillId="0" borderId="4" xfId="1" applyNumberFormat="1" applyFont="1" applyBorder="1" applyAlignment="1">
      <alignment horizontal="center" vertical="center"/>
    </xf>
    <xf numFmtId="39" fontId="5" fillId="0" borderId="3" xfId="1" applyNumberFormat="1" applyFont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/>
    <xf numFmtId="39" fontId="5" fillId="0" borderId="6" xfId="1" applyNumberFormat="1" applyFont="1" applyBorder="1" applyAlignment="1">
      <alignment horizontal="center" vertical="center"/>
    </xf>
    <xf numFmtId="39" fontId="5" fillId="0" borderId="5" xfId="1" applyNumberFormat="1" applyFont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/>
    <xf numFmtId="39" fontId="5" fillId="0" borderId="8" xfId="1" applyNumberFormat="1" applyFont="1" applyBorder="1" applyAlignment="1">
      <alignment horizontal="center" vertical="center"/>
    </xf>
    <xf numFmtId="39" fontId="5" fillId="0" borderId="7" xfId="1" applyNumberFormat="1" applyFont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2" borderId="0" xfId="0" applyFont="1" applyFill="1">
      <alignment vertical="center"/>
    </xf>
    <xf numFmtId="0" fontId="1" fillId="3" borderId="0" xfId="0" applyFont="1" applyFill="1" applyAlignment="1"/>
    <xf numFmtId="0" fontId="9" fillId="0" borderId="0" xfId="0" applyFont="1">
      <alignment vertical="center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77" fontId="1" fillId="0" borderId="2" xfId="1" applyNumberFormat="1" applyFont="1" applyBorder="1" applyAlignment="1"/>
    <xf numFmtId="0" fontId="1" fillId="0" borderId="1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/>
    <xf numFmtId="39" fontId="1" fillId="0" borderId="11" xfId="1" applyNumberFormat="1" applyFont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78" fontId="11" fillId="0" borderId="0" xfId="49" applyNumberFormat="1" applyFont="1" applyFill="1" applyBorder="1" applyAlignment="1" applyProtection="1"/>
    <xf numFmtId="0" fontId="11" fillId="0" borderId="0" xfId="49" applyFont="1" applyFill="1" applyBorder="1" applyAlignment="1" applyProtection="1"/>
    <xf numFmtId="178" fontId="12" fillId="0" borderId="0" xfId="49" applyNumberFormat="1" applyFont="1" applyFill="1" applyBorder="1" applyAlignment="1" applyProtection="1"/>
    <xf numFmtId="0" fontId="12" fillId="0" borderId="0" xfId="49" applyFont="1" applyFill="1" applyBorder="1" applyAlignment="1" applyProtection="1"/>
    <xf numFmtId="0" fontId="13" fillId="0" borderId="0" xfId="0" applyFont="1" applyFill="1" applyBorder="1" applyAlignment="1"/>
    <xf numFmtId="0" fontId="1" fillId="3" borderId="0" xfId="0" applyFont="1" applyFill="1" applyBorder="1" applyAlignment="1"/>
    <xf numFmtId="0" fontId="14" fillId="0" borderId="0" xfId="0" applyFont="1">
      <alignment vertical="center"/>
    </xf>
    <xf numFmtId="176" fontId="1" fillId="0" borderId="0" xfId="0" applyNumberFormat="1" applyFont="1" applyFill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5" fillId="0" borderId="0" xfId="0" applyFont="1">
      <alignment vertical="center"/>
    </xf>
    <xf numFmtId="0" fontId="13" fillId="0" borderId="0" xfId="0" applyFont="1" applyFill="1" applyBorder="1" applyAlignment="1">
      <alignment horizontal="center"/>
    </xf>
    <xf numFmtId="0" fontId="1" fillId="0" borderId="3" xfId="0" applyFont="1" applyFill="1" applyBorder="1" applyAlignment="1"/>
    <xf numFmtId="4" fontId="1" fillId="0" borderId="3" xfId="1" applyNumberFormat="1" applyFont="1" applyBorder="1" applyAlignment="1">
      <alignment horizontal="center" vertical="center"/>
    </xf>
    <xf numFmtId="39" fontId="1" fillId="0" borderId="3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/>
    <xf numFmtId="4" fontId="1" fillId="0" borderId="5" xfId="1" applyNumberFormat="1" applyFont="1" applyBorder="1" applyAlignment="1">
      <alignment horizontal="center" vertical="center"/>
    </xf>
    <xf numFmtId="39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/>
    <xf numFmtId="4" fontId="1" fillId="0" borderId="7" xfId="1" applyNumberFormat="1" applyFont="1" applyBorder="1" applyAlignment="1">
      <alignment horizontal="center" vertical="center"/>
    </xf>
    <xf numFmtId="39" fontId="1" fillId="0" borderId="7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/>
    <xf numFmtId="4" fontId="5" fillId="0" borderId="3" xfId="1" applyNumberFormat="1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4" fontId="5" fillId="0" borderId="5" xfId="1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7" xfId="0" applyFont="1" applyFill="1" applyBorder="1" applyAlignment="1"/>
    <xf numFmtId="4" fontId="5" fillId="0" borderId="7" xfId="1" applyNumberFormat="1" applyFont="1" applyBorder="1" applyAlignment="1">
      <alignment horizontal="center" vertical="center"/>
    </xf>
    <xf numFmtId="43" fontId="1" fillId="0" borderId="8" xfId="1" applyFont="1" applyFill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(3) QUOTATION MARCH 2023 - 2ND FILE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topLeftCell="A7" workbookViewId="0">
      <selection activeCell="A65" sqref="A65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45992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0</v>
      </c>
    </row>
    <row r="8" spans="1:1">
      <c r="A8" s="3" t="s">
        <v>1</v>
      </c>
    </row>
    <row r="9" spans="1:1">
      <c r="A9" s="3" t="s">
        <v>2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6</v>
      </c>
    </row>
    <row r="19" ht="15" spans="3:3">
      <c r="C19" s="79"/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4</v>
      </c>
      <c r="B21" s="9" t="s">
        <v>13</v>
      </c>
      <c r="C21" s="10" t="s">
        <v>14</v>
      </c>
      <c r="D21" s="11">
        <v>113195</v>
      </c>
      <c r="E21" s="12">
        <f>(D21*0.76)-7000</f>
        <v>79028.2</v>
      </c>
      <c r="F21" s="9" t="s">
        <v>15</v>
      </c>
      <c r="G21" s="13">
        <f>E21*A21</f>
        <v>316112.8</v>
      </c>
    </row>
    <row r="22" spans="1:7">
      <c r="A22" s="14"/>
      <c r="B22" s="14"/>
      <c r="C22" s="15" t="s">
        <v>16</v>
      </c>
      <c r="D22" s="16"/>
      <c r="E22" s="17"/>
      <c r="F22" s="14"/>
      <c r="G22" s="18"/>
    </row>
    <row r="23" ht="15" spans="1:7">
      <c r="A23" s="19"/>
      <c r="B23" s="19"/>
      <c r="C23" s="20" t="s">
        <v>17</v>
      </c>
      <c r="D23" s="21"/>
      <c r="E23" s="22"/>
      <c r="F23" s="19"/>
      <c r="G23" s="23"/>
    </row>
    <row r="24" ht="15" spans="1:7">
      <c r="A24" s="56" t="s">
        <v>18</v>
      </c>
      <c r="B24" s="66"/>
      <c r="C24" s="66"/>
      <c r="D24" s="57"/>
      <c r="E24" s="58"/>
      <c r="F24" s="67" t="s">
        <v>15</v>
      </c>
      <c r="G24" s="60">
        <v>600</v>
      </c>
    </row>
    <row r="25" ht="17.25" spans="1:7">
      <c r="A25" s="24" t="s">
        <v>19</v>
      </c>
      <c r="B25" s="47"/>
      <c r="C25" s="47"/>
      <c r="D25" s="25"/>
      <c r="E25" s="26"/>
      <c r="F25" s="48" t="s">
        <v>15</v>
      </c>
      <c r="G25" s="28">
        <f>SUM(G21:G24)</f>
        <v>316712.8</v>
      </c>
    </row>
    <row r="26" ht="16.5" spans="1:7">
      <c r="A26" s="29"/>
      <c r="B26" s="29"/>
      <c r="C26" s="29"/>
      <c r="D26" s="29"/>
      <c r="E26" s="29"/>
      <c r="F26" s="49"/>
      <c r="G26" s="31"/>
    </row>
    <row r="27" spans="1:1">
      <c r="A27" s="2" t="s">
        <v>20</v>
      </c>
    </row>
    <row r="28" spans="2:2">
      <c r="B28" s="2" t="s">
        <v>21</v>
      </c>
    </row>
    <row r="30" spans="1:1">
      <c r="A30" s="2" t="s">
        <v>22</v>
      </c>
    </row>
    <row r="31" spans="2:2">
      <c r="B31" s="69" t="s">
        <v>23</v>
      </c>
    </row>
    <row r="32" spans="2:2">
      <c r="B32" s="70" t="s">
        <v>24</v>
      </c>
    </row>
    <row r="33" spans="2:2">
      <c r="B33" s="70" t="s">
        <v>25</v>
      </c>
    </row>
    <row r="35" spans="1:1">
      <c r="A35" s="2" t="s">
        <v>26</v>
      </c>
    </row>
    <row r="36" customFormat="1" ht="15" spans="2:2">
      <c r="B36" s="2" t="s">
        <v>27</v>
      </c>
    </row>
    <row r="37" s="1" customFormat="1" spans="2:2">
      <c r="B37" s="2"/>
    </row>
    <row r="38" spans="1:1">
      <c r="A38" s="2" t="s">
        <v>28</v>
      </c>
    </row>
    <row r="39" spans="2:2">
      <c r="B39" s="2" t="s">
        <v>29</v>
      </c>
    </row>
    <row r="40" s="1" customFormat="1" spans="2:2">
      <c r="B40" s="50"/>
    </row>
    <row r="41" spans="2:2">
      <c r="B41" s="2" t="s">
        <v>30</v>
      </c>
    </row>
    <row r="43" spans="2:2">
      <c r="B43" s="2" t="s">
        <v>31</v>
      </c>
    </row>
    <row r="47" spans="2:2">
      <c r="B47" s="52"/>
    </row>
    <row r="48" spans="2:2">
      <c r="B48" s="52"/>
    </row>
    <row r="49" spans="1:1">
      <c r="A49" s="2" t="s">
        <v>32</v>
      </c>
    </row>
    <row r="52" spans="1:1">
      <c r="A52" s="2" t="s">
        <v>33</v>
      </c>
    </row>
    <row r="53" spans="1:1">
      <c r="A53" s="2" t="s">
        <v>34</v>
      </c>
    </row>
    <row r="56" spans="1:4">
      <c r="A56" s="2" t="s">
        <v>35</v>
      </c>
      <c r="D56" s="2" t="s">
        <v>36</v>
      </c>
    </row>
    <row r="59" spans="1:4">
      <c r="A59" s="2" t="s">
        <v>37</v>
      </c>
      <c r="D59" s="2" t="s">
        <v>38</v>
      </c>
    </row>
    <row r="60" spans="1:4">
      <c r="A60" s="2" t="s">
        <v>39</v>
      </c>
      <c r="D60" s="2" t="s">
        <v>40</v>
      </c>
    </row>
    <row r="65" spans="1:5">
      <c r="A65" s="2" t="s">
        <v>41</v>
      </c>
      <c r="D65" s="2" t="s">
        <v>42</v>
      </c>
      <c r="E65" s="2" t="s">
        <v>43</v>
      </c>
    </row>
    <row r="66" spans="1:5">
      <c r="A66" s="2" t="s">
        <v>44</v>
      </c>
      <c r="E66" s="2" t="s">
        <v>45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629861111111111" header="0.5" footer="0.196527777777778"/>
  <pageSetup paperSize="1" scale="74" orientation="portrait" horizontalDpi="120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topLeftCell="A44" workbookViewId="0">
      <selection activeCell="A66" sqref="A66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45994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150</v>
      </c>
      <c r="B7" s="3"/>
    </row>
    <row r="8" spans="1:2">
      <c r="A8" s="3" t="s">
        <v>151</v>
      </c>
      <c r="B8" s="3"/>
    </row>
    <row r="9" spans="1:2">
      <c r="A9" s="3" t="s">
        <v>152</v>
      </c>
      <c r="B9" s="3"/>
    </row>
    <row r="10" spans="1:1">
      <c r="A10" s="76"/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129</v>
      </c>
    </row>
    <row r="18" ht="15" customHeight="1" spans="2:3">
      <c r="B18" s="50"/>
      <c r="C18" s="79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0" t="s">
        <v>75</v>
      </c>
      <c r="D20" s="11">
        <v>50995</v>
      </c>
      <c r="E20" s="12">
        <f>(D20*0.76)-7000</f>
        <v>31756.2</v>
      </c>
      <c r="F20" s="9" t="s">
        <v>15</v>
      </c>
      <c r="G20" s="13">
        <f>E20*A20</f>
        <v>31756.2</v>
      </c>
    </row>
    <row r="21" spans="1:7">
      <c r="A21" s="14"/>
      <c r="B21" s="14"/>
      <c r="C21" s="15" t="s">
        <v>76</v>
      </c>
      <c r="D21" s="16"/>
      <c r="E21" s="17"/>
      <c r="F21" s="14"/>
      <c r="G21" s="18"/>
    </row>
    <row r="22" ht="15" spans="1:7">
      <c r="A22" s="19"/>
      <c r="B22" s="19"/>
      <c r="C22" s="20" t="s">
        <v>77</v>
      </c>
      <c r="D22" s="21"/>
      <c r="E22" s="22"/>
      <c r="F22" s="19"/>
      <c r="G22" s="23"/>
    </row>
    <row r="23" s="2" customFormat="1" ht="17.25" spans="1:7">
      <c r="A23" s="24" t="s">
        <v>19</v>
      </c>
      <c r="B23" s="47"/>
      <c r="C23" s="47"/>
      <c r="D23" s="25"/>
      <c r="E23" s="26"/>
      <c r="F23" s="48" t="s">
        <v>15</v>
      </c>
      <c r="G23" s="28">
        <f>SUM(G20:G22)</f>
        <v>31756.2</v>
      </c>
    </row>
    <row r="24" ht="15" spans="1:7">
      <c r="A24" s="61" t="s">
        <v>153</v>
      </c>
      <c r="B24" s="62"/>
      <c r="C24" s="63"/>
      <c r="D24" s="64"/>
      <c r="E24" s="21"/>
      <c r="F24" s="19" t="s">
        <v>15</v>
      </c>
      <c r="G24" s="65">
        <v>12125</v>
      </c>
    </row>
    <row r="25" customFormat="1" ht="15.75" spans="1:8">
      <c r="A25" s="56" t="s">
        <v>18</v>
      </c>
      <c r="B25" s="66"/>
      <c r="C25" s="66"/>
      <c r="D25" s="57"/>
      <c r="E25" s="58"/>
      <c r="F25" s="67" t="s">
        <v>15</v>
      </c>
      <c r="G25" s="60">
        <v>600</v>
      </c>
      <c r="H25" s="1"/>
    </row>
    <row r="26" ht="17.25" spans="1:7">
      <c r="A26" s="24" t="s">
        <v>145</v>
      </c>
      <c r="B26" s="47"/>
      <c r="C26" s="47"/>
      <c r="D26" s="25"/>
      <c r="E26" s="26"/>
      <c r="F26" s="48" t="s">
        <v>15</v>
      </c>
      <c r="G26" s="28">
        <f>SUM(G23:G25)</f>
        <v>44481.2</v>
      </c>
    </row>
    <row r="27" ht="16.5" spans="1:7">
      <c r="A27" s="29"/>
      <c r="B27" s="29"/>
      <c r="C27" s="29"/>
      <c r="D27" s="29"/>
      <c r="E27" s="29"/>
      <c r="F27" s="30"/>
      <c r="G27" s="31"/>
    </row>
    <row r="28" spans="1:1">
      <c r="A28" s="2" t="s">
        <v>20</v>
      </c>
    </row>
    <row r="29" spans="2:2">
      <c r="B29" s="2" t="s">
        <v>21</v>
      </c>
    </row>
    <row r="30" customFormat="1" ht="15" spans="1:2">
      <c r="A30" s="2"/>
      <c r="B30" s="2"/>
    </row>
    <row r="31" s="2" customFormat="1" spans="1:1">
      <c r="A31" s="2" t="s">
        <v>84</v>
      </c>
    </row>
    <row r="32" customFormat="1" ht="15" spans="1:2">
      <c r="A32" s="55"/>
      <c r="B32" s="2" t="s">
        <v>85</v>
      </c>
    </row>
    <row r="33" customFormat="1" ht="15" spans="1:2">
      <c r="A33" s="55"/>
      <c r="B33" s="2" t="s">
        <v>154</v>
      </c>
    </row>
    <row r="34" s="2" customFormat="1" spans="2:2">
      <c r="B34" s="68" t="s">
        <v>155</v>
      </c>
    </row>
    <row r="35" s="1" customFormat="1" spans="1:2">
      <c r="A35" s="2"/>
      <c r="B35" s="68"/>
    </row>
    <row r="36" spans="1:1">
      <c r="A36" s="2" t="s">
        <v>26</v>
      </c>
    </row>
    <row r="37" spans="2:2">
      <c r="B37" s="2" t="s">
        <v>54</v>
      </c>
    </row>
    <row r="39" spans="1:1">
      <c r="A39" s="2" t="s">
        <v>28</v>
      </c>
    </row>
    <row r="40" spans="2:2">
      <c r="B40" s="2" t="s">
        <v>29</v>
      </c>
    </row>
    <row r="41" spans="2:2">
      <c r="B41" s="50" t="s">
        <v>146</v>
      </c>
    </row>
    <row r="43" spans="2:2">
      <c r="B43" s="2" t="s">
        <v>30</v>
      </c>
    </row>
    <row r="45" spans="2:2">
      <c r="B45" s="2" t="s">
        <v>31</v>
      </c>
    </row>
    <row r="47" spans="2:2">
      <c r="B47" s="75"/>
    </row>
    <row r="51" spans="1:1">
      <c r="A51" s="2" t="s">
        <v>32</v>
      </c>
    </row>
    <row r="54" spans="1:1">
      <c r="A54" s="2" t="s">
        <v>33</v>
      </c>
    </row>
    <row r="55" spans="1:1">
      <c r="A55" s="2" t="s">
        <v>34</v>
      </c>
    </row>
    <row r="58" spans="1:4">
      <c r="A58" s="2" t="s">
        <v>55</v>
      </c>
      <c r="D58" s="2" t="s">
        <v>36</v>
      </c>
    </row>
    <row r="61" spans="1:4">
      <c r="A61" s="2" t="s">
        <v>37</v>
      </c>
      <c r="D61" s="2" t="s">
        <v>38</v>
      </c>
    </row>
    <row r="62" spans="1:4">
      <c r="A62" s="2" t="s">
        <v>39</v>
      </c>
      <c r="D62" s="2" t="s">
        <v>40</v>
      </c>
    </row>
    <row r="66" spans="1:5">
      <c r="A66" s="2" t="s">
        <v>156</v>
      </c>
      <c r="D66" s="2" t="s">
        <v>42</v>
      </c>
      <c r="E66" s="2" t="s">
        <v>43</v>
      </c>
    </row>
    <row r="67" spans="1:5">
      <c r="A67" s="2" t="s">
        <v>157</v>
      </c>
      <c r="E67" s="2" t="s">
        <v>45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topLeftCell="A28" workbookViewId="0">
      <selection activeCell="E50" sqref="E50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46000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158</v>
      </c>
    </row>
    <row r="8" spans="1:1">
      <c r="A8" s="3" t="s">
        <v>159</v>
      </c>
    </row>
    <row r="9" spans="1:1">
      <c r="A9" s="3" t="s">
        <v>160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6</v>
      </c>
    </row>
    <row r="18" ht="15" spans="3:3">
      <c r="C18" s="79" t="s">
        <v>98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80" t="s">
        <v>161</v>
      </c>
      <c r="D20" s="81">
        <v>27995</v>
      </c>
      <c r="E20" s="12">
        <f>(D20*0.76)-1000</f>
        <v>20276.2</v>
      </c>
      <c r="F20" s="9" t="s">
        <v>15</v>
      </c>
      <c r="G20" s="82">
        <f>E20*A20</f>
        <v>20276.2</v>
      </c>
    </row>
    <row r="21" spans="1:7">
      <c r="A21" s="14"/>
      <c r="B21" s="14"/>
      <c r="C21" s="83" t="s">
        <v>118</v>
      </c>
      <c r="D21" s="84"/>
      <c r="E21" s="17"/>
      <c r="F21" s="14"/>
      <c r="G21" s="85"/>
    </row>
    <row r="22" spans="1:7">
      <c r="A22" s="14"/>
      <c r="B22" s="14"/>
      <c r="C22" s="83" t="s">
        <v>162</v>
      </c>
      <c r="D22" s="84"/>
      <c r="E22" s="17"/>
      <c r="F22" s="14"/>
      <c r="G22" s="85"/>
    </row>
    <row r="23" ht="15" spans="1:7">
      <c r="A23" s="19"/>
      <c r="B23" s="19"/>
      <c r="C23" s="86" t="s">
        <v>120</v>
      </c>
      <c r="D23" s="87"/>
      <c r="E23" s="22"/>
      <c r="F23" s="19"/>
      <c r="G23" s="88"/>
    </row>
    <row r="24" ht="15" spans="1:7">
      <c r="A24" s="56" t="s">
        <v>18</v>
      </c>
      <c r="B24" s="66"/>
      <c r="C24" s="66"/>
      <c r="D24" s="57"/>
      <c r="E24" s="58"/>
      <c r="F24" s="67" t="s">
        <v>15</v>
      </c>
      <c r="G24" s="60">
        <v>600</v>
      </c>
    </row>
    <row r="25" ht="17.25" spans="1:7">
      <c r="A25" s="24" t="s">
        <v>19</v>
      </c>
      <c r="B25" s="47"/>
      <c r="C25" s="47"/>
      <c r="D25" s="25"/>
      <c r="E25" s="26"/>
      <c r="F25" s="48" t="s">
        <v>15</v>
      </c>
      <c r="G25" s="28">
        <f>SUM(G20:G24)</f>
        <v>20876.2</v>
      </c>
    </row>
    <row r="26" ht="16.5" spans="1:7">
      <c r="A26" s="29"/>
      <c r="B26" s="29"/>
      <c r="C26" s="29"/>
      <c r="D26" s="29"/>
      <c r="E26" s="29"/>
      <c r="F26" s="49"/>
      <c r="G26" s="31"/>
    </row>
    <row r="27" ht="15" spans="3:3">
      <c r="C27" s="79" t="s">
        <v>99</v>
      </c>
    </row>
    <row r="28" ht="25.5" customHeight="1" spans="1:7">
      <c r="A28" s="5" t="s">
        <v>7</v>
      </c>
      <c r="B28" s="5" t="s">
        <v>8</v>
      </c>
      <c r="C28" s="5" t="s">
        <v>9</v>
      </c>
      <c r="D28" s="5" t="s">
        <v>10</v>
      </c>
      <c r="E28" s="6" t="s">
        <v>11</v>
      </c>
      <c r="F28" s="7"/>
      <c r="G28" s="8" t="s">
        <v>12</v>
      </c>
    </row>
    <row r="29" spans="1:7">
      <c r="A29" s="9">
        <v>1</v>
      </c>
      <c r="B29" s="89" t="s">
        <v>13</v>
      </c>
      <c r="C29" s="80" t="s">
        <v>163</v>
      </c>
      <c r="D29" s="81">
        <v>32995</v>
      </c>
      <c r="E29" s="12">
        <f>(D29*0.76)-1300</f>
        <v>23776.2</v>
      </c>
      <c r="F29" s="9" t="s">
        <v>15</v>
      </c>
      <c r="G29" s="82">
        <f>E29*A29</f>
        <v>23776.2</v>
      </c>
    </row>
    <row r="30" spans="1:7">
      <c r="A30" s="14"/>
      <c r="B30" s="90"/>
      <c r="C30" s="83" t="s">
        <v>141</v>
      </c>
      <c r="D30" s="84"/>
      <c r="E30" s="17"/>
      <c r="F30" s="14"/>
      <c r="G30" s="85"/>
    </row>
    <row r="31" spans="1:7">
      <c r="A31" s="14"/>
      <c r="B31" s="90"/>
      <c r="C31" s="83" t="s">
        <v>164</v>
      </c>
      <c r="D31" s="84"/>
      <c r="E31" s="17"/>
      <c r="F31" s="14"/>
      <c r="G31" s="85"/>
    </row>
    <row r="32" ht="15" spans="1:7">
      <c r="A32" s="19"/>
      <c r="B32" s="91"/>
      <c r="C32" s="86" t="s">
        <v>165</v>
      </c>
      <c r="D32" s="87"/>
      <c r="E32" s="22"/>
      <c r="F32" s="19"/>
      <c r="G32" s="88"/>
    </row>
    <row r="33" ht="15" spans="1:7">
      <c r="A33" s="56" t="s">
        <v>18</v>
      </c>
      <c r="B33" s="66"/>
      <c r="C33" s="66"/>
      <c r="D33" s="57"/>
      <c r="E33" s="58"/>
      <c r="F33" s="67" t="s">
        <v>15</v>
      </c>
      <c r="G33" s="60">
        <v>600</v>
      </c>
    </row>
    <row r="34" ht="17.25" spans="1:7">
      <c r="A34" s="24" t="s">
        <v>19</v>
      </c>
      <c r="B34" s="47"/>
      <c r="C34" s="47"/>
      <c r="D34" s="25"/>
      <c r="E34" s="26"/>
      <c r="F34" s="48" t="s">
        <v>15</v>
      </c>
      <c r="G34" s="28">
        <f>SUM(G29:G33)</f>
        <v>24376.2</v>
      </c>
    </row>
    <row r="35" ht="16.5" spans="1:7">
      <c r="A35" s="29"/>
      <c r="B35" s="29"/>
      <c r="C35" s="29"/>
      <c r="D35" s="29"/>
      <c r="E35" s="29"/>
      <c r="F35" s="49"/>
      <c r="G35" s="31"/>
    </row>
    <row r="36" spans="1:1">
      <c r="A36" s="2" t="s">
        <v>20</v>
      </c>
    </row>
    <row r="37" spans="2:2">
      <c r="B37" s="2" t="s">
        <v>21</v>
      </c>
    </row>
    <row r="39" s="2" customFormat="1" spans="1:1">
      <c r="A39" s="2" t="s">
        <v>84</v>
      </c>
    </row>
    <row r="40" customFormat="1" ht="15" spans="1:2">
      <c r="A40" s="55"/>
      <c r="B40" s="2" t="s">
        <v>85</v>
      </c>
    </row>
    <row r="42" spans="1:1">
      <c r="A42" s="2" t="s">
        <v>22</v>
      </c>
    </row>
    <row r="43" spans="2:2">
      <c r="B43" s="2" t="s">
        <v>122</v>
      </c>
    </row>
    <row r="45" spans="1:1">
      <c r="A45" s="2" t="s">
        <v>26</v>
      </c>
    </row>
    <row r="46" customFormat="1" ht="15" spans="2:2">
      <c r="B46" s="2" t="s">
        <v>123</v>
      </c>
    </row>
    <row r="47" s="1" customFormat="1" spans="2:2">
      <c r="B47" s="2"/>
    </row>
    <row r="48" spans="1:1">
      <c r="A48" s="2" t="s">
        <v>28</v>
      </c>
    </row>
    <row r="49" spans="2:2">
      <c r="B49" s="2" t="s">
        <v>29</v>
      </c>
    </row>
    <row r="50" s="1" customFormat="1" spans="2:2">
      <c r="B50" s="50"/>
    </row>
    <row r="51" spans="2:2">
      <c r="B51" s="2" t="s">
        <v>30</v>
      </c>
    </row>
    <row r="53" spans="2:2">
      <c r="B53" s="2" t="s">
        <v>31</v>
      </c>
    </row>
    <row r="56" spans="2:2">
      <c r="B56" s="52"/>
    </row>
    <row r="57" spans="2:2">
      <c r="B57" s="52"/>
    </row>
    <row r="58" spans="1:1">
      <c r="A58" s="2" t="s">
        <v>32</v>
      </c>
    </row>
    <row r="61" spans="1:1">
      <c r="A61" s="2" t="s">
        <v>33</v>
      </c>
    </row>
    <row r="62" spans="1:1">
      <c r="A62" s="2" t="s">
        <v>34</v>
      </c>
    </row>
    <row r="65" spans="1:4">
      <c r="A65" s="2" t="s">
        <v>35</v>
      </c>
      <c r="D65" s="2" t="s">
        <v>36</v>
      </c>
    </row>
    <row r="68" spans="1:4">
      <c r="A68" s="2" t="s">
        <v>37</v>
      </c>
      <c r="D68" s="2" t="s">
        <v>38</v>
      </c>
    </row>
    <row r="69" spans="1:4">
      <c r="A69" s="2" t="s">
        <v>39</v>
      </c>
      <c r="D69" s="2" t="s">
        <v>40</v>
      </c>
    </row>
    <row r="74" spans="1:5">
      <c r="A74" s="2" t="s">
        <v>166</v>
      </c>
      <c r="D74" s="2" t="s">
        <v>42</v>
      </c>
      <c r="E74" s="2" t="s">
        <v>43</v>
      </c>
    </row>
    <row r="75" spans="1:5">
      <c r="A75" s="2" t="s">
        <v>167</v>
      </c>
      <c r="E75" s="2" t="s">
        <v>45</v>
      </c>
    </row>
  </sheetData>
  <mergeCells count="17">
    <mergeCell ref="A4:B4"/>
    <mergeCell ref="A24:E24"/>
    <mergeCell ref="A25:E25"/>
    <mergeCell ref="A33:E33"/>
    <mergeCell ref="A34:E34"/>
    <mergeCell ref="A20:A23"/>
    <mergeCell ref="A29:A32"/>
    <mergeCell ref="B20:B23"/>
    <mergeCell ref="B29:B32"/>
    <mergeCell ref="D20:D23"/>
    <mergeCell ref="D29:D32"/>
    <mergeCell ref="E20:E23"/>
    <mergeCell ref="E29:E32"/>
    <mergeCell ref="F20:F23"/>
    <mergeCell ref="F29:F32"/>
    <mergeCell ref="G20:G23"/>
    <mergeCell ref="G29:G32"/>
  </mergeCells>
  <pageMargins left="0.393055555555556" right="0.17" top="0.84" bottom="0.629861111111111" header="0.5" footer="0.196527777777778"/>
  <pageSetup paperSize="1" scale="64" orientation="portrait" horizontalDpi="120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topLeftCell="A10" workbookViewId="0">
      <selection activeCell="C66" sqref="C66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46000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168</v>
      </c>
    </row>
    <row r="10" spans="1:1">
      <c r="A10" s="2" t="s">
        <v>3</v>
      </c>
    </row>
    <row r="12" spans="2:2">
      <c r="B12" s="2" t="s">
        <v>4</v>
      </c>
    </row>
    <row r="13" spans="2:2">
      <c r="B13" s="2" t="s">
        <v>5</v>
      </c>
    </row>
    <row r="15" spans="1:1">
      <c r="A15" s="2" t="s">
        <v>6</v>
      </c>
    </row>
    <row r="16" ht="15" spans="3:3">
      <c r="C16" s="79"/>
    </row>
    <row r="17" ht="25.5" customHeight="1" spans="1:7">
      <c r="A17" s="5" t="s">
        <v>7</v>
      </c>
      <c r="B17" s="5" t="s">
        <v>8</v>
      </c>
      <c r="C17" s="5" t="s">
        <v>9</v>
      </c>
      <c r="D17" s="5" t="s">
        <v>10</v>
      </c>
      <c r="E17" s="6" t="s">
        <v>11</v>
      </c>
      <c r="F17" s="7"/>
      <c r="G17" s="8" t="s">
        <v>12</v>
      </c>
    </row>
    <row r="18" spans="1:7">
      <c r="A18" s="9">
        <v>3</v>
      </c>
      <c r="B18" s="9" t="s">
        <v>13</v>
      </c>
      <c r="C18" s="10" t="s">
        <v>14</v>
      </c>
      <c r="D18" s="11">
        <v>113195</v>
      </c>
      <c r="E18" s="12">
        <f>(D18*0.76)-7000</f>
        <v>79028.2</v>
      </c>
      <c r="F18" s="9" t="s">
        <v>15</v>
      </c>
      <c r="G18" s="13">
        <f>E18*A18</f>
        <v>237084.6</v>
      </c>
    </row>
    <row r="19" spans="1:7">
      <c r="A19" s="14"/>
      <c r="B19" s="14"/>
      <c r="C19" s="15" t="s">
        <v>16</v>
      </c>
      <c r="D19" s="16"/>
      <c r="E19" s="17"/>
      <c r="F19" s="14"/>
      <c r="G19" s="18"/>
    </row>
    <row r="20" ht="15" spans="1:7">
      <c r="A20" s="19"/>
      <c r="B20" s="19"/>
      <c r="C20" s="20" t="s">
        <v>17</v>
      </c>
      <c r="D20" s="21"/>
      <c r="E20" s="22"/>
      <c r="F20" s="19"/>
      <c r="G20" s="23"/>
    </row>
    <row r="21" spans="1:7">
      <c r="A21" s="9">
        <v>1</v>
      </c>
      <c r="B21" s="9" t="s">
        <v>13</v>
      </c>
      <c r="C21" s="10" t="s">
        <v>80</v>
      </c>
      <c r="D21" s="11">
        <v>33995</v>
      </c>
      <c r="E21" s="12">
        <f>(D21*0.76)-6500</f>
        <v>19336.2</v>
      </c>
      <c r="F21" s="9" t="s">
        <v>15</v>
      </c>
      <c r="G21" s="13">
        <f>E21*A21</f>
        <v>19336.2</v>
      </c>
    </row>
    <row r="22" spans="1:7">
      <c r="A22" s="14"/>
      <c r="B22" s="14"/>
      <c r="C22" s="15" t="s">
        <v>76</v>
      </c>
      <c r="D22" s="16"/>
      <c r="E22" s="17"/>
      <c r="F22" s="14"/>
      <c r="G22" s="18"/>
    </row>
    <row r="23" ht="15" spans="1:7">
      <c r="A23" s="19"/>
      <c r="B23" s="19"/>
      <c r="C23" s="20" t="s">
        <v>81</v>
      </c>
      <c r="D23" s="21"/>
      <c r="E23" s="22"/>
      <c r="F23" s="19"/>
      <c r="G23" s="23"/>
    </row>
    <row r="24" ht="15" spans="1:7">
      <c r="A24" s="56" t="s">
        <v>18</v>
      </c>
      <c r="B24" s="66"/>
      <c r="C24" s="66"/>
      <c r="D24" s="57"/>
      <c r="E24" s="58"/>
      <c r="F24" s="67" t="s">
        <v>15</v>
      </c>
      <c r="G24" s="60">
        <v>600</v>
      </c>
    </row>
    <row r="25" ht="17.25" spans="1:7">
      <c r="A25" s="24" t="s">
        <v>19</v>
      </c>
      <c r="B25" s="47"/>
      <c r="C25" s="47"/>
      <c r="D25" s="25"/>
      <c r="E25" s="26"/>
      <c r="F25" s="48" t="s">
        <v>15</v>
      </c>
      <c r="G25" s="28">
        <f>SUM(G18:G24)</f>
        <v>257020.8</v>
      </c>
    </row>
    <row r="26" ht="10" customHeight="1" spans="1:7">
      <c r="A26" s="29"/>
      <c r="B26" s="29"/>
      <c r="C26" s="29"/>
      <c r="D26" s="29"/>
      <c r="E26" s="29"/>
      <c r="F26" s="49"/>
      <c r="G26" s="31"/>
    </row>
    <row r="27" ht="17.25" spans="1:7">
      <c r="A27" s="29"/>
      <c r="B27" s="29"/>
      <c r="C27" s="79" t="s">
        <v>169</v>
      </c>
      <c r="D27" s="29"/>
      <c r="E27" s="29"/>
      <c r="F27" s="49"/>
      <c r="G27" s="31"/>
    </row>
    <row r="28" ht="25.5" customHeight="1" spans="1:7">
      <c r="A28" s="5" t="s">
        <v>7</v>
      </c>
      <c r="B28" s="5" t="s">
        <v>8</v>
      </c>
      <c r="C28" s="5" t="s">
        <v>9</v>
      </c>
      <c r="D28" s="5" t="s">
        <v>10</v>
      </c>
      <c r="E28" s="6" t="s">
        <v>11</v>
      </c>
      <c r="F28" s="7"/>
      <c r="G28" s="8" t="s">
        <v>12</v>
      </c>
    </row>
    <row r="29" spans="1:7">
      <c r="A29" s="32">
        <v>1</v>
      </c>
      <c r="B29" s="32" t="s">
        <v>13</v>
      </c>
      <c r="C29" s="33" t="s">
        <v>100</v>
      </c>
      <c r="D29" s="34">
        <v>46595</v>
      </c>
      <c r="E29" s="35">
        <f>(D29*0.76)-7000</f>
        <v>28412.2</v>
      </c>
      <c r="F29" s="32" t="s">
        <v>15</v>
      </c>
      <c r="G29" s="36">
        <f>E29*A29</f>
        <v>28412.2</v>
      </c>
    </row>
    <row r="30" spans="1:7">
      <c r="A30" s="37"/>
      <c r="B30" s="37"/>
      <c r="C30" s="38" t="s">
        <v>48</v>
      </c>
      <c r="D30" s="39"/>
      <c r="E30" s="40"/>
      <c r="F30" s="37"/>
      <c r="G30" s="41"/>
    </row>
    <row r="31" ht="15" spans="1:7">
      <c r="A31" s="42"/>
      <c r="B31" s="42"/>
      <c r="C31" s="43" t="s">
        <v>101</v>
      </c>
      <c r="D31" s="44"/>
      <c r="E31" s="45"/>
      <c r="F31" s="42"/>
      <c r="G31" s="46"/>
    </row>
    <row r="32" ht="16.5" spans="1:7">
      <c r="A32" s="29"/>
      <c r="B32" s="29"/>
      <c r="C32" s="29"/>
      <c r="D32" s="29"/>
      <c r="E32" s="29"/>
      <c r="F32" s="49"/>
      <c r="G32" s="31"/>
    </row>
    <row r="33" spans="1:1">
      <c r="A33" s="2" t="s">
        <v>20</v>
      </c>
    </row>
    <row r="34" spans="2:2">
      <c r="B34" s="2" t="s">
        <v>21</v>
      </c>
    </row>
    <row r="36" s="2" customFormat="1" spans="1:1">
      <c r="A36" s="2" t="s">
        <v>84</v>
      </c>
    </row>
    <row r="37" customFormat="1" ht="15" spans="1:2">
      <c r="A37" s="55"/>
      <c r="B37" s="2" t="s">
        <v>85</v>
      </c>
    </row>
    <row r="39" spans="1:1">
      <c r="A39" s="2" t="s">
        <v>22</v>
      </c>
    </row>
    <row r="40" spans="2:2">
      <c r="B40" s="71" t="s">
        <v>170</v>
      </c>
    </row>
    <row r="41" spans="2:2">
      <c r="B41" s="70" t="s">
        <v>24</v>
      </c>
    </row>
    <row r="42" spans="2:2">
      <c r="B42" s="70" t="s">
        <v>25</v>
      </c>
    </row>
    <row r="43" spans="2:2">
      <c r="B43" s="2" t="s">
        <v>171</v>
      </c>
    </row>
    <row r="44" spans="2:2">
      <c r="B44" s="2" t="s">
        <v>52</v>
      </c>
    </row>
    <row r="45" spans="2:2">
      <c r="B45" s="2" t="s">
        <v>53</v>
      </c>
    </row>
    <row r="47" spans="1:1">
      <c r="A47" s="2" t="s">
        <v>26</v>
      </c>
    </row>
    <row r="48" customFormat="1" ht="15" spans="1:2">
      <c r="A48" s="1"/>
      <c r="B48" s="2" t="s">
        <v>27</v>
      </c>
    </row>
    <row r="49" customFormat="1" ht="15" spans="2:2">
      <c r="B49" s="2" t="s">
        <v>54</v>
      </c>
    </row>
    <row r="50" s="1" customFormat="1"/>
    <row r="51" spans="1:1">
      <c r="A51" s="2" t="s">
        <v>28</v>
      </c>
    </row>
    <row r="52" spans="2:2">
      <c r="B52" s="2" t="s">
        <v>29</v>
      </c>
    </row>
    <row r="53" s="1" customFormat="1" spans="2:2">
      <c r="B53" s="50"/>
    </row>
    <row r="54" spans="2:2">
      <c r="B54" s="2" t="s">
        <v>30</v>
      </c>
    </row>
    <row r="56" spans="2:2">
      <c r="B56" s="2" t="s">
        <v>31</v>
      </c>
    </row>
    <row r="59" spans="2:2">
      <c r="B59" s="52"/>
    </row>
    <row r="60" spans="2:2">
      <c r="B60" s="52"/>
    </row>
    <row r="61" spans="1:1">
      <c r="A61" s="2" t="s">
        <v>32</v>
      </c>
    </row>
    <row r="64" spans="1:1">
      <c r="A64" s="2" t="s">
        <v>33</v>
      </c>
    </row>
    <row r="65" spans="1:1">
      <c r="A65" s="2" t="s">
        <v>34</v>
      </c>
    </row>
    <row r="68" spans="1:4">
      <c r="A68" s="2" t="s">
        <v>35</v>
      </c>
      <c r="D68" s="2" t="s">
        <v>36</v>
      </c>
    </row>
    <row r="71" spans="1:4">
      <c r="A71" s="2" t="s">
        <v>37</v>
      </c>
      <c r="D71" s="2" t="s">
        <v>38</v>
      </c>
    </row>
    <row r="72" spans="1:4">
      <c r="A72" s="2" t="s">
        <v>39</v>
      </c>
      <c r="D72" s="2" t="s">
        <v>40</v>
      </c>
    </row>
    <row r="77" spans="1:5">
      <c r="A77" s="2" t="s">
        <v>172</v>
      </c>
      <c r="D77" s="2" t="s">
        <v>42</v>
      </c>
      <c r="E77" s="2" t="s">
        <v>43</v>
      </c>
    </row>
    <row r="78" spans="1:5">
      <c r="A78" s="2" t="s">
        <v>173</v>
      </c>
      <c r="E78" s="2" t="s">
        <v>45</v>
      </c>
    </row>
  </sheetData>
  <mergeCells count="21">
    <mergeCell ref="A4:B4"/>
    <mergeCell ref="A24:E24"/>
    <mergeCell ref="A25:E25"/>
    <mergeCell ref="A18:A20"/>
    <mergeCell ref="A21:A23"/>
    <mergeCell ref="A29:A31"/>
    <mergeCell ref="B18:B20"/>
    <mergeCell ref="B21:B23"/>
    <mergeCell ref="B29:B31"/>
    <mergeCell ref="D18:D20"/>
    <mergeCell ref="D21:D23"/>
    <mergeCell ref="D29:D31"/>
    <mergeCell ref="E18:E20"/>
    <mergeCell ref="E21:E23"/>
    <mergeCell ref="E29:E31"/>
    <mergeCell ref="F18:F20"/>
    <mergeCell ref="F21:F23"/>
    <mergeCell ref="F29:F31"/>
    <mergeCell ref="G18:G20"/>
    <mergeCell ref="G21:G23"/>
    <mergeCell ref="G29:G31"/>
  </mergeCells>
  <pageMargins left="0.393055555555556" right="0.17" top="0.84" bottom="0.629861111111111" header="0.5" footer="0.196527777777778"/>
  <pageSetup paperSize="1" scale="62" orientation="portrait" horizontalDpi="120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topLeftCell="A57" workbookViewId="0">
      <selection activeCell="I14" sqref="I14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46000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174</v>
      </c>
    </row>
    <row r="10" spans="1:1">
      <c r="A10" s="2" t="s">
        <v>3</v>
      </c>
    </row>
    <row r="12" spans="2:2">
      <c r="B12" s="2" t="s">
        <v>4</v>
      </c>
    </row>
    <row r="13" spans="2:2">
      <c r="B13" s="2" t="s">
        <v>5</v>
      </c>
    </row>
    <row r="15" spans="1:1">
      <c r="A15" s="2" t="s">
        <v>6</v>
      </c>
    </row>
    <row r="16" ht="15" spans="3:3">
      <c r="C16" s="79"/>
    </row>
    <row r="17" ht="25.5" customHeight="1" spans="1:7">
      <c r="A17" s="5" t="s">
        <v>7</v>
      </c>
      <c r="B17" s="5" t="s">
        <v>8</v>
      </c>
      <c r="C17" s="5" t="s">
        <v>9</v>
      </c>
      <c r="D17" s="5" t="s">
        <v>10</v>
      </c>
      <c r="E17" s="6" t="s">
        <v>11</v>
      </c>
      <c r="F17" s="7"/>
      <c r="G17" s="8" t="s">
        <v>12</v>
      </c>
    </row>
    <row r="18" spans="1:7">
      <c r="A18" s="9">
        <v>1</v>
      </c>
      <c r="B18" s="9" t="s">
        <v>13</v>
      </c>
      <c r="C18" s="10" t="s">
        <v>75</v>
      </c>
      <c r="D18" s="11">
        <v>50995</v>
      </c>
      <c r="E18" s="12">
        <f>(D18*0.76)-7000</f>
        <v>31756.2</v>
      </c>
      <c r="F18" s="9" t="s">
        <v>15</v>
      </c>
      <c r="G18" s="13">
        <f>E18*A18</f>
        <v>31756.2</v>
      </c>
    </row>
    <row r="19" spans="1:7">
      <c r="A19" s="14"/>
      <c r="B19" s="14"/>
      <c r="C19" s="15" t="s">
        <v>76</v>
      </c>
      <c r="D19" s="16"/>
      <c r="E19" s="17"/>
      <c r="F19" s="14"/>
      <c r="G19" s="18"/>
    </row>
    <row r="20" ht="15" spans="1:7">
      <c r="A20" s="19"/>
      <c r="B20" s="19"/>
      <c r="C20" s="20" t="s">
        <v>77</v>
      </c>
      <c r="D20" s="21"/>
      <c r="E20" s="22"/>
      <c r="F20" s="19"/>
      <c r="G20" s="23"/>
    </row>
    <row r="21" spans="1:7">
      <c r="A21" s="9">
        <v>1</v>
      </c>
      <c r="B21" s="9" t="s">
        <v>13</v>
      </c>
      <c r="C21" s="10" t="s">
        <v>80</v>
      </c>
      <c r="D21" s="11">
        <v>33995</v>
      </c>
      <c r="E21" s="12">
        <f>(D21*0.76)-6500</f>
        <v>19336.2</v>
      </c>
      <c r="F21" s="9" t="s">
        <v>15</v>
      </c>
      <c r="G21" s="13">
        <f>E21*A21</f>
        <v>19336.2</v>
      </c>
    </row>
    <row r="22" spans="1:7">
      <c r="A22" s="14"/>
      <c r="B22" s="14"/>
      <c r="C22" s="15" t="s">
        <v>76</v>
      </c>
      <c r="D22" s="16"/>
      <c r="E22" s="17"/>
      <c r="F22" s="14"/>
      <c r="G22" s="18"/>
    </row>
    <row r="23" ht="15" spans="1:7">
      <c r="A23" s="19"/>
      <c r="B23" s="19"/>
      <c r="C23" s="20" t="s">
        <v>81</v>
      </c>
      <c r="D23" s="21"/>
      <c r="E23" s="22"/>
      <c r="F23" s="19"/>
      <c r="G23" s="23"/>
    </row>
    <row r="24" spans="1:7">
      <c r="A24" s="9">
        <v>1</v>
      </c>
      <c r="B24" s="9" t="s">
        <v>13</v>
      </c>
      <c r="C24" s="80" t="s">
        <v>161</v>
      </c>
      <c r="D24" s="81">
        <v>27995</v>
      </c>
      <c r="E24" s="12">
        <f>(D24*0.76)-1000</f>
        <v>20276.2</v>
      </c>
      <c r="F24" s="9" t="s">
        <v>15</v>
      </c>
      <c r="G24" s="82">
        <f>E24*A24</f>
        <v>20276.2</v>
      </c>
    </row>
    <row r="25" spans="1:7">
      <c r="A25" s="14"/>
      <c r="B25" s="14"/>
      <c r="C25" s="83" t="s">
        <v>118</v>
      </c>
      <c r="D25" s="84"/>
      <c r="E25" s="17"/>
      <c r="F25" s="14"/>
      <c r="G25" s="85"/>
    </row>
    <row r="26" spans="1:7">
      <c r="A26" s="14"/>
      <c r="B26" s="14"/>
      <c r="C26" s="83" t="s">
        <v>162</v>
      </c>
      <c r="D26" s="84"/>
      <c r="E26" s="17"/>
      <c r="F26" s="14"/>
      <c r="G26" s="85"/>
    </row>
    <row r="27" ht="15" spans="1:7">
      <c r="A27" s="19"/>
      <c r="B27" s="19"/>
      <c r="C27" s="86" t="s">
        <v>120</v>
      </c>
      <c r="D27" s="87"/>
      <c r="E27" s="22"/>
      <c r="F27" s="19"/>
      <c r="G27" s="88"/>
    </row>
    <row r="28" spans="1:7">
      <c r="A28" s="9">
        <v>1</v>
      </c>
      <c r="B28" s="9" t="s">
        <v>13</v>
      </c>
      <c r="C28" s="80" t="s">
        <v>117</v>
      </c>
      <c r="D28" s="81">
        <v>24995</v>
      </c>
      <c r="E28" s="12">
        <f>(D28*0.76)-800</f>
        <v>18196.2</v>
      </c>
      <c r="F28" s="9" t="s">
        <v>15</v>
      </c>
      <c r="G28" s="82">
        <f>E28*A28</f>
        <v>18196.2</v>
      </c>
    </row>
    <row r="29" spans="1:7">
      <c r="A29" s="14"/>
      <c r="B29" s="14"/>
      <c r="C29" s="83" t="s">
        <v>118</v>
      </c>
      <c r="D29" s="84"/>
      <c r="E29" s="17"/>
      <c r="F29" s="14"/>
      <c r="G29" s="85"/>
    </row>
    <row r="30" spans="1:7">
      <c r="A30" s="14"/>
      <c r="B30" s="14"/>
      <c r="C30" s="83" t="s">
        <v>119</v>
      </c>
      <c r="D30" s="84"/>
      <c r="E30" s="17"/>
      <c r="F30" s="14"/>
      <c r="G30" s="85"/>
    </row>
    <row r="31" ht="15" spans="1:7">
      <c r="A31" s="19"/>
      <c r="B31" s="19"/>
      <c r="C31" s="86" t="s">
        <v>120</v>
      </c>
      <c r="D31" s="87"/>
      <c r="E31" s="22"/>
      <c r="F31" s="19"/>
      <c r="G31" s="88"/>
    </row>
    <row r="32" ht="15" spans="1:7">
      <c r="A32" s="56" t="s">
        <v>18</v>
      </c>
      <c r="B32" s="66"/>
      <c r="C32" s="66"/>
      <c r="D32" s="57"/>
      <c r="E32" s="58"/>
      <c r="F32" s="67" t="s">
        <v>15</v>
      </c>
      <c r="G32" s="60">
        <v>600</v>
      </c>
    </row>
    <row r="33" ht="17.25" spans="1:7">
      <c r="A33" s="24" t="s">
        <v>19</v>
      </c>
      <c r="B33" s="47"/>
      <c r="C33" s="47"/>
      <c r="D33" s="25"/>
      <c r="E33" s="26"/>
      <c r="F33" s="48" t="s">
        <v>15</v>
      </c>
      <c r="G33" s="28">
        <f>SUM(G18:G32)</f>
        <v>90164.8</v>
      </c>
    </row>
    <row r="34" ht="10" customHeight="1" spans="1:7">
      <c r="A34" s="29"/>
      <c r="B34" s="29"/>
      <c r="C34" s="29"/>
      <c r="D34" s="29"/>
      <c r="E34" s="29"/>
      <c r="F34" s="49"/>
      <c r="G34" s="31"/>
    </row>
    <row r="35" spans="1:1">
      <c r="A35" s="2" t="s">
        <v>20</v>
      </c>
    </row>
    <row r="36" spans="2:2">
      <c r="B36" s="2" t="s">
        <v>21</v>
      </c>
    </row>
    <row r="38" s="2" customFormat="1" spans="1:1">
      <c r="A38" s="2" t="s">
        <v>84</v>
      </c>
    </row>
    <row r="39" customFormat="1" ht="15" spans="1:2">
      <c r="A39" s="55"/>
      <c r="B39" s="2" t="s">
        <v>85</v>
      </c>
    </row>
    <row r="41" spans="1:1">
      <c r="A41" s="2" t="s">
        <v>22</v>
      </c>
    </row>
    <row r="42" spans="2:2">
      <c r="B42" s="2" t="s">
        <v>171</v>
      </c>
    </row>
    <row r="43" spans="2:2">
      <c r="B43" s="2" t="s">
        <v>52</v>
      </c>
    </row>
    <row r="44" spans="2:2">
      <c r="B44" s="2" t="s">
        <v>53</v>
      </c>
    </row>
    <row r="45" spans="2:2">
      <c r="B45" s="2" t="s">
        <v>175</v>
      </c>
    </row>
    <row r="47" spans="1:1">
      <c r="A47" s="2" t="s">
        <v>26</v>
      </c>
    </row>
    <row r="48" customFormat="1" ht="15" spans="1:2">
      <c r="A48" s="1"/>
      <c r="B48" s="2" t="s">
        <v>54</v>
      </c>
    </row>
    <row r="49" customFormat="1" ht="15" spans="2:2">
      <c r="B49" s="2" t="s">
        <v>123</v>
      </c>
    </row>
    <row r="50" s="1" customFormat="1"/>
    <row r="51" spans="1:1">
      <c r="A51" s="2" t="s">
        <v>28</v>
      </c>
    </row>
    <row r="52" spans="2:2">
      <c r="B52" s="2" t="s">
        <v>29</v>
      </c>
    </row>
    <row r="53" s="1" customFormat="1" spans="2:2">
      <c r="B53" s="50"/>
    </row>
    <row r="54" spans="2:2">
      <c r="B54" s="2" t="s">
        <v>30</v>
      </c>
    </row>
    <row r="56" spans="2:2">
      <c r="B56" s="2" t="s">
        <v>31</v>
      </c>
    </row>
    <row r="59" spans="2:2">
      <c r="B59" s="52"/>
    </row>
    <row r="60" spans="2:2">
      <c r="B60" s="52"/>
    </row>
    <row r="61" spans="1:1">
      <c r="A61" s="2" t="s">
        <v>32</v>
      </c>
    </row>
    <row r="64" spans="1:1">
      <c r="A64" s="2" t="s">
        <v>33</v>
      </c>
    </row>
    <row r="65" spans="1:1">
      <c r="A65" s="2" t="s">
        <v>34</v>
      </c>
    </row>
    <row r="68" spans="1:4">
      <c r="A68" s="2" t="s">
        <v>35</v>
      </c>
      <c r="D68" s="2" t="s">
        <v>36</v>
      </c>
    </row>
    <row r="71" spans="1:4">
      <c r="A71" s="2" t="s">
        <v>37</v>
      </c>
      <c r="D71" s="2" t="s">
        <v>38</v>
      </c>
    </row>
    <row r="72" spans="1:4">
      <c r="A72" s="2" t="s">
        <v>39</v>
      </c>
      <c r="D72" s="2" t="s">
        <v>40</v>
      </c>
    </row>
    <row r="77" spans="1:5">
      <c r="A77" s="2" t="s">
        <v>176</v>
      </c>
      <c r="D77" s="2" t="s">
        <v>42</v>
      </c>
      <c r="E77" s="2" t="s">
        <v>43</v>
      </c>
    </row>
    <row r="78" spans="1:5">
      <c r="A78" s="2" t="s">
        <v>177</v>
      </c>
      <c r="E78" s="2" t="s">
        <v>45</v>
      </c>
    </row>
  </sheetData>
  <mergeCells count="27">
    <mergeCell ref="A4:B4"/>
    <mergeCell ref="A32:E32"/>
    <mergeCell ref="A33:E33"/>
    <mergeCell ref="A18:A20"/>
    <mergeCell ref="A21:A23"/>
    <mergeCell ref="A24:A27"/>
    <mergeCell ref="A28:A31"/>
    <mergeCell ref="B18:B20"/>
    <mergeCell ref="B21:B23"/>
    <mergeCell ref="B24:B27"/>
    <mergeCell ref="B28:B31"/>
    <mergeCell ref="D18:D20"/>
    <mergeCell ref="D21:D23"/>
    <mergeCell ref="D24:D27"/>
    <mergeCell ref="D28:D31"/>
    <mergeCell ref="E18:E20"/>
    <mergeCell ref="E21:E23"/>
    <mergeCell ref="E24:E27"/>
    <mergeCell ref="E28:E31"/>
    <mergeCell ref="F18:F20"/>
    <mergeCell ref="F21:F23"/>
    <mergeCell ref="F24:F27"/>
    <mergeCell ref="F28:F31"/>
    <mergeCell ref="G18:G20"/>
    <mergeCell ref="G21:G23"/>
    <mergeCell ref="G24:G27"/>
    <mergeCell ref="G28:G31"/>
  </mergeCells>
  <pageMargins left="0.393055555555556" right="0.17" top="0.84" bottom="0.629861111111111" header="0.5" footer="0.196527777777778"/>
  <pageSetup paperSize="1" scale="63" orientation="portrait" horizontalDpi="120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workbookViewId="0">
      <selection activeCell="C16" sqref="C16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46001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178</v>
      </c>
    </row>
    <row r="10" spans="1:1">
      <c r="A10" s="2" t="s">
        <v>3</v>
      </c>
    </row>
    <row r="12" spans="2:2">
      <c r="B12" s="2" t="s">
        <v>4</v>
      </c>
    </row>
    <row r="13" spans="2:2">
      <c r="B13" s="2" t="s">
        <v>5</v>
      </c>
    </row>
    <row r="15" spans="1:1">
      <c r="A15" s="2" t="s">
        <v>6</v>
      </c>
    </row>
    <row r="16" ht="15" spans="3:3">
      <c r="C16" s="79"/>
    </row>
    <row r="17" ht="25.5" customHeight="1" spans="1:7">
      <c r="A17" s="5" t="s">
        <v>7</v>
      </c>
      <c r="B17" s="5" t="s">
        <v>8</v>
      </c>
      <c r="C17" s="5" t="s">
        <v>9</v>
      </c>
      <c r="D17" s="5" t="s">
        <v>10</v>
      </c>
      <c r="E17" s="6" t="s">
        <v>11</v>
      </c>
      <c r="F17" s="7"/>
      <c r="G17" s="8" t="s">
        <v>12</v>
      </c>
    </row>
    <row r="18" spans="1:7">
      <c r="A18" s="9">
        <v>1</v>
      </c>
      <c r="B18" s="9" t="s">
        <v>13</v>
      </c>
      <c r="C18" s="10" t="s">
        <v>80</v>
      </c>
      <c r="D18" s="11">
        <v>33995</v>
      </c>
      <c r="E18" s="12">
        <f>(D18*0.76)-6500</f>
        <v>19336.2</v>
      </c>
      <c r="F18" s="9" t="s">
        <v>15</v>
      </c>
      <c r="G18" s="13">
        <f>E18*A18</f>
        <v>19336.2</v>
      </c>
    </row>
    <row r="19" spans="1:7">
      <c r="A19" s="14"/>
      <c r="B19" s="14"/>
      <c r="C19" s="15" t="s">
        <v>76</v>
      </c>
      <c r="D19" s="16"/>
      <c r="E19" s="17"/>
      <c r="F19" s="14"/>
      <c r="G19" s="18"/>
    </row>
    <row r="20" ht="15" spans="1:7">
      <c r="A20" s="19"/>
      <c r="B20" s="19"/>
      <c r="C20" s="20" t="s">
        <v>81</v>
      </c>
      <c r="D20" s="21"/>
      <c r="E20" s="22"/>
      <c r="F20" s="19"/>
      <c r="G20" s="23"/>
    </row>
    <row r="21" ht="15" spans="1:7">
      <c r="A21" s="56" t="s">
        <v>18</v>
      </c>
      <c r="B21" s="66"/>
      <c r="C21" s="66"/>
      <c r="D21" s="57"/>
      <c r="E21" s="58"/>
      <c r="F21" s="67" t="s">
        <v>15</v>
      </c>
      <c r="G21" s="60">
        <v>600</v>
      </c>
    </row>
    <row r="22" ht="17.25" spans="1:7">
      <c r="A22" s="24" t="s">
        <v>19</v>
      </c>
      <c r="B22" s="47"/>
      <c r="C22" s="47"/>
      <c r="D22" s="25"/>
      <c r="E22" s="26"/>
      <c r="F22" s="48" t="s">
        <v>15</v>
      </c>
      <c r="G22" s="28">
        <f>SUM(G18:G21)</f>
        <v>19936.2</v>
      </c>
    </row>
    <row r="23" ht="16.5" spans="1:7">
      <c r="A23" s="29"/>
      <c r="B23" s="29"/>
      <c r="C23" s="29"/>
      <c r="D23" s="29"/>
      <c r="E23" s="29"/>
      <c r="F23" s="49"/>
      <c r="G23" s="31"/>
    </row>
    <row r="24" spans="1:1">
      <c r="A24" s="2" t="s">
        <v>20</v>
      </c>
    </row>
    <row r="25" spans="2:2">
      <c r="B25" s="2" t="s">
        <v>21</v>
      </c>
    </row>
    <row r="27" s="2" customFormat="1" spans="1:1">
      <c r="A27" s="2" t="s">
        <v>84</v>
      </c>
    </row>
    <row r="28" customFormat="1" spans="1:2">
      <c r="A28" s="55"/>
      <c r="B28" s="2" t="s">
        <v>85</v>
      </c>
    </row>
    <row r="30" spans="1:1">
      <c r="A30" s="2" t="s">
        <v>22</v>
      </c>
    </row>
    <row r="31" spans="2:2">
      <c r="B31" s="2" t="s">
        <v>51</v>
      </c>
    </row>
    <row r="32" spans="2:2">
      <c r="B32" s="2" t="s">
        <v>52</v>
      </c>
    </row>
    <row r="33" spans="2:2">
      <c r="B33" s="2" t="s">
        <v>53</v>
      </c>
    </row>
    <row r="35" spans="1:1">
      <c r="A35" s="2" t="s">
        <v>26</v>
      </c>
    </row>
    <row r="36" customFormat="1" ht="15" spans="2:2">
      <c r="B36" s="2" t="s">
        <v>54</v>
      </c>
    </row>
    <row r="37" s="1" customFormat="1" spans="2:2">
      <c r="B37" s="2"/>
    </row>
    <row r="38" spans="1:1">
      <c r="A38" s="2" t="s">
        <v>28</v>
      </c>
    </row>
    <row r="39" spans="2:2">
      <c r="B39" s="2" t="s">
        <v>29</v>
      </c>
    </row>
    <row r="40" s="1" customFormat="1" spans="2:2">
      <c r="B40" s="50"/>
    </row>
    <row r="41" spans="2:2">
      <c r="B41" s="2" t="s">
        <v>30</v>
      </c>
    </row>
    <row r="43" spans="2:2">
      <c r="B43" s="2" t="s">
        <v>31</v>
      </c>
    </row>
    <row r="45" spans="2:2">
      <c r="B45" s="52" t="s">
        <v>91</v>
      </c>
    </row>
    <row r="49" spans="2:2">
      <c r="B49" s="52"/>
    </row>
    <row r="50" spans="2:2">
      <c r="B50" s="52"/>
    </row>
    <row r="51" spans="1:1">
      <c r="A51" s="2" t="s">
        <v>32</v>
      </c>
    </row>
    <row r="54" spans="1:1">
      <c r="A54" s="2" t="s">
        <v>33</v>
      </c>
    </row>
    <row r="55" spans="1:1">
      <c r="A55" s="2" t="s">
        <v>34</v>
      </c>
    </row>
    <row r="58" spans="1:4">
      <c r="A58" s="2" t="s">
        <v>35</v>
      </c>
      <c r="D58" s="2" t="s">
        <v>36</v>
      </c>
    </row>
    <row r="61" spans="1:4">
      <c r="A61" s="2" t="s">
        <v>37</v>
      </c>
      <c r="D61" s="2" t="s">
        <v>38</v>
      </c>
    </row>
    <row r="62" spans="1:4">
      <c r="A62" s="2" t="s">
        <v>39</v>
      </c>
      <c r="D62" s="2" t="s">
        <v>40</v>
      </c>
    </row>
    <row r="68" spans="1:5">
      <c r="A68" s="2" t="s">
        <v>179</v>
      </c>
      <c r="D68" s="2" t="s">
        <v>42</v>
      </c>
      <c r="E68" s="2" t="s">
        <v>43</v>
      </c>
    </row>
    <row r="69" spans="1:5">
      <c r="A69" s="2" t="s">
        <v>180</v>
      </c>
      <c r="E69" s="2" t="s">
        <v>45</v>
      </c>
    </row>
  </sheetData>
  <mergeCells count="9">
    <mergeCell ref="A4:B4"/>
    <mergeCell ref="A21:E21"/>
    <mergeCell ref="A22:E22"/>
    <mergeCell ref="A18:A20"/>
    <mergeCell ref="B18:B20"/>
    <mergeCell ref="D18:D20"/>
    <mergeCell ref="E18:E20"/>
    <mergeCell ref="F18:F20"/>
    <mergeCell ref="G18:G20"/>
  </mergeCells>
  <pageMargins left="0.393055555555556" right="0.17" top="0.84" bottom="0.629861111111111" header="0.5" footer="0.196527777777778"/>
  <pageSetup paperSize="1" scale="71" orientation="portrait" horizontalDpi="120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6"/>
  <sheetViews>
    <sheetView tabSelected="1" workbookViewId="0">
      <selection activeCell="G14" sqref="G14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3.8857142857143" style="2" customWidth="1"/>
    <col min="4" max="4" width="12.552380952381" style="2" customWidth="1"/>
    <col min="5" max="5" width="14.8857142857143" style="2" customWidth="1"/>
    <col min="6" max="6" width="5.76190476190476" style="2" customWidth="1"/>
    <col min="7" max="7" width="17.8857142857143" style="2" customWidth="1"/>
    <col min="8" max="16384" width="9.1047619047619" style="2"/>
  </cols>
  <sheetData>
    <row r="3" ht="16.95" customHeight="1"/>
    <row r="4" spans="1:2">
      <c r="A4" s="3">
        <v>46001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181</v>
      </c>
      <c r="B7" s="3"/>
    </row>
    <row r="8" spans="1:2">
      <c r="A8" s="3" t="s">
        <v>182</v>
      </c>
      <c r="B8" s="3"/>
    </row>
    <row r="9" spans="1:1">
      <c r="A9" s="3" t="s">
        <v>183</v>
      </c>
    </row>
    <row r="10" spans="1:1">
      <c r="A10" s="76"/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129</v>
      </c>
    </row>
    <row r="18" ht="15" customHeight="1" spans="2:3">
      <c r="B18" s="50"/>
      <c r="C18" s="77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0" t="s">
        <v>130</v>
      </c>
      <c r="D20" s="11">
        <v>165995</v>
      </c>
      <c r="E20" s="12">
        <f>(D20*0.76)-14000</f>
        <v>112156.2</v>
      </c>
      <c r="F20" s="9" t="s">
        <v>15</v>
      </c>
      <c r="G20" s="13">
        <f>E20*A20</f>
        <v>112156.2</v>
      </c>
    </row>
    <row r="21" spans="1:7">
      <c r="A21" s="14"/>
      <c r="B21" s="14"/>
      <c r="C21" s="15" t="s">
        <v>16</v>
      </c>
      <c r="D21" s="16"/>
      <c r="E21" s="17"/>
      <c r="F21" s="14"/>
      <c r="G21" s="18"/>
    </row>
    <row r="22" ht="15" spans="1:7">
      <c r="A22" s="19"/>
      <c r="B22" s="19"/>
      <c r="C22" s="20" t="s">
        <v>131</v>
      </c>
      <c r="D22" s="21"/>
      <c r="E22" s="22"/>
      <c r="F22" s="19"/>
      <c r="G22" s="23"/>
    </row>
    <row r="23" ht="17.25" spans="1:7">
      <c r="A23" s="24" t="s">
        <v>19</v>
      </c>
      <c r="B23" s="47"/>
      <c r="C23" s="47"/>
      <c r="D23" s="25"/>
      <c r="E23" s="26"/>
      <c r="F23" s="48" t="s">
        <v>15</v>
      </c>
      <c r="G23" s="28">
        <f>SUM(G20:G22)</f>
        <v>112156.2</v>
      </c>
    </row>
    <row r="24" ht="15" spans="1:7">
      <c r="A24" s="61" t="s">
        <v>184</v>
      </c>
      <c r="B24" s="62"/>
      <c r="C24" s="63"/>
      <c r="D24" s="64"/>
      <c r="E24" s="21"/>
      <c r="F24" s="19" t="s">
        <v>15</v>
      </c>
      <c r="G24" s="65">
        <v>44515</v>
      </c>
    </row>
    <row r="25" s="2" customFormat="1" ht="15" spans="1:7">
      <c r="A25" s="56" t="s">
        <v>18</v>
      </c>
      <c r="B25" s="66"/>
      <c r="C25" s="66"/>
      <c r="D25" s="57"/>
      <c r="E25" s="58"/>
      <c r="F25" s="67" t="s">
        <v>15</v>
      </c>
      <c r="G25" s="60">
        <v>600</v>
      </c>
    </row>
    <row r="26" ht="17.25" spans="1:7">
      <c r="A26" s="24" t="s">
        <v>145</v>
      </c>
      <c r="B26" s="47"/>
      <c r="C26" s="47"/>
      <c r="D26" s="25"/>
      <c r="E26" s="26"/>
      <c r="F26" s="48" t="s">
        <v>15</v>
      </c>
      <c r="G26" s="28">
        <f>SUM(G23:G25)</f>
        <v>157271.2</v>
      </c>
    </row>
    <row r="27" ht="16.5" spans="1:7">
      <c r="A27" s="29"/>
      <c r="B27" s="29"/>
      <c r="C27" s="29"/>
      <c r="D27" s="29"/>
      <c r="E27" s="29"/>
      <c r="F27" s="49"/>
      <c r="G27" s="31"/>
    </row>
    <row r="28" spans="1:1">
      <c r="A28" s="2" t="s">
        <v>20</v>
      </c>
    </row>
    <row r="29" spans="2:2">
      <c r="B29" s="2" t="s">
        <v>21</v>
      </c>
    </row>
    <row r="31" spans="1:1">
      <c r="A31" s="2" t="s">
        <v>84</v>
      </c>
    </row>
    <row r="32" customFormat="1" ht="15" spans="1:2">
      <c r="A32" s="1"/>
      <c r="B32" s="78" t="s">
        <v>185</v>
      </c>
    </row>
    <row r="33" customFormat="1" ht="15" spans="1:2">
      <c r="A33" s="55"/>
      <c r="B33" s="2" t="s">
        <v>186</v>
      </c>
    </row>
    <row r="34" customFormat="1" spans="1:2">
      <c r="A34" s="55"/>
      <c r="B34" s="2" t="s">
        <v>154</v>
      </c>
    </row>
    <row r="36" spans="1:1">
      <c r="A36" s="2" t="s">
        <v>26</v>
      </c>
    </row>
    <row r="37" spans="2:2">
      <c r="B37" s="2" t="s">
        <v>27</v>
      </c>
    </row>
    <row r="39" spans="1:1">
      <c r="A39" s="2" t="s">
        <v>28</v>
      </c>
    </row>
    <row r="40" spans="2:2">
      <c r="B40" s="2" t="s">
        <v>29</v>
      </c>
    </row>
    <row r="41" spans="2:2">
      <c r="B41" s="50" t="s">
        <v>146</v>
      </c>
    </row>
    <row r="43" spans="2:2">
      <c r="B43" s="2" t="s">
        <v>30</v>
      </c>
    </row>
    <row r="45" spans="2:2">
      <c r="B45" s="2" t="s">
        <v>31</v>
      </c>
    </row>
    <row r="50" spans="1:1">
      <c r="A50" s="2" t="s">
        <v>32</v>
      </c>
    </row>
    <row r="53" spans="1:1">
      <c r="A53" s="2" t="s">
        <v>33</v>
      </c>
    </row>
    <row r="54" spans="1:1">
      <c r="A54" s="2" t="s">
        <v>34</v>
      </c>
    </row>
    <row r="57" spans="1:4">
      <c r="A57" s="2" t="s">
        <v>55</v>
      </c>
      <c r="D57" s="2" t="s">
        <v>36</v>
      </c>
    </row>
    <row r="60" spans="1:4">
      <c r="A60" s="2" t="s">
        <v>37</v>
      </c>
      <c r="D60" s="2" t="s">
        <v>38</v>
      </c>
    </row>
    <row r="61" spans="1:4">
      <c r="A61" s="2" t="s">
        <v>39</v>
      </c>
      <c r="D61" s="2" t="s">
        <v>40</v>
      </c>
    </row>
    <row r="65" spans="1:5">
      <c r="A65" s="2" t="s">
        <v>187</v>
      </c>
      <c r="D65" s="2" t="s">
        <v>42</v>
      </c>
      <c r="E65" s="2" t="s">
        <v>43</v>
      </c>
    </row>
    <row r="66" spans="1:5">
      <c r="A66" s="2" t="s">
        <v>188</v>
      </c>
      <c r="E66" s="2" t="s">
        <v>45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2:G118"/>
  <sheetViews>
    <sheetView topLeftCell="A64" workbookViewId="0">
      <selection activeCell="B68" sqref="B68"/>
    </sheetView>
  </sheetViews>
  <sheetFormatPr defaultColWidth="9.1047619047619" defaultRowHeight="14.25" outlineLevelCol="6"/>
  <cols>
    <col min="1" max="4" width="9.1047619047619" style="55"/>
    <col min="5" max="5" width="24.552380952381" style="55" customWidth="1"/>
    <col min="6" max="6" width="8.43809523809524" style="55" customWidth="1"/>
    <col min="7" max="7" width="22.4380952380952" style="55" customWidth="1"/>
    <col min="8" max="16384" width="9.1047619047619" style="55"/>
  </cols>
  <sheetData>
    <row r="2" ht="15"/>
    <row r="3" s="2" customFormat="1" ht="15" spans="1:7">
      <c r="A3" s="56" t="s">
        <v>19</v>
      </c>
      <c r="B3" s="57"/>
      <c r="C3" s="57"/>
      <c r="D3" s="57"/>
      <c r="E3" s="58"/>
      <c r="F3" s="59" t="s">
        <v>15</v>
      </c>
      <c r="G3" s="60">
        <v>0</v>
      </c>
    </row>
    <row r="4" s="2" customFormat="1" ht="15" spans="1:7">
      <c r="A4" s="61" t="s">
        <v>189</v>
      </c>
      <c r="B4" s="62"/>
      <c r="C4" s="63"/>
      <c r="D4" s="64"/>
      <c r="E4" s="21"/>
      <c r="F4" s="19" t="s">
        <v>15</v>
      </c>
      <c r="G4" s="65">
        <v>0</v>
      </c>
    </row>
    <row r="5" s="2" customFormat="1" ht="15" spans="1:7">
      <c r="A5" s="56" t="s">
        <v>18</v>
      </c>
      <c r="B5" s="66"/>
      <c r="C5" s="66"/>
      <c r="D5" s="57"/>
      <c r="E5" s="58"/>
      <c r="F5" s="67" t="s">
        <v>15</v>
      </c>
      <c r="G5" s="60">
        <v>600</v>
      </c>
    </row>
    <row r="6" s="2" customFormat="1" ht="15" spans="1:7">
      <c r="A6" s="56" t="s">
        <v>145</v>
      </c>
      <c r="B6" s="66"/>
      <c r="C6" s="66"/>
      <c r="D6" s="57"/>
      <c r="E6" s="58"/>
      <c r="F6" s="67" t="s">
        <v>15</v>
      </c>
      <c r="G6" s="60">
        <v>0</v>
      </c>
    </row>
    <row r="9" s="2" customFormat="1" spans="1:1">
      <c r="A9" s="2" t="s">
        <v>84</v>
      </c>
    </row>
    <row r="10" customFormat="1" ht="15" spans="1:2">
      <c r="A10" s="55"/>
      <c r="B10" s="2" t="s">
        <v>85</v>
      </c>
    </row>
    <row r="11" customFormat="1" ht="15" spans="1:2">
      <c r="A11" s="55"/>
      <c r="B11" s="2" t="s">
        <v>154</v>
      </c>
    </row>
    <row r="12" s="2" customFormat="1" spans="2:2">
      <c r="B12" s="68" t="s">
        <v>155</v>
      </c>
    </row>
    <row r="13" customFormat="1" ht="15" spans="1:1">
      <c r="A13" s="55"/>
    </row>
    <row r="14" s="2" customFormat="1" spans="1:1">
      <c r="A14" s="2" t="s">
        <v>22</v>
      </c>
    </row>
    <row r="15" s="2" customFormat="1" spans="2:2">
      <c r="B15" s="2" t="s">
        <v>64</v>
      </c>
    </row>
    <row r="16" s="1" customFormat="1"/>
    <row r="17" s="1" customFormat="1" spans="2:2">
      <c r="B17" s="2" t="s">
        <v>190</v>
      </c>
    </row>
    <row r="19" s="2" customFormat="1" spans="2:2">
      <c r="B19" s="2" t="s">
        <v>51</v>
      </c>
    </row>
    <row r="20" s="2" customFormat="1" spans="2:2">
      <c r="B20" s="2" t="s">
        <v>52</v>
      </c>
    </row>
    <row r="21" s="2" customFormat="1" spans="2:2">
      <c r="B21" s="2" t="s">
        <v>53</v>
      </c>
    </row>
    <row r="23" s="2" customFormat="1" spans="2:2">
      <c r="B23" s="69" t="s">
        <v>191</v>
      </c>
    </row>
    <row r="24" s="2" customFormat="1" spans="2:2">
      <c r="B24" s="70" t="s">
        <v>87</v>
      </c>
    </row>
    <row r="25" s="2" customFormat="1" spans="2:2">
      <c r="B25" s="70" t="s">
        <v>88</v>
      </c>
    </row>
    <row r="27" spans="2:2">
      <c r="B27" s="71" t="s">
        <v>192</v>
      </c>
    </row>
    <row r="28" spans="2:2">
      <c r="B28" s="70" t="s">
        <v>87</v>
      </c>
    </row>
    <row r="29" spans="2:2">
      <c r="B29" s="70" t="s">
        <v>88</v>
      </c>
    </row>
    <row r="30" spans="2:2">
      <c r="B30" s="70"/>
    </row>
    <row r="31" s="2" customFormat="1" spans="2:2">
      <c r="B31" s="69" t="s">
        <v>23</v>
      </c>
    </row>
    <row r="32" s="2" customFormat="1" spans="2:2">
      <c r="B32" s="70" t="s">
        <v>24</v>
      </c>
    </row>
    <row r="33" s="2" customFormat="1" spans="2:2">
      <c r="B33" s="70" t="s">
        <v>25</v>
      </c>
    </row>
    <row r="35" s="2" customFormat="1" spans="2:2">
      <c r="B35" s="71" t="s">
        <v>193</v>
      </c>
    </row>
    <row r="36" s="2" customFormat="1" spans="2:2">
      <c r="B36" s="72" t="s">
        <v>194</v>
      </c>
    </row>
    <row r="37" s="2" customFormat="1" spans="2:2">
      <c r="B37" s="2" t="s">
        <v>195</v>
      </c>
    </row>
    <row r="38" s="1" customFormat="1"/>
    <row r="39" s="1" customFormat="1" spans="2:2">
      <c r="B39" s="71" t="s">
        <v>196</v>
      </c>
    </row>
    <row r="40" s="1" customFormat="1" spans="2:2">
      <c r="B40" s="72" t="s">
        <v>194</v>
      </c>
    </row>
    <row r="41" s="1" customFormat="1" spans="2:2">
      <c r="B41" s="2" t="s">
        <v>195</v>
      </c>
    </row>
    <row r="42" s="1" customFormat="1"/>
    <row r="43" s="1" customFormat="1" spans="2:2">
      <c r="B43" s="71" t="s">
        <v>197</v>
      </c>
    </row>
    <row r="44" s="1" customFormat="1" spans="2:2">
      <c r="B44" s="72" t="s">
        <v>194</v>
      </c>
    </row>
    <row r="45" s="1" customFormat="1" spans="2:2">
      <c r="B45" s="2" t="s">
        <v>195</v>
      </c>
    </row>
    <row r="46" s="1" customFormat="1"/>
    <row r="47" s="1" customFormat="1" spans="2:2">
      <c r="B47" s="71" t="s">
        <v>198</v>
      </c>
    </row>
    <row r="48" s="1" customFormat="1" spans="2:2">
      <c r="B48" s="72" t="s">
        <v>194</v>
      </c>
    </row>
    <row r="49" spans="2:2">
      <c r="B49" s="2" t="s">
        <v>195</v>
      </c>
    </row>
    <row r="51" s="53" customFormat="1"/>
    <row r="53" s="2" customFormat="1" spans="1:1">
      <c r="A53" s="2" t="s">
        <v>26</v>
      </c>
    </row>
    <row r="54" s="2" customFormat="1" spans="2:2">
      <c r="B54" s="73" t="s">
        <v>199</v>
      </c>
    </row>
    <row r="55" s="2" customFormat="1" spans="2:2">
      <c r="B55" s="2" t="s">
        <v>65</v>
      </c>
    </row>
    <row r="56" s="2" customFormat="1" spans="2:2">
      <c r="B56" s="73" t="s">
        <v>200</v>
      </c>
    </row>
    <row r="57" s="2" customFormat="1" spans="2:2">
      <c r="B57" s="2" t="s">
        <v>123</v>
      </c>
    </row>
    <row r="58" spans="2:2">
      <c r="B58" s="73" t="s">
        <v>201</v>
      </c>
    </row>
    <row r="59" s="2" customFormat="1" spans="2:2">
      <c r="B59" s="2" t="s">
        <v>54</v>
      </c>
    </row>
    <row r="60" spans="2:2">
      <c r="B60" s="73" t="s">
        <v>202</v>
      </c>
    </row>
    <row r="61" customFormat="1" ht="15" spans="2:2">
      <c r="B61" s="2" t="s">
        <v>203</v>
      </c>
    </row>
    <row r="62" customFormat="1" ht="15" spans="2:2">
      <c r="B62" s="55"/>
    </row>
    <row r="63" s="2" customFormat="1" spans="2:2">
      <c r="B63" s="2" t="s">
        <v>204</v>
      </c>
    </row>
    <row r="65" customFormat="1" ht="15" spans="2:2">
      <c r="B65" s="73" t="s">
        <v>202</v>
      </c>
    </row>
    <row r="66" s="2" customFormat="1" spans="2:2">
      <c r="B66" s="2" t="s">
        <v>205</v>
      </c>
    </row>
    <row r="67" s="1" customFormat="1" spans="2:2">
      <c r="B67" s="73" t="s">
        <v>201</v>
      </c>
    </row>
    <row r="68" s="1" customFormat="1" spans="2:2">
      <c r="B68" s="2" t="s">
        <v>27</v>
      </c>
    </row>
    <row r="70" s="2" customFormat="1" spans="2:2">
      <c r="B70" s="2" t="s">
        <v>206</v>
      </c>
    </row>
    <row r="72" spans="2:2">
      <c r="B72" s="2" t="s">
        <v>90</v>
      </c>
    </row>
    <row r="73" spans="2:2">
      <c r="B73" s="2"/>
    </row>
    <row r="74" s="2" customFormat="1" spans="2:2">
      <c r="B74" s="2" t="s">
        <v>207</v>
      </c>
    </row>
    <row r="76" customFormat="1" ht="15" spans="2:2">
      <c r="B76" s="2" t="s">
        <v>208</v>
      </c>
    </row>
    <row r="77" customFormat="1" ht="15" spans="2:2">
      <c r="B77" s="55"/>
    </row>
    <row r="78" customFormat="1" ht="15" spans="2:2">
      <c r="B78" s="2" t="s">
        <v>209</v>
      </c>
    </row>
    <row r="79" customFormat="1" ht="15" spans="2:2">
      <c r="B79" s="1"/>
    </row>
    <row r="80" customFormat="1" ht="15" spans="2:2">
      <c r="B80" s="2" t="s">
        <v>210</v>
      </c>
    </row>
    <row r="81" customFormat="1" ht="15" spans="2:2">
      <c r="B81" s="55"/>
    </row>
    <row r="82" customFormat="1" ht="15" spans="2:2">
      <c r="B82" s="2" t="s">
        <v>211</v>
      </c>
    </row>
    <row r="83" customFormat="1" ht="15" spans="2:2">
      <c r="B83" s="55"/>
    </row>
    <row r="84" s="2" customFormat="1" spans="2:2">
      <c r="B84" s="2" t="s">
        <v>212</v>
      </c>
    </row>
    <row r="86" s="2" customFormat="1" spans="2:2">
      <c r="B86" s="2" t="s">
        <v>213</v>
      </c>
    </row>
    <row r="88" spans="2:2">
      <c r="B88" s="2" t="s">
        <v>214</v>
      </c>
    </row>
    <row r="90" spans="2:2">
      <c r="B90" s="2" t="s">
        <v>215</v>
      </c>
    </row>
    <row r="91" s="1" customFormat="1"/>
    <row r="92" s="1" customFormat="1" spans="2:2">
      <c r="B92" s="2" t="s">
        <v>216</v>
      </c>
    </row>
    <row r="93" s="1" customFormat="1" spans="2:2">
      <c r="B93" s="2"/>
    </row>
    <row r="94" s="1" customFormat="1" spans="2:2">
      <c r="B94" s="2" t="s">
        <v>217</v>
      </c>
    </row>
    <row r="95" s="1" customFormat="1" spans="2:2">
      <c r="B95" s="73" t="s">
        <v>218</v>
      </c>
    </row>
    <row r="96" s="1" customFormat="1" spans="2:2">
      <c r="B96" s="2" t="s">
        <v>219</v>
      </c>
    </row>
    <row r="97" s="1" customFormat="1" spans="2:2">
      <c r="B97" s="73" t="s">
        <v>220</v>
      </c>
    </row>
    <row r="98" s="1" customFormat="1" spans="2:2">
      <c r="B98" s="2" t="s">
        <v>221</v>
      </c>
    </row>
    <row r="99" s="1" customFormat="1" spans="2:2">
      <c r="B99" s="2"/>
    </row>
    <row r="100" s="1" customFormat="1" spans="2:2">
      <c r="B100" s="2"/>
    </row>
    <row r="101" s="1" customFormat="1" spans="2:2">
      <c r="B101" s="2"/>
    </row>
    <row r="102" s="54" customFormat="1" spans="2:2">
      <c r="B102" s="74"/>
    </row>
    <row r="103" s="2" customFormat="1" spans="1:1">
      <c r="A103" s="2" t="s">
        <v>222</v>
      </c>
    </row>
    <row r="104" s="2" customFormat="1" spans="2:2">
      <c r="B104" s="2" t="s">
        <v>223</v>
      </c>
    </row>
    <row r="105" s="2" customFormat="1" spans="2:2">
      <c r="B105" s="2" t="s">
        <v>29</v>
      </c>
    </row>
    <row r="106" s="2" customFormat="1"/>
    <row r="107" spans="2:2">
      <c r="B107" s="50" t="s">
        <v>146</v>
      </c>
    </row>
    <row r="108" spans="2:2">
      <c r="B108" s="68" t="s">
        <v>147</v>
      </c>
    </row>
    <row r="110" spans="2:2">
      <c r="B110" s="52" t="s">
        <v>224</v>
      </c>
    </row>
    <row r="112" s="2" customFormat="1" spans="2:2">
      <c r="B112" s="50" t="s">
        <v>225</v>
      </c>
    </row>
    <row r="114" spans="2:2">
      <c r="B114" s="75" t="s">
        <v>226</v>
      </c>
    </row>
    <row r="116" spans="2:2">
      <c r="B116" s="52" t="s">
        <v>91</v>
      </c>
    </row>
    <row r="118" spans="2:2">
      <c r="B118" s="75"/>
    </row>
  </sheetData>
  <pageMargins left="0.75" right="0.75" top="1" bottom="1" header="0.5" footer="0.5"/>
  <pageSetup paperSize="9" scale="43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16" workbookViewId="0">
      <selection activeCell="C28" sqref="C28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4.552380952381" style="2" customWidth="1"/>
    <col min="4" max="4" width="12.552380952381" style="2" customWidth="1"/>
    <col min="5" max="5" width="15.552380952381" style="2" customWidth="1"/>
    <col min="6" max="6" width="5.66666666666667" style="2" customWidth="1"/>
    <col min="7" max="7" width="16.552380952381" style="2" customWidth="1"/>
    <col min="8" max="16384" width="9.1047619047619" style="2"/>
  </cols>
  <sheetData>
    <row r="4" spans="1:2">
      <c r="A4" s="3">
        <v>45824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227</v>
      </c>
    </row>
    <row r="8" spans="1:1">
      <c r="A8" s="3" t="s">
        <v>228</v>
      </c>
    </row>
    <row r="9" spans="1:1">
      <c r="A9" s="2" t="s">
        <v>229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129</v>
      </c>
    </row>
    <row r="19" ht="15" spans="3:3">
      <c r="C19" s="4" t="s">
        <v>230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customFormat="1" ht="15" spans="1:7">
      <c r="A21" s="9">
        <v>1</v>
      </c>
      <c r="B21" s="9" t="s">
        <v>13</v>
      </c>
      <c r="C21" s="10" t="s">
        <v>73</v>
      </c>
      <c r="D21" s="11">
        <v>76595</v>
      </c>
      <c r="E21" s="12">
        <f>(D21*0.76)-7000</f>
        <v>51212.2</v>
      </c>
      <c r="F21" s="9" t="s">
        <v>15</v>
      </c>
      <c r="G21" s="13">
        <f>E21*A21</f>
        <v>51212.2</v>
      </c>
    </row>
    <row r="22" customFormat="1" ht="15" spans="1:7">
      <c r="A22" s="14"/>
      <c r="B22" s="14"/>
      <c r="C22" s="15" t="s">
        <v>48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74</v>
      </c>
      <c r="D23" s="21"/>
      <c r="E23" s="22"/>
      <c r="F23" s="19"/>
      <c r="G23" s="23"/>
    </row>
    <row r="24" ht="17.25" hidden="1" spans="1:7">
      <c r="A24" s="24" t="s">
        <v>231</v>
      </c>
      <c r="B24" s="25"/>
      <c r="C24" s="25"/>
      <c r="D24" s="25"/>
      <c r="E24" s="26"/>
      <c r="F24" s="27" t="s">
        <v>15</v>
      </c>
      <c r="G24" s="28">
        <f>SUM(G21:G23)</f>
        <v>51212.2</v>
      </c>
    </row>
    <row r="25" ht="16.5" spans="1:7">
      <c r="A25" s="29"/>
      <c r="B25" s="29"/>
      <c r="C25" s="29"/>
      <c r="D25" s="29"/>
      <c r="E25" s="29"/>
      <c r="F25" s="30"/>
      <c r="G25" s="31"/>
    </row>
    <row r="26" ht="15" spans="3:3">
      <c r="C26" s="4" t="s">
        <v>232</v>
      </c>
    </row>
    <row r="27" ht="25.5" customHeight="1" spans="1:7">
      <c r="A27" s="5" t="s">
        <v>7</v>
      </c>
      <c r="B27" s="5" t="s">
        <v>8</v>
      </c>
      <c r="C27" s="5" t="s">
        <v>9</v>
      </c>
      <c r="D27" s="5" t="s">
        <v>10</v>
      </c>
      <c r="E27" s="6" t="s">
        <v>11</v>
      </c>
      <c r="F27" s="7"/>
      <c r="G27" s="8" t="s">
        <v>12</v>
      </c>
    </row>
    <row r="28" customFormat="1" ht="15" spans="1:7">
      <c r="A28" s="9">
        <v>1</v>
      </c>
      <c r="B28" s="9" t="s">
        <v>13</v>
      </c>
      <c r="C28" s="10" t="s">
        <v>80</v>
      </c>
      <c r="D28" s="11">
        <v>33995</v>
      </c>
      <c r="E28" s="12">
        <f>(D28*0.76)-6500</f>
        <v>19336.2</v>
      </c>
      <c r="F28" s="9" t="s">
        <v>15</v>
      </c>
      <c r="G28" s="13">
        <f>E28*A28</f>
        <v>19336.2</v>
      </c>
    </row>
    <row r="29" customFormat="1" ht="15" spans="1:7">
      <c r="A29" s="14"/>
      <c r="B29" s="14"/>
      <c r="C29" s="15" t="s">
        <v>76</v>
      </c>
      <c r="D29" s="16"/>
      <c r="E29" s="17"/>
      <c r="F29" s="14"/>
      <c r="G29" s="18"/>
    </row>
    <row r="30" customFormat="1" ht="15.75" spans="1:7">
      <c r="A30" s="19"/>
      <c r="B30" s="19"/>
      <c r="C30" s="20" t="s">
        <v>81</v>
      </c>
      <c r="D30" s="21"/>
      <c r="E30" s="22"/>
      <c r="F30" s="19"/>
      <c r="G30" s="23"/>
    </row>
    <row r="31" customFormat="1" ht="15" spans="1:7">
      <c r="A31" s="32">
        <v>1</v>
      </c>
      <c r="B31" s="32" t="s">
        <v>13</v>
      </c>
      <c r="C31" s="33" t="s">
        <v>100</v>
      </c>
      <c r="D31" s="34">
        <v>46595</v>
      </c>
      <c r="E31" s="35">
        <f>(D31*0.76)-7000</f>
        <v>28412.2</v>
      </c>
      <c r="F31" s="32" t="s">
        <v>15</v>
      </c>
      <c r="G31" s="36">
        <f>E31*A31</f>
        <v>28412.2</v>
      </c>
    </row>
    <row r="32" customFormat="1" ht="15" spans="1:7">
      <c r="A32" s="37"/>
      <c r="B32" s="37"/>
      <c r="C32" s="38" t="s">
        <v>48</v>
      </c>
      <c r="D32" s="39"/>
      <c r="E32" s="40"/>
      <c r="F32" s="37"/>
      <c r="G32" s="41"/>
    </row>
    <row r="33" customFormat="1" ht="15.75" spans="1:7">
      <c r="A33" s="42"/>
      <c r="B33" s="42"/>
      <c r="C33" s="43" t="s">
        <v>101</v>
      </c>
      <c r="D33" s="44"/>
      <c r="E33" s="45"/>
      <c r="F33" s="42"/>
      <c r="G33" s="46"/>
    </row>
    <row r="34" ht="17.25" spans="1:7">
      <c r="A34" s="24" t="s">
        <v>19</v>
      </c>
      <c r="B34" s="47"/>
      <c r="C34" s="47"/>
      <c r="D34" s="25"/>
      <c r="E34" s="26"/>
      <c r="F34" s="48" t="s">
        <v>15</v>
      </c>
      <c r="G34" s="28">
        <f>SUM(G28:G33)</f>
        <v>47748.4</v>
      </c>
    </row>
    <row r="35" ht="16.5" spans="1:7">
      <c r="A35" s="29"/>
      <c r="B35" s="29"/>
      <c r="C35" s="29"/>
      <c r="D35" s="29"/>
      <c r="E35" s="29"/>
      <c r="F35" s="49"/>
      <c r="G35" s="31"/>
    </row>
    <row r="36" ht="16.5" spans="1:7">
      <c r="A36" s="29"/>
      <c r="B36" s="29"/>
      <c r="C36" s="29"/>
      <c r="D36" s="29"/>
      <c r="E36" s="29"/>
      <c r="F36" s="49"/>
      <c r="G36" s="31"/>
    </row>
    <row r="37" spans="1:1">
      <c r="A37" s="2" t="s">
        <v>20</v>
      </c>
    </row>
    <row r="38" spans="2:2">
      <c r="B38" s="2" t="s">
        <v>21</v>
      </c>
    </row>
    <row r="40" spans="1:1">
      <c r="A40" s="2" t="s">
        <v>26</v>
      </c>
    </row>
    <row r="41" customFormat="1" ht="15" spans="1:2">
      <c r="A41" s="1"/>
      <c r="B41" s="2" t="s">
        <v>54</v>
      </c>
    </row>
    <row r="42" s="1" customFormat="1" spans="2:2">
      <c r="B42" s="2"/>
    </row>
    <row r="43" spans="1:1">
      <c r="A43" s="2" t="s">
        <v>28</v>
      </c>
    </row>
    <row r="44" spans="2:2">
      <c r="B44" s="2" t="s">
        <v>29</v>
      </c>
    </row>
    <row r="45" spans="2:2">
      <c r="B45" s="50" t="s">
        <v>233</v>
      </c>
    </row>
    <row r="46" spans="2:2">
      <c r="B46" s="51"/>
    </row>
    <row r="47" spans="2:2">
      <c r="B47" s="2" t="s">
        <v>30</v>
      </c>
    </row>
    <row r="49" spans="2:2">
      <c r="B49" s="2" t="s">
        <v>31</v>
      </c>
    </row>
    <row r="50" spans="2:2">
      <c r="B50" s="52"/>
    </row>
    <row r="51" spans="2:2">
      <c r="B51" s="52"/>
    </row>
    <row r="53" spans="2:2">
      <c r="B53" s="50"/>
    </row>
    <row r="55" spans="1:1">
      <c r="A55" s="2" t="s">
        <v>32</v>
      </c>
    </row>
    <row r="58" spans="1:1">
      <c r="A58" s="2" t="s">
        <v>33</v>
      </c>
    </row>
    <row r="59" spans="1:1">
      <c r="A59" s="2" t="s">
        <v>34</v>
      </c>
    </row>
    <row r="62" spans="1:4">
      <c r="A62" s="2" t="s">
        <v>112</v>
      </c>
      <c r="D62" s="2" t="s">
        <v>36</v>
      </c>
    </row>
    <row r="65" spans="1:4">
      <c r="A65" s="2" t="s">
        <v>37</v>
      </c>
      <c r="D65" s="2" t="s">
        <v>38</v>
      </c>
    </row>
    <row r="66" spans="1:4">
      <c r="A66" s="2" t="s">
        <v>39</v>
      </c>
      <c r="D66" s="2" t="s">
        <v>40</v>
      </c>
    </row>
    <row r="71" spans="1:5">
      <c r="A71" s="2" t="s">
        <v>234</v>
      </c>
      <c r="D71" s="2" t="s">
        <v>42</v>
      </c>
      <c r="E71" s="2" t="s">
        <v>43</v>
      </c>
    </row>
    <row r="72" spans="1:5">
      <c r="A72" s="2" t="s">
        <v>44</v>
      </c>
      <c r="E72" s="2" t="s">
        <v>45</v>
      </c>
    </row>
  </sheetData>
  <mergeCells count="21">
    <mergeCell ref="A4:B4"/>
    <mergeCell ref="A24:E24"/>
    <mergeCell ref="A34:E34"/>
    <mergeCell ref="A21:A23"/>
    <mergeCell ref="A28:A30"/>
    <mergeCell ref="A31:A33"/>
    <mergeCell ref="B21:B23"/>
    <mergeCell ref="B28:B30"/>
    <mergeCell ref="B31:B33"/>
    <mergeCell ref="D21:D23"/>
    <mergeCell ref="D28:D30"/>
    <mergeCell ref="D31:D33"/>
    <mergeCell ref="E21:E23"/>
    <mergeCell ref="E28:E30"/>
    <mergeCell ref="E31:E33"/>
    <mergeCell ref="F21:F23"/>
    <mergeCell ref="F28:F30"/>
    <mergeCell ref="F31:F33"/>
    <mergeCell ref="G21:G23"/>
    <mergeCell ref="G28:G30"/>
    <mergeCell ref="G31:G33"/>
  </mergeCells>
  <pageMargins left="0.432638888888889" right="0.17" top="0.84" bottom="0.590277777777778" header="0.511805555555556" footer="0.196527777777778"/>
  <pageSetup paperSize="1" scale="77" orientation="portrait" horizontalDpi="120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workbookViewId="0">
      <selection activeCell="C7" sqref="C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45993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46</v>
      </c>
      <c r="B7" s="3"/>
    </row>
    <row r="8" spans="1:1">
      <c r="A8" s="76"/>
    </row>
    <row r="10" spans="1:1">
      <c r="A10" s="2" t="s">
        <v>3</v>
      </c>
    </row>
    <row r="12" spans="2:2">
      <c r="B12" s="2" t="s">
        <v>4</v>
      </c>
    </row>
    <row r="13" spans="2:2">
      <c r="B13" s="2" t="s">
        <v>5</v>
      </c>
    </row>
    <row r="16" spans="1:1">
      <c r="A16" s="2" t="s">
        <v>6</v>
      </c>
    </row>
    <row r="17" ht="15" spans="2:2">
      <c r="B17" s="50"/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10" t="s">
        <v>47</v>
      </c>
      <c r="D19" s="11">
        <v>42595</v>
      </c>
      <c r="E19" s="35">
        <f>27927.9+4140</f>
        <v>32067.9</v>
      </c>
      <c r="F19" s="32" t="s">
        <v>15</v>
      </c>
      <c r="G19" s="36">
        <f>E19*A19</f>
        <v>32067.9</v>
      </c>
    </row>
    <row r="20" spans="1:7">
      <c r="A20" s="14"/>
      <c r="B20" s="14"/>
      <c r="C20" s="15" t="s">
        <v>48</v>
      </c>
      <c r="D20" s="16"/>
      <c r="E20" s="40"/>
      <c r="F20" s="37"/>
      <c r="G20" s="41"/>
    </row>
    <row r="21" ht="15" spans="1:7">
      <c r="A21" s="19"/>
      <c r="B21" s="19"/>
      <c r="C21" s="20" t="s">
        <v>49</v>
      </c>
      <c r="D21" s="21"/>
      <c r="E21" s="45"/>
      <c r="F21" s="42"/>
      <c r="G21" s="46"/>
    </row>
    <row r="22" ht="15" spans="1:7">
      <c r="A22" s="56" t="s">
        <v>50</v>
      </c>
      <c r="B22" s="66"/>
      <c r="C22" s="66"/>
      <c r="D22" s="57"/>
      <c r="E22" s="58"/>
      <c r="F22" s="67" t="s">
        <v>15</v>
      </c>
      <c r="G22" s="106">
        <v>-20700</v>
      </c>
    </row>
    <row r="23" ht="17.25" spans="1:7">
      <c r="A23" s="24" t="s">
        <v>19</v>
      </c>
      <c r="B23" s="47"/>
      <c r="C23" s="47"/>
      <c r="D23" s="25"/>
      <c r="E23" s="26"/>
      <c r="F23" s="27" t="s">
        <v>15</v>
      </c>
      <c r="G23" s="28">
        <f>SUM(G19:G22)</f>
        <v>11367.9</v>
      </c>
    </row>
    <row r="24" ht="16.5" spans="1:7">
      <c r="A24" s="29"/>
      <c r="B24" s="29"/>
      <c r="C24" s="29"/>
      <c r="D24" s="29"/>
      <c r="E24" s="29"/>
      <c r="F24" s="30"/>
      <c r="G24" s="31"/>
    </row>
    <row r="25" spans="1:1">
      <c r="A25" s="2" t="s">
        <v>20</v>
      </c>
    </row>
    <row r="26" spans="2:2">
      <c r="B26" s="2" t="s">
        <v>21</v>
      </c>
    </row>
    <row r="28" spans="1:1">
      <c r="A28" s="2" t="s">
        <v>22</v>
      </c>
    </row>
    <row r="29" spans="2:2">
      <c r="B29" s="2" t="s">
        <v>51</v>
      </c>
    </row>
    <row r="30" spans="2:2">
      <c r="B30" s="2" t="s">
        <v>52</v>
      </c>
    </row>
    <row r="31" spans="2:2">
      <c r="B31" s="2" t="s">
        <v>53</v>
      </c>
    </row>
    <row r="33" spans="1:1">
      <c r="A33" s="2" t="s">
        <v>26</v>
      </c>
    </row>
    <row r="34" spans="2:2">
      <c r="B34" s="2" t="s">
        <v>54</v>
      </c>
    </row>
    <row r="36" spans="1:1">
      <c r="A36" s="2" t="s">
        <v>28</v>
      </c>
    </row>
    <row r="37" spans="2:2">
      <c r="B37" s="2" t="s">
        <v>29</v>
      </c>
    </row>
    <row r="39" spans="2:2">
      <c r="B39" s="2" t="s">
        <v>30</v>
      </c>
    </row>
    <row r="41" spans="2:2">
      <c r="B41" s="2" t="s">
        <v>31</v>
      </c>
    </row>
    <row r="49" spans="1:1">
      <c r="A49" s="2" t="s">
        <v>32</v>
      </c>
    </row>
    <row r="52" spans="1:1">
      <c r="A52" s="2" t="s">
        <v>33</v>
      </c>
    </row>
    <row r="53" spans="1:1">
      <c r="A53" s="2" t="s">
        <v>34</v>
      </c>
    </row>
    <row r="56" spans="1:4">
      <c r="A56" s="2" t="s">
        <v>55</v>
      </c>
      <c r="D56" s="2" t="s">
        <v>36</v>
      </c>
    </row>
    <row r="59" spans="1:4">
      <c r="A59" s="2" t="s">
        <v>37</v>
      </c>
      <c r="D59" s="2" t="s">
        <v>38</v>
      </c>
    </row>
    <row r="60" spans="1:4">
      <c r="A60" s="2" t="s">
        <v>39</v>
      </c>
      <c r="D60" s="2" t="s">
        <v>40</v>
      </c>
    </row>
    <row r="66" spans="1:5">
      <c r="A66" s="2" t="s">
        <v>56</v>
      </c>
      <c r="D66" s="2" t="s">
        <v>42</v>
      </c>
      <c r="E66" s="2" t="s">
        <v>43</v>
      </c>
    </row>
    <row r="67" spans="1:5">
      <c r="A67" s="2" t="s">
        <v>57</v>
      </c>
      <c r="E67" s="2" t="s">
        <v>45</v>
      </c>
    </row>
  </sheetData>
  <mergeCells count="9">
    <mergeCell ref="A4:B4"/>
    <mergeCell ref="A22:E22"/>
    <mergeCell ref="A23:E23"/>
    <mergeCell ref="A19:A21"/>
    <mergeCell ref="B19:B21"/>
    <mergeCell ref="D19:D21"/>
    <mergeCell ref="E19:E21"/>
    <mergeCell ref="F19:F21"/>
    <mergeCell ref="G19:G21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workbookViewId="0">
      <selection activeCell="A65" sqref="A65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.8571428571429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45993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58</v>
      </c>
      <c r="B7" s="3"/>
    </row>
    <row r="8" spans="1:1">
      <c r="A8" s="76"/>
    </row>
    <row r="10" spans="1:1">
      <c r="A10" s="2" t="s">
        <v>3</v>
      </c>
    </row>
    <row r="12" spans="2:2">
      <c r="B12" s="2" t="s">
        <v>4</v>
      </c>
    </row>
    <row r="13" spans="2:2">
      <c r="B13" s="2" t="s">
        <v>5</v>
      </c>
    </row>
    <row r="16" spans="1:1">
      <c r="A16" s="2" t="s">
        <v>6</v>
      </c>
    </row>
    <row r="17" ht="15" spans="2:2">
      <c r="B17" s="50"/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32">
        <v>1</v>
      </c>
      <c r="B19" s="97" t="s">
        <v>13</v>
      </c>
      <c r="C19" s="98" t="s">
        <v>59</v>
      </c>
      <c r="D19" s="99">
        <v>10695</v>
      </c>
      <c r="E19" s="35">
        <v>10128.9</v>
      </c>
      <c r="F19" s="32" t="s">
        <v>15</v>
      </c>
      <c r="G19" s="36">
        <f>E19*A19</f>
        <v>10128.9</v>
      </c>
    </row>
    <row r="20" spans="1:7">
      <c r="A20" s="37"/>
      <c r="B20" s="100"/>
      <c r="C20" s="101" t="s">
        <v>60</v>
      </c>
      <c r="D20" s="102"/>
      <c r="E20" s="40"/>
      <c r="F20" s="37"/>
      <c r="G20" s="41"/>
    </row>
    <row r="21" spans="1:7">
      <c r="A21" s="37"/>
      <c r="B21" s="100"/>
      <c r="C21" s="101" t="s">
        <v>61</v>
      </c>
      <c r="D21" s="102"/>
      <c r="E21" s="40"/>
      <c r="F21" s="37"/>
      <c r="G21" s="41"/>
    </row>
    <row r="22" ht="15" spans="1:7">
      <c r="A22" s="42"/>
      <c r="B22" s="103"/>
      <c r="C22" s="104" t="s">
        <v>62</v>
      </c>
      <c r="D22" s="105"/>
      <c r="E22" s="45"/>
      <c r="F22" s="42"/>
      <c r="G22" s="46"/>
    </row>
    <row r="23" ht="15" spans="1:7">
      <c r="A23" s="56" t="s">
        <v>63</v>
      </c>
      <c r="B23" s="66"/>
      <c r="C23" s="66"/>
      <c r="D23" s="57"/>
      <c r="E23" s="58"/>
      <c r="F23" s="67" t="s">
        <v>15</v>
      </c>
      <c r="G23" s="106">
        <v>-8795</v>
      </c>
    </row>
    <row r="24" ht="17.25" spans="1:7">
      <c r="A24" s="24" t="s">
        <v>19</v>
      </c>
      <c r="B24" s="47"/>
      <c r="C24" s="47"/>
      <c r="D24" s="25"/>
      <c r="E24" s="26"/>
      <c r="F24" s="27" t="s">
        <v>15</v>
      </c>
      <c r="G24" s="28">
        <f>SUM(G19:G23)</f>
        <v>1333.9</v>
      </c>
    </row>
    <row r="25" ht="16.5" spans="1:7">
      <c r="A25" s="29"/>
      <c r="B25" s="29"/>
      <c r="C25" s="29"/>
      <c r="D25" s="29"/>
      <c r="E25" s="29"/>
      <c r="F25" s="30"/>
      <c r="G25" s="31"/>
    </row>
    <row r="26" spans="1:1">
      <c r="A26" s="2" t="s">
        <v>20</v>
      </c>
    </row>
    <row r="27" spans="2:2">
      <c r="B27" s="2" t="s">
        <v>21</v>
      </c>
    </row>
    <row r="29" s="2" customFormat="1" spans="1:1">
      <c r="A29" s="2" t="s">
        <v>22</v>
      </c>
    </row>
    <row r="30" s="2" customFormat="1" spans="2:2">
      <c r="B30" s="2" t="s">
        <v>64</v>
      </c>
    </row>
    <row r="32" spans="1:1">
      <c r="A32" s="2" t="s">
        <v>26</v>
      </c>
    </row>
    <row r="33" spans="2:2">
      <c r="B33" s="2" t="s">
        <v>65</v>
      </c>
    </row>
    <row r="35" spans="1:1">
      <c r="A35" s="2" t="s">
        <v>28</v>
      </c>
    </row>
    <row r="36" spans="2:2">
      <c r="B36" s="2" t="s">
        <v>29</v>
      </c>
    </row>
    <row r="38" spans="2:2">
      <c r="B38" s="2" t="s">
        <v>30</v>
      </c>
    </row>
    <row r="40" spans="2:2">
      <c r="B40" s="2" t="s">
        <v>31</v>
      </c>
    </row>
    <row r="48" spans="1:1">
      <c r="A48" s="2" t="s">
        <v>32</v>
      </c>
    </row>
    <row r="51" spans="1:1">
      <c r="A51" s="2" t="s">
        <v>33</v>
      </c>
    </row>
    <row r="52" spans="1:1">
      <c r="A52" s="2" t="s">
        <v>34</v>
      </c>
    </row>
    <row r="55" spans="1:4">
      <c r="A55" s="2" t="s">
        <v>55</v>
      </c>
      <c r="D55" s="2" t="s">
        <v>36</v>
      </c>
    </row>
    <row r="58" spans="1:4">
      <c r="A58" s="2" t="s">
        <v>37</v>
      </c>
      <c r="D58" s="2" t="s">
        <v>38</v>
      </c>
    </row>
    <row r="59" spans="1:4">
      <c r="A59" s="2" t="s">
        <v>39</v>
      </c>
      <c r="D59" s="2" t="s">
        <v>40</v>
      </c>
    </row>
    <row r="65" spans="1:5">
      <c r="A65" s="2" t="s">
        <v>66</v>
      </c>
      <c r="D65" s="2" t="s">
        <v>42</v>
      </c>
      <c r="E65" s="2" t="s">
        <v>43</v>
      </c>
    </row>
    <row r="66" spans="1:5">
      <c r="A66" s="2" t="s">
        <v>57</v>
      </c>
      <c r="E66" s="2" t="s">
        <v>45</v>
      </c>
    </row>
  </sheetData>
  <mergeCells count="9">
    <mergeCell ref="A4:B4"/>
    <mergeCell ref="A23:E23"/>
    <mergeCell ref="A24:E24"/>
    <mergeCell ref="A19:A22"/>
    <mergeCell ref="B19:B22"/>
    <mergeCell ref="D19:D22"/>
    <mergeCell ref="E19:E22"/>
    <mergeCell ref="F19:F22"/>
    <mergeCell ref="G19:G22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7"/>
  <sheetViews>
    <sheetView topLeftCell="A33" workbookViewId="0">
      <selection activeCell="A86" sqref="A86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3" ht="15" customHeight="1"/>
    <row r="4" spans="1:2">
      <c r="A4" s="3">
        <v>45993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67</v>
      </c>
    </row>
    <row r="8" spans="1:1">
      <c r="A8" s="3" t="s">
        <v>68</v>
      </c>
    </row>
    <row r="9" spans="1:1">
      <c r="A9" s="3" t="s">
        <v>69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6</v>
      </c>
    </row>
    <row r="18" ht="15"/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4</v>
      </c>
      <c r="B20" s="9" t="s">
        <v>13</v>
      </c>
      <c r="C20" s="10" t="s">
        <v>70</v>
      </c>
      <c r="D20" s="11">
        <v>151995</v>
      </c>
      <c r="E20" s="12">
        <f>(D20*0.76)</f>
        <v>115516.2</v>
      </c>
      <c r="F20" s="9" t="s">
        <v>15</v>
      </c>
      <c r="G20" s="13">
        <f>E20*A20</f>
        <v>462064.8</v>
      </c>
    </row>
    <row r="21" spans="1:7">
      <c r="A21" s="14"/>
      <c r="B21" s="14"/>
      <c r="C21" s="15" t="s">
        <v>71</v>
      </c>
      <c r="D21" s="16"/>
      <c r="E21" s="17"/>
      <c r="F21" s="14"/>
      <c r="G21" s="18"/>
    </row>
    <row r="22" ht="15" spans="1:7">
      <c r="A22" s="19"/>
      <c r="B22" s="19"/>
      <c r="C22" s="20" t="s">
        <v>72</v>
      </c>
      <c r="D22" s="21"/>
      <c r="E22" s="22"/>
      <c r="F22" s="19"/>
      <c r="G22" s="23"/>
    </row>
    <row r="23" spans="1:7">
      <c r="A23" s="9">
        <v>4</v>
      </c>
      <c r="B23" s="9" t="s">
        <v>13</v>
      </c>
      <c r="C23" s="10" t="s">
        <v>73</v>
      </c>
      <c r="D23" s="11">
        <v>76595</v>
      </c>
      <c r="E23" s="12">
        <f>(D23*0.76)-7000</f>
        <v>51212.2</v>
      </c>
      <c r="F23" s="9" t="s">
        <v>15</v>
      </c>
      <c r="G23" s="13">
        <f>E23*A23</f>
        <v>204848.8</v>
      </c>
    </row>
    <row r="24" spans="1:7">
      <c r="A24" s="14"/>
      <c r="B24" s="14"/>
      <c r="C24" s="15" t="s">
        <v>48</v>
      </c>
      <c r="D24" s="16"/>
      <c r="E24" s="17"/>
      <c r="F24" s="14"/>
      <c r="G24" s="18"/>
    </row>
    <row r="25" ht="15" spans="1:7">
      <c r="A25" s="19"/>
      <c r="B25" s="19"/>
      <c r="C25" s="20" t="s">
        <v>74</v>
      </c>
      <c r="D25" s="21"/>
      <c r="E25" s="22"/>
      <c r="F25" s="19"/>
      <c r="G25" s="23"/>
    </row>
    <row r="26" spans="1:7">
      <c r="A26" s="9">
        <v>3</v>
      </c>
      <c r="B26" s="9" t="s">
        <v>13</v>
      </c>
      <c r="C26" s="10" t="s">
        <v>75</v>
      </c>
      <c r="D26" s="11">
        <v>50995</v>
      </c>
      <c r="E26" s="12">
        <f>(D26*0.76)-7000</f>
        <v>31756.2</v>
      </c>
      <c r="F26" s="9" t="s">
        <v>15</v>
      </c>
      <c r="G26" s="13">
        <f>E26*A26</f>
        <v>95268.6</v>
      </c>
    </row>
    <row r="27" spans="1:7">
      <c r="A27" s="14"/>
      <c r="B27" s="14"/>
      <c r="C27" s="15" t="s">
        <v>76</v>
      </c>
      <c r="D27" s="16"/>
      <c r="E27" s="17"/>
      <c r="F27" s="14"/>
      <c r="G27" s="18"/>
    </row>
    <row r="28" ht="15" spans="1:7">
      <c r="A28" s="19"/>
      <c r="B28" s="19"/>
      <c r="C28" s="20" t="s">
        <v>77</v>
      </c>
      <c r="D28" s="21"/>
      <c r="E28" s="22"/>
      <c r="F28" s="19"/>
      <c r="G28" s="23"/>
    </row>
    <row r="29" spans="1:7">
      <c r="A29" s="9">
        <v>5</v>
      </c>
      <c r="B29" s="9" t="s">
        <v>13</v>
      </c>
      <c r="C29" s="10" t="s">
        <v>78</v>
      </c>
      <c r="D29" s="11">
        <v>42995</v>
      </c>
      <c r="E29" s="12">
        <f>(D29*0.76)-6500</f>
        <v>26176.2</v>
      </c>
      <c r="F29" s="9" t="s">
        <v>15</v>
      </c>
      <c r="G29" s="13">
        <f>E29*A29</f>
        <v>130881</v>
      </c>
    </row>
    <row r="30" spans="1:7">
      <c r="A30" s="14"/>
      <c r="B30" s="14"/>
      <c r="C30" s="15" t="s">
        <v>76</v>
      </c>
      <c r="D30" s="16"/>
      <c r="E30" s="17"/>
      <c r="F30" s="14"/>
      <c r="G30" s="18"/>
    </row>
    <row r="31" ht="15" spans="1:7">
      <c r="A31" s="19"/>
      <c r="B31" s="19"/>
      <c r="C31" s="20" t="s">
        <v>79</v>
      </c>
      <c r="D31" s="21"/>
      <c r="E31" s="22"/>
      <c r="F31" s="19"/>
      <c r="G31" s="23"/>
    </row>
    <row r="32" spans="1:7">
      <c r="A32" s="9">
        <v>4</v>
      </c>
      <c r="B32" s="9" t="s">
        <v>13</v>
      </c>
      <c r="C32" s="10" t="s">
        <v>80</v>
      </c>
      <c r="D32" s="11">
        <v>33995</v>
      </c>
      <c r="E32" s="12">
        <f>(D32*0.76)-6500</f>
        <v>19336.2</v>
      </c>
      <c r="F32" s="9" t="s">
        <v>15</v>
      </c>
      <c r="G32" s="13">
        <f>E32*A32</f>
        <v>77344.8</v>
      </c>
    </row>
    <row r="33" spans="1:7">
      <c r="A33" s="14"/>
      <c r="B33" s="14"/>
      <c r="C33" s="15" t="s">
        <v>76</v>
      </c>
      <c r="D33" s="16"/>
      <c r="E33" s="17"/>
      <c r="F33" s="14"/>
      <c r="G33" s="18"/>
    </row>
    <row r="34" ht="15" spans="1:7">
      <c r="A34" s="19"/>
      <c r="B34" s="19"/>
      <c r="C34" s="20" t="s">
        <v>81</v>
      </c>
      <c r="D34" s="21"/>
      <c r="E34" s="22"/>
      <c r="F34" s="19"/>
      <c r="G34" s="23"/>
    </row>
    <row r="35" spans="1:7">
      <c r="A35" s="9">
        <v>1</v>
      </c>
      <c r="B35" s="9" t="s">
        <v>13</v>
      </c>
      <c r="C35" s="10" t="s">
        <v>82</v>
      </c>
      <c r="D35" s="11">
        <v>30995</v>
      </c>
      <c r="E35" s="12">
        <f>(D35*0.76)-6500</f>
        <v>17056.2</v>
      </c>
      <c r="F35" s="9" t="s">
        <v>15</v>
      </c>
      <c r="G35" s="13">
        <f>E35*A35</f>
        <v>17056.2</v>
      </c>
    </row>
    <row r="36" spans="1:7">
      <c r="A36" s="14"/>
      <c r="B36" s="14"/>
      <c r="C36" s="15" t="s">
        <v>76</v>
      </c>
      <c r="D36" s="16"/>
      <c r="E36" s="17"/>
      <c r="F36" s="14"/>
      <c r="G36" s="18"/>
    </row>
    <row r="37" ht="15" spans="1:7">
      <c r="A37" s="19"/>
      <c r="B37" s="19"/>
      <c r="C37" s="20" t="s">
        <v>83</v>
      </c>
      <c r="D37" s="21"/>
      <c r="E37" s="22"/>
      <c r="F37" s="19"/>
      <c r="G37" s="23"/>
    </row>
    <row r="38" ht="15" spans="1:7">
      <c r="A38" s="56" t="s">
        <v>18</v>
      </c>
      <c r="B38" s="66"/>
      <c r="C38" s="66"/>
      <c r="D38" s="57"/>
      <c r="E38" s="58"/>
      <c r="F38" s="67" t="s">
        <v>15</v>
      </c>
      <c r="G38" s="60">
        <v>1000</v>
      </c>
    </row>
    <row r="39" ht="17.25" spans="1:7">
      <c r="A39" s="24" t="s">
        <v>19</v>
      </c>
      <c r="B39" s="47"/>
      <c r="C39" s="47"/>
      <c r="D39" s="25"/>
      <c r="E39" s="26"/>
      <c r="F39" s="48" t="s">
        <v>15</v>
      </c>
      <c r="G39" s="28">
        <f>SUM(G20:G38)</f>
        <v>988464.2</v>
      </c>
    </row>
    <row r="40" ht="16.5" spans="1:7">
      <c r="A40" s="29"/>
      <c r="B40" s="29"/>
      <c r="C40" s="29"/>
      <c r="D40" s="29"/>
      <c r="E40" s="29"/>
      <c r="F40" s="49"/>
      <c r="G40" s="31"/>
    </row>
    <row r="41" spans="1:1">
      <c r="A41" s="2" t="s">
        <v>20</v>
      </c>
    </row>
    <row r="42" spans="2:2">
      <c r="B42" s="2" t="s">
        <v>21</v>
      </c>
    </row>
    <row r="44" s="2" customFormat="1" spans="1:1">
      <c r="A44" s="2" t="s">
        <v>84</v>
      </c>
    </row>
    <row r="45" customFormat="1" ht="15" spans="1:2">
      <c r="A45" s="55"/>
      <c r="B45" s="2" t="s">
        <v>85</v>
      </c>
    </row>
    <row r="47" spans="1:1">
      <c r="A47" s="2" t="s">
        <v>22</v>
      </c>
    </row>
    <row r="48" spans="2:2">
      <c r="B48" s="71" t="s">
        <v>86</v>
      </c>
    </row>
    <row r="49" spans="2:2">
      <c r="B49" s="70" t="s">
        <v>87</v>
      </c>
    </row>
    <row r="50" spans="2:2">
      <c r="B50" s="70" t="s">
        <v>88</v>
      </c>
    </row>
    <row r="51" spans="2:2">
      <c r="B51" s="2" t="s">
        <v>89</v>
      </c>
    </row>
    <row r="52" spans="2:2">
      <c r="B52" s="2" t="s">
        <v>52</v>
      </c>
    </row>
    <row r="53" spans="2:2">
      <c r="B53" s="2" t="s">
        <v>53</v>
      </c>
    </row>
    <row r="55" spans="1:1">
      <c r="A55" s="2" t="s">
        <v>26</v>
      </c>
    </row>
    <row r="56" customFormat="1" ht="15" spans="2:2">
      <c r="B56" s="2" t="s">
        <v>90</v>
      </c>
    </row>
    <row r="57" customFormat="1" ht="15" spans="2:2">
      <c r="B57" s="2" t="s">
        <v>54</v>
      </c>
    </row>
    <row r="58" s="1" customFormat="1" spans="2:2">
      <c r="B58" s="2"/>
    </row>
    <row r="59" spans="1:1">
      <c r="A59" s="2" t="s">
        <v>28</v>
      </c>
    </row>
    <row r="60" spans="2:2">
      <c r="B60" s="2" t="s">
        <v>29</v>
      </c>
    </row>
    <row r="61" s="1" customFormat="1" spans="2:2">
      <c r="B61" s="50"/>
    </row>
    <row r="62" spans="2:2">
      <c r="B62" s="2" t="s">
        <v>30</v>
      </c>
    </row>
    <row r="64" spans="2:2">
      <c r="B64" s="2" t="s">
        <v>31</v>
      </c>
    </row>
    <row r="66" spans="2:2">
      <c r="B66" s="52" t="s">
        <v>91</v>
      </c>
    </row>
    <row r="68" spans="2:2">
      <c r="B68" s="52"/>
    </row>
    <row r="69" spans="2:2">
      <c r="B69" s="52"/>
    </row>
    <row r="70" spans="1:1">
      <c r="A70" s="2" t="s">
        <v>32</v>
      </c>
    </row>
    <row r="73" spans="1:1">
      <c r="A73" s="2" t="s">
        <v>33</v>
      </c>
    </row>
    <row r="74" spans="1:1">
      <c r="A74" s="2" t="s">
        <v>34</v>
      </c>
    </row>
    <row r="77" spans="1:4">
      <c r="A77" s="2" t="s">
        <v>35</v>
      </c>
      <c r="D77" s="2" t="s">
        <v>36</v>
      </c>
    </row>
    <row r="80" spans="1:4">
      <c r="A80" s="2" t="s">
        <v>37</v>
      </c>
      <c r="D80" s="2" t="s">
        <v>38</v>
      </c>
    </row>
    <row r="81" spans="1:4">
      <c r="A81" s="2" t="s">
        <v>39</v>
      </c>
      <c r="D81" s="2" t="s">
        <v>40</v>
      </c>
    </row>
    <row r="86" spans="1:5">
      <c r="A86" s="2" t="s">
        <v>92</v>
      </c>
      <c r="D86" s="2" t="s">
        <v>42</v>
      </c>
      <c r="E86" s="2" t="s">
        <v>43</v>
      </c>
    </row>
    <row r="87" spans="1:5">
      <c r="A87" s="2" t="s">
        <v>93</v>
      </c>
      <c r="E87" s="2" t="s">
        <v>45</v>
      </c>
    </row>
  </sheetData>
  <mergeCells count="39">
    <mergeCell ref="A4:B4"/>
    <mergeCell ref="A38:E38"/>
    <mergeCell ref="A39:E39"/>
    <mergeCell ref="A20:A22"/>
    <mergeCell ref="A23:A25"/>
    <mergeCell ref="A26:A28"/>
    <mergeCell ref="A29:A31"/>
    <mergeCell ref="A32:A34"/>
    <mergeCell ref="A35:A37"/>
    <mergeCell ref="B20:B22"/>
    <mergeCell ref="B23:B25"/>
    <mergeCell ref="B26:B28"/>
    <mergeCell ref="B29:B31"/>
    <mergeCell ref="B32:B34"/>
    <mergeCell ref="B35:B37"/>
    <mergeCell ref="D20:D22"/>
    <mergeCell ref="D23:D25"/>
    <mergeCell ref="D26:D28"/>
    <mergeCell ref="D29:D31"/>
    <mergeCell ref="D32:D34"/>
    <mergeCell ref="D35:D37"/>
    <mergeCell ref="E20:E22"/>
    <mergeCell ref="E23:E25"/>
    <mergeCell ref="E26:E28"/>
    <mergeCell ref="E29:E31"/>
    <mergeCell ref="E32:E34"/>
    <mergeCell ref="E35:E37"/>
    <mergeCell ref="F20:F22"/>
    <mergeCell ref="F23:F25"/>
    <mergeCell ref="F26:F28"/>
    <mergeCell ref="F29:F31"/>
    <mergeCell ref="F32:F34"/>
    <mergeCell ref="F35:F37"/>
    <mergeCell ref="G20:G22"/>
    <mergeCell ref="G23:G25"/>
    <mergeCell ref="G26:G28"/>
    <mergeCell ref="G29:G31"/>
    <mergeCell ref="G32:G34"/>
    <mergeCell ref="G35:G37"/>
  </mergeCells>
  <pageMargins left="0.393055555555556" right="0.17" top="0.84" bottom="0.629861111111111" header="0.5" footer="0.196527777777778"/>
  <pageSetup paperSize="1" scale="56" orientation="portrait" horizontalDpi="120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6"/>
  <sheetViews>
    <sheetView topLeftCell="A31" workbookViewId="0">
      <selection activeCell="C21" sqref="C21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45993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94</v>
      </c>
    </row>
    <row r="8" spans="1:1">
      <c r="A8" s="3" t="s">
        <v>95</v>
      </c>
    </row>
    <row r="9" spans="1:1">
      <c r="A9" s="3" t="s">
        <v>96</v>
      </c>
    </row>
    <row r="10" spans="1:1">
      <c r="A10" s="3" t="s">
        <v>97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6</v>
      </c>
    </row>
    <row r="19" ht="15" spans="3:3">
      <c r="C19" s="79" t="s">
        <v>98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80</v>
      </c>
      <c r="D21" s="11">
        <v>33995</v>
      </c>
      <c r="E21" s="12">
        <f>(D21*0.76)-6500</f>
        <v>19336.2</v>
      </c>
      <c r="F21" s="9" t="s">
        <v>15</v>
      </c>
      <c r="G21" s="13">
        <f>E21*A21</f>
        <v>19336.2</v>
      </c>
    </row>
    <row r="22" spans="1:7">
      <c r="A22" s="14"/>
      <c r="B22" s="14"/>
      <c r="C22" s="15" t="s">
        <v>76</v>
      </c>
      <c r="D22" s="16"/>
      <c r="E22" s="17"/>
      <c r="F22" s="14"/>
      <c r="G22" s="18"/>
    </row>
    <row r="23" ht="15" spans="1:7">
      <c r="A23" s="19"/>
      <c r="B23" s="19"/>
      <c r="C23" s="20" t="s">
        <v>81</v>
      </c>
      <c r="D23" s="21"/>
      <c r="E23" s="22"/>
      <c r="F23" s="19"/>
      <c r="G23" s="23"/>
    </row>
    <row r="24" ht="15" spans="1:7">
      <c r="A24" s="56" t="s">
        <v>18</v>
      </c>
      <c r="B24" s="66"/>
      <c r="C24" s="66"/>
      <c r="D24" s="57"/>
      <c r="E24" s="58"/>
      <c r="F24" s="67" t="s">
        <v>15</v>
      </c>
      <c r="G24" s="60">
        <v>600</v>
      </c>
    </row>
    <row r="25" ht="17.25" spans="1:7">
      <c r="A25" s="24" t="s">
        <v>19</v>
      </c>
      <c r="B25" s="47"/>
      <c r="C25" s="47"/>
      <c r="D25" s="25"/>
      <c r="E25" s="26"/>
      <c r="F25" s="48" t="s">
        <v>15</v>
      </c>
      <c r="G25" s="28">
        <f>SUM(G21:G24)</f>
        <v>19936.2</v>
      </c>
    </row>
    <row r="26" ht="16.5" spans="1:7">
      <c r="A26" s="29"/>
      <c r="B26" s="29"/>
      <c r="C26" s="29"/>
      <c r="D26" s="29"/>
      <c r="E26" s="29"/>
      <c r="F26" s="49"/>
      <c r="G26" s="31"/>
    </row>
    <row r="27" ht="15" spans="3:3">
      <c r="C27" s="79" t="s">
        <v>99</v>
      </c>
    </row>
    <row r="28" ht="25.5" customHeight="1" spans="1:7">
      <c r="A28" s="5" t="s">
        <v>7</v>
      </c>
      <c r="B28" s="5" t="s">
        <v>8</v>
      </c>
      <c r="C28" s="5" t="s">
        <v>9</v>
      </c>
      <c r="D28" s="5" t="s">
        <v>10</v>
      </c>
      <c r="E28" s="6" t="s">
        <v>11</v>
      </c>
      <c r="F28" s="7"/>
      <c r="G28" s="8" t="s">
        <v>12</v>
      </c>
    </row>
    <row r="29" spans="1:7">
      <c r="A29" s="32">
        <v>1</v>
      </c>
      <c r="B29" s="32" t="s">
        <v>13</v>
      </c>
      <c r="C29" s="33" t="s">
        <v>100</v>
      </c>
      <c r="D29" s="34">
        <v>46595</v>
      </c>
      <c r="E29" s="35">
        <f>(D29*0.76)-7000</f>
        <v>28412.2</v>
      </c>
      <c r="F29" s="32" t="s">
        <v>15</v>
      </c>
      <c r="G29" s="36">
        <f>E29*A29</f>
        <v>28412.2</v>
      </c>
    </row>
    <row r="30" spans="1:7">
      <c r="A30" s="37"/>
      <c r="B30" s="37"/>
      <c r="C30" s="38" t="s">
        <v>48</v>
      </c>
      <c r="D30" s="39"/>
      <c r="E30" s="40"/>
      <c r="F30" s="37"/>
      <c r="G30" s="41"/>
    </row>
    <row r="31" ht="15" spans="1:7">
      <c r="A31" s="42"/>
      <c r="B31" s="42"/>
      <c r="C31" s="43" t="s">
        <v>101</v>
      </c>
      <c r="D31" s="44"/>
      <c r="E31" s="45"/>
      <c r="F31" s="42"/>
      <c r="G31" s="46"/>
    </row>
    <row r="32" ht="15" spans="1:7">
      <c r="A32" s="56" t="s">
        <v>18</v>
      </c>
      <c r="B32" s="66"/>
      <c r="C32" s="66"/>
      <c r="D32" s="57"/>
      <c r="E32" s="58"/>
      <c r="F32" s="67" t="s">
        <v>15</v>
      </c>
      <c r="G32" s="60">
        <v>600</v>
      </c>
    </row>
    <row r="33" ht="17.25" spans="1:7">
      <c r="A33" s="24" t="s">
        <v>19</v>
      </c>
      <c r="B33" s="47"/>
      <c r="C33" s="47"/>
      <c r="D33" s="25"/>
      <c r="E33" s="26"/>
      <c r="F33" s="48" t="s">
        <v>15</v>
      </c>
      <c r="G33" s="28">
        <f>SUM(G29:G32)</f>
        <v>29012.2</v>
      </c>
    </row>
    <row r="34" ht="16.5" spans="1:7">
      <c r="A34" s="29"/>
      <c r="B34" s="29"/>
      <c r="C34" s="29"/>
      <c r="D34" s="29"/>
      <c r="E34" s="29"/>
      <c r="F34" s="49"/>
      <c r="G34" s="31"/>
    </row>
    <row r="35" spans="1:1">
      <c r="A35" s="2" t="s">
        <v>20</v>
      </c>
    </row>
    <row r="36" spans="2:2">
      <c r="B36" s="2" t="s">
        <v>21</v>
      </c>
    </row>
    <row r="38" s="2" customFormat="1" spans="1:1">
      <c r="A38" s="2" t="s">
        <v>84</v>
      </c>
    </row>
    <row r="39" customFormat="1" ht="15" spans="1:2">
      <c r="A39" s="55"/>
      <c r="B39" s="2" t="s">
        <v>85</v>
      </c>
    </row>
    <row r="41" spans="1:1">
      <c r="A41" s="2" t="s">
        <v>22</v>
      </c>
    </row>
    <row r="42" spans="2:2">
      <c r="B42" s="2" t="s">
        <v>51</v>
      </c>
    </row>
    <row r="43" spans="2:2">
      <c r="B43" s="2" t="s">
        <v>52</v>
      </c>
    </row>
    <row r="44" spans="2:2">
      <c r="B44" s="2" t="s">
        <v>53</v>
      </c>
    </row>
    <row r="46" spans="1:1">
      <c r="A46" s="2" t="s">
        <v>26</v>
      </c>
    </row>
    <row r="47" customFormat="1" ht="15" spans="2:2">
      <c r="B47" s="2" t="s">
        <v>54</v>
      </c>
    </row>
    <row r="48" s="1" customFormat="1" spans="2:2">
      <c r="B48" s="2"/>
    </row>
    <row r="49" spans="1:1">
      <c r="A49" s="2" t="s">
        <v>28</v>
      </c>
    </row>
    <row r="50" spans="2:2">
      <c r="B50" s="2" t="s">
        <v>29</v>
      </c>
    </row>
    <row r="51" s="1" customFormat="1" spans="2:2">
      <c r="B51" s="50"/>
    </row>
    <row r="52" spans="2:2">
      <c r="B52" s="2" t="s">
        <v>30</v>
      </c>
    </row>
    <row r="54" spans="2:2">
      <c r="B54" s="2" t="s">
        <v>31</v>
      </c>
    </row>
    <row r="57" spans="2:2">
      <c r="B57" s="52"/>
    </row>
    <row r="58" spans="2:2">
      <c r="B58" s="52"/>
    </row>
    <row r="59" spans="1:1">
      <c r="A59" s="2" t="s">
        <v>32</v>
      </c>
    </row>
    <row r="62" spans="1:1">
      <c r="A62" s="2" t="s">
        <v>33</v>
      </c>
    </row>
    <row r="63" spans="1:1">
      <c r="A63" s="2" t="s">
        <v>34</v>
      </c>
    </row>
    <row r="66" spans="1:4">
      <c r="A66" s="2" t="s">
        <v>35</v>
      </c>
      <c r="D66" s="2" t="s">
        <v>36</v>
      </c>
    </row>
    <row r="69" spans="1:4">
      <c r="A69" s="2" t="s">
        <v>37</v>
      </c>
      <c r="D69" s="2" t="s">
        <v>38</v>
      </c>
    </row>
    <row r="70" spans="1:4">
      <c r="A70" s="2" t="s">
        <v>39</v>
      </c>
      <c r="D70" s="2" t="s">
        <v>40</v>
      </c>
    </row>
    <row r="75" spans="1:5">
      <c r="A75" s="2" t="s">
        <v>102</v>
      </c>
      <c r="D75" s="2" t="s">
        <v>42</v>
      </c>
      <c r="E75" s="2" t="s">
        <v>43</v>
      </c>
    </row>
    <row r="76" spans="1:5">
      <c r="A76" s="2" t="s">
        <v>103</v>
      </c>
      <c r="E76" s="2" t="s">
        <v>45</v>
      </c>
    </row>
  </sheetData>
  <mergeCells count="17">
    <mergeCell ref="A4:B4"/>
    <mergeCell ref="A24:E24"/>
    <mergeCell ref="A25:E25"/>
    <mergeCell ref="A32:E32"/>
    <mergeCell ref="A33:E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</mergeCells>
  <pageMargins left="0.393055555555556" right="0.17" top="0.84" bottom="0.629861111111111" header="0.5" footer="0.196527777777778"/>
  <pageSetup paperSize="1" scale="63" orientation="portrait" horizontalDpi="120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0"/>
  <sheetViews>
    <sheetView workbookViewId="0">
      <selection activeCell="F11" sqref="F11"/>
    </sheetView>
  </sheetViews>
  <sheetFormatPr defaultColWidth="9.14285714285714" defaultRowHeight="14.25" outlineLevelCol="7"/>
  <cols>
    <col min="1" max="1" width="6.57142857142857" style="2" customWidth="1"/>
    <col min="2" max="2" width="10.4285714285714" style="2" customWidth="1"/>
    <col min="3" max="3" width="52.5714285714286" style="2" customWidth="1"/>
    <col min="4" max="4" width="11.7142857142857" style="2" customWidth="1"/>
    <col min="5" max="6" width="14.7142857142857" style="2" customWidth="1"/>
    <col min="7" max="7" width="5.71428571428571" style="2" customWidth="1"/>
    <col min="8" max="8" width="15.4285714285714" style="2" customWidth="1"/>
    <col min="9" max="16384" width="9.14285714285714" style="2"/>
  </cols>
  <sheetData>
    <row r="4" spans="1:2">
      <c r="A4" s="3">
        <v>45994</v>
      </c>
      <c r="B4" s="3"/>
    </row>
    <row r="5" spans="1:2">
      <c r="A5" s="3"/>
      <c r="B5" s="3"/>
    </row>
    <row r="6" spans="1:2">
      <c r="A6" s="3"/>
      <c r="B6" s="3"/>
    </row>
    <row r="7" spans="1:2">
      <c r="A7" s="93" t="s">
        <v>104</v>
      </c>
      <c r="B7" s="3"/>
    </row>
    <row r="8" spans="1:2">
      <c r="A8" s="93" t="s">
        <v>105</v>
      </c>
      <c r="B8" s="3"/>
    </row>
    <row r="9" spans="1:1">
      <c r="A9" s="93" t="s">
        <v>106</v>
      </c>
    </row>
    <row r="10" spans="1:1">
      <c r="A10" s="93" t="s">
        <v>107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9" spans="1:1">
      <c r="A19" s="2" t="s">
        <v>108</v>
      </c>
    </row>
    <row r="20" ht="15" spans="3:3">
      <c r="C20" s="92"/>
    </row>
    <row r="21" ht="25.5" customHeight="1" spans="1:8">
      <c r="A21" s="5" t="s">
        <v>7</v>
      </c>
      <c r="B21" s="5" t="s">
        <v>8</v>
      </c>
      <c r="C21" s="5" t="s">
        <v>9</v>
      </c>
      <c r="D21" s="5" t="s">
        <v>10</v>
      </c>
      <c r="E21" s="5" t="s">
        <v>109</v>
      </c>
      <c r="F21" s="6" t="s">
        <v>11</v>
      </c>
      <c r="G21" s="7"/>
      <c r="H21" s="8" t="s">
        <v>12</v>
      </c>
    </row>
    <row r="22" spans="1:8">
      <c r="A22" s="9">
        <v>2</v>
      </c>
      <c r="B22" s="9" t="s">
        <v>13</v>
      </c>
      <c r="C22" s="10" t="s">
        <v>14</v>
      </c>
      <c r="D22" s="11">
        <v>113195</v>
      </c>
      <c r="E22" s="11">
        <f>D22/1.12</f>
        <v>101066.964285714</v>
      </c>
      <c r="F22" s="12">
        <f>(E22*0.76)-7000</f>
        <v>69810.8928571429</v>
      </c>
      <c r="G22" s="9" t="s">
        <v>15</v>
      </c>
      <c r="H22" s="13">
        <f>F22*A22</f>
        <v>139621.785714286</v>
      </c>
    </row>
    <row r="23" spans="1:8">
      <c r="A23" s="14"/>
      <c r="B23" s="14"/>
      <c r="C23" s="15" t="s">
        <v>16</v>
      </c>
      <c r="D23" s="16"/>
      <c r="E23" s="16"/>
      <c r="F23" s="17"/>
      <c r="G23" s="14"/>
      <c r="H23" s="18"/>
    </row>
    <row r="24" ht="15" spans="1:8">
      <c r="A24" s="14"/>
      <c r="B24" s="14"/>
      <c r="C24" s="15" t="s">
        <v>17</v>
      </c>
      <c r="D24" s="16"/>
      <c r="E24" s="16"/>
      <c r="F24" s="17"/>
      <c r="G24" s="19"/>
      <c r="H24" s="23"/>
    </row>
    <row r="25" ht="15" spans="1:8">
      <c r="A25" s="56" t="s">
        <v>18</v>
      </c>
      <c r="B25" s="57"/>
      <c r="C25" s="57"/>
      <c r="D25" s="57"/>
      <c r="E25" s="57"/>
      <c r="F25" s="58"/>
      <c r="G25" s="94" t="s">
        <v>15</v>
      </c>
      <c r="H25" s="65">
        <v>600</v>
      </c>
    </row>
    <row r="26" ht="17.25" spans="1:8">
      <c r="A26" s="95" t="s">
        <v>19</v>
      </c>
      <c r="B26" s="47"/>
      <c r="C26" s="47"/>
      <c r="D26" s="47"/>
      <c r="E26" s="47"/>
      <c r="F26" s="96"/>
      <c r="G26" s="48" t="s">
        <v>15</v>
      </c>
      <c r="H26" s="28">
        <f>SUM(H22:H25)</f>
        <v>140221.785714286</v>
      </c>
    </row>
    <row r="27" s="1" customFormat="1" ht="16.5" spans="1:8">
      <c r="A27" s="29"/>
      <c r="B27" s="29"/>
      <c r="C27" s="29"/>
      <c r="D27" s="29"/>
      <c r="E27" s="29"/>
      <c r="F27" s="29"/>
      <c r="G27" s="30"/>
      <c r="H27" s="31"/>
    </row>
    <row r="28" spans="1:1">
      <c r="A28" s="2" t="s">
        <v>20</v>
      </c>
    </row>
    <row r="29" spans="2:2">
      <c r="B29" s="2" t="s">
        <v>21</v>
      </c>
    </row>
    <row r="31" s="2" customFormat="1" spans="1:1">
      <c r="A31" s="2" t="s">
        <v>84</v>
      </c>
    </row>
    <row r="32" customFormat="1" ht="15" spans="1:2">
      <c r="A32" s="55"/>
      <c r="B32" s="2" t="s">
        <v>110</v>
      </c>
    </row>
    <row r="34" s="2" customFormat="1" spans="1:1">
      <c r="A34" s="2" t="s">
        <v>22</v>
      </c>
    </row>
    <row r="35" spans="2:2">
      <c r="B35" s="69" t="s">
        <v>23</v>
      </c>
    </row>
    <row r="36" spans="2:2">
      <c r="B36" s="70" t="s">
        <v>24</v>
      </c>
    </row>
    <row r="37" spans="2:2">
      <c r="B37" s="70" t="s">
        <v>25</v>
      </c>
    </row>
    <row r="39" spans="1:1">
      <c r="A39" s="2" t="s">
        <v>26</v>
      </c>
    </row>
    <row r="40" spans="2:2">
      <c r="B40" s="2" t="s">
        <v>27</v>
      </c>
    </row>
    <row r="42" spans="1:1">
      <c r="A42" s="2" t="s">
        <v>28</v>
      </c>
    </row>
    <row r="43" spans="2:2">
      <c r="B43" s="2" t="s">
        <v>111</v>
      </c>
    </row>
    <row r="45" spans="2:2">
      <c r="B45" s="2" t="s">
        <v>30</v>
      </c>
    </row>
    <row r="47" spans="2:2">
      <c r="B47" s="2" t="s">
        <v>31</v>
      </c>
    </row>
    <row r="49" spans="2:2">
      <c r="B49" s="52"/>
    </row>
    <row r="51" spans="2:2">
      <c r="B51" s="50"/>
    </row>
    <row r="53" spans="1:1">
      <c r="A53" s="2" t="s">
        <v>32</v>
      </c>
    </row>
    <row r="56" spans="1:1">
      <c r="A56" s="2" t="s">
        <v>33</v>
      </c>
    </row>
    <row r="57" spans="1:1">
      <c r="A57" s="2" t="s">
        <v>34</v>
      </c>
    </row>
    <row r="60" spans="1:4">
      <c r="A60" s="2" t="s">
        <v>112</v>
      </c>
      <c r="D60" s="2" t="s">
        <v>36</v>
      </c>
    </row>
    <row r="63" spans="1:4">
      <c r="A63" s="2" t="s">
        <v>37</v>
      </c>
      <c r="D63" s="2" t="s">
        <v>38</v>
      </c>
    </row>
    <row r="64" spans="1:4">
      <c r="A64" s="2" t="s">
        <v>39</v>
      </c>
      <c r="D64" s="2" t="s">
        <v>40</v>
      </c>
    </row>
    <row r="69" spans="1:6">
      <c r="A69" s="2" t="s">
        <v>113</v>
      </c>
      <c r="D69" s="2" t="s">
        <v>42</v>
      </c>
      <c r="F69" s="2" t="s">
        <v>43</v>
      </c>
    </row>
    <row r="70" spans="1:6">
      <c r="A70" s="2" t="s">
        <v>44</v>
      </c>
      <c r="F70" s="2" t="s">
        <v>45</v>
      </c>
    </row>
  </sheetData>
  <mergeCells count="10">
    <mergeCell ref="A4:B4"/>
    <mergeCell ref="A25:F25"/>
    <mergeCell ref="A26:F26"/>
    <mergeCell ref="A22:A24"/>
    <mergeCell ref="B22:B24"/>
    <mergeCell ref="D22:D24"/>
    <mergeCell ref="E22:E24"/>
    <mergeCell ref="F22:F24"/>
    <mergeCell ref="G22:G24"/>
    <mergeCell ref="H22:H24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7"/>
  <sheetViews>
    <sheetView topLeftCell="A65" workbookViewId="0">
      <selection activeCell="E78" sqref="E78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3" ht="15" customHeight="1"/>
    <row r="4" spans="1:2">
      <c r="A4" s="3">
        <v>45994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67</v>
      </c>
    </row>
    <row r="8" spans="1:1">
      <c r="A8" s="3" t="s">
        <v>68</v>
      </c>
    </row>
    <row r="9" spans="1:1">
      <c r="A9" s="3" t="s">
        <v>69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6</v>
      </c>
    </row>
    <row r="18" ht="15"/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4</v>
      </c>
      <c r="B20" s="9" t="s">
        <v>13</v>
      </c>
      <c r="C20" s="10" t="s">
        <v>70</v>
      </c>
      <c r="D20" s="11">
        <v>151995</v>
      </c>
      <c r="E20" s="12">
        <v>128516.2</v>
      </c>
      <c r="F20" s="9" t="s">
        <v>15</v>
      </c>
      <c r="G20" s="13">
        <f>E20*A20</f>
        <v>514064.8</v>
      </c>
    </row>
    <row r="21" spans="1:7">
      <c r="A21" s="14"/>
      <c r="B21" s="14"/>
      <c r="C21" s="15" t="s">
        <v>71</v>
      </c>
      <c r="D21" s="16"/>
      <c r="E21" s="17"/>
      <c r="F21" s="14"/>
      <c r="G21" s="18"/>
    </row>
    <row r="22" ht="15" spans="1:7">
      <c r="A22" s="19"/>
      <c r="B22" s="19"/>
      <c r="C22" s="20" t="s">
        <v>72</v>
      </c>
      <c r="D22" s="21"/>
      <c r="E22" s="22"/>
      <c r="F22" s="19"/>
      <c r="G22" s="23"/>
    </row>
    <row r="23" spans="1:7">
      <c r="A23" s="9">
        <v>4</v>
      </c>
      <c r="B23" s="9" t="s">
        <v>13</v>
      </c>
      <c r="C23" s="10" t="s">
        <v>73</v>
      </c>
      <c r="D23" s="11">
        <v>76595</v>
      </c>
      <c r="E23" s="12">
        <v>55212.2</v>
      </c>
      <c r="F23" s="9" t="s">
        <v>15</v>
      </c>
      <c r="G23" s="13">
        <f>E23*A23</f>
        <v>220848.8</v>
      </c>
    </row>
    <row r="24" spans="1:7">
      <c r="A24" s="14"/>
      <c r="B24" s="14"/>
      <c r="C24" s="15" t="s">
        <v>48</v>
      </c>
      <c r="D24" s="16"/>
      <c r="E24" s="17"/>
      <c r="F24" s="14"/>
      <c r="G24" s="18"/>
    </row>
    <row r="25" ht="15" spans="1:7">
      <c r="A25" s="19"/>
      <c r="B25" s="19"/>
      <c r="C25" s="20" t="s">
        <v>74</v>
      </c>
      <c r="D25" s="21"/>
      <c r="E25" s="22"/>
      <c r="F25" s="19"/>
      <c r="G25" s="23"/>
    </row>
    <row r="26" spans="1:7">
      <c r="A26" s="9">
        <v>3</v>
      </c>
      <c r="B26" s="9" t="s">
        <v>13</v>
      </c>
      <c r="C26" s="10" t="s">
        <v>75</v>
      </c>
      <c r="D26" s="11">
        <v>50995</v>
      </c>
      <c r="E26" s="12">
        <v>36756.2</v>
      </c>
      <c r="F26" s="9" t="s">
        <v>15</v>
      </c>
      <c r="G26" s="13">
        <f>E26*A26</f>
        <v>110268.6</v>
      </c>
    </row>
    <row r="27" spans="1:7">
      <c r="A27" s="14"/>
      <c r="B27" s="14"/>
      <c r="C27" s="15" t="s">
        <v>76</v>
      </c>
      <c r="D27" s="16"/>
      <c r="E27" s="17"/>
      <c r="F27" s="14"/>
      <c r="G27" s="18"/>
    </row>
    <row r="28" ht="15" spans="1:7">
      <c r="A28" s="19"/>
      <c r="B28" s="19"/>
      <c r="C28" s="20" t="s">
        <v>77</v>
      </c>
      <c r="D28" s="21"/>
      <c r="E28" s="22"/>
      <c r="F28" s="19"/>
      <c r="G28" s="23"/>
    </row>
    <row r="29" spans="1:7">
      <c r="A29" s="9">
        <v>5</v>
      </c>
      <c r="B29" s="9" t="s">
        <v>13</v>
      </c>
      <c r="C29" s="10" t="s">
        <v>78</v>
      </c>
      <c r="D29" s="11">
        <v>42995</v>
      </c>
      <c r="E29" s="12">
        <v>30176.2</v>
      </c>
      <c r="F29" s="9" t="s">
        <v>15</v>
      </c>
      <c r="G29" s="13">
        <f>E29*A29</f>
        <v>150881</v>
      </c>
    </row>
    <row r="30" spans="1:7">
      <c r="A30" s="14"/>
      <c r="B30" s="14"/>
      <c r="C30" s="15" t="s">
        <v>76</v>
      </c>
      <c r="D30" s="16"/>
      <c r="E30" s="17"/>
      <c r="F30" s="14"/>
      <c r="G30" s="18"/>
    </row>
    <row r="31" ht="15" spans="1:7">
      <c r="A31" s="19"/>
      <c r="B31" s="19"/>
      <c r="C31" s="20" t="s">
        <v>79</v>
      </c>
      <c r="D31" s="21"/>
      <c r="E31" s="22"/>
      <c r="F31" s="19"/>
      <c r="G31" s="23"/>
    </row>
    <row r="32" spans="1:7">
      <c r="A32" s="9">
        <v>4</v>
      </c>
      <c r="B32" s="9" t="s">
        <v>13</v>
      </c>
      <c r="C32" s="10" t="s">
        <v>80</v>
      </c>
      <c r="D32" s="11">
        <v>33995</v>
      </c>
      <c r="E32" s="12">
        <v>25336.2</v>
      </c>
      <c r="F32" s="9" t="s">
        <v>15</v>
      </c>
      <c r="G32" s="13">
        <f>E32*A32</f>
        <v>101344.8</v>
      </c>
    </row>
    <row r="33" spans="1:7">
      <c r="A33" s="14"/>
      <c r="B33" s="14"/>
      <c r="C33" s="15" t="s">
        <v>76</v>
      </c>
      <c r="D33" s="16"/>
      <c r="E33" s="17"/>
      <c r="F33" s="14"/>
      <c r="G33" s="18"/>
    </row>
    <row r="34" ht="15" spans="1:7">
      <c r="A34" s="19"/>
      <c r="B34" s="19"/>
      <c r="C34" s="20" t="s">
        <v>81</v>
      </c>
      <c r="D34" s="21"/>
      <c r="E34" s="22"/>
      <c r="F34" s="19"/>
      <c r="G34" s="23"/>
    </row>
    <row r="35" spans="1:7">
      <c r="A35" s="9">
        <v>1</v>
      </c>
      <c r="B35" s="9" t="s">
        <v>13</v>
      </c>
      <c r="C35" s="10" t="s">
        <v>82</v>
      </c>
      <c r="D35" s="11">
        <v>30995</v>
      </c>
      <c r="E35" s="12">
        <v>20056.2</v>
      </c>
      <c r="F35" s="9" t="s">
        <v>15</v>
      </c>
      <c r="G35" s="13">
        <f>E35*A35</f>
        <v>20056.2</v>
      </c>
    </row>
    <row r="36" spans="1:7">
      <c r="A36" s="14"/>
      <c r="B36" s="14"/>
      <c r="C36" s="15" t="s">
        <v>76</v>
      </c>
      <c r="D36" s="16"/>
      <c r="E36" s="17"/>
      <c r="F36" s="14"/>
      <c r="G36" s="18"/>
    </row>
    <row r="37" ht="15" spans="1:7">
      <c r="A37" s="19"/>
      <c r="B37" s="19"/>
      <c r="C37" s="20" t="s">
        <v>83</v>
      </c>
      <c r="D37" s="21"/>
      <c r="E37" s="22"/>
      <c r="F37" s="19"/>
      <c r="G37" s="23"/>
    </row>
    <row r="38" ht="15" spans="1:7">
      <c r="A38" s="56" t="s">
        <v>18</v>
      </c>
      <c r="B38" s="66"/>
      <c r="C38" s="66"/>
      <c r="D38" s="57"/>
      <c r="E38" s="58"/>
      <c r="F38" s="67" t="s">
        <v>15</v>
      </c>
      <c r="G38" s="60">
        <v>1000</v>
      </c>
    </row>
    <row r="39" ht="17.25" spans="1:7">
      <c r="A39" s="24" t="s">
        <v>19</v>
      </c>
      <c r="B39" s="47"/>
      <c r="C39" s="47"/>
      <c r="D39" s="25"/>
      <c r="E39" s="26"/>
      <c r="F39" s="48" t="s">
        <v>15</v>
      </c>
      <c r="G39" s="28">
        <f>SUM(G20:G38)</f>
        <v>1118464.2</v>
      </c>
    </row>
    <row r="40" ht="16.5" spans="1:7">
      <c r="A40" s="29"/>
      <c r="B40" s="29"/>
      <c r="C40" s="29"/>
      <c r="D40" s="29"/>
      <c r="E40" s="29"/>
      <c r="F40" s="49"/>
      <c r="G40" s="31"/>
    </row>
    <row r="41" spans="1:1">
      <c r="A41" s="2" t="s">
        <v>20</v>
      </c>
    </row>
    <row r="42" spans="2:2">
      <c r="B42" s="2" t="s">
        <v>21</v>
      </c>
    </row>
    <row r="44" s="2" customFormat="1" spans="1:1">
      <c r="A44" s="2" t="s">
        <v>84</v>
      </c>
    </row>
    <row r="45" customFormat="1" ht="15" spans="1:2">
      <c r="A45" s="55"/>
      <c r="B45" s="2" t="s">
        <v>85</v>
      </c>
    </row>
    <row r="47" spans="1:1">
      <c r="A47" s="2" t="s">
        <v>22</v>
      </c>
    </row>
    <row r="48" spans="2:2">
      <c r="B48" s="71" t="s">
        <v>86</v>
      </c>
    </row>
    <row r="49" spans="2:2">
      <c r="B49" s="70" t="s">
        <v>87</v>
      </c>
    </row>
    <row r="50" spans="2:2">
      <c r="B50" s="70" t="s">
        <v>88</v>
      </c>
    </row>
    <row r="51" spans="2:2">
      <c r="B51" s="2" t="s">
        <v>89</v>
      </c>
    </row>
    <row r="52" spans="2:2">
      <c r="B52" s="2" t="s">
        <v>52</v>
      </c>
    </row>
    <row r="53" spans="2:2">
      <c r="B53" s="2" t="s">
        <v>53</v>
      </c>
    </row>
    <row r="55" spans="1:1">
      <c r="A55" s="2" t="s">
        <v>26</v>
      </c>
    </row>
    <row r="56" customFormat="1" ht="15" spans="2:2">
      <c r="B56" s="2" t="s">
        <v>90</v>
      </c>
    </row>
    <row r="57" customFormat="1" ht="15" spans="2:2">
      <c r="B57" s="2" t="s">
        <v>54</v>
      </c>
    </row>
    <row r="58" s="1" customFormat="1" spans="2:2">
      <c r="B58" s="2"/>
    </row>
    <row r="59" spans="1:1">
      <c r="A59" s="2" t="s">
        <v>28</v>
      </c>
    </row>
    <row r="60" spans="2:2">
      <c r="B60" s="2" t="s">
        <v>29</v>
      </c>
    </row>
    <row r="61" s="1" customFormat="1" spans="2:2">
      <c r="B61" s="50"/>
    </row>
    <row r="62" spans="2:2">
      <c r="B62" s="2" t="s">
        <v>30</v>
      </c>
    </row>
    <row r="64" spans="2:2">
      <c r="B64" s="2" t="s">
        <v>31</v>
      </c>
    </row>
    <row r="66" spans="2:2">
      <c r="B66" s="52" t="s">
        <v>91</v>
      </c>
    </row>
    <row r="68" spans="2:2">
      <c r="B68" s="52"/>
    </row>
    <row r="69" spans="2:2">
      <c r="B69" s="52"/>
    </row>
    <row r="70" spans="1:1">
      <c r="A70" s="2" t="s">
        <v>32</v>
      </c>
    </row>
    <row r="73" spans="1:1">
      <c r="A73" s="2" t="s">
        <v>33</v>
      </c>
    </row>
    <row r="74" spans="1:1">
      <c r="A74" s="2" t="s">
        <v>34</v>
      </c>
    </row>
    <row r="77" spans="1:4">
      <c r="A77" s="2" t="s">
        <v>35</v>
      </c>
      <c r="D77" s="2" t="s">
        <v>36</v>
      </c>
    </row>
    <row r="80" spans="1:4">
      <c r="A80" s="2" t="s">
        <v>37</v>
      </c>
      <c r="D80" s="2" t="s">
        <v>38</v>
      </c>
    </row>
    <row r="81" spans="1:4">
      <c r="A81" s="2" t="s">
        <v>39</v>
      </c>
      <c r="D81" s="2" t="s">
        <v>40</v>
      </c>
    </row>
    <row r="86" spans="1:5">
      <c r="A86" s="2" t="s">
        <v>92</v>
      </c>
      <c r="D86" s="2" t="s">
        <v>42</v>
      </c>
      <c r="E86" s="2" t="s">
        <v>43</v>
      </c>
    </row>
    <row r="87" spans="1:5">
      <c r="A87" s="2" t="s">
        <v>114</v>
      </c>
      <c r="E87" s="2" t="s">
        <v>45</v>
      </c>
    </row>
  </sheetData>
  <mergeCells count="39">
    <mergeCell ref="A4:B4"/>
    <mergeCell ref="A38:E38"/>
    <mergeCell ref="A39:E39"/>
    <mergeCell ref="A20:A22"/>
    <mergeCell ref="A23:A25"/>
    <mergeCell ref="A26:A28"/>
    <mergeCell ref="A29:A31"/>
    <mergeCell ref="A32:A34"/>
    <mergeCell ref="A35:A37"/>
    <mergeCell ref="B20:B22"/>
    <mergeCell ref="B23:B25"/>
    <mergeCell ref="B26:B28"/>
    <mergeCell ref="B29:B31"/>
    <mergeCell ref="B32:B34"/>
    <mergeCell ref="B35:B37"/>
    <mergeCell ref="D20:D22"/>
    <mergeCell ref="D23:D25"/>
    <mergeCell ref="D26:D28"/>
    <mergeCell ref="D29:D31"/>
    <mergeCell ref="D32:D34"/>
    <mergeCell ref="D35:D37"/>
    <mergeCell ref="E20:E22"/>
    <mergeCell ref="E23:E25"/>
    <mergeCell ref="E26:E28"/>
    <mergeCell ref="E29:E31"/>
    <mergeCell ref="E32:E34"/>
    <mergeCell ref="E35:E37"/>
    <mergeCell ref="F20:F22"/>
    <mergeCell ref="F23:F25"/>
    <mergeCell ref="F26:F28"/>
    <mergeCell ref="F29:F31"/>
    <mergeCell ref="F32:F34"/>
    <mergeCell ref="F35:F37"/>
    <mergeCell ref="G20:G22"/>
    <mergeCell ref="G23:G25"/>
    <mergeCell ref="G26:G28"/>
    <mergeCell ref="G29:G31"/>
    <mergeCell ref="G32:G34"/>
    <mergeCell ref="G35:G37"/>
  </mergeCells>
  <pageMargins left="0.393055555555556" right="0.17" top="0.84" bottom="0.629861111111111" header="0.5" footer="0.196527777777778"/>
  <pageSetup paperSize="1" scale="56" orientation="portrait" horizontalDpi="120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7"/>
  <sheetViews>
    <sheetView workbookViewId="0">
      <selection activeCell="A76" sqref="A76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45994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115</v>
      </c>
    </row>
    <row r="8" spans="1:1">
      <c r="A8" s="3" t="s">
        <v>116</v>
      </c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6" spans="1:1">
      <c r="A16" s="2" t="s">
        <v>6</v>
      </c>
    </row>
    <row r="17" ht="15" spans="3:3">
      <c r="C17" s="79" t="s">
        <v>98</v>
      </c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10" t="s">
        <v>82</v>
      </c>
      <c r="D19" s="11">
        <v>30995</v>
      </c>
      <c r="E19" s="12">
        <f>(D19*0.76)-6500</f>
        <v>17056.2</v>
      </c>
      <c r="F19" s="9" t="s">
        <v>15</v>
      </c>
      <c r="G19" s="13">
        <f>E19*A19</f>
        <v>17056.2</v>
      </c>
    </row>
    <row r="20" spans="1:7">
      <c r="A20" s="14"/>
      <c r="B20" s="14"/>
      <c r="C20" s="15" t="s">
        <v>76</v>
      </c>
      <c r="D20" s="16"/>
      <c r="E20" s="17"/>
      <c r="F20" s="14"/>
      <c r="G20" s="18"/>
    </row>
    <row r="21" ht="15" spans="1:7">
      <c r="A21" s="19"/>
      <c r="B21" s="19"/>
      <c r="C21" s="20" t="s">
        <v>83</v>
      </c>
      <c r="D21" s="21"/>
      <c r="E21" s="22"/>
      <c r="F21" s="19"/>
      <c r="G21" s="23"/>
    </row>
    <row r="22" ht="15" spans="1:7">
      <c r="A22" s="56" t="s">
        <v>18</v>
      </c>
      <c r="B22" s="66"/>
      <c r="C22" s="66"/>
      <c r="D22" s="57"/>
      <c r="E22" s="58"/>
      <c r="F22" s="67" t="s">
        <v>15</v>
      </c>
      <c r="G22" s="60">
        <v>600</v>
      </c>
    </row>
    <row r="23" ht="17.25" spans="1:7">
      <c r="A23" s="24" t="s">
        <v>19</v>
      </c>
      <c r="B23" s="47"/>
      <c r="C23" s="47"/>
      <c r="D23" s="25"/>
      <c r="E23" s="26"/>
      <c r="F23" s="48" t="s">
        <v>15</v>
      </c>
      <c r="G23" s="28">
        <f>SUM(G19:G22)</f>
        <v>17656.2</v>
      </c>
    </row>
    <row r="24" ht="16.5" spans="1:7">
      <c r="A24" s="29"/>
      <c r="B24" s="29"/>
      <c r="C24" s="29"/>
      <c r="D24" s="29"/>
      <c r="E24" s="29"/>
      <c r="F24" s="49"/>
      <c r="G24" s="31"/>
    </row>
    <row r="25" ht="15" spans="3:3">
      <c r="C25" s="79" t="s">
        <v>99</v>
      </c>
    </row>
    <row r="26" ht="25.5" customHeight="1" spans="1:7">
      <c r="A26" s="5" t="s">
        <v>7</v>
      </c>
      <c r="B26" s="5" t="s">
        <v>8</v>
      </c>
      <c r="C26" s="5" t="s">
        <v>9</v>
      </c>
      <c r="D26" s="5" t="s">
        <v>10</v>
      </c>
      <c r="E26" s="6" t="s">
        <v>11</v>
      </c>
      <c r="F26" s="7"/>
      <c r="G26" s="8" t="s">
        <v>12</v>
      </c>
    </row>
    <row r="27" spans="1:7">
      <c r="A27" s="9">
        <v>1</v>
      </c>
      <c r="B27" s="9" t="s">
        <v>13</v>
      </c>
      <c r="C27" s="80" t="s">
        <v>117</v>
      </c>
      <c r="D27" s="81">
        <v>24995</v>
      </c>
      <c r="E27" s="12">
        <f>(D27*0.76)-800</f>
        <v>18196.2</v>
      </c>
      <c r="F27" s="9" t="s">
        <v>15</v>
      </c>
      <c r="G27" s="82">
        <f>E27*A27</f>
        <v>18196.2</v>
      </c>
    </row>
    <row r="28" spans="1:7">
      <c r="A28" s="14"/>
      <c r="B28" s="14"/>
      <c r="C28" s="83" t="s">
        <v>118</v>
      </c>
      <c r="D28" s="84"/>
      <c r="E28" s="17"/>
      <c r="F28" s="14"/>
      <c r="G28" s="85"/>
    </row>
    <row r="29" spans="1:7">
      <c r="A29" s="14"/>
      <c r="B29" s="14"/>
      <c r="C29" s="83" t="s">
        <v>119</v>
      </c>
      <c r="D29" s="84"/>
      <c r="E29" s="17"/>
      <c r="F29" s="14"/>
      <c r="G29" s="85"/>
    </row>
    <row r="30" ht="15" spans="1:7">
      <c r="A30" s="19"/>
      <c r="B30" s="19"/>
      <c r="C30" s="86" t="s">
        <v>120</v>
      </c>
      <c r="D30" s="87"/>
      <c r="E30" s="22"/>
      <c r="F30" s="19"/>
      <c r="G30" s="88"/>
    </row>
    <row r="31" ht="15" spans="1:7">
      <c r="A31" s="56" t="s">
        <v>18</v>
      </c>
      <c r="B31" s="66"/>
      <c r="C31" s="66"/>
      <c r="D31" s="57"/>
      <c r="E31" s="58"/>
      <c r="F31" s="67" t="s">
        <v>15</v>
      </c>
      <c r="G31" s="60">
        <v>600</v>
      </c>
    </row>
    <row r="32" ht="17.25" spans="1:7">
      <c r="A32" s="24" t="s">
        <v>19</v>
      </c>
      <c r="B32" s="47"/>
      <c r="C32" s="47"/>
      <c r="D32" s="25"/>
      <c r="E32" s="26"/>
      <c r="F32" s="48" t="s">
        <v>15</v>
      </c>
      <c r="G32" s="28">
        <f>SUM(G27:G31)</f>
        <v>18796.2</v>
      </c>
    </row>
    <row r="33" ht="16.5" spans="1:7">
      <c r="A33" s="29"/>
      <c r="B33" s="29"/>
      <c r="C33" s="29"/>
      <c r="D33" s="29"/>
      <c r="E33" s="29"/>
      <c r="F33" s="49"/>
      <c r="G33" s="31"/>
    </row>
    <row r="34" spans="1:1">
      <c r="A34" s="2" t="s">
        <v>20</v>
      </c>
    </row>
    <row r="35" spans="2:2">
      <c r="B35" s="2" t="s">
        <v>21</v>
      </c>
    </row>
    <row r="37" s="2" customFormat="1" spans="1:1">
      <c r="A37" s="2" t="s">
        <v>84</v>
      </c>
    </row>
    <row r="38" customFormat="1" ht="15" spans="1:2">
      <c r="A38" s="55"/>
      <c r="B38" s="2" t="s">
        <v>85</v>
      </c>
    </row>
    <row r="40" spans="1:1">
      <c r="A40" s="2" t="s">
        <v>22</v>
      </c>
    </row>
    <row r="41" spans="2:2">
      <c r="B41" s="2" t="s">
        <v>121</v>
      </c>
    </row>
    <row r="42" spans="2:2">
      <c r="B42" s="2" t="s">
        <v>52</v>
      </c>
    </row>
    <row r="43" spans="2:2">
      <c r="B43" s="2" t="s">
        <v>53</v>
      </c>
    </row>
    <row r="44" spans="2:2">
      <c r="B44" s="2" t="s">
        <v>122</v>
      </c>
    </row>
    <row r="46" spans="1:1">
      <c r="A46" s="2" t="s">
        <v>26</v>
      </c>
    </row>
    <row r="47" customFormat="1" ht="15" spans="2:2">
      <c r="B47" s="2" t="s">
        <v>54</v>
      </c>
    </row>
    <row r="48" customFormat="1" ht="15" spans="2:2">
      <c r="B48" s="2" t="s">
        <v>123</v>
      </c>
    </row>
    <row r="49" s="1" customFormat="1" spans="2:2">
      <c r="B49" s="2"/>
    </row>
    <row r="50" spans="1:1">
      <c r="A50" s="2" t="s">
        <v>28</v>
      </c>
    </row>
    <row r="51" spans="2:2">
      <c r="B51" s="2" t="s">
        <v>29</v>
      </c>
    </row>
    <row r="52" s="1" customFormat="1" spans="2:2">
      <c r="B52" s="50"/>
    </row>
    <row r="53" spans="2:2">
      <c r="B53" s="2" t="s">
        <v>30</v>
      </c>
    </row>
    <row r="55" spans="2:2">
      <c r="B55" s="2" t="s">
        <v>31</v>
      </c>
    </row>
    <row r="58" spans="2:2">
      <c r="B58" s="52"/>
    </row>
    <row r="59" spans="2:2">
      <c r="B59" s="52"/>
    </row>
    <row r="60" spans="1:1">
      <c r="A60" s="2" t="s">
        <v>32</v>
      </c>
    </row>
    <row r="63" spans="1:1">
      <c r="A63" s="2" t="s">
        <v>33</v>
      </c>
    </row>
    <row r="64" spans="1:1">
      <c r="A64" s="2" t="s">
        <v>34</v>
      </c>
    </row>
    <row r="67" spans="1:4">
      <c r="A67" s="2" t="s">
        <v>35</v>
      </c>
      <c r="D67" s="2" t="s">
        <v>36</v>
      </c>
    </row>
    <row r="70" spans="1:4">
      <c r="A70" s="2" t="s">
        <v>37</v>
      </c>
      <c r="D70" s="2" t="s">
        <v>38</v>
      </c>
    </row>
    <row r="71" spans="1:4">
      <c r="A71" s="2" t="s">
        <v>39</v>
      </c>
      <c r="D71" s="2" t="s">
        <v>40</v>
      </c>
    </row>
    <row r="76" spans="1:5">
      <c r="A76" s="2" t="s">
        <v>124</v>
      </c>
      <c r="D76" s="2" t="s">
        <v>42</v>
      </c>
      <c r="E76" s="2" t="s">
        <v>43</v>
      </c>
    </row>
    <row r="77" spans="1:5">
      <c r="A77" s="2" t="s">
        <v>125</v>
      </c>
      <c r="E77" s="2" t="s">
        <v>45</v>
      </c>
    </row>
  </sheetData>
  <mergeCells count="17">
    <mergeCell ref="A4:B4"/>
    <mergeCell ref="A22:E22"/>
    <mergeCell ref="A23:E23"/>
    <mergeCell ref="A31:E31"/>
    <mergeCell ref="A32:E32"/>
    <mergeCell ref="A19:A21"/>
    <mergeCell ref="A27:A30"/>
    <mergeCell ref="B19:B21"/>
    <mergeCell ref="B27:B30"/>
    <mergeCell ref="D19:D21"/>
    <mergeCell ref="D27:D30"/>
    <mergeCell ref="E19:E21"/>
    <mergeCell ref="E27:E30"/>
    <mergeCell ref="F19:F21"/>
    <mergeCell ref="F27:F30"/>
    <mergeCell ref="G19:G21"/>
    <mergeCell ref="G27:G30"/>
  </mergeCells>
  <pageMargins left="0.393055555555556" right="0.17" top="0.84" bottom="0.629861111111111" header="0.5" footer="0.196527777777778"/>
  <pageSetup paperSize="1" scale="62" orientation="portrait" horizontalDpi="120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7"/>
  <sheetViews>
    <sheetView topLeftCell="A24" workbookViewId="0">
      <selection activeCell="E38" sqref="E38:E40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3" style="2" customWidth="1"/>
    <col min="4" max="4" width="12.552380952381" style="2" customWidth="1"/>
    <col min="5" max="5" width="15.552380952381" style="2" customWidth="1"/>
    <col min="6" max="6" width="5.66666666666667" style="2" customWidth="1"/>
    <col min="7" max="7" width="16.552380952381" style="2" customWidth="1"/>
    <col min="8" max="16384" width="9.1047619047619" style="2"/>
  </cols>
  <sheetData>
    <row r="4" spans="1:2">
      <c r="A4" s="3">
        <v>45994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126</v>
      </c>
    </row>
    <row r="8" spans="1:1">
      <c r="A8" s="2" t="s">
        <v>127</v>
      </c>
    </row>
    <row r="9" spans="1:1">
      <c r="A9" s="2" t="s">
        <v>128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129</v>
      </c>
    </row>
    <row r="18" ht="15" spans="3:3">
      <c r="C18" s="92"/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customFormat="1" ht="15" spans="1:7">
      <c r="A20" s="9">
        <v>1</v>
      </c>
      <c r="B20" s="9" t="s">
        <v>13</v>
      </c>
      <c r="C20" s="10" t="s">
        <v>130</v>
      </c>
      <c r="D20" s="11">
        <v>165995</v>
      </c>
      <c r="E20" s="12">
        <f>(D20*0.74)-14000</f>
        <v>108836.3</v>
      </c>
      <c r="F20" s="9" t="s">
        <v>15</v>
      </c>
      <c r="G20" s="13">
        <f>E20*A20</f>
        <v>108836.3</v>
      </c>
    </row>
    <row r="21" customFormat="1" ht="15" spans="1:7">
      <c r="A21" s="14"/>
      <c r="B21" s="14"/>
      <c r="C21" s="15" t="s">
        <v>16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131</v>
      </c>
      <c r="D22" s="21"/>
      <c r="E22" s="22"/>
      <c r="F22" s="19"/>
      <c r="G22" s="23"/>
    </row>
    <row r="23" customFormat="1" ht="15" spans="1:7">
      <c r="A23" s="9">
        <v>1</v>
      </c>
      <c r="B23" s="9" t="s">
        <v>13</v>
      </c>
      <c r="C23" s="10" t="s">
        <v>70</v>
      </c>
      <c r="D23" s="11">
        <v>151995</v>
      </c>
      <c r="E23" s="12">
        <f>(D23*0.74)</f>
        <v>112476.3</v>
      </c>
      <c r="F23" s="9" t="s">
        <v>15</v>
      </c>
      <c r="G23" s="13">
        <f>E23*A23</f>
        <v>112476.3</v>
      </c>
    </row>
    <row r="24" customFormat="1" ht="15" spans="1:7">
      <c r="A24" s="14"/>
      <c r="B24" s="14"/>
      <c r="C24" s="15" t="s">
        <v>71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72</v>
      </c>
      <c r="D25" s="21"/>
      <c r="E25" s="22"/>
      <c r="F25" s="19"/>
      <c r="G25" s="23"/>
    </row>
    <row r="26" customFormat="1" ht="15" spans="1:7">
      <c r="A26" s="9">
        <v>1</v>
      </c>
      <c r="B26" s="9" t="s">
        <v>13</v>
      </c>
      <c r="C26" s="10" t="s">
        <v>14</v>
      </c>
      <c r="D26" s="11">
        <v>113195</v>
      </c>
      <c r="E26" s="12">
        <f>(D26*0.74)-7000</f>
        <v>76764.3</v>
      </c>
      <c r="F26" s="9" t="s">
        <v>15</v>
      </c>
      <c r="G26" s="13">
        <f>E26*A26</f>
        <v>76764.3</v>
      </c>
    </row>
    <row r="27" customFormat="1" ht="15" spans="1:7">
      <c r="A27" s="14"/>
      <c r="B27" s="14"/>
      <c r="C27" s="15" t="s">
        <v>16</v>
      </c>
      <c r="D27" s="16"/>
      <c r="E27" s="17"/>
      <c r="F27" s="14"/>
      <c r="G27" s="18"/>
    </row>
    <row r="28" customFormat="1" ht="15.75" spans="1:7">
      <c r="A28" s="19"/>
      <c r="B28" s="19"/>
      <c r="C28" s="20" t="s">
        <v>17</v>
      </c>
      <c r="D28" s="21"/>
      <c r="E28" s="22"/>
      <c r="F28" s="19"/>
      <c r="G28" s="23"/>
    </row>
    <row r="29" customFormat="1" ht="15" spans="1:7">
      <c r="A29" s="9">
        <v>1</v>
      </c>
      <c r="B29" s="9" t="s">
        <v>13</v>
      </c>
      <c r="C29" s="10" t="s">
        <v>132</v>
      </c>
      <c r="D29" s="11">
        <v>117995</v>
      </c>
      <c r="E29" s="12">
        <f>(D29*0.74)</f>
        <v>87316.3</v>
      </c>
      <c r="F29" s="9" t="s">
        <v>15</v>
      </c>
      <c r="G29" s="13">
        <f>E29*A29</f>
        <v>87316.3</v>
      </c>
    </row>
    <row r="30" customFormat="1" ht="15" spans="1:7">
      <c r="A30" s="14"/>
      <c r="B30" s="14"/>
      <c r="C30" s="15" t="s">
        <v>71</v>
      </c>
      <c r="D30" s="16"/>
      <c r="E30" s="17"/>
      <c r="F30" s="14"/>
      <c r="G30" s="18"/>
    </row>
    <row r="31" customFormat="1" ht="15.75" spans="1:7">
      <c r="A31" s="19"/>
      <c r="B31" s="19"/>
      <c r="C31" s="20" t="s">
        <v>133</v>
      </c>
      <c r="D31" s="21"/>
      <c r="E31" s="22"/>
      <c r="F31" s="19"/>
      <c r="G31" s="23"/>
    </row>
    <row r="32" customFormat="1" ht="15" spans="1:7">
      <c r="A32" s="9">
        <v>3</v>
      </c>
      <c r="B32" s="9" t="s">
        <v>13</v>
      </c>
      <c r="C32" s="10" t="s">
        <v>73</v>
      </c>
      <c r="D32" s="11">
        <v>76595</v>
      </c>
      <c r="E32" s="12">
        <f>(D32*0.74)-7000</f>
        <v>49680.3</v>
      </c>
      <c r="F32" s="9" t="s">
        <v>15</v>
      </c>
      <c r="G32" s="13">
        <f>E32*A32</f>
        <v>149040.9</v>
      </c>
    </row>
    <row r="33" customFormat="1" ht="15" spans="1:7">
      <c r="A33" s="14"/>
      <c r="B33" s="14"/>
      <c r="C33" s="15" t="s">
        <v>48</v>
      </c>
      <c r="D33" s="16"/>
      <c r="E33" s="17"/>
      <c r="F33" s="14"/>
      <c r="G33" s="18"/>
    </row>
    <row r="34" customFormat="1" ht="15.75" spans="1:7">
      <c r="A34" s="19"/>
      <c r="B34" s="19"/>
      <c r="C34" s="20" t="s">
        <v>74</v>
      </c>
      <c r="D34" s="21"/>
      <c r="E34" s="22"/>
      <c r="F34" s="19"/>
      <c r="G34" s="23"/>
    </row>
    <row r="35" customFormat="1" ht="15" spans="1:7">
      <c r="A35" s="9">
        <v>1</v>
      </c>
      <c r="B35" s="9" t="s">
        <v>13</v>
      </c>
      <c r="C35" s="10" t="s">
        <v>134</v>
      </c>
      <c r="D35" s="11">
        <v>68995</v>
      </c>
      <c r="E35" s="12">
        <f>(D35*0.74)-7000</f>
        <v>44056.3</v>
      </c>
      <c r="F35" s="9" t="s">
        <v>15</v>
      </c>
      <c r="G35" s="13">
        <f>E35*A35</f>
        <v>44056.3</v>
      </c>
    </row>
    <row r="36" customFormat="1" ht="15" spans="1:7">
      <c r="A36" s="14"/>
      <c r="B36" s="14"/>
      <c r="C36" s="15" t="s">
        <v>48</v>
      </c>
      <c r="D36" s="16"/>
      <c r="E36" s="17"/>
      <c r="F36" s="14"/>
      <c r="G36" s="18"/>
    </row>
    <row r="37" customFormat="1" ht="15.75" spans="1:7">
      <c r="A37" s="19"/>
      <c r="B37" s="19"/>
      <c r="C37" s="20" t="s">
        <v>135</v>
      </c>
      <c r="D37" s="21"/>
      <c r="E37" s="22"/>
      <c r="F37" s="19"/>
      <c r="G37" s="23"/>
    </row>
    <row r="38" customFormat="1" ht="15" spans="1:7">
      <c r="A38" s="9">
        <v>3</v>
      </c>
      <c r="B38" s="9" t="s">
        <v>13</v>
      </c>
      <c r="C38" s="10" t="s">
        <v>136</v>
      </c>
      <c r="D38" s="11">
        <v>59595</v>
      </c>
      <c r="E38" s="12">
        <f>(D38*0.74)-7000</f>
        <v>37100.3</v>
      </c>
      <c r="F38" s="9" t="s">
        <v>15</v>
      </c>
      <c r="G38" s="13">
        <f>E38*A38</f>
        <v>111300.9</v>
      </c>
    </row>
    <row r="39" customFormat="1" ht="15" spans="1:7">
      <c r="A39" s="14"/>
      <c r="B39" s="14"/>
      <c r="C39" s="15" t="s">
        <v>48</v>
      </c>
      <c r="D39" s="16"/>
      <c r="E39" s="17"/>
      <c r="F39" s="14"/>
      <c r="G39" s="18"/>
    </row>
    <row r="40" customFormat="1" ht="15.75" spans="1:7">
      <c r="A40" s="19"/>
      <c r="B40" s="19"/>
      <c r="C40" s="20" t="s">
        <v>79</v>
      </c>
      <c r="D40" s="21"/>
      <c r="E40" s="22"/>
      <c r="F40" s="19"/>
      <c r="G40" s="23"/>
    </row>
    <row r="41" customFormat="1" ht="15" spans="1:7">
      <c r="A41" s="9">
        <v>1</v>
      </c>
      <c r="B41" s="9" t="s">
        <v>13</v>
      </c>
      <c r="C41" s="10" t="s">
        <v>137</v>
      </c>
      <c r="D41" s="11">
        <v>29995</v>
      </c>
      <c r="E41" s="12">
        <f>(D41*0.74)-4000</f>
        <v>18196.3</v>
      </c>
      <c r="F41" s="9" t="s">
        <v>15</v>
      </c>
      <c r="G41" s="13">
        <f>E41*A41</f>
        <v>18196.3</v>
      </c>
    </row>
    <row r="42" customFormat="1" ht="15" spans="1:7">
      <c r="A42" s="14"/>
      <c r="B42" s="14"/>
      <c r="C42" s="15" t="s">
        <v>138</v>
      </c>
      <c r="D42" s="16"/>
      <c r="E42" s="17"/>
      <c r="F42" s="14"/>
      <c r="G42" s="18"/>
    </row>
    <row r="43" customFormat="1" ht="15.75" spans="1:7">
      <c r="A43" s="19"/>
      <c r="B43" s="19"/>
      <c r="C43" s="20" t="s">
        <v>139</v>
      </c>
      <c r="D43" s="21"/>
      <c r="E43" s="22"/>
      <c r="F43" s="19"/>
      <c r="G43" s="23"/>
    </row>
    <row r="44" customFormat="1" ht="15" spans="1:7">
      <c r="A44" s="9">
        <v>1</v>
      </c>
      <c r="B44" s="9" t="s">
        <v>13</v>
      </c>
      <c r="C44" s="80" t="s">
        <v>140</v>
      </c>
      <c r="D44" s="11">
        <v>26195</v>
      </c>
      <c r="E44" s="12">
        <f>(D44*0.74)-1300</f>
        <v>18084.3</v>
      </c>
      <c r="F44" s="9" t="s">
        <v>15</v>
      </c>
      <c r="G44" s="13">
        <f>E44*A44</f>
        <v>18084.3</v>
      </c>
    </row>
    <row r="45" customFormat="1" ht="15" spans="1:7">
      <c r="A45" s="14"/>
      <c r="B45" s="14"/>
      <c r="C45" s="83" t="s">
        <v>141</v>
      </c>
      <c r="D45" s="16"/>
      <c r="E45" s="17"/>
      <c r="F45" s="14"/>
      <c r="G45" s="18"/>
    </row>
    <row r="46" customFormat="1" ht="15" spans="1:7">
      <c r="A46" s="14"/>
      <c r="B46" s="14"/>
      <c r="C46" s="83" t="s">
        <v>142</v>
      </c>
      <c r="D46" s="16"/>
      <c r="E46" s="17"/>
      <c r="F46" s="14"/>
      <c r="G46" s="18"/>
    </row>
    <row r="47" customFormat="1" ht="15.75" spans="1:7">
      <c r="A47" s="19"/>
      <c r="B47" s="19"/>
      <c r="C47" s="86" t="s">
        <v>143</v>
      </c>
      <c r="D47" s="21"/>
      <c r="E47" s="22"/>
      <c r="F47" s="19"/>
      <c r="G47" s="23"/>
    </row>
    <row r="48" ht="17.25" spans="1:7">
      <c r="A48" s="24" t="s">
        <v>19</v>
      </c>
      <c r="B48" s="47"/>
      <c r="C48" s="47"/>
      <c r="D48" s="25"/>
      <c r="E48" s="26"/>
      <c r="F48" s="48" t="s">
        <v>15</v>
      </c>
      <c r="G48" s="28">
        <f>SUM(G20:G47)</f>
        <v>726071.9</v>
      </c>
    </row>
    <row r="49" ht="15" spans="1:7">
      <c r="A49" s="61" t="s">
        <v>144</v>
      </c>
      <c r="B49" s="62"/>
      <c r="C49" s="63"/>
      <c r="D49" s="64"/>
      <c r="E49" s="21"/>
      <c r="F49" s="19" t="s">
        <v>15</v>
      </c>
      <c r="G49" s="65">
        <v>328050</v>
      </c>
    </row>
    <row r="50" ht="17.25" spans="1:7">
      <c r="A50" s="24" t="s">
        <v>145</v>
      </c>
      <c r="B50" s="47"/>
      <c r="C50" s="47"/>
      <c r="D50" s="25"/>
      <c r="E50" s="26"/>
      <c r="F50" s="48" t="s">
        <v>15</v>
      </c>
      <c r="G50" s="28">
        <f>SUM(G48:G49)</f>
        <v>1054121.9</v>
      </c>
    </row>
    <row r="51" ht="16.5" spans="1:7">
      <c r="A51" s="29"/>
      <c r="B51" s="29"/>
      <c r="C51" s="29"/>
      <c r="D51" s="29"/>
      <c r="E51" s="29"/>
      <c r="F51" s="49"/>
      <c r="G51" s="31"/>
    </row>
    <row r="52" spans="1:1">
      <c r="A52" s="2" t="s">
        <v>20</v>
      </c>
    </row>
    <row r="53" spans="2:2">
      <c r="B53" s="2" t="s">
        <v>21</v>
      </c>
    </row>
    <row r="55" spans="1:1">
      <c r="A55" s="2" t="s">
        <v>26</v>
      </c>
    </row>
    <row r="56" customFormat="1" ht="15" spans="1:2">
      <c r="A56" s="1"/>
      <c r="B56" s="2" t="s">
        <v>27</v>
      </c>
    </row>
    <row r="57" customFormat="1" ht="15" spans="1:2">
      <c r="A57" s="1"/>
      <c r="B57" s="2" t="s">
        <v>90</v>
      </c>
    </row>
    <row r="58" s="1" customFormat="1" spans="2:2">
      <c r="B58" s="2" t="s">
        <v>54</v>
      </c>
    </row>
    <row r="59" s="1" customFormat="1" spans="2:2">
      <c r="B59" s="2" t="s">
        <v>123</v>
      </c>
    </row>
    <row r="60" s="1" customFormat="1"/>
    <row r="61" spans="1:1">
      <c r="A61" s="2" t="s">
        <v>28</v>
      </c>
    </row>
    <row r="62" spans="2:2">
      <c r="B62" s="2" t="s">
        <v>29</v>
      </c>
    </row>
    <row r="63" spans="2:2">
      <c r="B63" s="50" t="s">
        <v>146</v>
      </c>
    </row>
    <row r="64" spans="2:2">
      <c r="B64" s="68" t="s">
        <v>147</v>
      </c>
    </row>
    <row r="65" spans="2:2">
      <c r="B65" s="51"/>
    </row>
    <row r="66" spans="2:2">
      <c r="B66" s="2" t="s">
        <v>30</v>
      </c>
    </row>
    <row r="68" spans="2:2">
      <c r="B68" s="2" t="s">
        <v>31</v>
      </c>
    </row>
    <row r="69" spans="2:2">
      <c r="B69" s="50"/>
    </row>
    <row r="70" spans="2:2">
      <c r="B70" s="50"/>
    </row>
    <row r="72" spans="1:1">
      <c r="A72" s="2" t="s">
        <v>32</v>
      </c>
    </row>
    <row r="75" spans="1:1">
      <c r="A75" s="2" t="s">
        <v>33</v>
      </c>
    </row>
    <row r="76" spans="1:1">
      <c r="A76" s="2" t="s">
        <v>34</v>
      </c>
    </row>
    <row r="79" spans="1:4">
      <c r="A79" s="2" t="s">
        <v>112</v>
      </c>
      <c r="D79" s="2" t="s">
        <v>36</v>
      </c>
    </row>
    <row r="82" spans="1:4">
      <c r="A82" s="2" t="s">
        <v>37</v>
      </c>
      <c r="D82" s="2" t="s">
        <v>38</v>
      </c>
    </row>
    <row r="83" spans="1:4">
      <c r="A83" s="2" t="s">
        <v>39</v>
      </c>
      <c r="D83" s="2" t="s">
        <v>40</v>
      </c>
    </row>
    <row r="86" spans="1:5">
      <c r="A86" s="2" t="s">
        <v>148</v>
      </c>
      <c r="D86" s="2" t="s">
        <v>42</v>
      </c>
      <c r="E86" s="2" t="s">
        <v>43</v>
      </c>
    </row>
    <row r="87" spans="1:5">
      <c r="A87" s="2" t="s">
        <v>149</v>
      </c>
      <c r="E87" s="2" t="s">
        <v>45</v>
      </c>
    </row>
  </sheetData>
  <mergeCells count="57">
    <mergeCell ref="A4:B4"/>
    <mergeCell ref="A48:E48"/>
    <mergeCell ref="A50:E50"/>
    <mergeCell ref="A20:A22"/>
    <mergeCell ref="A23:A25"/>
    <mergeCell ref="A26:A28"/>
    <mergeCell ref="A29:A31"/>
    <mergeCell ref="A32:A34"/>
    <mergeCell ref="A35:A37"/>
    <mergeCell ref="A38:A40"/>
    <mergeCell ref="A41:A43"/>
    <mergeCell ref="A44:A47"/>
    <mergeCell ref="B20:B22"/>
    <mergeCell ref="B23:B25"/>
    <mergeCell ref="B26:B28"/>
    <mergeCell ref="B29:B31"/>
    <mergeCell ref="B32:B34"/>
    <mergeCell ref="B35:B37"/>
    <mergeCell ref="B38:B40"/>
    <mergeCell ref="B41:B43"/>
    <mergeCell ref="B44:B47"/>
    <mergeCell ref="D20:D22"/>
    <mergeCell ref="D23:D25"/>
    <mergeCell ref="D26:D28"/>
    <mergeCell ref="D29:D31"/>
    <mergeCell ref="D32:D34"/>
    <mergeCell ref="D35:D37"/>
    <mergeCell ref="D38:D40"/>
    <mergeCell ref="D41:D43"/>
    <mergeCell ref="D44:D47"/>
    <mergeCell ref="E20:E22"/>
    <mergeCell ref="E23:E25"/>
    <mergeCell ref="E26:E28"/>
    <mergeCell ref="E29:E31"/>
    <mergeCell ref="E32:E34"/>
    <mergeCell ref="E35:E37"/>
    <mergeCell ref="E38:E40"/>
    <mergeCell ref="E41:E43"/>
    <mergeCell ref="E44:E47"/>
    <mergeCell ref="F20:F22"/>
    <mergeCell ref="F23:F25"/>
    <mergeCell ref="F26:F28"/>
    <mergeCell ref="F29:F31"/>
    <mergeCell ref="F32:F34"/>
    <mergeCell ref="F35:F37"/>
    <mergeCell ref="F38:F40"/>
    <mergeCell ref="F41:F43"/>
    <mergeCell ref="F44:F47"/>
    <mergeCell ref="G20:G22"/>
    <mergeCell ref="G23:G25"/>
    <mergeCell ref="G26:G28"/>
    <mergeCell ref="G29:G31"/>
    <mergeCell ref="G32:G34"/>
    <mergeCell ref="G35:G37"/>
    <mergeCell ref="G38:G40"/>
    <mergeCell ref="G41:G43"/>
    <mergeCell ref="G44:G47"/>
  </mergeCells>
  <pageMargins left="0.432638888888889" right="0.17" top="0.84" bottom="0.590277777777778" header="0.511805555555556" footer="0.196527777777778"/>
  <pageSetup paperSize="1" scale="55" orientation="portrait" horizontalDpi="120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GOOD MANAGEMENT</vt:lpstr>
      <vt:lpstr>RUBY CUESTA</vt:lpstr>
      <vt:lpstr>JOELYN HALILI</vt:lpstr>
      <vt:lpstr>BULUSAN LOOP</vt:lpstr>
      <vt:lpstr>SL AGRITECH</vt:lpstr>
      <vt:lpstr>ROSARIO</vt:lpstr>
      <vt:lpstr>BULUSAN LOOP (2)</vt:lpstr>
      <vt:lpstr>MARITES DELFINO</vt:lpstr>
      <vt:lpstr>KENDRICK CHUA</vt:lpstr>
      <vt:lpstr>ISABELITA ZARATE</vt:lpstr>
      <vt:lpstr>VISTA HOTEL</vt:lpstr>
      <vt:lpstr>KOHL IND</vt:lpstr>
      <vt:lpstr>PATRICK LITONJUA</vt:lpstr>
      <vt:lpstr>HOTEL MONTICELLO</vt:lpstr>
      <vt:lpstr>JUN DE GUZMAN</vt:lpstr>
      <vt:lpstr>CHARGES</vt:lpstr>
      <vt:lpstr>sample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2025-12-01T02:17:00Z</dcterms:created>
  <dcterms:modified xsi:type="dcterms:W3CDTF">2025-12-10T06:12:46Z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CC95AFD570874BEC903483575132889B_11</vt:lpwstr>
  </property>
  <property fmtid="{D5CDD505-2E9C-101B-9397-08002B2CF9AE}" pid="3" name="KSOProductBuildVer">
    <vt:lpwstr>1033-12.2.0.20795</vt:lpwstr>
  </property>
</Properties>
</file>