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480" tabRatio="727" firstSheet="88" activeTab="93"/>
  </bookViews>
  <sheets>
    <sheet name="ENR. MAURICIO" sheetId="2" r:id="rId1"/>
    <sheet name="ATTY. ZUÑIGA" sheetId="6" r:id="rId2"/>
    <sheet name="ATTY. ZUÑIGA (2)" sheetId="7" r:id="rId3"/>
    <sheet name="NIMFA" sheetId="4" r:id="rId4"/>
    <sheet name="VERSATECH" sheetId="5" r:id="rId5"/>
    <sheet name="MARK VICENCIO" sheetId="8" r:id="rId6"/>
    <sheet name="SUPREME CARE" sheetId="9" r:id="rId7"/>
    <sheet name="ATLANTIC GRAINS" sheetId="10" r:id="rId8"/>
    <sheet name="MEGA SARDINES" sheetId="11" r:id="rId9"/>
    <sheet name="JOCELYN EGUIA" sheetId="12" r:id="rId10"/>
    <sheet name="GFI ENTERPRISES" sheetId="13" r:id="rId11"/>
    <sheet name="PIONEER FLOAT GLASS" sheetId="14" r:id="rId12"/>
    <sheet name="ATTY. ROY TALAO" sheetId="15" r:id="rId13"/>
    <sheet name="ATTY. ROY TALAO (2)" sheetId="16" r:id="rId14"/>
    <sheet name="SHIN YEE METAL CORP" sheetId="17" r:id="rId15"/>
    <sheet name="ATTY. ROY TALAO (3)" sheetId="18" r:id="rId16"/>
    <sheet name="GREATECH (2)" sheetId="20" r:id="rId17"/>
    <sheet name="VICENTE LIM" sheetId="21" r:id="rId18"/>
    <sheet name="B&amp;B DINING INC" sheetId="22" r:id="rId19"/>
    <sheet name="ARLO ALUMINUM" sheetId="23" r:id="rId20"/>
    <sheet name="ARLO ALUMINUM (2)" sheetId="24" r:id="rId21"/>
    <sheet name="CASA DE MOALBOAL" sheetId="25" r:id="rId22"/>
    <sheet name="MUNICIPALITY OF LAGUNA" sheetId="26" r:id="rId23"/>
    <sheet name="MUNICIPALITY OF LAGUNA (2)" sheetId="27" r:id="rId24"/>
    <sheet name="LOPA JIM #2" sheetId="28" r:id="rId25"/>
    <sheet name="LOPA TINAY #3" sheetId="29" r:id="rId26"/>
    <sheet name="LOPA RAPA #4" sheetId="30" r:id="rId27"/>
    <sheet name="LOPA JAMIKE #5" sheetId="31" r:id="rId28"/>
    <sheet name="LOPA JOEL #6" sheetId="32" r:id="rId29"/>
    <sheet name="LOPA NINE #7" sheetId="33" r:id="rId30"/>
    <sheet name="LOPA WHITE #8" sheetId="34" r:id="rId31"/>
    <sheet name="CARNELEIGH CORP." sheetId="35" r:id="rId32"/>
    <sheet name="WHITEPLANE INC." sheetId="36" r:id="rId33"/>
    <sheet name="WHITEPLANE INC. (2)" sheetId="37" r:id="rId34"/>
    <sheet name="LOPA JIM #2 (2)" sheetId="38" r:id="rId35"/>
    <sheet name="LOPA TINAY #3 (2)" sheetId="39" r:id="rId36"/>
    <sheet name="LOPA RAPA #4 (2)" sheetId="40" r:id="rId37"/>
    <sheet name="LOPA JAMIKE #5 (2)" sheetId="41" r:id="rId38"/>
    <sheet name="LOPA JOEL #6 (2)" sheetId="42" r:id="rId39"/>
    <sheet name="LOPA NINE #7 (2)" sheetId="43" r:id="rId40"/>
    <sheet name="LOPA WHITE #8 (2)" sheetId="44" r:id="rId41"/>
    <sheet name="CAPT. DENNIS SISON" sheetId="45" r:id="rId42"/>
    <sheet name="EDDIE GOBING" sheetId="46" r:id="rId43"/>
    <sheet name="ARLO ALUMINUM (3)" sheetId="50" r:id="rId44"/>
    <sheet name="CAPT. DENNIS SISON (2)" sheetId="49" r:id="rId45"/>
    <sheet name="JONATHAN SO" sheetId="51" r:id="rId46"/>
    <sheet name="TOMITA" sheetId="52" r:id="rId47"/>
    <sheet name="ALEX DALAO" sheetId="53" r:id="rId48"/>
    <sheet name="PETER ANGLIONGTO" sheetId="54" r:id="rId49"/>
    <sheet name="JOHN CARREY DIOSO" sheetId="55" r:id="rId50"/>
    <sheet name="EDMOND SY" sheetId="56" r:id="rId51"/>
    <sheet name="B&amp;B DINING INC (2)" sheetId="57" r:id="rId52"/>
    <sheet name="EMERSON LIM" sheetId="48" r:id="rId53"/>
    <sheet name="MUNICIPALITY OF LAGUNA (3)" sheetId="47" r:id="rId54"/>
    <sheet name="WILLIAM BAYOT" sheetId="58" r:id="rId55"/>
    <sheet name="JENNY COMIA" sheetId="59" r:id="rId56"/>
    <sheet name="ATTY. LUCENARIO" sheetId="60" r:id="rId57"/>
    <sheet name="ATTY. LUCENARIO (2)" sheetId="61" r:id="rId58"/>
    <sheet name="AS BUILDING" sheetId="62" r:id="rId59"/>
    <sheet name="ANN MONTOYA" sheetId="63" r:id="rId60"/>
    <sheet name="TOMITA (2)" sheetId="64" r:id="rId61"/>
    <sheet name="MAGELLAN COMMODITIES INC." sheetId="79" r:id="rId62"/>
    <sheet name="WOODENCHEN INTL INC" sheetId="80" r:id="rId63"/>
    <sheet name="MS. JUDY LAO OPT. 1" sheetId="81" r:id="rId64"/>
    <sheet name="MS. JUDY LAO OPT. 2" sheetId="82" r:id="rId65"/>
    <sheet name="CRISTINA BEDAR" sheetId="83" r:id="rId66"/>
    <sheet name="AUELLI RETAIL INC" sheetId="65" r:id="rId67"/>
    <sheet name="ALC " sheetId="66" r:id="rId68"/>
    <sheet name="SBT MINNING INC" sheetId="67" r:id="rId69"/>
    <sheet name="SUPERIOR BT INC" sheetId="68" r:id="rId70"/>
    <sheet name="VICENTE LIM (2)" sheetId="69" r:id="rId71"/>
    <sheet name="DR VJ YAMAT (opt. 1)" sheetId="70" r:id="rId72"/>
    <sheet name="DR VJ YAMAT (opt. 2)" sheetId="71" r:id="rId73"/>
    <sheet name="MR. JOSE MA. P. HERNANDEZ" sheetId="72" r:id="rId74"/>
    <sheet name="METAFACTOR WELLNESA CENTER" sheetId="73" r:id="rId75"/>
    <sheet name="MR. NIKKO DOBLON (opt. 1)" sheetId="74" r:id="rId76"/>
    <sheet name="MR. NIKKO DOBLON (opt. 2)" sheetId="75" r:id="rId77"/>
    <sheet name="MR. DOMINIQUE CHUA" sheetId="78" r:id="rId78"/>
    <sheet name="PATCHIE BUERANO" sheetId="84" r:id="rId79"/>
    <sheet name="VINCE YAMAT" sheetId="85" r:id="rId80"/>
    <sheet name="ALVHEA TRADING" sheetId="86" r:id="rId81"/>
    <sheet name="B&amp;B DINING INC (3)" sheetId="87" r:id="rId82"/>
    <sheet name="ARLO ALUMINUM (4)" sheetId="88" r:id="rId83"/>
    <sheet name="DISSIDENT INC." sheetId="91" r:id="rId84"/>
    <sheet name="METROPOLITAN MED" sheetId="92" r:id="rId85"/>
    <sheet name="METROPOLITAN MED (2)" sheetId="93" r:id="rId86"/>
    <sheet name="METROPOLITAN MED (3)" sheetId="94" r:id="rId87"/>
    <sheet name="SBT MINING INC" sheetId="95" r:id="rId88"/>
    <sheet name="ESPIE ESPINO" sheetId="96" r:id="rId89"/>
    <sheet name="LUFTHANSA" sheetId="97" r:id="rId90"/>
    <sheet name="GERALD DELA CRUZ" sheetId="98" r:id="rId91"/>
    <sheet name="VICTOR SAY" sheetId="99" r:id="rId92"/>
    <sheet name="VICTOR SAY (2)" sheetId="100" r:id="rId93"/>
    <sheet name="METROPOLITAN MED (4)" sheetId="101" r:id="rId94"/>
    <sheet name="METROPOLITAN MED (5)" sheetId="102" r:id="rId95"/>
    <sheet name="METROPOLITAN MED (6)" sheetId="103" r:id="rId96"/>
    <sheet name="J&amp;M COOLING" sheetId="104" r:id="rId97"/>
    <sheet name="LAWRENCE GO" sheetId="105" r:id="rId98"/>
    <sheet name="LAWRENCE GO (2)" sheetId="106" r:id="rId99"/>
    <sheet name="UNITAN" sheetId="107" r:id="rId100"/>
    <sheet name="G.S. GO BROS" sheetId="108" r:id="rId101"/>
    <sheet name="DARRICK TEE" sheetId="109" r:id="rId102"/>
    <sheet name="DARRICK TEE (2)" sheetId="110" r:id="rId103"/>
    <sheet name="G.S. GO BROS (2)" sheetId="111" r:id="rId104"/>
    <sheet name="PHESCO INC" sheetId="89" r:id="rId105"/>
    <sheet name="CHARGES" sheetId="1" r:id="rId106"/>
  </sheets>
  <definedNames>
    <definedName name="_xlnm.Print_Area" localSheetId="67">'ALC '!$A$1:$I$65</definedName>
    <definedName name="_xlnm.Print_Area" localSheetId="47">'ALEX DALAO'!$A$1:$G$64</definedName>
    <definedName name="_xlnm.Print_Area" localSheetId="59">'ANN MONTOYA'!$A$1:$I$75</definedName>
    <definedName name="_xlnm.Print_Area" localSheetId="19">'ARLO ALUMINUM'!$A$1:$I$68</definedName>
    <definedName name="_xlnm.Print_Area" localSheetId="20">'ARLO ALUMINUM (2)'!$A$1:$I$67</definedName>
    <definedName name="_xlnm.Print_Area" localSheetId="43">'ARLO ALUMINUM (3)'!$A$1:$I$68</definedName>
    <definedName name="_xlnm.Print_Area" localSheetId="58">'AS BUILDING'!$A$1:$I$69</definedName>
    <definedName name="_xlnm.Print_Area" localSheetId="7">'ATLANTIC GRAINS'!$A$1:$G$65</definedName>
    <definedName name="_xlnm.Print_Area" localSheetId="56">'ATTY. LUCENARIO'!$A$1:$G$71</definedName>
    <definedName name="_xlnm.Print_Area" localSheetId="57">'ATTY. LUCENARIO (2)'!$A$1:$G$71</definedName>
    <definedName name="_xlnm.Print_Area" localSheetId="12">'ATTY. ROY TALAO'!$A$1:$I$71</definedName>
    <definedName name="_xlnm.Print_Area" localSheetId="13">'ATTY. ROY TALAO (2)'!$A$1:$I$71</definedName>
    <definedName name="_xlnm.Print_Area" localSheetId="15">'ATTY. ROY TALAO (3)'!$A$1:$G$60</definedName>
    <definedName name="_xlnm.Print_Area" localSheetId="1">'ATTY. ZUÑIGA'!$A$1:$G$81</definedName>
    <definedName name="_xlnm.Print_Area" localSheetId="2">'ATTY. ZUÑIGA (2)'!$A$1:$H$79</definedName>
    <definedName name="_xlnm.Print_Area" localSheetId="66">'AUELLI RETAIL INC'!$A$1:$G$57</definedName>
    <definedName name="_xlnm.Print_Area" localSheetId="18">'B&amp;B DINING INC'!$A$1:$G$64</definedName>
    <definedName name="_xlnm.Print_Area" localSheetId="51">'B&amp;B DINING INC (2)'!$A$1:$G$67</definedName>
    <definedName name="_xlnm.Print_Area" localSheetId="41">'CAPT. DENNIS SISON'!$A$1:$G$73</definedName>
    <definedName name="_xlnm.Print_Area" localSheetId="44">'CAPT. DENNIS SISON (2)'!$A$1:$I$71</definedName>
    <definedName name="_xlnm.Print_Area" localSheetId="31">'CARNELEIGH CORP.'!$A$1:$I$77</definedName>
    <definedName name="_xlnm.Print_Area" localSheetId="21">'CASA DE MOALBOAL'!$A$1:$G$69</definedName>
    <definedName name="_xlnm.Print_Area" localSheetId="105">CHARGES!$A$10:$O$64</definedName>
    <definedName name="_xlnm.Print_Area" localSheetId="72">'DR VJ YAMAT (opt. 2)'!$A$1:$G$72</definedName>
    <definedName name="_xlnm.Print_Area" localSheetId="42">'EDDIE GOBING'!$A$1:$G$79</definedName>
    <definedName name="_xlnm.Print_Area" localSheetId="50">'EDMOND SY'!$A$1:$H$78</definedName>
    <definedName name="_xlnm.Print_Area" localSheetId="52">'EMERSON LIM'!$A$1:$G$65</definedName>
    <definedName name="_xlnm.Print_Area" localSheetId="0">'ENR. MAURICIO'!$A$1:$G$61</definedName>
    <definedName name="_xlnm.Print_Area" localSheetId="10">'GFI ENTERPRISES'!$A$1:$I$74</definedName>
    <definedName name="_xlnm.Print_Area" localSheetId="16">'GREATECH (2)'!$A$1:$H$68</definedName>
    <definedName name="_xlnm.Print_Area" localSheetId="55">'JENNY COMIA'!$A$1:$I$70</definedName>
    <definedName name="_xlnm.Print_Area" localSheetId="9">'JOCELYN EGUIA'!$A$1:$I$67</definedName>
    <definedName name="_xlnm.Print_Area" localSheetId="49">'JOHN CARREY DIOSO'!$A$1:$I$69</definedName>
    <definedName name="_xlnm.Print_Area" localSheetId="45">'JONATHAN SO'!$A$1:$G$67</definedName>
    <definedName name="_xlnm.Print_Area" localSheetId="27">'LOPA JAMIKE #5'!$A$1:$G$72</definedName>
    <definedName name="_xlnm.Print_Area" localSheetId="37">'LOPA JAMIKE #5 (2)'!$A$1:$G$72</definedName>
    <definedName name="_xlnm.Print_Area" localSheetId="24">'LOPA JIM #2'!$A$1:$G$72</definedName>
    <definedName name="_xlnm.Print_Area" localSheetId="34">'LOPA JIM #2 (2)'!$A$1:$G$72</definedName>
    <definedName name="_xlnm.Print_Area" localSheetId="28">'LOPA JOEL #6'!$A$1:$G$72</definedName>
    <definedName name="_xlnm.Print_Area" localSheetId="38">'LOPA JOEL #6 (2)'!$A$1:$G$72</definedName>
    <definedName name="_xlnm.Print_Area" localSheetId="29">'LOPA NINE #7'!$A$1:$G$72</definedName>
    <definedName name="_xlnm.Print_Area" localSheetId="39">'LOPA NINE #7 (2)'!$A$1:$G$72</definedName>
    <definedName name="_xlnm.Print_Area" localSheetId="26">'LOPA RAPA #4'!$A$1:$G$72</definedName>
    <definedName name="_xlnm.Print_Area" localSheetId="36">'LOPA RAPA #4 (2)'!$A$1:$G$72</definedName>
    <definedName name="_xlnm.Print_Area" localSheetId="25">'LOPA TINAY #3'!$A$1:$G$72</definedName>
    <definedName name="_xlnm.Print_Area" localSheetId="35">'LOPA TINAY #3 (2)'!$A$1:$G$72</definedName>
    <definedName name="_xlnm.Print_Area" localSheetId="30">'LOPA WHITE #8'!$A$1:$G$72</definedName>
    <definedName name="_xlnm.Print_Area" localSheetId="40">'LOPA WHITE #8 (2)'!$A$1:$G$72</definedName>
    <definedName name="_xlnm.Print_Area" localSheetId="5">'MARK VICENCIO'!$A$1:$G$66</definedName>
    <definedName name="_xlnm.Print_Area" localSheetId="8">'MEGA SARDINES'!$A$1:$G$70</definedName>
    <definedName name="_xlnm.Print_Area" localSheetId="77">'MR. DOMINIQUE CHUA'!$A$1:$G$61</definedName>
    <definedName name="_xlnm.Print_Area" localSheetId="73">'MR. JOSE MA. P. HERNANDEZ'!$A$1:$I$71</definedName>
    <definedName name="_xlnm.Print_Area" localSheetId="75">'MR. NIKKO DOBLON (opt. 1)'!$A$1:$G$65</definedName>
    <definedName name="_xlnm.Print_Area" localSheetId="76">'MR. NIKKO DOBLON (opt. 2)'!$A$1:$G$63</definedName>
    <definedName name="_xlnm.Print_Area" localSheetId="22">'MUNICIPALITY OF LAGUNA'!$A$1:$G$64</definedName>
    <definedName name="_xlnm.Print_Area" localSheetId="23">'MUNICIPALITY OF LAGUNA (2)'!$A$1:$G$75</definedName>
    <definedName name="_xlnm.Print_Area" localSheetId="53">'MUNICIPALITY OF LAGUNA (3)'!$A$1:$G$67</definedName>
    <definedName name="_xlnm.Print_Area" localSheetId="3">NIMFA!$A$1:$I$80</definedName>
    <definedName name="_xlnm.Print_Area" localSheetId="48">'PETER ANGLIONGTO'!$A$1:$G$71</definedName>
    <definedName name="_xlnm.Print_Area" localSheetId="11">'PIONEER FLOAT GLASS'!$A$1:$H$65</definedName>
    <definedName name="_xlnm.Print_Area" localSheetId="68">'SBT MINNING INC'!$A$1:$I$66</definedName>
    <definedName name="_xlnm.Print_Area" localSheetId="14">'SHIN YEE METAL CORP'!$A$1:$G$63</definedName>
    <definedName name="_xlnm.Print_Area" localSheetId="69">'SUPERIOR BT INC'!$A$1:$I$69</definedName>
    <definedName name="_xlnm.Print_Area" localSheetId="6">'SUPREME CARE'!$A$1:$G$65</definedName>
    <definedName name="_xlnm.Print_Area" localSheetId="46">TOMITA!$A$1:$G$63</definedName>
    <definedName name="_xlnm.Print_Area" localSheetId="60">'TOMITA (2)'!$A$1:$G$63</definedName>
    <definedName name="_xlnm.Print_Area" localSheetId="4">VERSATECH!$A$1:$G$65</definedName>
    <definedName name="_xlnm.Print_Area" localSheetId="17">'VICENTE LIM'!$A$1:$G$66</definedName>
    <definedName name="_xlnm.Print_Area" localSheetId="70">'VICENTE LIM (2)'!$A$1:$G$61</definedName>
    <definedName name="_xlnm.Print_Area" localSheetId="32">'WHITEPLANE INC.'!$A$1:$I$77</definedName>
    <definedName name="_xlnm.Print_Area" localSheetId="33">'WHITEPLANE INC. (2)'!$A$1:$I$74</definedName>
    <definedName name="_xlnm.Print_Area" localSheetId="54">'WILLIAM BAYOT'!$A$1:$I$70</definedName>
    <definedName name="_xlnm.Print_Area" localSheetId="78">'PATCHIE BUERANO'!$A$1:$G$74</definedName>
    <definedName name="_xlnm.Print_Area" localSheetId="79">'VINCE YAMAT'!$A$1:$G$66</definedName>
    <definedName name="_xlnm.Print_Area" localSheetId="80">'ALVHEA TRADING'!$A$1:$G$64</definedName>
    <definedName name="_xlnm.Print_Area" localSheetId="81">'B&amp;B DINING INC (3)'!$A$1:$G$74</definedName>
    <definedName name="_xlnm.Print_Area" localSheetId="82">'ARLO ALUMINUM (4)'!$A$1:$I$72</definedName>
    <definedName name="_xlnm.Print_Area" localSheetId="83">'DISSIDENT INC.'!$A$1:$I$77</definedName>
    <definedName name="_xlnm.Print_Area" localSheetId="84">'METROPOLITAN MED'!$A$1:$G$64</definedName>
    <definedName name="_xlnm.Print_Area" localSheetId="85">'METROPOLITAN MED (2)'!$A$1:$G$64</definedName>
    <definedName name="_xlnm.Print_Area" localSheetId="86">'METROPOLITAN MED (3)'!$A$1:$G$70</definedName>
    <definedName name="_xlnm.Print_Area" localSheetId="87">'SBT MINING INC'!$A$1:$I$82</definedName>
    <definedName name="_xlnm.Print_Area" localSheetId="88">'ESPIE ESPINO'!$A$1:$I$72</definedName>
    <definedName name="_xlnm.Print_Area" localSheetId="89">LUFTHANSA!$A$1:$H$65</definedName>
    <definedName name="_xlnm.Print_Area" localSheetId="90">'GERALD DELA CRUZ'!$A$1:$G$66</definedName>
    <definedName name="_xlnm.Print_Area" localSheetId="91">'VICTOR SAY'!$A$1:$G$67</definedName>
    <definedName name="_xlnm.Print_Area" localSheetId="92">'VICTOR SAY (2)'!$A$1:$G$72</definedName>
    <definedName name="_xlnm.Print_Area" localSheetId="93">'METROPOLITAN MED (4)'!$A$1:$G$64</definedName>
    <definedName name="_xlnm.Print_Area" localSheetId="94">'METROPOLITAN MED (5)'!$A$1:$G$67</definedName>
    <definedName name="_xlnm.Print_Area" localSheetId="95">'METROPOLITAN MED (6)'!$A$1:$G$65</definedName>
    <definedName name="_xlnm.Print_Area" localSheetId="96">'J&amp;M COOLING'!$A$1:$G$62</definedName>
    <definedName name="_xlnm.Print_Area" localSheetId="97">'LAWRENCE GO'!$A$1:$G$75</definedName>
    <definedName name="_xlnm.Print_Area" localSheetId="98">'LAWRENCE GO (2)'!$A$1:$G$75</definedName>
    <definedName name="_xlnm.Print_Area" localSheetId="99">UNITAN!$A$1:$G$79</definedName>
    <definedName name="_xlnm.Print_Area" localSheetId="100">'G.S. GO BROS'!$A$1:$H$72</definedName>
    <definedName name="_xlnm.Print_Area" localSheetId="101">'DARRICK TEE'!$A$1:$H$72</definedName>
    <definedName name="_xlnm.Print_Area" localSheetId="102">'DARRICK TEE (2)'!$A$1:$H$76</definedName>
    <definedName name="_xlnm.Print_Area" localSheetId="103">'G.S. GO BROS (2)'!$A$1:$H$67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<sst xmlns="http://schemas.openxmlformats.org/spreadsheetml/2006/main" count="6222" uniqueCount="587">
  <si>
    <t>ENGR. JORGE MAURICIO</t>
  </si>
  <si>
    <t>Email: jorge.mauricio@kolinphil.com.ph</t>
  </si>
  <si>
    <t>Dear Ma'am/Sir,</t>
  </si>
  <si>
    <t>Kolin Marketing Inc., is extremely honored for your endorsement of Kolin brand and we are please to offer you</t>
  </si>
  <si>
    <t>with a special price/s for the following items.</t>
  </si>
  <si>
    <t>A. EQUIPMENT</t>
  </si>
  <si>
    <t>QTY</t>
  </si>
  <si>
    <t>U/M</t>
  </si>
  <si>
    <t>MODEL / DESCRIPTION</t>
  </si>
  <si>
    <t>SRP</t>
  </si>
  <si>
    <t>DISCOUNTED PRICE</t>
  </si>
  <si>
    <t>AMOUNT</t>
  </si>
  <si>
    <t>UNIT/S</t>
  </si>
  <si>
    <t>MODEL: KEA-25BWR</t>
  </si>
  <si>
    <t>PHP</t>
  </si>
  <si>
    <t>KOLIN AIR COOLER WITH PURIFIER</t>
  </si>
  <si>
    <t>230V~/60Hz ; 2500m³/h</t>
  </si>
  <si>
    <t>(WxDxH) 315x280x980 mm</t>
  </si>
  <si>
    <t>TOTAL UNIT COST</t>
  </si>
  <si>
    <t>TERMS OF PAYMENT:</t>
  </si>
  <si>
    <t>FULL PAYMENT OF UNIT AND DELIVERY CHARGE. IF CHECK, SUBJECT FOR 3 DAYS CLEARING.</t>
  </si>
  <si>
    <t>WARRANTY:</t>
  </si>
  <si>
    <t>FOR AIR COOLER : ONE (1) YEAR FREE PARTS AND LABOR.</t>
  </si>
  <si>
    <t>NOTES: PRICES ARE SUBJECT TO CHANGE WITHOUT PRIOR NOTICE.</t>
  </si>
  <si>
    <t>PRICES IS VAT INCLUSIVE.</t>
  </si>
  <si>
    <t>We thank you for giving opportunity to offer our product and services, hoping we receive your purchase order.</t>
  </si>
  <si>
    <t>If you need assistance, don’t hesitate to call the under signed at 0917-807-8607 or email at kmi_asst@kolinphil.com.ph</t>
  </si>
  <si>
    <t>Very Truly Yours,</t>
  </si>
  <si>
    <t>JANELLEN S. LIM</t>
  </si>
  <si>
    <t>KMI-ASSISTANT</t>
  </si>
  <si>
    <t>Noted by;</t>
  </si>
  <si>
    <t>Approved By:</t>
  </si>
  <si>
    <t>MART NATHANIEL R. FLORES</t>
  </si>
  <si>
    <t>MS. EDITHA M. FLORES</t>
  </si>
  <si>
    <t>KMI-SUPERVISOR</t>
  </si>
  <si>
    <t>AVP - FINANCE</t>
  </si>
  <si>
    <t>KMI-QUOTE-04-25-0243</t>
  </si>
  <si>
    <t>Conforme:</t>
  </si>
  <si>
    <t>_________________________________________</t>
  </si>
  <si>
    <t>EMP-30%</t>
  </si>
  <si>
    <t>SIGNATURE OVER PRINTED NAME</t>
  </si>
  <si>
    <t>ATTN: ATTY. ZUÑIGA</t>
  </si>
  <si>
    <r>
      <rPr>
        <sz val="10"/>
        <rFont val="Segoe UI Semibold"/>
        <charset val="134"/>
      </rPr>
      <t xml:space="preserve">A. EQUIPMENT </t>
    </r>
    <r>
      <rPr>
        <u/>
        <sz val="10"/>
        <rFont val="Segoe UI Semibold"/>
        <charset val="134"/>
      </rPr>
      <t>(WINDOW TYPE MODELS)</t>
    </r>
  </si>
  <si>
    <t>** OPTION 1</t>
  </si>
  <si>
    <t>MODEL: KAG-145WCINV</t>
  </si>
  <si>
    <t>KOLIN WINDOW TYPE QUAD SERIES AIRCONDITIONER</t>
  </si>
  <si>
    <t>13,210 Kj/h (1.5HP) FULL DC INVERTER W/ WIFI R-32</t>
  </si>
  <si>
    <t>(WxDxH) 22"x28"x15"</t>
  </si>
  <si>
    <t>MODEL: KAG-200WCINV</t>
  </si>
  <si>
    <t>19,080 Kj/h (2.0HP) FULL DC INVERTER W/ WIFI R-32</t>
  </si>
  <si>
    <t>(WxDxH) 26"x28"x17"</t>
  </si>
  <si>
    <t>OTHERS: DELIVERY CHARGE</t>
  </si>
  <si>
    <t>** OPTION 2</t>
  </si>
  <si>
    <t>MODEL: KA-150MCARINV32</t>
  </si>
  <si>
    <t>KOLIN WINDOW TYPE CREO SERIES AIRCONDITIONER</t>
  </si>
  <si>
    <t>12,800 Kj/h (1.5HP) FULL DC INVERTER R-32 WITH REMOTE</t>
  </si>
  <si>
    <t>(WxDxH) 17.7"x26.6"x13.8"</t>
  </si>
  <si>
    <t>MODEL: KA-200MCARINV32</t>
  </si>
  <si>
    <t>19,800 Kj/h (2.0HP) FULL DC INVERTER R-32 WITH REMOTE</t>
  </si>
  <si>
    <t>(WxDxH) 26"x30.7"x16.8"</t>
  </si>
  <si>
    <t>INSTALLATION:</t>
  </si>
  <si>
    <t>* Installation Charge for Window Type AC: Php 1,200.00 per Unit.</t>
  </si>
  <si>
    <t>FOR WINDOW TYPE: ONE (1) YEAR FREE PARTS AND LABOR, THREE YEARS (3) MAIN PCB, TEN (10) YEARS WARRANTY ON COMPRESSOR.</t>
  </si>
  <si>
    <r>
      <rPr>
        <u/>
        <sz val="10"/>
        <rFont val="Segoe UI Semibold"/>
        <charset val="134"/>
      </rPr>
      <t xml:space="preserve">** CURRENTLY NO AVAILABLE STOCKS FOR MODEL </t>
    </r>
    <r>
      <rPr>
        <i/>
        <u/>
        <sz val="10"/>
        <rFont val="Segoe UI Semibold"/>
        <charset val="134"/>
      </rPr>
      <t>KA-200MCARINV32</t>
    </r>
    <r>
      <rPr>
        <u/>
        <sz val="10"/>
        <rFont val="Segoe UI Semibold"/>
        <charset val="134"/>
      </rPr>
      <t>.</t>
    </r>
  </si>
  <si>
    <t>KMI-QUOTE-04-25-0244</t>
  </si>
  <si>
    <t>EC-24%/1.3K/1.8K/1.2K/1K</t>
  </si>
  <si>
    <r>
      <rPr>
        <sz val="10"/>
        <rFont val="Segoe UI Semibold"/>
        <charset val="134"/>
      </rPr>
      <t xml:space="preserve">A. EQUIPMENT </t>
    </r>
    <r>
      <rPr>
        <u/>
        <sz val="10"/>
        <rFont val="Segoe UI Semibold"/>
        <charset val="134"/>
      </rPr>
      <t>(SPLIT TYPE MODELS)</t>
    </r>
  </si>
  <si>
    <t>** OPTION 1 (REGULAR INVERTER)</t>
  </si>
  <si>
    <t>MODEL: KSM-IW25-WCT10M1M32</t>
  </si>
  <si>
    <t>KOLIN WALL MOUNTED CERTUS AIRCONDITIONER</t>
  </si>
  <si>
    <t>23,210 Kj/h (2.5HP) REGULAR INVERTER W/ WIFI R-32</t>
  </si>
  <si>
    <t>MODEL: KSM-IW15-WCT10M1M32</t>
  </si>
  <si>
    <t>KOLIN WALL MOUNTED CERTUS SERIES AIRCONDITIONER</t>
  </si>
  <si>
    <t>12,660 Kj/h (1.5HP) REGULAR INVERTER R-32</t>
  </si>
  <si>
    <t>** OPTION 2 (FULL DC INVERTER)</t>
  </si>
  <si>
    <t>MODEL: KSG-IWF-25WFY-8K1M32</t>
  </si>
  <si>
    <t>KOLIN WALL MOUNTED PRIMUS GOLD AIRCONDITIONER</t>
  </si>
  <si>
    <t>25,560 Kj/h (2.5HP) FULL DC INVERTER W/ WIFI R-32</t>
  </si>
  <si>
    <t>MODEL: KSG-IWF-15WFY-8K1M32</t>
  </si>
  <si>
    <t>12,960 Kj/h (1.5HP) FULL DC INVERTER W/ WIFI R-32</t>
  </si>
  <si>
    <t>* Initial Charge for 1 Wall Mounted AC: P7,500.00 (1.0HP-2.0HP) / P8,500.00 (2.5HP-3.0HP)</t>
  </si>
  <si>
    <t>Inclusions: Labor, Outdoor Standard Bracket, Consumables, 10ft PVC Pipes ¾, 1st 10ft. Royal Cord Wire and 1st 10ft. Copper Tube.</t>
  </si>
  <si>
    <t>Exclusions: Excess of 1st 10ft. Royal Cord 100/foot, Copper Tube 350/foot (1.0hp-2.0hp), 400/foot (2.5hp-3.hp), Circuit Breaker (Nema), Special Designed Bracket.</t>
  </si>
  <si>
    <t>FOR SPLIT TYPE : ONE (1) YEAR FREE PARTS AND LABOR, THREE YEARS (3) MAIN PCB , TEN (10) YEARS WARRANTY ON COMPRESSOR.</t>
  </si>
  <si>
    <t>EC-24%/4K/7K</t>
  </si>
  <si>
    <t>ATTN: MS. NIMFA</t>
  </si>
  <si>
    <t xml:space="preserve">A. EQUIPMENT </t>
  </si>
  <si>
    <t>** OPTIONS for window type Full DC</t>
  </si>
  <si>
    <t>MODEL: KA-100MCARINV32</t>
  </si>
  <si>
    <t>9,700 Kj/h (1.0HP) FULL DC INVERTER R-32 WITH REMOTE</t>
  </si>
  <si>
    <t>MODEL: KAG-100WCINV</t>
  </si>
  <si>
    <t>10,200 Kj/h (1.0HP) FULL DC INVERTER W/ WIFI R-32</t>
  </si>
  <si>
    <t>(WxDxH) 18"x25"x14"</t>
  </si>
  <si>
    <t>** Split type Full DC</t>
  </si>
  <si>
    <t>MODEL: KSG-IWF-10WFY-8K1M32</t>
  </si>
  <si>
    <t>11,484 Kj/h (1.0HP) FULL DC INVERTER W/ WIFI R-32</t>
  </si>
  <si>
    <t>Noted by:</t>
  </si>
  <si>
    <t>KMI-QUOTE-04-25-0245</t>
  </si>
  <si>
    <t>EC-24%/800/1.3K/7K</t>
  </si>
  <si>
    <t>VERSATECH INTERNATIONAL</t>
  </si>
  <si>
    <t>ATTN: MS. LIANNE JAVIER</t>
  </si>
  <si>
    <t>Email: e.javier@versatech.com.ph</t>
  </si>
  <si>
    <t>A. EQUIPMENT &amp; INSTALLATION</t>
  </si>
  <si>
    <t>ESTIMATED COST OF INSTALLATION (please see attached)</t>
  </si>
  <si>
    <t>TOTAL ESTIMATED COST OF THE PROJECT</t>
  </si>
  <si>
    <t>** Cost of Installation is Package with the Unit(s), this cost cannot avail separately (cost will be based on actual).</t>
  </si>
  <si>
    <t>KMI-QUOTE-04-25-0246</t>
  </si>
  <si>
    <t>OMF-24%/4K</t>
  </si>
  <si>
    <t>MR &amp; MS. LOURILLI / MARK VICENCIO</t>
  </si>
  <si>
    <t>UNIT 106 WEST TOWER, GF THE VERANDA ARCA SOUTH NEXUS ST. COR. EAST UNION DRIVE, BRGY. WEST BICUTAN, TAGUIG CITY</t>
  </si>
  <si>
    <t>TEL#: 0917-8202197</t>
  </si>
  <si>
    <t>MODEL: KAG-250WCINV</t>
  </si>
  <si>
    <t>24,120 Kj/h (2.5HP) FULL DC INVERTER W/ WIFI R-32</t>
  </si>
  <si>
    <t>(WxDxH) 26"x31.5"x17"</t>
  </si>
  <si>
    <t>KMI-QUOTE-04-25-0247</t>
  </si>
  <si>
    <t>REG-24%/1.8K</t>
  </si>
  <si>
    <t>SUPREME CARE MEDICAL DIAGNOSTIC CENTER</t>
  </si>
  <si>
    <t>92 CLAUDIO ST., BRGY. SAN JUAN, MORONG RIZAL</t>
  </si>
  <si>
    <t>TEL#: 0917-5030232</t>
  </si>
  <si>
    <t>KMI-QUOTE-04-25-0248</t>
  </si>
  <si>
    <t>ECY-24%/4K</t>
  </si>
  <si>
    <t>ATLANTIC GRAINS INC.</t>
  </si>
  <si>
    <t>ATTN: MS. ELLA ZULAYBAR</t>
  </si>
  <si>
    <t>PUROL 1 BRGY. MAKILING, CALAMBA LAGUNA</t>
  </si>
  <si>
    <t>MODEL: KAG-75WCINV</t>
  </si>
  <si>
    <t>9,800 Kj/h (.75HP) FULL DC INVERTER W/ WIFI R-32</t>
  </si>
  <si>
    <t>KMI-QUOTE-04-25-0249</t>
  </si>
  <si>
    <t>REG-24%/1.3K</t>
  </si>
  <si>
    <t>MEGA FISHING CORPORATION</t>
  </si>
  <si>
    <t>ATTN: MR. JANSEN CHAN</t>
  </si>
  <si>
    <t>TEL#: 0998-8680249</t>
  </si>
  <si>
    <t>Email: mllemos@megasardines.com</t>
  </si>
  <si>
    <t>MODEL: KL-IF60-G6H1M32</t>
  </si>
  <si>
    <t>KOLIN FLOOR MOUNTED AIRCONDITIONER</t>
  </si>
  <si>
    <t>58,140 Kj/h (5.0TR) FULL DC INVERTER R32 SINGLE PHASE</t>
  </si>
  <si>
    <t>MODEL: KLG-IF40-5G1M32</t>
  </si>
  <si>
    <t>37,980 Kj/h (3.0TR) FULL DC INVERTER R-32 SINGLE PHASE</t>
  </si>
  <si>
    <r>
      <rPr>
        <sz val="10"/>
        <color indexed="8"/>
        <rFont val="Segoe UI Semibold"/>
        <charset val="134"/>
      </rPr>
      <t xml:space="preserve">* </t>
    </r>
    <r>
      <rPr>
        <b/>
        <sz val="10"/>
        <color indexed="8"/>
        <rFont val="Segoe UI Semibold"/>
        <charset val="134"/>
      </rPr>
      <t>Initial Charge for 1 Floor Mounted AC: P11,000.00 (3tr.) / P14,000.00 (5tr.)</t>
    </r>
    <r>
      <rPr>
        <sz val="10"/>
        <color indexed="8"/>
        <rFont val="Segoe UI Semibold"/>
        <charset val="134"/>
      </rPr>
      <t>including Labor;</t>
    </r>
  </si>
  <si>
    <t>Consumables; 1st 10ft.PVC pipes; Royal cord wire (excess P100/foot);</t>
  </si>
  <si>
    <t>1st 10ft. (3.0TR) Copper tube (excess P400/foot); 1st 10ft. (5.0TR) Copper tube (excess P600/foot);labor.</t>
  </si>
  <si>
    <t>FOR FLOOR MOUNTED: ONE (1) YEAR FREE PARTS AND LABOR, FIVE (5) YEARS WARRANTY ON COMPRESSOR.</t>
  </si>
  <si>
    <t>** CURRENTLY NO AVAILABLE STOCKS FOR KL-IF60-G6H1M32 MODEL. TENTATIVE ARRIVAL OF STOCKS - 3RD WEEK OF APRIL.</t>
  </si>
  <si>
    <t>KMI-QUOTE-04-25-0250</t>
  </si>
  <si>
    <t>REG-24%/14K/7K</t>
  </si>
  <si>
    <t>MS. JOCELYN EGUIA</t>
  </si>
  <si>
    <t>LIPA CITY, BATANGAS</t>
  </si>
  <si>
    <t>MODEL: KSG-IWF-30WFY-8K1M32</t>
  </si>
  <si>
    <t>29,500 Kj/h (3.0HP) FULL DC INVERTER W/ WIFI R-32</t>
  </si>
  <si>
    <t>KMI-QUOTE-04-25-0251</t>
  </si>
  <si>
    <t>ADR-24%/7K</t>
  </si>
  <si>
    <t>GFI ENTERPRISES INC</t>
  </si>
  <si>
    <t>ATTN: MS. PAMELA LONGAKIT</t>
  </si>
  <si>
    <t>63 J.P. RIZAL ARTY SUBD., KARUHATAN VALENZUELA CITY</t>
  </si>
  <si>
    <t>Email: bernadetteb.growers@gmail.com</t>
  </si>
  <si>
    <t>MODEL: KSM-IW20-WCT10M1M32</t>
  </si>
  <si>
    <t>18,990 Kj/h (2.0HP) REGULAR INVERTER R-32</t>
  </si>
  <si>
    <t>MODEL: KSG-IWF-20WFY-8K1M32</t>
  </si>
  <si>
    <t>19,000 Kj/h (2.0HP) FULL DC INVERTER W/ WIFI R-32</t>
  </si>
  <si>
    <t>NOTES:  PRICES ARE SUBJECT TO CHANGE WITHOUT PRIOR NOTICE.</t>
  </si>
  <si>
    <t>KMI-QUOTE-04-25-0252</t>
  </si>
  <si>
    <t>REG-24%/4K/7K</t>
  </si>
  <si>
    <t>PIONEER FLOAT GLASS MANUFACTURING OPC</t>
  </si>
  <si>
    <t>730 M. H. DEL PILAR ST., PINAGBUHATAN, PASIG CITY</t>
  </si>
  <si>
    <t xml:space="preserve">ZERO RATED </t>
  </si>
  <si>
    <t>MODEL: KLG-SF40-WBR6H1M32</t>
  </si>
  <si>
    <t>39,596 Kj/h (3.0TR) NON-INVERTER R-32 SINGLE PHASE</t>
  </si>
  <si>
    <t>PRICES IS VAT EXEMPT.</t>
  </si>
  <si>
    <t>KMI-QUOTE-04-25-0253</t>
  </si>
  <si>
    <t>REG-24%/2.5K</t>
  </si>
  <si>
    <t>ATTY. ROY TALAO</t>
  </si>
  <si>
    <t>ATHERTON PLACE CORPORATION, TOMAS MORATO COR. ROCES, QUEZON CITY</t>
  </si>
  <si>
    <t>Email: roytalao@gmail.com</t>
  </si>
  <si>
    <t xml:space="preserve">** OPTION 1 </t>
  </si>
  <si>
    <r>
      <rPr>
        <sz val="10"/>
        <rFont val="Segoe UI Semibold"/>
        <charset val="134"/>
      </rPr>
      <t xml:space="preserve">NOTES: </t>
    </r>
    <r>
      <rPr>
        <i/>
        <u/>
        <sz val="10"/>
        <rFont val="Segoe UI Semibold"/>
        <charset val="134"/>
      </rPr>
      <t>*** Need to sign waiver agreement due to under capacity of unit choice.</t>
    </r>
  </si>
  <si>
    <t>PRICES ARE SUBJECT TO CHANGE WITHOUT PRIOR NOTICE.</t>
  </si>
  <si>
    <t>KMI-QUOTE-04-25-0254</t>
  </si>
  <si>
    <t>KMI-QUOTE-04-25-0255</t>
  </si>
  <si>
    <t>SHIN YEE METAL CORP.</t>
  </si>
  <si>
    <t>ATTN: MR. KEVIN KAO</t>
  </si>
  <si>
    <t>LUCHU INDUSTRIAL COMPOUND, AMAYA 1, TANZA CAVITE</t>
  </si>
  <si>
    <t>KMI-QUOTE-04-25-0256</t>
  </si>
  <si>
    <t>REG-24%/7K</t>
  </si>
  <si>
    <t>ATHERTON PLACE CONDO, TOMAS MORATO COR. ROCES AVE., BRGY. LAGING HANDA QUEZON CITY</t>
  </si>
  <si>
    <t>KMI-QUOTE-04-25-0257</t>
  </si>
  <si>
    <t>GREATECH PHILIPPINES INC.</t>
  </si>
  <si>
    <t>ATTN: MS. SHIELA PAREDES</t>
  </si>
  <si>
    <t>FCIE, DASMARIÑAS CAVITE</t>
  </si>
  <si>
    <t>Email: shielaparedes.gpi@gmail.com</t>
  </si>
  <si>
    <t>ZERO RATED</t>
  </si>
  <si>
    <t>PRICES ARE VAT-EXEMPT.</t>
  </si>
  <si>
    <t>KMI-QUOTE-04-25-0258</t>
  </si>
  <si>
    <t>MR. VICENTE LIM</t>
  </si>
  <si>
    <t>4 ARELLANO ST., BRGY. BAGONG BARRIO, CALOOCAN CITY</t>
  </si>
  <si>
    <t>TEL#: 0917-8906357</t>
  </si>
  <si>
    <t>KMI-QUOTE-04-25-0259</t>
  </si>
  <si>
    <t>ECY-24%/4K/7K</t>
  </si>
  <si>
    <t>B&amp;B DINING INC.</t>
  </si>
  <si>
    <t>138 KATIPUNAN ST., BRGY. ST. IGNATIUS, QUEZON CITY</t>
  </si>
  <si>
    <t>TEL#: 0906-6988716</t>
  </si>
  <si>
    <t>Email: regulatory@wplates.com</t>
  </si>
  <si>
    <t>KMI-QUOTE-04-25-0260</t>
  </si>
  <si>
    <t>ARLO ALUMINUM</t>
  </si>
  <si>
    <t>Email: nteves.arlo@yahoo.com</t>
  </si>
  <si>
    <t>KMI-QUOTE-04-25-0261</t>
  </si>
  <si>
    <t>CASA DE MOALBOAL</t>
  </si>
  <si>
    <t>TONGO POINT ROAD BASDIOT, 6032 MOALBOAL, CEBU CITY</t>
  </si>
  <si>
    <t>TEL#: 0935-2531844 / 0917-5048026</t>
  </si>
  <si>
    <t>ESTIMATED COST OF INSTALLATION w/ mobilization (please see attached)</t>
  </si>
  <si>
    <t>KMI-QUOTE-04-25-0262</t>
  </si>
  <si>
    <t>MUNICIPALITY OF VICTORIA LAGUNA</t>
  </si>
  <si>
    <t>ATTN: VICE MAYOR RJ KAMPITAN</t>
  </si>
  <si>
    <t>CITY HALL OF VICTORIA LAGUNA, OFFICE OF THE VICE MAYOR</t>
  </si>
  <si>
    <t>TEL#: 0927-6333800</t>
  </si>
  <si>
    <t>** Cost of Installation is Package with the Unit(s), this cost cannot avail separately.</t>
  </si>
  <si>
    <t>** INSTALLATION C/O ASP (cost will be based on actual)</t>
  </si>
  <si>
    <t>- We do not have non-inverter model for 3HP split type units. -</t>
  </si>
  <si>
    <t>KMI-QUOTE-04-25-0263</t>
  </si>
  <si>
    <t>OMF-%</t>
  </si>
  <si>
    <t>- We do not have available stocks for 2HP non inverter units. -</t>
  </si>
  <si>
    <t>KMI-QUOTE-04-25-0264</t>
  </si>
  <si>
    <t>LOPA COMPOUND DEVELOPMENT / HOUSE #2 JIM</t>
  </si>
  <si>
    <t>LOPA FARM MARILAQUE HIWAY, SITIO MAYAGAY, BRGY. SAMPALOC TANAY RIZAL</t>
  </si>
  <si>
    <t>Email: mereyes@foro.ph</t>
  </si>
  <si>
    <t>** SUBJECT FOR ACTUAL SITE VISIT / OCULAR **</t>
  </si>
  <si>
    <t>KMI-QUOTE-04-25-0265</t>
  </si>
  <si>
    <t>DCG-24%/7K/1.8K</t>
  </si>
  <si>
    <t>LOPA COMPOUND DEVELOPMENT / HOUSE #3 TINAY</t>
  </si>
  <si>
    <t>KMI-QUOTE-04-25-0266</t>
  </si>
  <si>
    <t>DCG-24%/7K/1.8K/1.3K</t>
  </si>
  <si>
    <t>LOPA COMPOUND DEVELOPMENT / HOUSE #4 RAPA</t>
  </si>
  <si>
    <t>KMI-QUOTE-04-25-0267</t>
  </si>
  <si>
    <t>LOPA COMPOUND DEVELOPMENT / HOUSE #5 JAMIKE</t>
  </si>
  <si>
    <t>KMI-QUOTE-04-25-0268</t>
  </si>
  <si>
    <t>LOPA COMPOUND DEVELOPMENT / HOUSE #6 JOEL</t>
  </si>
  <si>
    <t>KMI-QUOTE-04-25-0269</t>
  </si>
  <si>
    <t>LOPA COMPOUND DEVELOPMENT / HOUSE #7 NINE</t>
  </si>
  <si>
    <t>KMI-QUOTE-04-25-0270</t>
  </si>
  <si>
    <t>LOPA COMPOUND DEVELOPMENT / HOUSE #8 WHITE</t>
  </si>
  <si>
    <t>KMI-QUOTE-04-25-0271</t>
  </si>
  <si>
    <t>CARNELEIGH CORP.</t>
  </si>
  <si>
    <t>ATTN: MR. JOEL LIM</t>
  </si>
  <si>
    <t>Email: joelalim@gmail.com</t>
  </si>
  <si>
    <t>KMI-QUOTE-04-25-0272</t>
  </si>
  <si>
    <t>ECY-24%/7K</t>
  </si>
  <si>
    <t>WHITEPLANE, INC.</t>
  </si>
  <si>
    <t>ATTN: MS. JOANNE PINEDA</t>
  </si>
  <si>
    <t>TEL#: 0917-1829291</t>
  </si>
  <si>
    <t>** Full DC inverter models **</t>
  </si>
  <si>
    <t>KMI-QUOTE-04-25-0273</t>
  </si>
  <si>
    <t>** Regular inverter models **</t>
  </si>
  <si>
    <t>MODEL: KSM-IW10-WCT10M1M32</t>
  </si>
  <si>
    <t>9,800 Kj/h (1.0HP) REGULAR INVERTER R-32</t>
  </si>
  <si>
    <t>KMI-QUOTE-04-25-0274</t>
  </si>
  <si>
    <t>REG-24%/4K</t>
  </si>
  <si>
    <t>KMI-QUOTE-04-25-0265-rev</t>
  </si>
  <si>
    <t>DCG-24%/7K/1.2K</t>
  </si>
  <si>
    <t>KMI-QUOTE-04-25-0266-rev</t>
  </si>
  <si>
    <t>DCG-24%/7K/1.2K/1K</t>
  </si>
  <si>
    <t>KMI-QUOTE-04-25-0267-rev</t>
  </si>
  <si>
    <t>KMI-QUOTE-04-25-0268-rev</t>
  </si>
  <si>
    <t>KMI-QUOTE-04-25-0269-rev</t>
  </si>
  <si>
    <t>KMI-QUOTE-04-25-0270-rev</t>
  </si>
  <si>
    <t>KMI-QUOTE-04-25-0271-rev</t>
  </si>
  <si>
    <t>CAPT. DENNIS SISON</t>
  </si>
  <si>
    <t>UNIT 96A LEVITOWN AVE. BETTERLIVING SUBD. DON BOSCO, PARAÑAQUE CITY</t>
  </si>
  <si>
    <t>TEL#: 0917-5546601 / 0998-992660</t>
  </si>
  <si>
    <t>( ERIKA'S ROOM) - RECOMMENDATION</t>
  </si>
  <si>
    <t>( ERIKA'S ROOM) - CUSTOMER'S CHOICE</t>
  </si>
  <si>
    <t>ESTIMATED COST OF INSTALLATION w/ special bracket</t>
  </si>
  <si>
    <t>KMI-QUOTE-04-25-0275</t>
  </si>
  <si>
    <t>OMF-24%/4K/1.2K</t>
  </si>
  <si>
    <t>MR. EDDIE GOBING</t>
  </si>
  <si>
    <t>79 FIREFLY ST., VALLE VERDE 6, BRGY. UGONG, PASIG CITY</t>
  </si>
  <si>
    <t>TEL#: 09-77-7808507 / 0919-0795657</t>
  </si>
  <si>
    <t>Email: jamesgobing@outlook.com</t>
  </si>
  <si>
    <t>MODEL: KLM-IC60-AA1M32</t>
  </si>
  <si>
    <t>KOLIN FLOOR/CEILING AIRCONDITIONER</t>
  </si>
  <si>
    <t>55,503 Kj/h (5.0TR) INVERTER R-32 SINGLE PHASE</t>
  </si>
  <si>
    <t>MODEL: KLM-IS40-AA1M32</t>
  </si>
  <si>
    <t>KOLIN CEILING CASSETTE AIRCONDITIONER</t>
  </si>
  <si>
    <t>37,980 Kj/h (3.0TR) DC INVERTER R-32 SINGLE PHASE</t>
  </si>
  <si>
    <t>FOR FLOOR/CEILING: ONE (1) YEAR FREE PARTS AND LABOR, FIVE (5) YEARS WARRANTY ON COMPRESSOR.</t>
  </si>
  <si>
    <t>FOR CEILING CASSETTE (Inverter): ONE (1) YEAR FREE PARTS AND LABOR, FIVE (5) YEARS WARRANTY ON COMPRESSOR.</t>
  </si>
  <si>
    <t>KMI-QUOTE-04-25-0276</t>
  </si>
  <si>
    <t>DCG-24%/7K</t>
  </si>
  <si>
    <t>KMI-QUOTE-04-25-0278</t>
  </si>
  <si>
    <t>( ERIKA'S ROOM) - OPTION 2 FOR 2.0HP SPLIT TYPE UNIT</t>
  </si>
  <si>
    <t>KMI-QUOTE-04-25-0279</t>
  </si>
  <si>
    <t>OMF-24%/4K/7K</t>
  </si>
  <si>
    <t xml:space="preserve">FURUSATO SHOWROOM </t>
  </si>
  <si>
    <t>ATTN: MR. JONATHAN SO</t>
  </si>
  <si>
    <t>UNIT 103 HEART TOWER, SAN AGUSTIN ST. SALCEDO VILLAGE, VALERO MAKATI CITY</t>
  </si>
  <si>
    <t>TEL#: 0917-6350304</t>
  </si>
  <si>
    <t>KMI-QUOTE-04-25-0280</t>
  </si>
  <si>
    <t>TOMITA INDUSTRIAL &amp; MACHINERY, INC.</t>
  </si>
  <si>
    <t>#22 5/F TOYOMA GROUP CENTER, TIMOG AVE. BRGY. LAGING HANDA, QUEZON CITY</t>
  </si>
  <si>
    <t>TEL#: 0923-0825868 /  0917-7205336</t>
  </si>
  <si>
    <t>KMI-QUOTE-04-25-0281</t>
  </si>
  <si>
    <t>MR. ALEX DALAO</t>
  </si>
  <si>
    <t>11 JUN JUN ST. DON JOSE HEIGHTS SUBD. COMMONWEALTH AVE, QUEZON CITY</t>
  </si>
  <si>
    <t>TEL#: 0927-5297844 / 0977-6279874</t>
  </si>
  <si>
    <t>MODEL: KAM-55CMC32</t>
  </si>
  <si>
    <t>KOLIN WINDOW TYPE COMPACT SERIES AIRCONDITIONER</t>
  </si>
  <si>
    <t>5,900 Kj/h (.5HP) NON-INVERTER MANUAL R-32</t>
  </si>
  <si>
    <t>(WxDxH) 16"x13"x12"</t>
  </si>
  <si>
    <t>KMI-QUOTE-04-25-0282</t>
  </si>
  <si>
    <t>OMF-24%/400</t>
  </si>
  <si>
    <t>MR. PETER ANGLIONGTO</t>
  </si>
  <si>
    <t>** OPTION 1 - inverter</t>
  </si>
  <si>
    <t>** OPTION 2 - non inverter</t>
  </si>
  <si>
    <t>MODEL: KAM-200DRC32</t>
  </si>
  <si>
    <t>KOLIN WINDOW TYPE REGULAR COMPACT AIRCONDITIONER</t>
  </si>
  <si>
    <t>19,518 Kj/h (2.0HP) NON-INVERTER WITH REMOTE R-32</t>
  </si>
  <si>
    <t>(WxDxH) 26"x27"x17"</t>
  </si>
  <si>
    <t>KMI-QUOTE-04-25-0283</t>
  </si>
  <si>
    <t>REG-24%/1.8K/1.2K</t>
  </si>
  <si>
    <t>MR. JOHN CARREY DIOSO</t>
  </si>
  <si>
    <t>MODEL: KSM-SW15-6H1M32</t>
  </si>
  <si>
    <t>KOLIN WALL MOUNTED AIRCONDITIONER</t>
  </si>
  <si>
    <t>12,600 Kj/h (1.5HP) NON-INVERTER R-32</t>
  </si>
  <si>
    <t>KMI-QUOTE-04-25-0284</t>
  </si>
  <si>
    <t>ADR-50%/24%/4K</t>
  </si>
  <si>
    <t>MR. EDMOND SY</t>
  </si>
  <si>
    <t>#28 STO. TOMAS ST., BRGY. DON MANUEL, QUEZON CITY</t>
  </si>
  <si>
    <t>TEL#: 0917-8871681</t>
  </si>
  <si>
    <t>MODEL: KLM-IS60-AA1M32</t>
  </si>
  <si>
    <t>55,503 Kj/h (5.0TR) DC INVERTER R-32 SINGLE PHASE</t>
  </si>
  <si>
    <t>MODEL: KLM-SF70-4F1M410</t>
  </si>
  <si>
    <t>56,970 Kj/h (5.0TR) NON-INVERTER R-410A SINGLE PHASE</t>
  </si>
  <si>
    <t>** NO AVAILABLE STOCK FOR KLM-SF70-4F1M410.</t>
  </si>
  <si>
    <t>KMI-QUOTE-04-25-0285</t>
  </si>
  <si>
    <t>REG-24%/3K/7K</t>
  </si>
  <si>
    <t>KMI-QUOTE-04-25-0260-rev</t>
  </si>
  <si>
    <t>ATTN: MR. EMERSON LIM</t>
  </si>
  <si>
    <t>Email: emerson.lim@nutrahealthph.com</t>
  </si>
  <si>
    <t>MODEL: KD-30L410</t>
  </si>
  <si>
    <t>KOLIN DC FAN SYSTEM DEHUMIDIFIER</t>
  </si>
  <si>
    <t>30L/day (5.5 Liters Water Tank Volume) R-410a</t>
  </si>
  <si>
    <t>(WxDxH) 355x275x528mm</t>
  </si>
  <si>
    <t>FOR DEHUMIDIFIER: ONE (1) YEAR FREE PARTS AND LABOR, FIVE (5) YEARS WARRANTY ON COMPRESSOR.</t>
  </si>
  <si>
    <t>KMI-QUOTE-04-25-0277-rev</t>
  </si>
  <si>
    <t>REG-30%</t>
  </si>
  <si>
    <t>KMI-QUOTE-04-25-0264-rev</t>
  </si>
  <si>
    <t>MR. WILLIAM BAYOT</t>
  </si>
  <si>
    <t>KMI-QUOTE-04-25-0286</t>
  </si>
  <si>
    <t>JCY-24%/1.8K</t>
  </si>
  <si>
    <t>GOOD MANAGEMENT CORP.</t>
  </si>
  <si>
    <t>1424 COHER CENTER BLDG., 1424 SOUTH TRIANGLE QUEZON AVE., QUEZON CITY</t>
  </si>
  <si>
    <t>KMI-QUOTE-04-25-0287</t>
  </si>
  <si>
    <t>ATTY. DANTON LUCENARIO</t>
  </si>
  <si>
    <t>#88 APO ST., BRGY. LOURDES QUEZON CITY</t>
  </si>
  <si>
    <t>TEL#: 0906-4078758</t>
  </si>
  <si>
    <t>KMI-QUOTE-04-25-0288</t>
  </si>
  <si>
    <t>KMI-QUOTE-04-25-0289</t>
  </si>
  <si>
    <t>A.S. BUILDING MANAGEMENT CORP.</t>
  </si>
  <si>
    <t>ATTN: MS. ISABEL ARCHES</t>
  </si>
  <si>
    <t>TEL#: 8725-7394</t>
  </si>
  <si>
    <t>** We suggest to do ocular/survey on the area first before proceeding with the order.</t>
  </si>
  <si>
    <t>KMI-QUOTE-04-25-0290</t>
  </si>
  <si>
    <t>MS. ANN MONTOYA</t>
  </si>
  <si>
    <t>35 SANTA ROSA ST., BRGY. MAGALLANES, MAKATI CITY</t>
  </si>
  <si>
    <t>TEL#: 0917-8268100</t>
  </si>
  <si>
    <t>KMI-QUOTE-04-25-0291</t>
  </si>
  <si>
    <t>REG-50%/24%/1K/800</t>
  </si>
  <si>
    <t>KMI-QUOTE-04-25-0292</t>
  </si>
  <si>
    <t>MAGELLAN COMMODITIES INC.</t>
  </si>
  <si>
    <t>ATTN: MSR. JOSEPH PEREZ</t>
  </si>
  <si>
    <t>Email: mcipaco.purchasing@gmailcom</t>
  </si>
  <si>
    <t>KMI-QUOTE-04-25-0293</t>
  </si>
  <si>
    <t>WOODENCHEN INTL INC</t>
  </si>
  <si>
    <t>ATTN: MS. CATHY CASTRO</t>
  </si>
  <si>
    <t>TEL#: 0919-092-5844</t>
  </si>
  <si>
    <t>KMI-QUOTE-04-25-0294</t>
  </si>
  <si>
    <t>TYT-24%/1.8K</t>
  </si>
  <si>
    <t>MS. JUDY LAO</t>
  </si>
  <si>
    <t>TEL#: 0917-900-1263</t>
  </si>
  <si>
    <t>*OPTION 1: CREO</t>
  </si>
  <si>
    <t>KMI-QUOTE-04-25-00295</t>
  </si>
  <si>
    <t>REG-24%/1K/8001.2K</t>
  </si>
  <si>
    <t>*OPTION 1: QUAD</t>
  </si>
  <si>
    <t>KMI-QUOTE-04-25-00296</t>
  </si>
  <si>
    <t>REG-24%/1.3K/1.8K</t>
  </si>
  <si>
    <t>ATTN: CRISTINA BEDAR</t>
  </si>
  <si>
    <t>KMI-QUOTE-04-25-00297</t>
  </si>
  <si>
    <t>REG-24%/1.8K/800</t>
  </si>
  <si>
    <t>AUELLI RETAIL INC. / UNIVERSAL CONVENIENCE STORE</t>
  </si>
  <si>
    <t>Convenience Store B1 Astra Bldg. Prisma Res., Pasig Blvd., , Brgy. Bagong Ilog, PASIG CITY,</t>
  </si>
  <si>
    <t>TEL#: 0917-189-3742</t>
  </si>
  <si>
    <t>FOR CEILING CASSETTE (Inverter): ONE (1) YEAR FREE PARTS AND LABOR, FIVE (3) YEARS WARRANTY ON COMPRESSOR.</t>
  </si>
  <si>
    <t>KMI-QUOTE-04-25-0298</t>
  </si>
  <si>
    <t>ALC - MAHAL KITA DRIVE INN</t>
  </si>
  <si>
    <t>ATTN: MS. CLAIRE</t>
  </si>
  <si>
    <t>MODEL: KAM-150CMC32</t>
  </si>
  <si>
    <t>12,660 Kj/h (1.5HP) NON-INVERTER MANUAL R-32</t>
  </si>
  <si>
    <t>(WxDxH) 18"x23"x14"</t>
  </si>
  <si>
    <t>KMI-QUOTE-04-25-0299</t>
  </si>
  <si>
    <t>REG-/24%/1K</t>
  </si>
  <si>
    <t>SBT MINNING INC.</t>
  </si>
  <si>
    <t>ATTN: MS. RACHELLE ALBALADEJO</t>
  </si>
  <si>
    <t>TEL#: 0922-890-6267</t>
  </si>
  <si>
    <t>MODEL: KSM-SW10-6H1M32</t>
  </si>
  <si>
    <t>9,800 Kj/h (1.0HP) NON-INVERTER R-32</t>
  </si>
  <si>
    <t>MODEL: KAG-100HME4</t>
  </si>
  <si>
    <t>KOLIN WINDOW TYPE E- SERIES AIRCONDITIONER</t>
  </si>
  <si>
    <t>9,800 Kj/h (1.0HP) NON-INVERTER MANUAL</t>
  </si>
  <si>
    <t>(WxDxH) 22"x26"x15"</t>
  </si>
  <si>
    <t>MODEL: KAG-80HRE4</t>
  </si>
  <si>
    <t>8,100 Kj/h (.75HP) NON-INVERTER REMOTE</t>
  </si>
  <si>
    <t>(WxDxH) 18"x23"x13.7"</t>
  </si>
  <si>
    <t>FOR SPLIT TYPE : ONE (1) YEAR FREE PARTS AND LABOR, FIVE (5) YEARS WARRANTY ON COMPRESSOR.</t>
  </si>
  <si>
    <t>FOR WINDOW TYPE: ONE (1) YEAR FREE PARTS AND LABOR, FIVE (5) YEARS WARRANTY ON COMPRESSOR.</t>
  </si>
  <si>
    <t>KMI-QUOTE-04-25-0300</t>
  </si>
  <si>
    <t>REG-50%</t>
  </si>
  <si>
    <t>SUPERIOR BT INC</t>
  </si>
  <si>
    <t>KMI-QUOTE-04-25-0301</t>
  </si>
  <si>
    <t>ESTIMATED COST OF INSTALLATION (please see attached) net of 10% discount and less chipping works</t>
  </si>
  <si>
    <t>KMI-QUOTE-04-25-0302</t>
  </si>
  <si>
    <t>April 25, 2025</t>
  </si>
  <si>
    <t>DR. VICTOR JOSEPH YAMAT</t>
  </si>
  <si>
    <t>UNIT 3804 TOWER 3 PIONEER HIGHLANDS, PIONEER COR. MADISON ST. BRGY. ILAYA, MANDALUYONG CITY</t>
  </si>
  <si>
    <t>TEL#: 0917-5399589</t>
  </si>
  <si>
    <t>Email: victorjoseph.yamat@pmi.com</t>
  </si>
  <si>
    <t>** OPTION 1 (QUAD)</t>
  </si>
  <si>
    <t>ESTIMATED COST OF INSTALLATION (1,200.00 PER UNIT)</t>
  </si>
  <si>
    <t>** INSTALLATION C/O ASP</t>
  </si>
  <si>
    <t>KMI-QUOTE-04-25-0303</t>
  </si>
  <si>
    <t>REG-24%K/1.3K/800.00/1K</t>
  </si>
  <si>
    <t>** OPTION 2 (CREO)</t>
  </si>
  <si>
    <t>ATTN: MR. JOSE MA. P. HERNANDEZ</t>
  </si>
  <si>
    <t>KMI-QUOTE-04-25-0304</t>
  </si>
  <si>
    <t>REG-22%/7K</t>
  </si>
  <si>
    <t>METAFACTOR WELLNESA CENTER</t>
  </si>
  <si>
    <t>854 APACIBLE ST COR LEROY ST, PACO MANILA</t>
  </si>
  <si>
    <t>KMI-QUOTE-04-25-0305</t>
  </si>
  <si>
    <t>ECY-24%</t>
  </si>
  <si>
    <t>MR. NIKKO DOBLON</t>
  </si>
  <si>
    <t>TEJOHAL BLDG., 1205 BENAVIDEZ ST., TONDO MANILA</t>
  </si>
  <si>
    <t xml:space="preserve"> 0920-2755708</t>
  </si>
  <si>
    <t>KMI-QUOTE-04-25-0306</t>
  </si>
  <si>
    <t>MR. DOMINIQUE CHUA</t>
  </si>
  <si>
    <t>0920-9234272</t>
  </si>
  <si>
    <t>**DELIVERY CHARGE AROUND METRO MANILA 600.00 OUTSIDE METRO MANILA 1,000.00</t>
  </si>
  <si>
    <t>KMI-QUOTE-04-25-0307</t>
  </si>
  <si>
    <t>MS. PATCHIE BUERANO</t>
  </si>
  <si>
    <t>TEL#: 0906-6248990</t>
  </si>
  <si>
    <t>KMI-QUOTE-04-25-0308</t>
  </si>
  <si>
    <t>REG-24%/1.2K/1.8K</t>
  </si>
  <si>
    <t>MR. VINCE YAMAT</t>
  </si>
  <si>
    <t>c/o DR. VICTOR JOSEPH YAMAT</t>
  </si>
  <si>
    <t>KMI-QUOTE-04-25-0309</t>
  </si>
  <si>
    <t xml:space="preserve">ALVHEA TRADING </t>
  </si>
  <si>
    <t>ATTN: MS. RHEA MIRA</t>
  </si>
  <si>
    <t>TEL#: 0939-1717271</t>
  </si>
  <si>
    <t>MODEL: KAC-36TCRM</t>
  </si>
  <si>
    <t>KOLIN 36" AIR CURTAIN</t>
  </si>
  <si>
    <t>230V/60Hz ; 1160m³/h</t>
  </si>
  <si>
    <t>* Installation Charge for Air Curtain: Php 1,200.00 per Unit.</t>
  </si>
  <si>
    <t>FOR AIR CURTAIN: ONE (1) YEAR FREE PARTS AND LABOR.</t>
  </si>
  <si>
    <t>KMI-QUOTE-04-25-0310</t>
  </si>
  <si>
    <t>REG-25%</t>
  </si>
  <si>
    <t>MODEL: KA-75MCARINV32</t>
  </si>
  <si>
    <t>8,400 Kj/h (.75HP) FULL DC INVERTER R-32 WITH REMOTE</t>
  </si>
  <si>
    <t>KMI-QUOTE-04-25-0311</t>
  </si>
  <si>
    <t>REG-24%/600/1.3K</t>
  </si>
  <si>
    <t>** OPTIONS FOR INVERTER MODEL</t>
  </si>
  <si>
    <t>** NON INVERTER</t>
  </si>
  <si>
    <t>9,495 Kj/h (1.0HP) NON-INVERTER R-32</t>
  </si>
  <si>
    <t>KMI-QUOTE-04-25-0312</t>
  </si>
  <si>
    <t>ECY-24%/4K/7K/50%</t>
  </si>
  <si>
    <t>DISSIDENT INC.</t>
  </si>
  <si>
    <t>ATTN: MS. TRISSY GOPEZ</t>
  </si>
  <si>
    <t>#2 OAKWOOD ST. CHEYENNE ST. PARKRIDGE ESTATES, BRGY. STA. CRUZ, ANTIPOLO CITY RIZAL</t>
  </si>
  <si>
    <t>TEL#: 0906-0218991</t>
  </si>
  <si>
    <t>ESTIMATED COST OF (please see attached)</t>
  </si>
  <si>
    <t>KMI-QUOTE-04-25-0313</t>
  </si>
  <si>
    <t>REG-24%/7K/14K</t>
  </si>
  <si>
    <t>METROPOLITAN MEDICAL CENTER</t>
  </si>
  <si>
    <t>1357 G. MASANGKAY ST., BRGY. TONDO MANILA</t>
  </si>
  <si>
    <t>TEL#: 0977-8029411</t>
  </si>
  <si>
    <t>** ANNEX ROOM 102</t>
  </si>
  <si>
    <t>KMI-QUOTE-04-25-0314</t>
  </si>
  <si>
    <t>** ANNEX ROOM 106</t>
  </si>
  <si>
    <t>KMI-QUOTE-04-25-0315</t>
  </si>
  <si>
    <t>** CASHIER &amp; BLOOD EXTRACTION ROOM</t>
  </si>
  <si>
    <t>MODEL: KVM-40VAH1M-O</t>
  </si>
  <si>
    <t>KOLIN VERSAMATCH SERIES AIRCONDITIONER</t>
  </si>
  <si>
    <t>37,980 kJ/h (4.0HP) OUTDOOR UNIT INVERTER R32</t>
  </si>
  <si>
    <t>MODEL: KVM-20ISAH-I</t>
  </si>
  <si>
    <t xml:space="preserve">KOLIN VERSAMATCH SERIES AIRCONDITIONER INVERTER </t>
  </si>
  <si>
    <t>18,990 kJ/h (2.0HP) CEILING CASSETTE INDOOR UNIT R32</t>
  </si>
  <si>
    <t>MODEL: KVM-15ISAH-I</t>
  </si>
  <si>
    <t>12,660 kJ/h (1.5HP) CEILING CASSETTE INDOOR UNIT R32</t>
  </si>
  <si>
    <r>
      <rPr>
        <u/>
        <sz val="10"/>
        <rFont val="Segoe UI Semibold"/>
        <charset val="134"/>
      </rPr>
      <t xml:space="preserve">** CURRENTLY NO AVAILABLE STOCKS FOR MODELS </t>
    </r>
    <r>
      <rPr>
        <i/>
        <u/>
        <sz val="10"/>
        <rFont val="Segoe UI Semibold"/>
        <charset val="134"/>
      </rPr>
      <t>KVM-40VAH1M-O</t>
    </r>
    <r>
      <rPr>
        <u/>
        <sz val="10"/>
        <rFont val="Segoe UI Semibold"/>
        <charset val="134"/>
      </rPr>
      <t xml:space="preserve"> &amp; </t>
    </r>
    <r>
      <rPr>
        <i/>
        <u/>
        <sz val="10"/>
        <rFont val="Segoe UI Semibold"/>
        <charset val="134"/>
      </rPr>
      <t>KVM-20ISAH-I.</t>
    </r>
  </si>
  <si>
    <t>KMI-QUOTE-04-25-0316</t>
  </si>
  <si>
    <t>REG-24%</t>
  </si>
  <si>
    <t>SBT MINING INC.</t>
  </si>
  <si>
    <t>TEL#: 0922-8906267</t>
  </si>
  <si>
    <t>** OPTIONS FOR 0.75HP WAC</t>
  </si>
  <si>
    <t>** OPTIONS FOR 1.0HP SAC</t>
  </si>
  <si>
    <t>KMI-QUOTE-04-25-0317</t>
  </si>
  <si>
    <t>REG-24%/600/1.3K/4K/7K</t>
  </si>
  <si>
    <t>MS. ESPIE ESPINO</t>
  </si>
  <si>
    <t>TEL#: 0917-7075406</t>
  </si>
  <si>
    <t>KMI-QUOTE-04-25-0318</t>
  </si>
  <si>
    <t>LUFTHANSA TECHNIK PHILIPPINES, INC.</t>
  </si>
  <si>
    <t>ATTN: MS. JELAH KEZIA RAMOS</t>
  </si>
  <si>
    <t>MACROASIA SPECIAL ECONOMIC ZONE, VILLAMOR AIRBASE PASAY CITY</t>
  </si>
  <si>
    <t>TEL#: 0917-5159047</t>
  </si>
  <si>
    <t>Email: kezia.ramos@lht-philippines.com</t>
  </si>
  <si>
    <t>PRICES IS VAT ZERO RATED.</t>
  </si>
  <si>
    <t>Noted By:</t>
  </si>
  <si>
    <t>KMI-QUOTE-04-25-0319</t>
  </si>
  <si>
    <t>MR. GERALD DELA CRUZ</t>
  </si>
  <si>
    <t>NORKIS BLDG. 11, CALBAYOG ST. COR. DOMINGO M. GUEVARRA ST., BRGY. HIWAY HILLS, MANDALUYONG CITY</t>
  </si>
  <si>
    <t>TEL#: 0916-2135574</t>
  </si>
  <si>
    <t>KMI-QUOTE-04-25-0320</t>
  </si>
  <si>
    <t>MR. VICTOR SAY</t>
  </si>
  <si>
    <t>13 ROOSEVELT ST. BRGY. WEST, GREENHILLS SAN JUAN CITY</t>
  </si>
  <si>
    <t>TEL#: 0917-8955108</t>
  </si>
  <si>
    <t>KMI-QUOTE-04-25-0321</t>
  </si>
  <si>
    <t>BOD-26%/4K/1.8K</t>
  </si>
  <si>
    <t>MODEL: KVM-30VAH1M-O</t>
  </si>
  <si>
    <t>24,485 kJ/h (3.0HP) OUTDOOR UNIT INVERTER R32</t>
  </si>
  <si>
    <t>MODEL: KVM-10IWAH-I</t>
  </si>
  <si>
    <t>9,495 kJ/h (1.0HP) WALL MOUNTED INDOOR UNIT R32</t>
  </si>
  <si>
    <t>MODEL: KVM-20IWAH-I</t>
  </si>
  <si>
    <t>18,990 kJ/h (2.0HP) WALL MOUNTED INDOOR UNIT R32</t>
  </si>
  <si>
    <t>FOR VERSAMATCH: ONE (1) YEAR FREE PARTS AND LABOR, FIVE (5) YEARS WARRANTY ON COMPRESSOR.</t>
  </si>
  <si>
    <r>
      <rPr>
        <u/>
        <sz val="10"/>
        <rFont val="Segoe UI Semibold"/>
        <charset val="134"/>
      </rPr>
      <t xml:space="preserve">** CURRENTLY NO AVAILABLE STOCKS FOR MODELS </t>
    </r>
    <r>
      <rPr>
        <i/>
        <u/>
        <sz val="10"/>
        <rFont val="Segoe UI Semibold"/>
        <charset val="134"/>
      </rPr>
      <t>KVM-30VAH1M-O</t>
    </r>
    <r>
      <rPr>
        <u/>
        <sz val="10"/>
        <rFont val="Segoe UI Semibold"/>
        <charset val="134"/>
      </rPr>
      <t xml:space="preserve"> &amp; </t>
    </r>
    <r>
      <rPr>
        <i/>
        <u/>
        <sz val="10"/>
        <rFont val="Segoe UI Semibold"/>
        <charset val="134"/>
      </rPr>
      <t>KVM-10IWAH-I.</t>
    </r>
  </si>
  <si>
    <t>KMI-QUOTE-04-25-0322</t>
  </si>
  <si>
    <t>** ROOM A</t>
  </si>
  <si>
    <t>KMI-QUOTE-04-25-0323</t>
  </si>
  <si>
    <t>** HISPATHOLOGY</t>
  </si>
  <si>
    <t>KMI-QUOTE-04-25-0324</t>
  </si>
  <si>
    <t>REG-24%/4K/1.8K</t>
  </si>
  <si>
    <t xml:space="preserve"> </t>
  </si>
  <si>
    <t>** BLOOD BANK</t>
  </si>
  <si>
    <t>KMI-QUOTE-04-25-0325</t>
  </si>
  <si>
    <t>J&amp;M COOLING INDUSTRIAL SYSTEM CO, LTD.</t>
  </si>
  <si>
    <t>TEL#: 0981-4401985</t>
  </si>
  <si>
    <t>KMI-QUOTE-04-25-0326</t>
  </si>
  <si>
    <t>MR. LAWRENCE GO</t>
  </si>
  <si>
    <t>TEL#: 0917-6344516</t>
  </si>
  <si>
    <t>** OPTION 1 (QUAD SERIES)</t>
  </si>
  <si>
    <t>KMI-QUOTE-04-25-0327</t>
  </si>
  <si>
    <t>** OPTION 2 (CREO SERIES)</t>
  </si>
  <si>
    <t>KMI-QUOTE-04-25-0328</t>
  </si>
  <si>
    <t>REG-24%/600/800/1K/1.2K</t>
  </si>
  <si>
    <t>UNITAN CONSTRUCTION</t>
  </si>
  <si>
    <t>TEL#: 0977-8063497</t>
  </si>
  <si>
    <t>Email: purchasing@unitan.ph</t>
  </si>
  <si>
    <t>** OPTIONS FOR 1.5HP</t>
  </si>
  <si>
    <t>** OPTIONS FOR 2.0HP</t>
  </si>
  <si>
    <t>KMI-QUOTE-04-25-0329</t>
  </si>
  <si>
    <t>REG-24%/1K/1.3K/1.2K/1.8K</t>
  </si>
  <si>
    <t>G.S. GO BROS., INC.</t>
  </si>
  <si>
    <t>ATTN: MS. GENY JUANICO</t>
  </si>
  <si>
    <t>TEL#: 0927-8815308</t>
  </si>
  <si>
    <t>KMI-QUOTE-04-25-0330</t>
  </si>
  <si>
    <t>REG-24%/800/1.3K</t>
  </si>
  <si>
    <t>MR. DARRICK TEE</t>
  </si>
  <si>
    <t>TEL#: 0977-2707943</t>
  </si>
  <si>
    <t>KMI-QUOTE-04-25-0331</t>
  </si>
  <si>
    <t>ESTIMATED COST OF INSTALLATION (P1,200/unit)</t>
  </si>
  <si>
    <t>KMI-QUOTE-04-25-0331-rev</t>
  </si>
  <si>
    <t>KMI-QUOTE-04-25-0330-rev</t>
  </si>
  <si>
    <t>REG-24%/800</t>
  </si>
  <si>
    <t>PHESCO INC</t>
  </si>
  <si>
    <t>ATTN: MS. MA. HELENA</t>
  </si>
  <si>
    <t>MODEL: KLM-IC40-AA1M32</t>
  </si>
  <si>
    <t>37,980 Kj/h (3.0TR) DC INVERTER R-32</t>
  </si>
  <si>
    <t>MODEL: KIF-26WMBBLDC</t>
  </si>
  <si>
    <t>KOLIN 26" INDUSTRIAL FAN WALL TYPE INVERTER</t>
  </si>
  <si>
    <t>230V/60Hz RATED VOLTAGE ; 1,900-9,500m³/h AIR VOLUME</t>
  </si>
  <si>
    <r>
      <rPr>
        <sz val="10"/>
        <color rgb="FF000000"/>
        <rFont val="Segoe UI Semibold"/>
        <charset val="134"/>
      </rPr>
      <t xml:space="preserve">* </t>
    </r>
    <r>
      <rPr>
        <b/>
        <sz val="10"/>
        <color rgb="FF000000"/>
        <rFont val="Segoe UI Semibold"/>
        <charset val="134"/>
      </rPr>
      <t>Initial Charge for 1 Floor/Ceiling Mounted AC: P12,000.00 (3tr.) / P14,000.00 (5tr.)</t>
    </r>
    <r>
      <rPr>
        <sz val="10"/>
        <color rgb="FF000000"/>
        <rFont val="Segoe UI Semibold"/>
        <charset val="134"/>
      </rPr>
      <t>including Labor;</t>
    </r>
  </si>
  <si>
    <t>REG-24%/14K/4K/7K/150</t>
  </si>
  <si>
    <r>
      <rPr>
        <sz val="10"/>
        <color indexed="8"/>
        <rFont val="Segoe UI Semibold"/>
        <charset val="134"/>
      </rPr>
      <t xml:space="preserve">* </t>
    </r>
    <r>
      <rPr>
        <b/>
        <sz val="10"/>
        <color indexed="8"/>
        <rFont val="Segoe UI Semibold"/>
        <charset val="134"/>
      </rPr>
      <t>Initial Charge for 1 Ceiling Mounted AC: P12,000.00 (3tr.) / P14,000.00 (5tr.)</t>
    </r>
    <r>
      <rPr>
        <sz val="10"/>
        <color indexed="8"/>
        <rFont val="Segoe UI Semibold"/>
        <charset val="134"/>
      </rPr>
      <t>including Labor;</t>
    </r>
  </si>
  <si>
    <r>
      <rPr>
        <sz val="10"/>
        <color rgb="FF000000"/>
        <rFont val="Segoe UI Semibold"/>
        <charset val="134"/>
      </rPr>
      <t xml:space="preserve">* </t>
    </r>
    <r>
      <rPr>
        <b/>
        <sz val="10"/>
        <color rgb="FF000000"/>
        <rFont val="Segoe UI Semibold"/>
        <charset val="134"/>
      </rPr>
      <t>Initial Charge for 1ST PAIR OF VERSAMATCH type AC: P8,500.00 (includes 10ft. copper tube, royal cord, PVC Pipe, labor, &amp; ordinary bracket)</t>
    </r>
  </si>
  <si>
    <r>
      <rPr>
        <sz val="10"/>
        <color rgb="FF000000"/>
        <rFont val="Segoe UI Semibold"/>
        <charset val="134"/>
      </rPr>
      <t>Succeeding Pair:</t>
    </r>
    <r>
      <rPr>
        <b/>
        <sz val="10"/>
        <color indexed="8"/>
        <rFont val="Segoe UI Semibold"/>
        <charset val="134"/>
      </rPr>
      <t xml:space="preserve"> P3,000.00/each </t>
    </r>
    <r>
      <rPr>
        <sz val="10"/>
        <color indexed="8"/>
        <rFont val="Segoe UI Semibold"/>
        <charset val="134"/>
      </rPr>
      <t>(1.0-2.0hp). Royal cord wire (P100/foot); Copper tube (P350/foot);</t>
    </r>
  </si>
  <si>
    <r>
      <rPr>
        <b/>
        <sz val="10"/>
        <color rgb="FF000000"/>
        <rFont val="Segoe UI Semibold"/>
        <charset val="134"/>
      </rPr>
      <t>P3,000.00/each</t>
    </r>
    <r>
      <rPr>
        <sz val="10"/>
        <color rgb="FF000000"/>
        <rFont val="Segoe UI Semibold"/>
        <charset val="134"/>
      </rPr>
      <t xml:space="preserve"> (2.5-3.0hp). Royal cord wire (P100/foot); Copper tube (P400/foot); Circuit Breaker (Nema)</t>
    </r>
  </si>
  <si>
    <t>FOR CEILING MOUNTED : ONE (1) YEAR FREE PARTS AND LABOR, FIVE (5) YEARS WARRANTY ON COMPRESSOR.</t>
  </si>
  <si>
    <t>FOR PORTABLE AIRCON: ONE (1) YEAR FREE PARTS AND LABOR, FIVE (5) YEARS WARRANTY ON COMPRESSOR.</t>
  </si>
  <si>
    <t>FOR REFRIGERATOR: ONE (1) YEAR FREE PARTS AND LABOR, FIVE (5) YEARS WARRANTY ON COMPRESSOR.</t>
  </si>
  <si>
    <t>FOR SHOWCASE CHILLER : ONE (1) YEAR FREE PARTS AND LABOR</t>
  </si>
  <si>
    <t>FOR INDUSTRIAL FAN (Inverter): ONE (1) YEAR FREE PARTS AND LABOR, THREE YEARS (3) MAIN PCB</t>
  </si>
  <si>
    <t>** NO AVAILABLE STOCK FOR KSM-IW20-WCT10M1M32</t>
  </si>
  <si>
    <t>INSTALLATION C/O AUTHORIZED SERVICE CENTER.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</si>
</sst>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_(* #,##0.00_);_(* \(#,##0.00\);_(* &quot;-&quot;??_);_(@_)"/>
    <numFmt numFmtId="177" formatCode="[$-409]d\-mmm\-yy;@"/>
    <numFmt numFmtId="178" formatCode="[$-409]mmmm\ d\,\ yyyy;@"/>
    <numFmt numFmtId="179" formatCode="#\ ?/?"/>
  </numFmts>
  <fonts count="40">
    <font>
      <sz val="11"/>
      <color theme="1"/>
      <name val="Calibri"/>
      <charset val="134"/>
      <scheme val="minor"/>
    </font>
    <font>
      <sz val="10"/>
      <name val="Segoe UI Semibold"/>
      <charset val="134"/>
    </font>
    <font>
      <sz val="10"/>
      <color theme="1"/>
      <name val="Segoe UI Semibold"/>
      <charset val="134"/>
    </font>
    <font>
      <sz val="10"/>
      <color indexed="8"/>
      <name val="Segoe UI Semibold"/>
      <charset val="134"/>
    </font>
    <font>
      <sz val="10"/>
      <color rgb="FF000000"/>
      <name val="Segoe UI Semibold"/>
      <charset val="134"/>
    </font>
    <font>
      <b/>
      <sz val="10"/>
      <color rgb="FF000000"/>
      <name val="Segoe UI Semibold"/>
      <charset val="134"/>
    </font>
    <font>
      <i/>
      <sz val="10"/>
      <name val="Segoe UI Semibold"/>
      <charset val="134"/>
    </font>
    <font>
      <b/>
      <sz val="10"/>
      <name val="Arial"/>
      <charset val="134"/>
    </font>
    <font>
      <sz val="11"/>
      <name val="Segoe UI Semibold"/>
      <charset val="134"/>
    </font>
    <font>
      <sz val="10"/>
      <name val="Segoe UI Semibold"/>
      <charset val="0"/>
    </font>
    <font>
      <i/>
      <sz val="10"/>
      <name val="Segoe UI Semibold"/>
      <charset val="0"/>
    </font>
    <font>
      <b/>
      <sz val="10"/>
      <name val="Arial"/>
      <charset val="0"/>
    </font>
    <font>
      <sz val="11"/>
      <name val="Segoe UI Semibold"/>
      <charset val="0"/>
    </font>
    <font>
      <u/>
      <sz val="10"/>
      <name val="Segoe UI Semibold"/>
      <charset val="134"/>
    </font>
    <font>
      <sz val="9"/>
      <name val="Segoe UI Semibold"/>
      <charset val="134"/>
    </font>
    <font>
      <sz val="11"/>
      <name val="Calibri Light"/>
      <charset val="134"/>
      <scheme val="major"/>
    </font>
    <font>
      <sz val="11"/>
      <color rgb="FF000000"/>
      <name val="Calibri Light"/>
      <charset val="134"/>
      <scheme val="major"/>
    </font>
    <font>
      <b/>
      <i/>
      <sz val="10"/>
      <name val="Segoe UI Semibold"/>
      <charset val="134"/>
    </font>
    <font>
      <i/>
      <u/>
      <sz val="10"/>
      <name val="Segoe UI Semibold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134"/>
    </font>
    <font>
      <b/>
      <sz val="10"/>
      <color indexed="8"/>
      <name val="Segoe UI Semibold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8" applyNumberFormat="0" applyAlignment="0" applyProtection="0">
      <alignment vertical="center"/>
    </xf>
    <xf numFmtId="0" fontId="28" fillId="4" borderId="19" applyNumberFormat="0" applyAlignment="0" applyProtection="0">
      <alignment vertical="center"/>
    </xf>
    <xf numFmtId="0" fontId="29" fillId="4" borderId="18" applyNumberFormat="0" applyAlignment="0" applyProtection="0">
      <alignment vertical="center"/>
    </xf>
    <xf numFmtId="0" fontId="30" fillId="5" borderId="20" applyNumberFormat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 applyFill="0" applyProtection="0"/>
  </cellStyleXfs>
  <cellXfs count="126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Alignment="1"/>
    <xf numFmtId="0" fontId="2" fillId="0" borderId="0" xfId="0" applyFont="1">
      <alignment vertical="center"/>
    </xf>
    <xf numFmtId="0" fontId="1" fillId="0" borderId="1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center"/>
    </xf>
    <xf numFmtId="176" fontId="1" fillId="0" borderId="3" xfId="1" applyNumberFormat="1" applyFont="1" applyBorder="1" applyAlignment="1"/>
    <xf numFmtId="0" fontId="1" fillId="0" borderId="5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/>
    <xf numFmtId="39" fontId="1" fillId="0" borderId="6" xfId="1" applyNumberFormat="1" applyFont="1" applyBorder="1" applyAlignment="1">
      <alignment horizontal="center" vertical="center"/>
    </xf>
    <xf numFmtId="39" fontId="1" fillId="0" borderId="7" xfId="1" applyNumberFormat="1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4" fontId="1" fillId="0" borderId="7" xfId="0" applyNumberFormat="1" applyFont="1" applyFill="1" applyBorder="1" applyAlignment="1">
      <alignment horizontal="right" vertical="center"/>
    </xf>
    <xf numFmtId="0" fontId="1" fillId="0" borderId="6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center" vertical="center"/>
    </xf>
    <xf numFmtId="177" fontId="3" fillId="0" borderId="0" xfId="49" applyNumberFormat="1" applyFont="1" applyFill="1" applyBorder="1" applyAlignment="1" applyProtection="1"/>
    <xf numFmtId="0" fontId="3" fillId="0" borderId="0" xfId="49" applyFont="1" applyFill="1" applyBorder="1" applyAlignment="1" applyProtection="1"/>
    <xf numFmtId="177" fontId="4" fillId="0" borderId="0" xfId="49" applyNumberFormat="1" applyFont="1" applyFill="1" applyBorder="1" applyAlignment="1" applyProtection="1"/>
    <xf numFmtId="0" fontId="4" fillId="0" borderId="0" xfId="49" applyFont="1" applyFill="1" applyBorder="1" applyAlignment="1" applyProtection="1"/>
    <xf numFmtId="0" fontId="5" fillId="0" borderId="0" xfId="49" applyFont="1" applyFill="1" applyBorder="1" applyAlignment="1" applyProtection="1"/>
    <xf numFmtId="0" fontId="6" fillId="0" borderId="0" xfId="0" applyFont="1" applyFill="1" applyBorder="1" applyAlignment="1"/>
    <xf numFmtId="178" fontId="1" fillId="0" borderId="0" xfId="0" applyNumberFormat="1" applyFont="1" applyFill="1" applyBorder="1" applyAlignment="1">
      <alignment horizontal="left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/>
    <xf numFmtId="39" fontId="1" fillId="0" borderId="10" xfId="1" applyNumberFormat="1" applyFont="1" applyBorder="1" applyAlignment="1">
      <alignment horizontal="center" vertical="center"/>
    </xf>
    <xf numFmtId="39" fontId="1" fillId="0" borderId="9" xfId="1" applyNumberFormat="1" applyFont="1" applyBorder="1" applyAlignment="1">
      <alignment horizontal="center" vertical="center"/>
    </xf>
    <xf numFmtId="4" fontId="1" fillId="0" borderId="9" xfId="0" applyNumberFormat="1" applyFont="1" applyFill="1" applyBorder="1" applyAlignment="1">
      <alignment horizontal="right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/>
    <xf numFmtId="39" fontId="1" fillId="0" borderId="12" xfId="1" applyNumberFormat="1" applyFont="1" applyBorder="1" applyAlignment="1">
      <alignment horizontal="center" vertical="center"/>
    </xf>
    <xf numFmtId="39" fontId="1" fillId="0" borderId="11" xfId="1" applyNumberFormat="1" applyFont="1" applyBorder="1" applyAlignment="1">
      <alignment horizontal="center" vertical="center"/>
    </xf>
    <xf numFmtId="4" fontId="1" fillId="0" borderId="11" xfId="0" applyNumberFormat="1" applyFont="1" applyFill="1" applyBorder="1" applyAlignment="1">
      <alignment horizontal="right" vertical="center"/>
    </xf>
    <xf numFmtId="0" fontId="1" fillId="0" borderId="7" xfId="0" applyFont="1" applyFill="1" applyBorder="1" applyAlignment="1"/>
    <xf numFmtId="39" fontId="1" fillId="0" borderId="8" xfId="1" applyNumberFormat="1" applyFont="1" applyBorder="1" applyAlignment="1">
      <alignment horizontal="center" vertical="center"/>
    </xf>
    <xf numFmtId="4" fontId="1" fillId="0" borderId="8" xfId="0" applyNumberFormat="1" applyFont="1" applyFill="1" applyBorder="1" applyAlignment="1">
      <alignment horizontal="right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9" xfId="0" applyFont="1" applyFill="1" applyBorder="1" applyAlignment="1"/>
    <xf numFmtId="4" fontId="1" fillId="0" borderId="9" xfId="1" applyNumberFormat="1" applyFont="1" applyBorder="1" applyAlignment="1">
      <alignment horizontal="center" vertical="center"/>
    </xf>
    <xf numFmtId="39" fontId="1" fillId="0" borderId="9" xfId="0" applyNumberFormat="1" applyFont="1" applyFill="1" applyBorder="1" applyAlignment="1">
      <alignment horizontal="right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1" xfId="0" applyFont="1" applyFill="1" applyBorder="1" applyAlignment="1"/>
    <xf numFmtId="4" fontId="1" fillId="0" borderId="11" xfId="1" applyNumberFormat="1" applyFont="1" applyBorder="1" applyAlignment="1">
      <alignment horizontal="center" vertical="center"/>
    </xf>
    <xf numFmtId="39" fontId="1" fillId="0" borderId="11" xfId="0" applyNumberFormat="1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8" xfId="0" applyFont="1" applyFill="1" applyBorder="1" applyAlignment="1"/>
    <xf numFmtId="4" fontId="1" fillId="0" borderId="8" xfId="1" applyNumberFormat="1" applyFont="1" applyBorder="1" applyAlignment="1">
      <alignment horizontal="center" vertical="center"/>
    </xf>
    <xf numFmtId="39" fontId="1" fillId="0" borderId="8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center" vertical="center"/>
    </xf>
    <xf numFmtId="176" fontId="8" fillId="0" borderId="3" xfId="1" applyNumberFormat="1" applyFont="1" applyBorder="1" applyAlignment="1"/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 vertical="center"/>
    </xf>
    <xf numFmtId="176" fontId="8" fillId="0" borderId="0" xfId="1" applyNumberFormat="1" applyFont="1" applyBorder="1" applyAlignment="1"/>
    <xf numFmtId="0" fontId="9" fillId="0" borderId="0" xfId="0" applyFont="1" applyFill="1" applyBorder="1" applyAlignment="1"/>
    <xf numFmtId="0" fontId="9" fillId="0" borderId="0" xfId="0" applyFont="1" applyFill="1" applyAlignment="1"/>
    <xf numFmtId="0" fontId="6" fillId="0" borderId="0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center"/>
    </xf>
    <xf numFmtId="178" fontId="9" fillId="0" borderId="0" xfId="0" applyNumberFormat="1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/>
    </xf>
    <xf numFmtId="0" fontId="9" fillId="0" borderId="6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left"/>
    </xf>
    <xf numFmtId="0" fontId="9" fillId="0" borderId="3" xfId="0" applyFont="1" applyFill="1" applyBorder="1" applyAlignment="1">
      <alignment horizontal="left"/>
    </xf>
    <xf numFmtId="0" fontId="9" fillId="0" borderId="4" xfId="0" applyFont="1" applyFill="1" applyBorder="1" applyAlignment="1">
      <alignment horizontal="center"/>
    </xf>
    <xf numFmtId="176" fontId="9" fillId="0" borderId="3" xfId="1" applyNumberFormat="1" applyFont="1" applyBorder="1" applyAlignment="1"/>
    <xf numFmtId="0" fontId="12" fillId="0" borderId="1" xfId="0" applyFont="1" applyFill="1" applyBorder="1" applyAlignment="1">
      <alignment horizontal="left"/>
    </xf>
    <xf numFmtId="0" fontId="12" fillId="0" borderId="6" xfId="0" applyFont="1" applyFill="1" applyBorder="1" applyAlignment="1">
      <alignment horizontal="left"/>
    </xf>
    <xf numFmtId="0" fontId="12" fillId="0" borderId="2" xfId="0" applyFont="1" applyFill="1" applyBorder="1" applyAlignment="1">
      <alignment horizontal="left"/>
    </xf>
    <xf numFmtId="0" fontId="12" fillId="0" borderId="3" xfId="0" applyFont="1" applyFill="1" applyBorder="1" applyAlignment="1">
      <alignment horizontal="left"/>
    </xf>
    <xf numFmtId="0" fontId="12" fillId="0" borderId="4" xfId="0" applyFont="1" applyFill="1" applyBorder="1" applyAlignment="1">
      <alignment horizontal="center"/>
    </xf>
    <xf numFmtId="176" fontId="12" fillId="0" borderId="3" xfId="1" applyNumberFormat="1" applyFont="1" applyBorder="1" applyAlignment="1"/>
    <xf numFmtId="0" fontId="12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center"/>
    </xf>
    <xf numFmtId="176" fontId="12" fillId="0" borderId="0" xfId="1" applyNumberFormat="1" applyFont="1" applyBorder="1" applyAlignment="1"/>
    <xf numFmtId="0" fontId="8" fillId="0" borderId="0" xfId="0" applyFont="1" applyFill="1" applyBorder="1" applyAlignment="1">
      <alignment horizontal="center"/>
    </xf>
    <xf numFmtId="0" fontId="13" fillId="0" borderId="0" xfId="0" applyFont="1" applyFill="1" applyBorder="1" applyAlignment="1"/>
    <xf numFmtId="0" fontId="9" fillId="0" borderId="11" xfId="0" applyFont="1" applyFill="1" applyBorder="1" applyAlignment="1"/>
    <xf numFmtId="0" fontId="9" fillId="0" borderId="8" xfId="0" applyFont="1" applyFill="1" applyBorder="1" applyAlignment="1"/>
    <xf numFmtId="0" fontId="9" fillId="0" borderId="9" xfId="0" applyFont="1" applyFill="1" applyBorder="1" applyAlignment="1"/>
    <xf numFmtId="0" fontId="9" fillId="0" borderId="9" xfId="0" applyFont="1" applyFill="1" applyBorder="1" applyAlignment="1">
      <alignment horizontal="center" vertical="center"/>
    </xf>
    <xf numFmtId="39" fontId="9" fillId="0" borderId="10" xfId="1" applyNumberFormat="1" applyFont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39" fontId="9" fillId="0" borderId="12" xfId="1" applyNumberFormat="1" applyFont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39" fontId="9" fillId="0" borderId="7" xfId="1" applyNumberFormat="1" applyFont="1" applyBorder="1" applyAlignment="1">
      <alignment horizontal="center" vertical="center"/>
    </xf>
    <xf numFmtId="0" fontId="9" fillId="0" borderId="10" xfId="0" applyFont="1" applyFill="1" applyBorder="1" applyAlignment="1"/>
    <xf numFmtId="39" fontId="9" fillId="0" borderId="9" xfId="1" applyNumberFormat="1" applyFont="1" applyBorder="1" applyAlignment="1">
      <alignment horizontal="center" vertical="center"/>
    </xf>
    <xf numFmtId="4" fontId="9" fillId="0" borderId="9" xfId="0" applyNumberFormat="1" applyFont="1" applyFill="1" applyBorder="1" applyAlignment="1">
      <alignment horizontal="right" vertical="center"/>
    </xf>
    <xf numFmtId="0" fontId="9" fillId="0" borderId="12" xfId="0" applyFont="1" applyFill="1" applyBorder="1" applyAlignment="1"/>
    <xf numFmtId="39" fontId="9" fillId="0" borderId="11" xfId="1" applyNumberFormat="1" applyFont="1" applyBorder="1" applyAlignment="1">
      <alignment horizontal="center" vertical="center"/>
    </xf>
    <xf numFmtId="4" fontId="9" fillId="0" borderId="11" xfId="0" applyNumberFormat="1" applyFont="1" applyFill="1" applyBorder="1" applyAlignment="1">
      <alignment horizontal="right" vertical="center"/>
    </xf>
    <xf numFmtId="0" fontId="9" fillId="0" borderId="7" xfId="0" applyFont="1" applyFill="1" applyBorder="1" applyAlignment="1"/>
    <xf numFmtId="39" fontId="9" fillId="0" borderId="8" xfId="1" applyNumberFormat="1" applyFont="1" applyBorder="1" applyAlignment="1">
      <alignment horizontal="center" vertical="center"/>
    </xf>
    <xf numFmtId="4" fontId="9" fillId="0" borderId="8" xfId="0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16" fillId="0" borderId="0" xfId="0" applyFont="1">
      <alignment vertical="center"/>
    </xf>
    <xf numFmtId="179" fontId="0" fillId="0" borderId="0" xfId="0" applyNumberFormat="1" applyFont="1" applyAlignment="1">
      <alignment horizontal="left" vertical="center"/>
    </xf>
    <xf numFmtId="179" fontId="0" fillId="0" borderId="0" xfId="0" applyNumberFormat="1" applyAlignment="1">
      <alignment horizontal="left" vertical="center"/>
    </xf>
    <xf numFmtId="0" fontId="17" fillId="0" borderId="0" xfId="0" applyFont="1" applyFill="1" applyBorder="1" applyAlignment="1"/>
    <xf numFmtId="0" fontId="18" fillId="0" borderId="0" xfId="0" applyFont="1" applyFill="1" applyBorder="1" applyAlignment="1"/>
    <xf numFmtId="0" fontId="14" fillId="0" borderId="0" xfId="0" applyFont="1" applyFill="1" applyBorder="1" applyAlignment="1"/>
    <xf numFmtId="0" fontId="8" fillId="0" borderId="1" xfId="0" applyFont="1" applyFill="1" applyBorder="1" applyAlignment="1"/>
    <xf numFmtId="0" fontId="8" fillId="0" borderId="2" xfId="0" applyFont="1" applyFill="1" applyBorder="1" applyAlignment="1"/>
    <xf numFmtId="0" fontId="1" fillId="0" borderId="5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39" fontId="1" fillId="0" borderId="6" xfId="1" applyNumberFormat="1" applyFont="1" applyBorder="1" applyAlignment="1">
      <alignment vertical="center"/>
    </xf>
    <xf numFmtId="0" fontId="6" fillId="0" borderId="0" xfId="0" applyFont="1" applyFill="1" applyAlignment="1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 vertical="center"/>
    </xf>
    <xf numFmtId="176" fontId="1" fillId="0" borderId="0" xfId="1" applyNumberFormat="1" applyFont="1" applyBorder="1" applyAlignment="1"/>
    <xf numFmtId="4" fontId="1" fillId="0" borderId="12" xfId="1" applyNumberFormat="1" applyFont="1" applyBorder="1" applyAlignment="1">
      <alignment horizontal="center" vertical="center"/>
    </xf>
    <xf numFmtId="0" fontId="13" fillId="0" borderId="0" xfId="0" applyFont="1" applyFill="1" applyBorder="1" applyAlignment="1" quotePrefix="1"/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_(3) QUOTATION MARCH 2023 - 2ND FILE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9" Type="http://schemas.openxmlformats.org/officeDocument/2006/relationships/worksheet" Target="worksheets/sheet99.xml"/><Relationship Id="rId98" Type="http://schemas.openxmlformats.org/officeDocument/2006/relationships/worksheet" Target="worksheets/sheet98.xml"/><Relationship Id="rId97" Type="http://schemas.openxmlformats.org/officeDocument/2006/relationships/worksheet" Target="worksheets/sheet97.xml"/><Relationship Id="rId96" Type="http://schemas.openxmlformats.org/officeDocument/2006/relationships/worksheet" Target="worksheets/sheet96.xml"/><Relationship Id="rId95" Type="http://schemas.openxmlformats.org/officeDocument/2006/relationships/worksheet" Target="worksheets/sheet95.xml"/><Relationship Id="rId94" Type="http://schemas.openxmlformats.org/officeDocument/2006/relationships/worksheet" Target="worksheets/sheet94.xml"/><Relationship Id="rId93" Type="http://schemas.openxmlformats.org/officeDocument/2006/relationships/worksheet" Target="worksheets/sheet93.xml"/><Relationship Id="rId92" Type="http://schemas.openxmlformats.org/officeDocument/2006/relationships/worksheet" Target="worksheets/sheet92.xml"/><Relationship Id="rId91" Type="http://schemas.openxmlformats.org/officeDocument/2006/relationships/worksheet" Target="worksheets/sheet91.xml"/><Relationship Id="rId90" Type="http://schemas.openxmlformats.org/officeDocument/2006/relationships/worksheet" Target="worksheets/sheet90.xml"/><Relationship Id="rId9" Type="http://schemas.openxmlformats.org/officeDocument/2006/relationships/worksheet" Target="worksheets/sheet9.xml"/><Relationship Id="rId89" Type="http://schemas.openxmlformats.org/officeDocument/2006/relationships/worksheet" Target="worksheets/sheet89.xml"/><Relationship Id="rId88" Type="http://schemas.openxmlformats.org/officeDocument/2006/relationships/worksheet" Target="worksheets/sheet88.xml"/><Relationship Id="rId87" Type="http://schemas.openxmlformats.org/officeDocument/2006/relationships/worksheet" Target="worksheets/sheet87.xml"/><Relationship Id="rId86" Type="http://schemas.openxmlformats.org/officeDocument/2006/relationships/worksheet" Target="worksheets/sheet86.xml"/><Relationship Id="rId85" Type="http://schemas.openxmlformats.org/officeDocument/2006/relationships/worksheet" Target="worksheets/sheet85.xml"/><Relationship Id="rId84" Type="http://schemas.openxmlformats.org/officeDocument/2006/relationships/worksheet" Target="worksheets/sheet84.xml"/><Relationship Id="rId83" Type="http://schemas.openxmlformats.org/officeDocument/2006/relationships/worksheet" Target="worksheets/sheet83.xml"/><Relationship Id="rId82" Type="http://schemas.openxmlformats.org/officeDocument/2006/relationships/worksheet" Target="worksheets/sheet82.xml"/><Relationship Id="rId81" Type="http://schemas.openxmlformats.org/officeDocument/2006/relationships/worksheet" Target="worksheets/sheet81.xml"/><Relationship Id="rId80" Type="http://schemas.openxmlformats.org/officeDocument/2006/relationships/worksheet" Target="worksheets/sheet80.xml"/><Relationship Id="rId8" Type="http://schemas.openxmlformats.org/officeDocument/2006/relationships/worksheet" Target="worksheets/sheet8.xml"/><Relationship Id="rId79" Type="http://schemas.openxmlformats.org/officeDocument/2006/relationships/worksheet" Target="worksheets/sheet79.xml"/><Relationship Id="rId78" Type="http://schemas.openxmlformats.org/officeDocument/2006/relationships/worksheet" Target="worksheets/sheet78.xml"/><Relationship Id="rId77" Type="http://schemas.openxmlformats.org/officeDocument/2006/relationships/worksheet" Target="worksheets/sheet77.xml"/><Relationship Id="rId76" Type="http://schemas.openxmlformats.org/officeDocument/2006/relationships/worksheet" Target="worksheets/sheet76.xml"/><Relationship Id="rId75" Type="http://schemas.openxmlformats.org/officeDocument/2006/relationships/worksheet" Target="worksheets/sheet75.xml"/><Relationship Id="rId74" Type="http://schemas.openxmlformats.org/officeDocument/2006/relationships/worksheet" Target="worksheets/sheet74.xml"/><Relationship Id="rId73" Type="http://schemas.openxmlformats.org/officeDocument/2006/relationships/worksheet" Target="worksheets/sheet73.xml"/><Relationship Id="rId72" Type="http://schemas.openxmlformats.org/officeDocument/2006/relationships/worksheet" Target="worksheets/sheet72.xml"/><Relationship Id="rId71" Type="http://schemas.openxmlformats.org/officeDocument/2006/relationships/worksheet" Target="worksheets/sheet71.xml"/><Relationship Id="rId70" Type="http://schemas.openxmlformats.org/officeDocument/2006/relationships/worksheet" Target="worksheets/sheet70.xml"/><Relationship Id="rId7" Type="http://schemas.openxmlformats.org/officeDocument/2006/relationships/worksheet" Target="worksheets/sheet7.xml"/><Relationship Id="rId69" Type="http://schemas.openxmlformats.org/officeDocument/2006/relationships/worksheet" Target="worksheets/sheet69.xml"/><Relationship Id="rId68" Type="http://schemas.openxmlformats.org/officeDocument/2006/relationships/worksheet" Target="worksheets/sheet68.xml"/><Relationship Id="rId67" Type="http://schemas.openxmlformats.org/officeDocument/2006/relationships/worksheet" Target="worksheets/sheet67.xml"/><Relationship Id="rId66" Type="http://schemas.openxmlformats.org/officeDocument/2006/relationships/worksheet" Target="worksheets/sheet66.xml"/><Relationship Id="rId65" Type="http://schemas.openxmlformats.org/officeDocument/2006/relationships/worksheet" Target="worksheets/sheet65.xml"/><Relationship Id="rId64" Type="http://schemas.openxmlformats.org/officeDocument/2006/relationships/worksheet" Target="worksheets/sheet64.xml"/><Relationship Id="rId63" Type="http://schemas.openxmlformats.org/officeDocument/2006/relationships/worksheet" Target="worksheets/sheet63.xml"/><Relationship Id="rId62" Type="http://schemas.openxmlformats.org/officeDocument/2006/relationships/worksheet" Target="worksheets/sheet62.xml"/><Relationship Id="rId61" Type="http://schemas.openxmlformats.org/officeDocument/2006/relationships/worksheet" Target="worksheets/sheet61.xml"/><Relationship Id="rId60" Type="http://schemas.openxmlformats.org/officeDocument/2006/relationships/worksheet" Target="worksheets/sheet60.xml"/><Relationship Id="rId6" Type="http://schemas.openxmlformats.org/officeDocument/2006/relationships/worksheet" Target="worksheets/sheet6.xml"/><Relationship Id="rId59" Type="http://schemas.openxmlformats.org/officeDocument/2006/relationships/worksheet" Target="worksheets/sheet59.xml"/><Relationship Id="rId58" Type="http://schemas.openxmlformats.org/officeDocument/2006/relationships/worksheet" Target="worksheets/sheet58.xml"/><Relationship Id="rId57" Type="http://schemas.openxmlformats.org/officeDocument/2006/relationships/worksheet" Target="worksheets/sheet57.xml"/><Relationship Id="rId56" Type="http://schemas.openxmlformats.org/officeDocument/2006/relationships/worksheet" Target="worksheets/sheet56.xml"/><Relationship Id="rId55" Type="http://schemas.openxmlformats.org/officeDocument/2006/relationships/worksheet" Target="worksheets/sheet55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9" Type="http://schemas.openxmlformats.org/officeDocument/2006/relationships/styles" Target="styles.xml"/><Relationship Id="rId108" Type="http://schemas.openxmlformats.org/officeDocument/2006/relationships/sharedStrings" Target="sharedStrings.xml"/><Relationship Id="rId107" Type="http://schemas.openxmlformats.org/officeDocument/2006/relationships/theme" Target="theme/theme1.xml"/><Relationship Id="rId106" Type="http://schemas.openxmlformats.org/officeDocument/2006/relationships/worksheet" Target="worksheets/sheet106.xml"/><Relationship Id="rId105" Type="http://schemas.openxmlformats.org/officeDocument/2006/relationships/worksheet" Target="worksheets/sheet105.xml"/><Relationship Id="rId104" Type="http://schemas.openxmlformats.org/officeDocument/2006/relationships/worksheet" Target="worksheets/sheet104.xml"/><Relationship Id="rId103" Type="http://schemas.openxmlformats.org/officeDocument/2006/relationships/worksheet" Target="worksheets/sheet103.xml"/><Relationship Id="rId102" Type="http://schemas.openxmlformats.org/officeDocument/2006/relationships/worksheet" Target="worksheets/sheet102.xml"/><Relationship Id="rId101" Type="http://schemas.openxmlformats.org/officeDocument/2006/relationships/worksheet" Target="worksheets/sheet101.xml"/><Relationship Id="rId100" Type="http://schemas.openxmlformats.org/officeDocument/2006/relationships/worksheet" Target="worksheets/sheet100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1"/>
  <sheetViews>
    <sheetView workbookViewId="0">
      <selection activeCell="A7" sqref="A7"/>
    </sheetView>
  </sheetViews>
  <sheetFormatPr defaultColWidth="9.14285714285714" defaultRowHeight="14.25" outlineLevelCol="6"/>
  <cols>
    <col min="1" max="1" width="6.57142857142857" style="1" customWidth="1"/>
    <col min="2" max="2" width="11.4285714285714" style="1" customWidth="1"/>
    <col min="3" max="3" width="51.7142857142857" style="1" customWidth="1"/>
    <col min="4" max="4" width="12.5714285714286" style="1" customWidth="1"/>
    <col min="5" max="5" width="14.5714285714286" style="1" customWidth="1"/>
    <col min="6" max="6" width="5.71428571428571" style="1" customWidth="1"/>
    <col min="7" max="7" width="17.4285714285714" style="1" customWidth="1"/>
    <col min="8" max="16384" width="9.14285714285714" style="1"/>
  </cols>
  <sheetData>
    <row r="4" spans="1:2">
      <c r="A4" s="24">
        <v>45749</v>
      </c>
      <c r="B4" s="24"/>
    </row>
    <row r="5" spans="1:2">
      <c r="A5" s="24"/>
      <c r="B5" s="24"/>
    </row>
    <row r="6" spans="1:2">
      <c r="A6" s="24"/>
      <c r="B6" s="24"/>
    </row>
    <row r="7" spans="1:1">
      <c r="A7" s="1" t="s">
        <v>0</v>
      </c>
    </row>
    <row r="8" spans="1:1">
      <c r="A8" s="1" t="s">
        <v>1</v>
      </c>
    </row>
    <row r="11" spans="1:1">
      <c r="A11" s="1" t="s">
        <v>2</v>
      </c>
    </row>
    <row r="13" spans="2:2">
      <c r="B13" s="1" t="s">
        <v>3</v>
      </c>
    </row>
    <row r="14" spans="2:2">
      <c r="B14" s="1" t="s">
        <v>4</v>
      </c>
    </row>
    <row r="16" spans="1:1">
      <c r="A16" s="1" t="s">
        <v>5</v>
      </c>
    </row>
    <row r="17" ht="15" spans="3:3">
      <c r="C17" s="23"/>
    </row>
    <row r="18" ht="25.5" customHeight="1" spans="1:7">
      <c r="A18" s="25" t="s">
        <v>6</v>
      </c>
      <c r="B18" s="25" t="s">
        <v>7</v>
      </c>
      <c r="C18" s="25" t="s">
        <v>8</v>
      </c>
      <c r="D18" s="25" t="s">
        <v>9</v>
      </c>
      <c r="E18" s="26" t="s">
        <v>10</v>
      </c>
      <c r="F18" s="27"/>
      <c r="G18" s="28" t="s">
        <v>11</v>
      </c>
    </row>
    <row r="19" spans="1:7">
      <c r="A19" s="29">
        <v>2</v>
      </c>
      <c r="B19" s="42" t="s">
        <v>12</v>
      </c>
      <c r="C19" s="43" t="s">
        <v>13</v>
      </c>
      <c r="D19" s="44">
        <v>8795</v>
      </c>
      <c r="E19" s="32">
        <f>D19*0.7</f>
        <v>6156.5</v>
      </c>
      <c r="F19" s="29" t="s">
        <v>14</v>
      </c>
      <c r="G19" s="45">
        <f>E19*A19</f>
        <v>12313</v>
      </c>
    </row>
    <row r="20" spans="1:7">
      <c r="A20" s="34"/>
      <c r="B20" s="46"/>
      <c r="C20" s="47" t="s">
        <v>15</v>
      </c>
      <c r="D20" s="48"/>
      <c r="E20" s="37"/>
      <c r="F20" s="34"/>
      <c r="G20" s="49"/>
    </row>
    <row r="21" spans="1:7">
      <c r="A21" s="34"/>
      <c r="B21" s="46"/>
      <c r="C21" s="47" t="s">
        <v>16</v>
      </c>
      <c r="D21" s="125"/>
      <c r="E21" s="37"/>
      <c r="F21" s="34"/>
      <c r="G21" s="49"/>
    </row>
    <row r="22" ht="15" spans="1:7">
      <c r="A22" s="14"/>
      <c r="B22" s="50"/>
      <c r="C22" s="51" t="s">
        <v>17</v>
      </c>
      <c r="D22" s="52"/>
      <c r="E22" s="40"/>
      <c r="F22" s="14"/>
      <c r="G22" s="53"/>
    </row>
    <row r="23" ht="17.25" spans="1:7">
      <c r="A23" s="54" t="s">
        <v>18</v>
      </c>
      <c r="B23" s="55"/>
      <c r="C23" s="55"/>
      <c r="D23" s="55"/>
      <c r="E23" s="56"/>
      <c r="F23" s="57" t="s">
        <v>14</v>
      </c>
      <c r="G23" s="58">
        <f>SUM(G19:G22)</f>
        <v>12313</v>
      </c>
    </row>
    <row r="24" ht="16.5" spans="1:7">
      <c r="A24" s="59"/>
      <c r="B24" s="59"/>
      <c r="C24" s="59"/>
      <c r="D24" s="59"/>
      <c r="E24" s="59"/>
      <c r="F24" s="88"/>
      <c r="G24" s="61"/>
    </row>
    <row r="25" spans="1:1">
      <c r="A25" s="1" t="s">
        <v>19</v>
      </c>
    </row>
    <row r="26" spans="2:2">
      <c r="B26" s="1" t="s">
        <v>20</v>
      </c>
    </row>
    <row r="27" customFormat="1" ht="15" spans="2:2">
      <c r="B27" s="1"/>
    </row>
    <row r="28" spans="1:1">
      <c r="A28" s="1" t="s">
        <v>21</v>
      </c>
    </row>
    <row r="29" spans="2:2">
      <c r="B29" s="1" t="s">
        <v>22</v>
      </c>
    </row>
    <row r="30" s="2" customFormat="1" spans="2:2">
      <c r="B30" s="1"/>
    </row>
    <row r="31" spans="1:1">
      <c r="A31" s="1" t="s">
        <v>23</v>
      </c>
    </row>
    <row r="32" spans="2:2">
      <c r="B32" s="1" t="s">
        <v>24</v>
      </c>
    </row>
    <row r="33" s="2" customFormat="1" spans="2:2">
      <c r="B33" s="23"/>
    </row>
    <row r="34" spans="2:2">
      <c r="B34" s="1" t="s">
        <v>25</v>
      </c>
    </row>
    <row r="36" spans="2:2">
      <c r="B36" s="1" t="s">
        <v>26</v>
      </c>
    </row>
    <row r="43" spans="1:1">
      <c r="A43" s="1" t="s">
        <v>27</v>
      </c>
    </row>
    <row r="46" spans="1:1">
      <c r="A46" s="1" t="s">
        <v>28</v>
      </c>
    </row>
    <row r="47" spans="1:1">
      <c r="A47" s="1" t="s">
        <v>29</v>
      </c>
    </row>
    <row r="50" spans="1:4">
      <c r="A50" s="1" t="s">
        <v>30</v>
      </c>
      <c r="D50" s="1" t="s">
        <v>31</v>
      </c>
    </row>
    <row r="53" spans="1:4">
      <c r="A53" s="1" t="s">
        <v>32</v>
      </c>
      <c r="D53" s="1" t="s">
        <v>33</v>
      </c>
    </row>
    <row r="54" spans="1:4">
      <c r="A54" s="1" t="s">
        <v>34</v>
      </c>
      <c r="D54" s="1" t="s">
        <v>35</v>
      </c>
    </row>
    <row r="60" spans="1:5">
      <c r="A60" s="1" t="s">
        <v>36</v>
      </c>
      <c r="D60" s="1" t="s">
        <v>37</v>
      </c>
      <c r="E60" s="1" t="s">
        <v>38</v>
      </c>
    </row>
    <row r="61" spans="1:5">
      <c r="A61" s="1" t="s">
        <v>39</v>
      </c>
      <c r="E61" s="1" t="s">
        <v>40</v>
      </c>
    </row>
  </sheetData>
  <mergeCells count="8">
    <mergeCell ref="A4:B4"/>
    <mergeCell ref="A23:E23"/>
    <mergeCell ref="A19:A22"/>
    <mergeCell ref="B19:B22"/>
    <mergeCell ref="D19:D22"/>
    <mergeCell ref="E19:E22"/>
    <mergeCell ref="F19:F22"/>
    <mergeCell ref="G19:G22"/>
  </mergeCells>
  <pageMargins left="0.393055555555556" right="0.17" top="0.84" bottom="0.590277777777778" header="0.5" footer="0.196527777777778"/>
  <pageSetup paperSize="1" scale="80" orientation="portrait" horizontalDpi="120" verticalDpi="7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7"/>
  <sheetViews>
    <sheetView topLeftCell="A41" workbookViewId="0">
      <selection activeCell="A7" sqref="A7"/>
    </sheetView>
  </sheetViews>
  <sheetFormatPr defaultColWidth="9.14285714285714" defaultRowHeight="14.25" outlineLevelCol="6"/>
  <cols>
    <col min="1" max="1" width="6.57142857142857" style="1" customWidth="1"/>
    <col min="2" max="2" width="11.4285714285714" style="1" customWidth="1"/>
    <col min="3" max="3" width="52.5714285714286" style="1" customWidth="1"/>
    <col min="4" max="4" width="12.5714285714286" style="1" customWidth="1"/>
    <col min="5" max="5" width="15.1428571428571" style="1" customWidth="1"/>
    <col min="6" max="6" width="5.71428571428571" style="1" customWidth="1"/>
    <col min="7" max="7" width="16.8571428571429" style="1" customWidth="1"/>
    <col min="8" max="16384" width="9.14285714285714" style="1"/>
  </cols>
  <sheetData>
    <row r="4" spans="1:2">
      <c r="A4" s="24">
        <v>45750</v>
      </c>
      <c r="B4" s="24"/>
    </row>
    <row r="5" spans="1:2">
      <c r="A5" s="24"/>
      <c r="B5" s="24"/>
    </row>
    <row r="6" spans="1:2">
      <c r="A6" s="24"/>
      <c r="B6" s="24"/>
    </row>
    <row r="7" spans="1:1">
      <c r="A7" s="1" t="s">
        <v>144</v>
      </c>
    </row>
    <row r="8" spans="1:1">
      <c r="A8" s="1" t="s">
        <v>145</v>
      </c>
    </row>
    <row r="11" spans="1:1">
      <c r="A11" s="1" t="s">
        <v>2</v>
      </c>
    </row>
    <row r="13" spans="2:2">
      <c r="B13" s="1" t="s">
        <v>3</v>
      </c>
    </row>
    <row r="14" spans="2:2">
      <c r="B14" s="1" t="s">
        <v>4</v>
      </c>
    </row>
    <row r="17" spans="1:1">
      <c r="A17" s="1" t="s">
        <v>86</v>
      </c>
    </row>
    <row r="18" ht="15" spans="3:3">
      <c r="C18" s="23"/>
    </row>
    <row r="19" ht="25.5" customHeight="1" spans="1:7">
      <c r="A19" s="25" t="s">
        <v>6</v>
      </c>
      <c r="B19" s="25" t="s">
        <v>7</v>
      </c>
      <c r="C19" s="25" t="s">
        <v>8</v>
      </c>
      <c r="D19" s="25" t="s">
        <v>9</v>
      </c>
      <c r="E19" s="26" t="s">
        <v>10</v>
      </c>
      <c r="F19" s="27"/>
      <c r="G19" s="28" t="s">
        <v>11</v>
      </c>
    </row>
    <row r="20" spans="1:7">
      <c r="A20" s="29">
        <v>1</v>
      </c>
      <c r="B20" s="29" t="s">
        <v>12</v>
      </c>
      <c r="C20" s="30" t="s">
        <v>146</v>
      </c>
      <c r="D20" s="31">
        <v>76595</v>
      </c>
      <c r="E20" s="32">
        <f>(D20*0.76)-7000</f>
        <v>51212.2</v>
      </c>
      <c r="F20" s="29" t="s">
        <v>14</v>
      </c>
      <c r="G20" s="33">
        <f>E20*A20</f>
        <v>51212.2</v>
      </c>
    </row>
    <row r="21" spans="1:7">
      <c r="A21" s="34"/>
      <c r="B21" s="34"/>
      <c r="C21" s="35" t="s">
        <v>76</v>
      </c>
      <c r="D21" s="36"/>
      <c r="E21" s="37"/>
      <c r="F21" s="34"/>
      <c r="G21" s="38"/>
    </row>
    <row r="22" ht="15" spans="1:7">
      <c r="A22" s="14"/>
      <c r="B22" s="14"/>
      <c r="C22" s="39" t="s">
        <v>147</v>
      </c>
      <c r="D22" s="13"/>
      <c r="E22" s="40"/>
      <c r="F22" s="14"/>
      <c r="G22" s="41"/>
    </row>
    <row r="23" ht="15" spans="1:7">
      <c r="A23" s="4" t="s">
        <v>51</v>
      </c>
      <c r="B23" s="16"/>
      <c r="C23" s="16"/>
      <c r="D23" s="5"/>
      <c r="E23" s="6"/>
      <c r="F23" s="17" t="s">
        <v>14</v>
      </c>
      <c r="G23" s="8">
        <v>1000</v>
      </c>
    </row>
    <row r="24" ht="17.25" spans="1:7">
      <c r="A24" s="54" t="s">
        <v>18</v>
      </c>
      <c r="B24" s="65"/>
      <c r="C24" s="65"/>
      <c r="D24" s="55"/>
      <c r="E24" s="56"/>
      <c r="F24" s="66" t="s">
        <v>14</v>
      </c>
      <c r="G24" s="58">
        <f>SUM(G20:G23)</f>
        <v>52212.2</v>
      </c>
    </row>
    <row r="25" ht="16.5" spans="1:7">
      <c r="A25" s="59"/>
      <c r="B25" s="59"/>
      <c r="C25" s="59"/>
      <c r="D25" s="59"/>
      <c r="E25" s="59"/>
      <c r="F25" s="88"/>
      <c r="G25" s="61"/>
    </row>
    <row r="26" spans="1:1">
      <c r="A26" s="1" t="s">
        <v>19</v>
      </c>
    </row>
    <row r="27" spans="2:2">
      <c r="B27" s="1" t="s">
        <v>20</v>
      </c>
    </row>
    <row r="29" spans="1:1">
      <c r="A29" s="1" t="s">
        <v>60</v>
      </c>
    </row>
    <row r="30" spans="2:2">
      <c r="B30" s="1" t="s">
        <v>80</v>
      </c>
    </row>
    <row r="31" spans="2:2">
      <c r="B31" s="1" t="s">
        <v>81</v>
      </c>
    </row>
    <row r="32" spans="2:2">
      <c r="B32" s="1" t="s">
        <v>82</v>
      </c>
    </row>
    <row r="34" spans="1:1">
      <c r="A34" s="1" t="s">
        <v>21</v>
      </c>
    </row>
    <row r="35" customFormat="1" ht="15" spans="1:2">
      <c r="A35" s="1"/>
      <c r="B35" s="1" t="s">
        <v>83</v>
      </c>
    </row>
    <row r="36" s="2" customFormat="1" spans="2:2">
      <c r="B36" s="1"/>
    </row>
    <row r="37" spans="1:1">
      <c r="A37" s="1" t="s">
        <v>23</v>
      </c>
    </row>
    <row r="38" spans="2:2">
      <c r="B38" s="1" t="s">
        <v>24</v>
      </c>
    </row>
    <row r="39" s="2" customFormat="1" spans="2:2">
      <c r="B39" s="23"/>
    </row>
    <row r="40" spans="2:2">
      <c r="B40" s="1" t="s">
        <v>25</v>
      </c>
    </row>
    <row r="42" spans="2:2">
      <c r="B42" s="1" t="s">
        <v>26</v>
      </c>
    </row>
    <row r="44" spans="2:2">
      <c r="B44" s="114"/>
    </row>
    <row r="45" spans="2:2">
      <c r="B45" s="114"/>
    </row>
    <row r="46" spans="2:2">
      <c r="B46" s="114"/>
    </row>
    <row r="49" spans="1:1">
      <c r="A49" s="1" t="s">
        <v>27</v>
      </c>
    </row>
    <row r="52" spans="1:1">
      <c r="A52" s="1" t="s">
        <v>28</v>
      </c>
    </row>
    <row r="53" spans="1:1">
      <c r="A53" s="1" t="s">
        <v>29</v>
      </c>
    </row>
    <row r="56" spans="1:4">
      <c r="A56" s="1" t="s">
        <v>30</v>
      </c>
      <c r="D56" s="1" t="s">
        <v>31</v>
      </c>
    </row>
    <row r="59" spans="1:4">
      <c r="A59" s="1" t="s">
        <v>32</v>
      </c>
      <c r="D59" s="1" t="s">
        <v>33</v>
      </c>
    </row>
    <row r="60" spans="1:4">
      <c r="A60" s="1" t="s">
        <v>34</v>
      </c>
      <c r="D60" s="1" t="s">
        <v>35</v>
      </c>
    </row>
    <row r="66" spans="1:5">
      <c r="A66" s="1" t="s">
        <v>148</v>
      </c>
      <c r="D66" s="1" t="s">
        <v>37</v>
      </c>
      <c r="E66" s="1" t="s">
        <v>38</v>
      </c>
    </row>
    <row r="67" spans="1:5">
      <c r="A67" s="1" t="s">
        <v>149</v>
      </c>
      <c r="E67" s="1" t="s">
        <v>40</v>
      </c>
    </row>
  </sheetData>
  <mergeCells count="9">
    <mergeCell ref="A4:B4"/>
    <mergeCell ref="A23:E23"/>
    <mergeCell ref="A24:E24"/>
    <mergeCell ref="A20:A22"/>
    <mergeCell ref="B20:B22"/>
    <mergeCell ref="D20:D22"/>
    <mergeCell ref="E20:E22"/>
    <mergeCell ref="F20:F22"/>
    <mergeCell ref="G20:G22"/>
  </mergeCells>
  <pageMargins left="0.393055555555556" right="0.17" top="0.84" bottom="0.590277777777778" header="0.5" footer="0.196527777777778"/>
  <pageSetup paperSize="1" scale="73" orientation="portrait" horizontalDpi="120" verticalDpi="72"/>
  <headerFooter alignWithMargins="0"/>
</worksheet>
</file>

<file path=xl/worksheets/sheet10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9"/>
  <sheetViews>
    <sheetView zoomScaleSheetLayoutView="60" workbookViewId="0">
      <selection activeCell="A4" sqref="A4:B4"/>
    </sheetView>
  </sheetViews>
  <sheetFormatPr defaultColWidth="9.1047619047619" defaultRowHeight="14.25" outlineLevelCol="6"/>
  <cols>
    <col min="1" max="1" width="6.55238095238095" style="62" customWidth="1"/>
    <col min="2" max="2" width="11.4380952380952" style="62" customWidth="1"/>
    <col min="3" max="3" width="55.5714285714286" style="62" customWidth="1"/>
    <col min="4" max="4" width="12.552380952381" style="62" customWidth="1"/>
    <col min="5" max="5" width="16.1047619047619" style="62" customWidth="1"/>
    <col min="6" max="6" width="5.66666666666667" style="62" customWidth="1"/>
    <col min="7" max="7" width="17.2857142857143" style="62" customWidth="1"/>
    <col min="8" max="16384" width="9.1047619047619" style="62"/>
  </cols>
  <sheetData>
    <row r="4" spans="1:2">
      <c r="A4" s="24">
        <v>45777</v>
      </c>
      <c r="B4" s="24"/>
    </row>
    <row r="5" spans="1:2">
      <c r="A5" s="67"/>
      <c r="B5" s="67"/>
    </row>
    <row r="6" spans="1:2">
      <c r="A6" s="67"/>
      <c r="B6" s="67"/>
    </row>
    <row r="7" spans="1:1">
      <c r="A7" s="62" t="s">
        <v>548</v>
      </c>
    </row>
    <row r="8" spans="1:1">
      <c r="A8" s="62" t="s">
        <v>549</v>
      </c>
    </row>
    <row r="9" spans="1:1">
      <c r="A9" s="62" t="s">
        <v>550</v>
      </c>
    </row>
    <row r="12" spans="1:1">
      <c r="A12" s="62" t="s">
        <v>2</v>
      </c>
    </row>
    <row r="14" spans="2:2">
      <c r="B14" s="62" t="s">
        <v>3</v>
      </c>
    </row>
    <row r="15" spans="2:2">
      <c r="B15" s="62" t="s">
        <v>4</v>
      </c>
    </row>
    <row r="17" spans="1:1">
      <c r="A17" s="62" t="s">
        <v>5</v>
      </c>
    </row>
    <row r="18" ht="15" spans="3:3">
      <c r="C18" s="68" t="s">
        <v>551</v>
      </c>
    </row>
    <row r="19" ht="25.5" customHeight="1" spans="1:7">
      <c r="A19" s="69" t="s">
        <v>6</v>
      </c>
      <c r="B19" s="69" t="s">
        <v>7</v>
      </c>
      <c r="C19" s="69" t="s">
        <v>8</v>
      </c>
      <c r="D19" s="69" t="s">
        <v>9</v>
      </c>
      <c r="E19" s="70" t="s">
        <v>10</v>
      </c>
      <c r="F19" s="71"/>
      <c r="G19" s="72" t="s">
        <v>11</v>
      </c>
    </row>
    <row r="20" spans="1:7">
      <c r="A20" s="29">
        <v>3</v>
      </c>
      <c r="B20" s="29" t="s">
        <v>12</v>
      </c>
      <c r="C20" s="43" t="s">
        <v>53</v>
      </c>
      <c r="D20" s="44">
        <v>27995</v>
      </c>
      <c r="E20" s="32">
        <f>(D20*0.76)-1000</f>
        <v>20276.2</v>
      </c>
      <c r="F20" s="29" t="s">
        <v>14</v>
      </c>
      <c r="G20" s="45">
        <f>E20*A20</f>
        <v>60828.6</v>
      </c>
    </row>
    <row r="21" spans="1:7">
      <c r="A21" s="34"/>
      <c r="B21" s="34"/>
      <c r="C21" s="47" t="s">
        <v>54</v>
      </c>
      <c r="D21" s="48"/>
      <c r="E21" s="37"/>
      <c r="F21" s="34"/>
      <c r="G21" s="49"/>
    </row>
    <row r="22" spans="1:7">
      <c r="A22" s="34"/>
      <c r="B22" s="34"/>
      <c r="C22" s="47" t="s">
        <v>55</v>
      </c>
      <c r="D22" s="48"/>
      <c r="E22" s="37"/>
      <c r="F22" s="34"/>
      <c r="G22" s="49"/>
    </row>
    <row r="23" ht="15" spans="1:7">
      <c r="A23" s="14"/>
      <c r="B23" s="14"/>
      <c r="C23" s="51" t="s">
        <v>56</v>
      </c>
      <c r="D23" s="52"/>
      <c r="E23" s="40"/>
      <c r="F23" s="14"/>
      <c r="G23" s="53"/>
    </row>
    <row r="24" spans="1:7">
      <c r="A24" s="29">
        <v>3</v>
      </c>
      <c r="B24" s="42" t="s">
        <v>12</v>
      </c>
      <c r="C24" s="43" t="s">
        <v>44</v>
      </c>
      <c r="D24" s="44">
        <v>32995</v>
      </c>
      <c r="E24" s="32">
        <f>(D24*0.76)-1300</f>
        <v>23776.2</v>
      </c>
      <c r="F24" s="29" t="s">
        <v>14</v>
      </c>
      <c r="G24" s="45">
        <f>E24*A24</f>
        <v>71328.6</v>
      </c>
    </row>
    <row r="25" spans="1:7">
      <c r="A25" s="34"/>
      <c r="B25" s="46"/>
      <c r="C25" s="47" t="s">
        <v>45</v>
      </c>
      <c r="D25" s="48"/>
      <c r="E25" s="37"/>
      <c r="F25" s="34"/>
      <c r="G25" s="49"/>
    </row>
    <row r="26" spans="1:7">
      <c r="A26" s="34"/>
      <c r="B26" s="46"/>
      <c r="C26" s="47" t="s">
        <v>46</v>
      </c>
      <c r="D26" s="48"/>
      <c r="E26" s="37"/>
      <c r="F26" s="34"/>
      <c r="G26" s="49"/>
    </row>
    <row r="27" ht="15" spans="1:7">
      <c r="A27" s="14"/>
      <c r="B27" s="50"/>
      <c r="C27" s="51" t="s">
        <v>47</v>
      </c>
      <c r="D27" s="52"/>
      <c r="E27" s="40"/>
      <c r="F27" s="14"/>
      <c r="G27" s="53"/>
    </row>
    <row r="28" ht="15" spans="1:7">
      <c r="A28" s="73" t="s">
        <v>51</v>
      </c>
      <c r="B28" s="74"/>
      <c r="C28" s="74"/>
      <c r="D28" s="75"/>
      <c r="E28" s="76"/>
      <c r="F28" s="77" t="s">
        <v>14</v>
      </c>
      <c r="G28" s="78">
        <v>600</v>
      </c>
    </row>
    <row r="29" ht="17.25" spans="1:7">
      <c r="A29" s="79" t="s">
        <v>18</v>
      </c>
      <c r="B29" s="80"/>
      <c r="C29" s="80"/>
      <c r="D29" s="81"/>
      <c r="E29" s="82"/>
      <c r="F29" s="83" t="s">
        <v>14</v>
      </c>
      <c r="G29" s="84">
        <f>SUM(G20:G28)</f>
        <v>132757.2</v>
      </c>
    </row>
    <row r="30" ht="16.5" spans="1:7">
      <c r="A30" s="85"/>
      <c r="B30" s="85"/>
      <c r="C30" s="85"/>
      <c r="D30" s="85"/>
      <c r="E30" s="85"/>
      <c r="F30" s="86"/>
      <c r="G30" s="87"/>
    </row>
    <row r="31" ht="15" spans="3:3">
      <c r="C31" s="68" t="s">
        <v>552</v>
      </c>
    </row>
    <row r="32" ht="25.5" customHeight="1" spans="1:7">
      <c r="A32" s="69" t="s">
        <v>6</v>
      </c>
      <c r="B32" s="69" t="s">
        <v>7</v>
      </c>
      <c r="C32" s="69" t="s">
        <v>8</v>
      </c>
      <c r="D32" s="69" t="s">
        <v>9</v>
      </c>
      <c r="E32" s="70" t="s">
        <v>10</v>
      </c>
      <c r="F32" s="71"/>
      <c r="G32" s="72" t="s">
        <v>11</v>
      </c>
    </row>
    <row r="33" spans="1:7">
      <c r="A33" s="29">
        <v>3</v>
      </c>
      <c r="B33" s="29" t="s">
        <v>12</v>
      </c>
      <c r="C33" s="43" t="s">
        <v>57</v>
      </c>
      <c r="D33" s="44">
        <v>36995</v>
      </c>
      <c r="E33" s="32">
        <f>(D33*0.76)-1200</f>
        <v>26916.2</v>
      </c>
      <c r="F33" s="29" t="s">
        <v>14</v>
      </c>
      <c r="G33" s="45">
        <f>E33*A33</f>
        <v>80748.6</v>
      </c>
    </row>
    <row r="34" spans="1:7">
      <c r="A34" s="34"/>
      <c r="B34" s="34"/>
      <c r="C34" s="47" t="s">
        <v>54</v>
      </c>
      <c r="D34" s="48"/>
      <c r="E34" s="37"/>
      <c r="F34" s="34"/>
      <c r="G34" s="49"/>
    </row>
    <row r="35" spans="1:7">
      <c r="A35" s="34"/>
      <c r="B35" s="34"/>
      <c r="C35" s="47" t="s">
        <v>58</v>
      </c>
      <c r="D35" s="48"/>
      <c r="E35" s="37"/>
      <c r="F35" s="34"/>
      <c r="G35" s="49"/>
    </row>
    <row r="36" ht="15" spans="1:7">
      <c r="A36" s="14"/>
      <c r="B36" s="14"/>
      <c r="C36" s="51" t="s">
        <v>59</v>
      </c>
      <c r="D36" s="52"/>
      <c r="E36" s="40"/>
      <c r="F36" s="14"/>
      <c r="G36" s="53"/>
    </row>
    <row r="37" spans="1:7">
      <c r="A37" s="29">
        <v>3</v>
      </c>
      <c r="B37" s="29" t="s">
        <v>12</v>
      </c>
      <c r="C37" s="43" t="s">
        <v>48</v>
      </c>
      <c r="D37" s="31">
        <v>43595</v>
      </c>
      <c r="E37" s="32">
        <f>(D37*0.76)-1800</f>
        <v>31332.2</v>
      </c>
      <c r="F37" s="29" t="s">
        <v>14</v>
      </c>
      <c r="G37" s="33">
        <f>E37*A37</f>
        <v>93996.6</v>
      </c>
    </row>
    <row r="38" spans="1:7">
      <c r="A38" s="34"/>
      <c r="B38" s="34"/>
      <c r="C38" s="47" t="s">
        <v>45</v>
      </c>
      <c r="D38" s="36"/>
      <c r="E38" s="37"/>
      <c r="F38" s="34"/>
      <c r="G38" s="38"/>
    </row>
    <row r="39" spans="1:7">
      <c r="A39" s="34"/>
      <c r="B39" s="34"/>
      <c r="C39" s="47" t="s">
        <v>49</v>
      </c>
      <c r="D39" s="36"/>
      <c r="E39" s="37"/>
      <c r="F39" s="34"/>
      <c r="G39" s="38"/>
    </row>
    <row r="40" ht="15" spans="1:7">
      <c r="A40" s="14"/>
      <c r="B40" s="14"/>
      <c r="C40" s="51" t="s">
        <v>50</v>
      </c>
      <c r="D40" s="13"/>
      <c r="E40" s="40"/>
      <c r="F40" s="14"/>
      <c r="G40" s="41"/>
    </row>
    <row r="41" ht="15" spans="1:7">
      <c r="A41" s="73" t="s">
        <v>51</v>
      </c>
      <c r="B41" s="74"/>
      <c r="C41" s="74"/>
      <c r="D41" s="75"/>
      <c r="E41" s="76"/>
      <c r="F41" s="77" t="s">
        <v>14</v>
      </c>
      <c r="G41" s="78">
        <v>600</v>
      </c>
    </row>
    <row r="42" ht="17.25" spans="1:7">
      <c r="A42" s="79" t="s">
        <v>18</v>
      </c>
      <c r="B42" s="80"/>
      <c r="C42" s="80"/>
      <c r="D42" s="81"/>
      <c r="E42" s="82"/>
      <c r="F42" s="83" t="s">
        <v>14</v>
      </c>
      <c r="G42" s="84">
        <f>SUM(G33:G41)</f>
        <v>175345.2</v>
      </c>
    </row>
    <row r="43" ht="16.5" spans="1:7">
      <c r="A43" s="85"/>
      <c r="B43" s="85"/>
      <c r="C43" s="85"/>
      <c r="D43" s="85"/>
      <c r="E43" s="85"/>
      <c r="F43" s="86"/>
      <c r="G43" s="87"/>
    </row>
    <row r="44" spans="1:1">
      <c r="A44" s="62" t="s">
        <v>19</v>
      </c>
    </row>
    <row r="45" spans="2:2">
      <c r="B45" s="62" t="s">
        <v>20</v>
      </c>
    </row>
    <row r="47" s="62" customFormat="1" spans="1:1">
      <c r="A47" s="62" t="s">
        <v>60</v>
      </c>
    </row>
    <row r="48" s="62" customFormat="1" spans="2:2">
      <c r="B48" s="62" t="s">
        <v>61</v>
      </c>
    </row>
    <row r="50" spans="1:1">
      <c r="A50" s="62" t="s">
        <v>21</v>
      </c>
    </row>
    <row r="51" s="62" customFormat="1" spans="2:2">
      <c r="B51" s="62" t="s">
        <v>62</v>
      </c>
    </row>
    <row r="52" s="63" customFormat="1" spans="2:2">
      <c r="B52" s="62"/>
    </row>
    <row r="53" spans="1:1">
      <c r="A53" s="62" t="s">
        <v>23</v>
      </c>
    </row>
    <row r="54" spans="2:2">
      <c r="B54" s="62" t="s">
        <v>24</v>
      </c>
    </row>
    <row r="56" spans="2:2">
      <c r="B56" s="62" t="s">
        <v>25</v>
      </c>
    </row>
    <row r="58" spans="2:2">
      <c r="B58" s="62" t="s">
        <v>26</v>
      </c>
    </row>
    <row r="63" spans="1:1">
      <c r="A63" s="62" t="s">
        <v>27</v>
      </c>
    </row>
    <row r="66" spans="1:1">
      <c r="A66" s="62" t="s">
        <v>28</v>
      </c>
    </row>
    <row r="67" spans="1:1">
      <c r="A67" s="62" t="s">
        <v>29</v>
      </c>
    </row>
    <row r="70" spans="1:4">
      <c r="A70" s="62" t="s">
        <v>30</v>
      </c>
      <c r="D70" s="62" t="s">
        <v>31</v>
      </c>
    </row>
    <row r="73" spans="1:4">
      <c r="A73" s="62" t="s">
        <v>32</v>
      </c>
      <c r="D73" s="62" t="s">
        <v>33</v>
      </c>
    </row>
    <row r="74" spans="1:4">
      <c r="A74" s="62" t="s">
        <v>34</v>
      </c>
      <c r="D74" s="62" t="s">
        <v>35</v>
      </c>
    </row>
    <row r="78" spans="1:5">
      <c r="A78" s="1" t="s">
        <v>553</v>
      </c>
      <c r="D78" s="62" t="s">
        <v>37</v>
      </c>
      <c r="E78" s="62" t="s">
        <v>38</v>
      </c>
    </row>
    <row r="79" spans="1:5">
      <c r="A79" s="62" t="s">
        <v>554</v>
      </c>
      <c r="E79" s="62" t="s">
        <v>40</v>
      </c>
    </row>
  </sheetData>
  <mergeCells count="29">
    <mergeCell ref="A4:B4"/>
    <mergeCell ref="A28:E28"/>
    <mergeCell ref="A29:E29"/>
    <mergeCell ref="A41:E41"/>
    <mergeCell ref="A42:E42"/>
    <mergeCell ref="A20:A23"/>
    <mergeCell ref="A24:A27"/>
    <mergeCell ref="A33:A36"/>
    <mergeCell ref="A37:A40"/>
    <mergeCell ref="B20:B23"/>
    <mergeCell ref="B24:B27"/>
    <mergeCell ref="B33:B36"/>
    <mergeCell ref="B37:B40"/>
    <mergeCell ref="D20:D23"/>
    <mergeCell ref="D24:D27"/>
    <mergeCell ref="D33:D36"/>
    <mergeCell ref="D37:D40"/>
    <mergeCell ref="E20:E23"/>
    <mergeCell ref="E24:E27"/>
    <mergeCell ref="E33:E36"/>
    <mergeCell ref="E37:E40"/>
    <mergeCell ref="F20:F23"/>
    <mergeCell ref="F24:F27"/>
    <mergeCell ref="F33:F36"/>
    <mergeCell ref="F37:F40"/>
    <mergeCell ref="G20:G23"/>
    <mergeCell ref="G24:G27"/>
    <mergeCell ref="G33:G36"/>
    <mergeCell ref="G37:G40"/>
  </mergeCells>
  <pageMargins left="0.393055555555556" right="0.17" top="0.84" bottom="0.629861111111111" header="0.5" footer="0.196527777777778"/>
  <pageSetup paperSize="1" scale="60" orientation="portrait" horizontalDpi="120" verticalDpi="72"/>
  <headerFooter alignWithMargins="0"/>
</worksheet>
</file>

<file path=xl/worksheets/sheet10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72"/>
  <sheetViews>
    <sheetView topLeftCell="A45" workbookViewId="0">
      <selection activeCell="C10" sqref="C10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1.5714285714286" style="1" customWidth="1"/>
    <col min="4" max="4" width="12.552380952381" style="1" customWidth="1"/>
    <col min="5" max="5" width="16.1047619047619" style="1" customWidth="1"/>
    <col min="6" max="6" width="5.66666666666667" style="1" customWidth="1"/>
    <col min="7" max="7" width="15.4380952380952" style="1" customWidth="1"/>
    <col min="8" max="16384" width="9.1047619047619" style="1"/>
  </cols>
  <sheetData>
    <row r="3" ht="15" customHeight="1"/>
    <row r="4" spans="1:2">
      <c r="A4" s="24">
        <v>45777</v>
      </c>
      <c r="B4" s="24"/>
    </row>
    <row r="5" spans="1:2">
      <c r="A5" s="24"/>
      <c r="B5" s="24"/>
    </row>
    <row r="6" spans="1:2">
      <c r="A6" s="24"/>
      <c r="B6" s="24"/>
    </row>
    <row r="7" spans="1:2">
      <c r="A7" s="24" t="s">
        <v>555</v>
      </c>
      <c r="B7" s="24"/>
    </row>
    <row r="8" spans="1:1">
      <c r="A8" s="24" t="s">
        <v>556</v>
      </c>
    </row>
    <row r="9" spans="1:1">
      <c r="A9" s="24" t="s">
        <v>557</v>
      </c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8" spans="1:1">
      <c r="A18" s="1" t="s">
        <v>5</v>
      </c>
    </row>
    <row r="19" ht="15" spans="3:3">
      <c r="C19" s="64" t="s">
        <v>43</v>
      </c>
    </row>
    <row r="20" ht="25.5" customHeight="1" spans="1:7">
      <c r="A20" s="25" t="s">
        <v>6</v>
      </c>
      <c r="B20" s="25" t="s">
        <v>7</v>
      </c>
      <c r="C20" s="25" t="s">
        <v>8</v>
      </c>
      <c r="D20" s="25" t="s">
        <v>9</v>
      </c>
      <c r="E20" s="26" t="s">
        <v>10</v>
      </c>
      <c r="F20" s="27"/>
      <c r="G20" s="28" t="s">
        <v>11</v>
      </c>
    </row>
    <row r="21" customFormat="1" ht="15" spans="1:7">
      <c r="A21" s="29">
        <v>1</v>
      </c>
      <c r="B21" s="29" t="s">
        <v>12</v>
      </c>
      <c r="C21" s="43" t="s">
        <v>88</v>
      </c>
      <c r="D21" s="44">
        <v>24995</v>
      </c>
      <c r="E21" s="32">
        <f>(D21*0.76)-800</f>
        <v>18196.2</v>
      </c>
      <c r="F21" s="29" t="s">
        <v>14</v>
      </c>
      <c r="G21" s="45">
        <f>E21*A21</f>
        <v>18196.2</v>
      </c>
    </row>
    <row r="22" customFormat="1" ht="15" spans="1:7">
      <c r="A22" s="34"/>
      <c r="B22" s="34"/>
      <c r="C22" s="47" t="s">
        <v>54</v>
      </c>
      <c r="D22" s="48"/>
      <c r="E22" s="37"/>
      <c r="F22" s="34"/>
      <c r="G22" s="49"/>
    </row>
    <row r="23" customFormat="1" ht="15" spans="1:7">
      <c r="A23" s="34"/>
      <c r="B23" s="34"/>
      <c r="C23" s="47" t="s">
        <v>89</v>
      </c>
      <c r="D23" s="48"/>
      <c r="E23" s="37"/>
      <c r="F23" s="34"/>
      <c r="G23" s="49"/>
    </row>
    <row r="24" customFormat="1" ht="15.75" spans="1:7">
      <c r="A24" s="14"/>
      <c r="B24" s="14"/>
      <c r="C24" s="51" t="s">
        <v>56</v>
      </c>
      <c r="D24" s="52"/>
      <c r="E24" s="40"/>
      <c r="F24" s="14"/>
      <c r="G24" s="53"/>
    </row>
    <row r="25" s="2" customFormat="1" ht="15" spans="1:7">
      <c r="A25" s="4" t="s">
        <v>51</v>
      </c>
      <c r="B25" s="16"/>
      <c r="C25" s="16"/>
      <c r="D25" s="5"/>
      <c r="E25" s="6"/>
      <c r="F25" s="17" t="s">
        <v>14</v>
      </c>
      <c r="G25" s="8">
        <v>600</v>
      </c>
    </row>
    <row r="26" s="62" customFormat="1" ht="17.25" spans="1:7">
      <c r="A26" s="54" t="s">
        <v>18</v>
      </c>
      <c r="B26" s="55"/>
      <c r="C26" s="55"/>
      <c r="D26" s="55"/>
      <c r="E26" s="56"/>
      <c r="F26" s="57" t="s">
        <v>14</v>
      </c>
      <c r="G26" s="58">
        <f>SUM(G21:G25)</f>
        <v>18796.2</v>
      </c>
    </row>
    <row r="27" s="63" customFormat="1" ht="16.5" spans="1:7">
      <c r="A27" s="59"/>
      <c r="B27" s="59"/>
      <c r="C27" s="59"/>
      <c r="D27" s="59"/>
      <c r="E27" s="59"/>
      <c r="F27" s="60"/>
      <c r="G27" s="61"/>
    </row>
    <row r="28" s="63" customFormat="1" ht="15" spans="1:7">
      <c r="A28" s="1"/>
      <c r="B28" s="1"/>
      <c r="C28" s="64" t="s">
        <v>52</v>
      </c>
      <c r="D28" s="1"/>
      <c r="E28" s="1"/>
      <c r="F28" s="1"/>
      <c r="G28" s="1"/>
    </row>
    <row r="29" s="63" customFormat="1" ht="25.5" customHeight="1" spans="1:7">
      <c r="A29" s="25" t="s">
        <v>6</v>
      </c>
      <c r="B29" s="25" t="s">
        <v>7</v>
      </c>
      <c r="C29" s="25" t="s">
        <v>8</v>
      </c>
      <c r="D29" s="25" t="s">
        <v>9</v>
      </c>
      <c r="E29" s="26" t="s">
        <v>10</v>
      </c>
      <c r="F29" s="27"/>
      <c r="G29" s="28" t="s">
        <v>11</v>
      </c>
    </row>
    <row r="30" customFormat="1" ht="15" spans="1:7">
      <c r="A30" s="29">
        <v>1</v>
      </c>
      <c r="B30" s="42" t="s">
        <v>12</v>
      </c>
      <c r="C30" s="43" t="s">
        <v>90</v>
      </c>
      <c r="D30" s="44">
        <v>28995</v>
      </c>
      <c r="E30" s="32">
        <f>(D30*0.76)-1300</f>
        <v>20736.2</v>
      </c>
      <c r="F30" s="29" t="s">
        <v>14</v>
      </c>
      <c r="G30" s="45">
        <f>E30*A30</f>
        <v>20736.2</v>
      </c>
    </row>
    <row r="31" customFormat="1" ht="15" spans="1:7">
      <c r="A31" s="34"/>
      <c r="B31" s="46"/>
      <c r="C31" s="47" t="s">
        <v>45</v>
      </c>
      <c r="D31" s="48"/>
      <c r="E31" s="37"/>
      <c r="F31" s="34"/>
      <c r="G31" s="49"/>
    </row>
    <row r="32" customFormat="1" ht="15" spans="1:7">
      <c r="A32" s="34"/>
      <c r="B32" s="46"/>
      <c r="C32" s="47" t="s">
        <v>91</v>
      </c>
      <c r="D32" s="48"/>
      <c r="E32" s="37"/>
      <c r="F32" s="34"/>
      <c r="G32" s="49"/>
    </row>
    <row r="33" customFormat="1" ht="15.75" spans="1:7">
      <c r="A33" s="14"/>
      <c r="B33" s="50"/>
      <c r="C33" s="51" t="s">
        <v>92</v>
      </c>
      <c r="D33" s="52"/>
      <c r="E33" s="40"/>
      <c r="F33" s="14"/>
      <c r="G33" s="53"/>
    </row>
    <row r="34" s="2" customFormat="1" ht="15" spans="1:7">
      <c r="A34" s="4" t="s">
        <v>51</v>
      </c>
      <c r="B34" s="16"/>
      <c r="C34" s="16"/>
      <c r="D34" s="5"/>
      <c r="E34" s="6"/>
      <c r="F34" s="17" t="s">
        <v>14</v>
      </c>
      <c r="G34" s="8">
        <v>600</v>
      </c>
    </row>
    <row r="35" s="62" customFormat="1" ht="17.25" spans="1:7">
      <c r="A35" s="54" t="s">
        <v>18</v>
      </c>
      <c r="B35" s="55"/>
      <c r="C35" s="55"/>
      <c r="D35" s="55"/>
      <c r="E35" s="56"/>
      <c r="F35" s="57" t="s">
        <v>14</v>
      </c>
      <c r="G35" s="58">
        <f>SUM(G30:G34)</f>
        <v>21336.2</v>
      </c>
    </row>
    <row r="36" s="63" customFormat="1" ht="16.5" spans="1:7">
      <c r="A36" s="59"/>
      <c r="B36" s="59"/>
      <c r="C36" s="59"/>
      <c r="D36" s="59"/>
      <c r="E36" s="59"/>
      <c r="F36" s="60"/>
      <c r="G36" s="61"/>
    </row>
    <row r="37" s="63" customFormat="1" spans="1:7">
      <c r="A37" s="1" t="s">
        <v>19</v>
      </c>
      <c r="B37" s="1"/>
      <c r="C37" s="1"/>
      <c r="D37" s="1"/>
      <c r="E37" s="1"/>
      <c r="F37" s="1"/>
      <c r="G37" s="1"/>
    </row>
    <row r="38" spans="2:2">
      <c r="B38" s="1" t="s">
        <v>20</v>
      </c>
    </row>
    <row r="40" s="1" customFormat="1" spans="1:1">
      <c r="A40" s="1" t="s">
        <v>60</v>
      </c>
    </row>
    <row r="41" s="1" customFormat="1" spans="2:2">
      <c r="B41" s="1" t="s">
        <v>61</v>
      </c>
    </row>
    <row r="43" spans="1:1">
      <c r="A43" s="1" t="s">
        <v>21</v>
      </c>
    </row>
    <row r="44" s="2" customFormat="1" spans="2:2">
      <c r="B44" s="1" t="s">
        <v>62</v>
      </c>
    </row>
    <row r="45" s="2" customFormat="1"/>
    <row r="46" spans="1:1">
      <c r="A46" s="1" t="s">
        <v>23</v>
      </c>
    </row>
    <row r="47" spans="2:2">
      <c r="B47" s="1" t="s">
        <v>24</v>
      </c>
    </row>
    <row r="49" spans="2:2">
      <c r="B49" s="1" t="s">
        <v>25</v>
      </c>
    </row>
    <row r="51" spans="2:2">
      <c r="B51" s="1" t="s">
        <v>26</v>
      </c>
    </row>
    <row r="56" spans="1:1">
      <c r="A56" s="1" t="s">
        <v>27</v>
      </c>
    </row>
    <row r="59" spans="1:1">
      <c r="A59" s="1" t="s">
        <v>28</v>
      </c>
    </row>
    <row r="60" spans="1:1">
      <c r="A60" s="1" t="s">
        <v>29</v>
      </c>
    </row>
    <row r="63" spans="1:4">
      <c r="A63" s="1" t="s">
        <v>96</v>
      </c>
      <c r="D63" s="1" t="s">
        <v>31</v>
      </c>
    </row>
    <row r="66" spans="1:4">
      <c r="A66" s="1" t="s">
        <v>32</v>
      </c>
      <c r="D66" s="1" t="s">
        <v>33</v>
      </c>
    </row>
    <row r="67" spans="1:4">
      <c r="A67" s="1" t="s">
        <v>34</v>
      </c>
      <c r="D67" s="1" t="s">
        <v>35</v>
      </c>
    </row>
    <row r="71" spans="1:5">
      <c r="A71" s="1" t="s">
        <v>558</v>
      </c>
      <c r="D71" s="1" t="s">
        <v>37</v>
      </c>
      <c r="E71" s="1" t="s">
        <v>38</v>
      </c>
    </row>
    <row r="72" spans="1:5">
      <c r="A72" s="1" t="s">
        <v>559</v>
      </c>
      <c r="E72" s="1" t="s">
        <v>40</v>
      </c>
    </row>
  </sheetData>
  <mergeCells count="17">
    <mergeCell ref="A4:B4"/>
    <mergeCell ref="A25:E25"/>
    <mergeCell ref="A26:E26"/>
    <mergeCell ref="A34:E34"/>
    <mergeCell ref="A35:E35"/>
    <mergeCell ref="A21:A24"/>
    <mergeCell ref="A30:A33"/>
    <mergeCell ref="B21:B24"/>
    <mergeCell ref="B30:B33"/>
    <mergeCell ref="D21:D24"/>
    <mergeCell ref="D30:D33"/>
    <mergeCell ref="E21:E24"/>
    <mergeCell ref="E30:E33"/>
    <mergeCell ref="F21:F24"/>
    <mergeCell ref="F30:F33"/>
    <mergeCell ref="G21:G24"/>
    <mergeCell ref="G30:G33"/>
  </mergeCells>
  <pageMargins left="0.393055555555556" right="0.17" top="0.84" bottom="0.590277777777778" header="0.5" footer="0.196527777777778"/>
  <pageSetup paperSize="1" scale="66" orientation="portrait" horizontalDpi="120" verticalDpi="72"/>
  <headerFooter alignWithMargins="0"/>
  <rowBreaks count="1" manualBreakCount="1">
    <brk id="72" max="16383" man="1"/>
  </rowBreaks>
</worksheet>
</file>

<file path=xl/worksheets/sheet10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72"/>
  <sheetViews>
    <sheetView topLeftCell="A51" workbookViewId="0">
      <selection activeCell="A16" sqref="A16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1.5714285714286" style="1" customWidth="1"/>
    <col min="4" max="4" width="12.552380952381" style="1" customWidth="1"/>
    <col min="5" max="5" width="16.1047619047619" style="1" customWidth="1"/>
    <col min="6" max="6" width="5.66666666666667" style="1" customWidth="1"/>
    <col min="7" max="7" width="15.4380952380952" style="1" customWidth="1"/>
    <col min="8" max="16384" width="9.1047619047619" style="1"/>
  </cols>
  <sheetData>
    <row r="3" ht="15" customHeight="1"/>
    <row r="4" spans="1:2">
      <c r="A4" s="24">
        <v>45777</v>
      </c>
      <c r="B4" s="24"/>
    </row>
    <row r="5" spans="1:2">
      <c r="A5" s="24"/>
      <c r="B5" s="24"/>
    </row>
    <row r="6" spans="1:2">
      <c r="A6" s="24"/>
      <c r="B6" s="24"/>
    </row>
    <row r="7" spans="1:2">
      <c r="A7" s="24" t="s">
        <v>560</v>
      </c>
      <c r="B7" s="24"/>
    </row>
    <row r="8" spans="1:1">
      <c r="A8" s="24" t="s">
        <v>561</v>
      </c>
    </row>
    <row r="11" spans="1:1">
      <c r="A11" s="1" t="s">
        <v>2</v>
      </c>
    </row>
    <row r="13" spans="2:2">
      <c r="B13" s="1" t="s">
        <v>3</v>
      </c>
    </row>
    <row r="14" spans="2:2">
      <c r="B14" s="1" t="s">
        <v>4</v>
      </c>
    </row>
    <row r="17" spans="1:1">
      <c r="A17" s="1" t="s">
        <v>5</v>
      </c>
    </row>
    <row r="18" ht="15" spans="3:3">
      <c r="C18" s="64" t="s">
        <v>43</v>
      </c>
    </row>
    <row r="19" ht="25.5" customHeight="1" spans="1:7">
      <c r="A19" s="25" t="s">
        <v>6</v>
      </c>
      <c r="B19" s="25" t="s">
        <v>7</v>
      </c>
      <c r="C19" s="25" t="s">
        <v>8</v>
      </c>
      <c r="D19" s="25" t="s">
        <v>9</v>
      </c>
      <c r="E19" s="26" t="s">
        <v>10</v>
      </c>
      <c r="F19" s="27"/>
      <c r="G19" s="28" t="s">
        <v>11</v>
      </c>
    </row>
    <row r="20" customFormat="1" ht="15" spans="1:7">
      <c r="A20" s="29">
        <v>1</v>
      </c>
      <c r="B20" s="29" t="s">
        <v>12</v>
      </c>
      <c r="C20" s="43" t="s">
        <v>48</v>
      </c>
      <c r="D20" s="31">
        <v>43595</v>
      </c>
      <c r="E20" s="32">
        <f>(D20*0.76)-1800</f>
        <v>31332.2</v>
      </c>
      <c r="F20" s="29" t="s">
        <v>14</v>
      </c>
      <c r="G20" s="33">
        <f>E20*A20</f>
        <v>31332.2</v>
      </c>
    </row>
    <row r="21" customFormat="1" ht="15" spans="1:7">
      <c r="A21" s="34"/>
      <c r="B21" s="34"/>
      <c r="C21" s="47" t="s">
        <v>45</v>
      </c>
      <c r="D21" s="36"/>
      <c r="E21" s="37"/>
      <c r="F21" s="34"/>
      <c r="G21" s="38"/>
    </row>
    <row r="22" customFormat="1" ht="15" spans="1:7">
      <c r="A22" s="34"/>
      <c r="B22" s="34"/>
      <c r="C22" s="47" t="s">
        <v>49</v>
      </c>
      <c r="D22" s="36"/>
      <c r="E22" s="37"/>
      <c r="F22" s="34"/>
      <c r="G22" s="38"/>
    </row>
    <row r="23" customFormat="1" ht="15.75" spans="1:7">
      <c r="A23" s="14"/>
      <c r="B23" s="14"/>
      <c r="C23" s="51" t="s">
        <v>50</v>
      </c>
      <c r="D23" s="13"/>
      <c r="E23" s="40"/>
      <c r="F23" s="14"/>
      <c r="G23" s="41"/>
    </row>
    <row r="24" s="2" customFormat="1" ht="15" spans="1:7">
      <c r="A24" s="4" t="s">
        <v>51</v>
      </c>
      <c r="B24" s="16"/>
      <c r="C24" s="16"/>
      <c r="D24" s="5"/>
      <c r="E24" s="6"/>
      <c r="F24" s="17" t="s">
        <v>14</v>
      </c>
      <c r="G24" s="8">
        <v>600</v>
      </c>
    </row>
    <row r="25" s="62" customFormat="1" ht="17.25" spans="1:7">
      <c r="A25" s="54" t="s">
        <v>18</v>
      </c>
      <c r="B25" s="55"/>
      <c r="C25" s="55"/>
      <c r="D25" s="55"/>
      <c r="E25" s="56"/>
      <c r="F25" s="57" t="s">
        <v>14</v>
      </c>
      <c r="G25" s="58">
        <f>SUM(G20:G24)</f>
        <v>31932.2</v>
      </c>
    </row>
    <row r="26" s="63" customFormat="1" ht="16.5" spans="1:7">
      <c r="A26" s="59"/>
      <c r="B26" s="59"/>
      <c r="C26" s="59"/>
      <c r="D26" s="59"/>
      <c r="E26" s="59"/>
      <c r="F26" s="60"/>
      <c r="G26" s="61"/>
    </row>
    <row r="27" s="63" customFormat="1" ht="15" spans="1:7">
      <c r="A27" s="1"/>
      <c r="B27" s="1"/>
      <c r="C27" s="64" t="s">
        <v>52</v>
      </c>
      <c r="D27" s="1"/>
      <c r="E27" s="1"/>
      <c r="F27" s="1"/>
      <c r="G27" s="1"/>
    </row>
    <row r="28" s="63" customFormat="1" ht="25.5" customHeight="1" spans="1:7">
      <c r="A28" s="25" t="s">
        <v>6</v>
      </c>
      <c r="B28" s="25" t="s">
        <v>7</v>
      </c>
      <c r="C28" s="25" t="s">
        <v>8</v>
      </c>
      <c r="D28" s="25" t="s">
        <v>9</v>
      </c>
      <c r="E28" s="26" t="s">
        <v>10</v>
      </c>
      <c r="F28" s="27"/>
      <c r="G28" s="28" t="s">
        <v>11</v>
      </c>
    </row>
    <row r="29" customFormat="1" ht="15" spans="1:7">
      <c r="A29" s="29">
        <v>1</v>
      </c>
      <c r="B29" s="42" t="s">
        <v>12</v>
      </c>
      <c r="C29" s="43" t="s">
        <v>111</v>
      </c>
      <c r="D29" s="44">
        <v>48695</v>
      </c>
      <c r="E29" s="32">
        <f>(D29*0.76)-1800</f>
        <v>35208.2</v>
      </c>
      <c r="F29" s="29" t="s">
        <v>14</v>
      </c>
      <c r="G29" s="45">
        <f>E29*A29</f>
        <v>35208.2</v>
      </c>
    </row>
    <row r="30" customFormat="1" ht="15" spans="1:7">
      <c r="A30" s="34"/>
      <c r="B30" s="46"/>
      <c r="C30" s="47" t="s">
        <v>45</v>
      </c>
      <c r="D30" s="48"/>
      <c r="E30" s="37"/>
      <c r="F30" s="34"/>
      <c r="G30" s="49"/>
    </row>
    <row r="31" customFormat="1" ht="15" spans="1:7">
      <c r="A31" s="34"/>
      <c r="B31" s="46"/>
      <c r="C31" s="47" t="s">
        <v>112</v>
      </c>
      <c r="D31" s="48"/>
      <c r="E31" s="37"/>
      <c r="F31" s="34"/>
      <c r="G31" s="49"/>
    </row>
    <row r="32" customFormat="1" ht="15.75" spans="1:7">
      <c r="A32" s="14"/>
      <c r="B32" s="50"/>
      <c r="C32" s="51" t="s">
        <v>113</v>
      </c>
      <c r="D32" s="52"/>
      <c r="E32" s="40"/>
      <c r="F32" s="14"/>
      <c r="G32" s="53"/>
    </row>
    <row r="33" s="2" customFormat="1" ht="15" spans="1:7">
      <c r="A33" s="4" t="s">
        <v>51</v>
      </c>
      <c r="B33" s="16"/>
      <c r="C33" s="16"/>
      <c r="D33" s="5"/>
      <c r="E33" s="6"/>
      <c r="F33" s="17" t="s">
        <v>14</v>
      </c>
      <c r="G33" s="8">
        <v>600</v>
      </c>
    </row>
    <row r="34" s="62" customFormat="1" ht="17.25" spans="1:7">
      <c r="A34" s="54" t="s">
        <v>18</v>
      </c>
      <c r="B34" s="55"/>
      <c r="C34" s="55"/>
      <c r="D34" s="55"/>
      <c r="E34" s="56"/>
      <c r="F34" s="57" t="s">
        <v>14</v>
      </c>
      <c r="G34" s="58">
        <f>SUM(G29:G33)</f>
        <v>35808.2</v>
      </c>
    </row>
    <row r="35" s="63" customFormat="1" ht="16.5" spans="1:7">
      <c r="A35" s="59"/>
      <c r="B35" s="59"/>
      <c r="C35" s="59"/>
      <c r="D35" s="59"/>
      <c r="E35" s="59"/>
      <c r="F35" s="60"/>
      <c r="G35" s="61"/>
    </row>
    <row r="36" s="63" customFormat="1" spans="1:7">
      <c r="A36" s="1" t="s">
        <v>19</v>
      </c>
      <c r="B36" s="1"/>
      <c r="C36" s="1"/>
      <c r="D36" s="1"/>
      <c r="E36" s="1"/>
      <c r="F36" s="1"/>
      <c r="G36" s="1"/>
    </row>
    <row r="37" spans="2:2">
      <c r="B37" s="1" t="s">
        <v>20</v>
      </c>
    </row>
    <row r="39" s="1" customFormat="1" spans="1:1">
      <c r="A39" s="1" t="s">
        <v>60</v>
      </c>
    </row>
    <row r="40" s="1" customFormat="1" spans="2:2">
      <c r="B40" s="1" t="s">
        <v>61</v>
      </c>
    </row>
    <row r="42" spans="1:1">
      <c r="A42" s="1" t="s">
        <v>21</v>
      </c>
    </row>
    <row r="43" s="2" customFormat="1" spans="2:2">
      <c r="B43" s="1" t="s">
        <v>62</v>
      </c>
    </row>
    <row r="44" s="2" customFormat="1"/>
    <row r="45" spans="1:1">
      <c r="A45" s="1" t="s">
        <v>23</v>
      </c>
    </row>
    <row r="46" spans="2:2">
      <c r="B46" s="1" t="s">
        <v>24</v>
      </c>
    </row>
    <row r="48" spans="2:2">
      <c r="B48" s="1" t="s">
        <v>25</v>
      </c>
    </row>
    <row r="50" spans="2:2">
      <c r="B50" s="1" t="s">
        <v>26</v>
      </c>
    </row>
    <row r="55" spans="1:1">
      <c r="A55" s="1" t="s">
        <v>27</v>
      </c>
    </row>
    <row r="58" spans="1:1">
      <c r="A58" s="1" t="s">
        <v>28</v>
      </c>
    </row>
    <row r="59" spans="1:1">
      <c r="A59" s="1" t="s">
        <v>29</v>
      </c>
    </row>
    <row r="62" spans="1:4">
      <c r="A62" s="1" t="s">
        <v>96</v>
      </c>
      <c r="D62" s="1" t="s">
        <v>31</v>
      </c>
    </row>
    <row r="65" spans="1:4">
      <c r="A65" s="1" t="s">
        <v>32</v>
      </c>
      <c r="D65" s="1" t="s">
        <v>33</v>
      </c>
    </row>
    <row r="66" spans="1:4">
      <c r="A66" s="1" t="s">
        <v>34</v>
      </c>
      <c r="D66" s="1" t="s">
        <v>35</v>
      </c>
    </row>
    <row r="71" spans="1:5">
      <c r="A71" s="1" t="s">
        <v>562</v>
      </c>
      <c r="D71" s="1" t="s">
        <v>37</v>
      </c>
      <c r="E71" s="1" t="s">
        <v>38</v>
      </c>
    </row>
    <row r="72" spans="1:5">
      <c r="A72" s="1" t="s">
        <v>345</v>
      </c>
      <c r="E72" s="1" t="s">
        <v>40</v>
      </c>
    </row>
  </sheetData>
  <mergeCells count="17">
    <mergeCell ref="A4:B4"/>
    <mergeCell ref="A24:E24"/>
    <mergeCell ref="A25:E25"/>
    <mergeCell ref="A33:E33"/>
    <mergeCell ref="A34:E34"/>
    <mergeCell ref="A20:A23"/>
    <mergeCell ref="A29:A32"/>
    <mergeCell ref="B20:B23"/>
    <mergeCell ref="B29:B32"/>
    <mergeCell ref="D20:D23"/>
    <mergeCell ref="D29:D32"/>
    <mergeCell ref="E20:E23"/>
    <mergeCell ref="E29:E32"/>
    <mergeCell ref="F20:F23"/>
    <mergeCell ref="F29:F32"/>
    <mergeCell ref="G20:G23"/>
    <mergeCell ref="G29:G32"/>
  </mergeCells>
  <pageMargins left="0.393055555555556" right="0.17" top="0.84" bottom="0.590277777777778" header="0.5" footer="0.196527777777778"/>
  <pageSetup paperSize="1" scale="66" orientation="portrait" horizontalDpi="120" verticalDpi="72"/>
  <headerFooter alignWithMargins="0"/>
  <rowBreaks count="1" manualBreakCount="1">
    <brk id="72" max="16383" man="1"/>
  </rowBreaks>
</worksheet>
</file>

<file path=xl/worksheets/sheet10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76"/>
  <sheetViews>
    <sheetView topLeftCell="A51" workbookViewId="0">
      <selection activeCell="A76" sqref="A76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1.5714285714286" style="1" customWidth="1"/>
    <col min="4" max="4" width="12.552380952381" style="1" customWidth="1"/>
    <col min="5" max="5" width="16.1047619047619" style="1" customWidth="1"/>
    <col min="6" max="6" width="5.66666666666667" style="1" customWidth="1"/>
    <col min="7" max="7" width="15.4380952380952" style="1" customWidth="1"/>
    <col min="8" max="16384" width="9.1047619047619" style="1"/>
  </cols>
  <sheetData>
    <row r="3" ht="15" customHeight="1"/>
    <row r="4" spans="1:2">
      <c r="A4" s="24">
        <v>45777</v>
      </c>
      <c r="B4" s="24"/>
    </row>
    <row r="5" spans="1:2">
      <c r="A5" s="24"/>
      <c r="B5" s="24"/>
    </row>
    <row r="6" spans="1:2">
      <c r="A6" s="24"/>
      <c r="B6" s="24"/>
    </row>
    <row r="7" spans="1:2">
      <c r="A7" s="24" t="s">
        <v>560</v>
      </c>
      <c r="B7" s="24"/>
    </row>
    <row r="8" spans="1:1">
      <c r="A8" s="24" t="s">
        <v>561</v>
      </c>
    </row>
    <row r="11" spans="1:1">
      <c r="A11" s="1" t="s">
        <v>2</v>
      </c>
    </row>
    <row r="13" spans="2:2">
      <c r="B13" s="1" t="s">
        <v>3</v>
      </c>
    </row>
    <row r="14" spans="2:2">
      <c r="B14" s="1" t="s">
        <v>4</v>
      </c>
    </row>
    <row r="17" spans="1:1">
      <c r="A17" s="1" t="s">
        <v>5</v>
      </c>
    </row>
    <row r="18" ht="15" spans="3:3">
      <c r="C18" s="64" t="s">
        <v>43</v>
      </c>
    </row>
    <row r="19" ht="25.5" customHeight="1" spans="1:7">
      <c r="A19" s="25" t="s">
        <v>6</v>
      </c>
      <c r="B19" s="25" t="s">
        <v>7</v>
      </c>
      <c r="C19" s="25" t="s">
        <v>8</v>
      </c>
      <c r="D19" s="25" t="s">
        <v>9</v>
      </c>
      <c r="E19" s="26" t="s">
        <v>10</v>
      </c>
      <c r="F19" s="27"/>
      <c r="G19" s="28" t="s">
        <v>11</v>
      </c>
    </row>
    <row r="20" customFormat="1" ht="15" spans="1:7">
      <c r="A20" s="29">
        <v>6</v>
      </c>
      <c r="B20" s="29" t="s">
        <v>12</v>
      </c>
      <c r="C20" s="43" t="s">
        <v>48</v>
      </c>
      <c r="D20" s="31">
        <v>43595</v>
      </c>
      <c r="E20" s="32">
        <f>(D20*0.76)-1800</f>
        <v>31332.2</v>
      </c>
      <c r="F20" s="29" t="s">
        <v>14</v>
      </c>
      <c r="G20" s="33">
        <f>E20*A20</f>
        <v>187993.2</v>
      </c>
    </row>
    <row r="21" customFormat="1" ht="15" spans="1:7">
      <c r="A21" s="34"/>
      <c r="B21" s="34"/>
      <c r="C21" s="47" t="s">
        <v>45</v>
      </c>
      <c r="D21" s="36"/>
      <c r="E21" s="37"/>
      <c r="F21" s="34"/>
      <c r="G21" s="38"/>
    </row>
    <row r="22" customFormat="1" ht="15" spans="1:7">
      <c r="A22" s="34"/>
      <c r="B22" s="34"/>
      <c r="C22" s="47" t="s">
        <v>49</v>
      </c>
      <c r="D22" s="36"/>
      <c r="E22" s="37"/>
      <c r="F22" s="34"/>
      <c r="G22" s="38"/>
    </row>
    <row r="23" customFormat="1" ht="15.75" spans="1:7">
      <c r="A23" s="14"/>
      <c r="B23" s="14"/>
      <c r="C23" s="51" t="s">
        <v>50</v>
      </c>
      <c r="D23" s="13"/>
      <c r="E23" s="40"/>
      <c r="F23" s="14"/>
      <c r="G23" s="41"/>
    </row>
    <row r="24" s="1" customFormat="1" ht="17.25" spans="1:7">
      <c r="A24" s="54" t="s">
        <v>18</v>
      </c>
      <c r="B24" s="65"/>
      <c r="C24" s="65"/>
      <c r="D24" s="55"/>
      <c r="E24" s="56"/>
      <c r="F24" s="66" t="s">
        <v>14</v>
      </c>
      <c r="G24" s="58">
        <f>SUM(G20)</f>
        <v>187993.2</v>
      </c>
    </row>
    <row r="25" s="1" customFormat="1" ht="15" spans="1:7">
      <c r="A25" s="9" t="s">
        <v>563</v>
      </c>
      <c r="B25" s="10"/>
      <c r="C25" s="11"/>
      <c r="D25" s="12"/>
      <c r="E25" s="13"/>
      <c r="F25" s="14" t="s">
        <v>14</v>
      </c>
      <c r="G25" s="15">
        <v>7200</v>
      </c>
    </row>
    <row r="26" s="1" customFormat="1" ht="15" spans="1:7">
      <c r="A26" s="4" t="s">
        <v>51</v>
      </c>
      <c r="B26" s="16"/>
      <c r="C26" s="16"/>
      <c r="D26" s="5"/>
      <c r="E26" s="6"/>
      <c r="F26" s="17" t="s">
        <v>14</v>
      </c>
      <c r="G26" s="8">
        <v>600</v>
      </c>
    </row>
    <row r="27" s="1" customFormat="1" ht="17.25" spans="1:7">
      <c r="A27" s="54" t="s">
        <v>104</v>
      </c>
      <c r="B27" s="65"/>
      <c r="C27" s="65"/>
      <c r="D27" s="55"/>
      <c r="E27" s="56"/>
      <c r="F27" s="57" t="s">
        <v>14</v>
      </c>
      <c r="G27" s="58">
        <f>SUM(G24:G26)</f>
        <v>195793.2</v>
      </c>
    </row>
    <row r="28" s="63" customFormat="1" ht="16.5" spans="1:7">
      <c r="A28" s="59"/>
      <c r="B28" s="59"/>
      <c r="C28" s="59"/>
      <c r="D28" s="59"/>
      <c r="E28" s="59"/>
      <c r="F28" s="60"/>
      <c r="G28" s="61"/>
    </row>
    <row r="29" s="63" customFormat="1" ht="15" spans="1:7">
      <c r="A29" s="1"/>
      <c r="B29" s="1"/>
      <c r="C29" s="64" t="s">
        <v>52</v>
      </c>
      <c r="D29" s="1"/>
      <c r="E29" s="1"/>
      <c r="F29" s="1"/>
      <c r="G29" s="1"/>
    </row>
    <row r="30" s="63" customFormat="1" ht="25.5" customHeight="1" spans="1:7">
      <c r="A30" s="25" t="s">
        <v>6</v>
      </c>
      <c r="B30" s="25" t="s">
        <v>7</v>
      </c>
      <c r="C30" s="25" t="s">
        <v>8</v>
      </c>
      <c r="D30" s="25" t="s">
        <v>9</v>
      </c>
      <c r="E30" s="26" t="s">
        <v>10</v>
      </c>
      <c r="F30" s="27"/>
      <c r="G30" s="28" t="s">
        <v>11</v>
      </c>
    </row>
    <row r="31" customFormat="1" ht="15" spans="1:7">
      <c r="A31" s="29">
        <v>6</v>
      </c>
      <c r="B31" s="42" t="s">
        <v>12</v>
      </c>
      <c r="C31" s="43" t="s">
        <v>111</v>
      </c>
      <c r="D31" s="44">
        <v>48695</v>
      </c>
      <c r="E31" s="32">
        <f>(D31*0.76)-1800</f>
        <v>35208.2</v>
      </c>
      <c r="F31" s="29" t="s">
        <v>14</v>
      </c>
      <c r="G31" s="45">
        <f>E31*A31</f>
        <v>211249.2</v>
      </c>
    </row>
    <row r="32" customFormat="1" ht="15" spans="1:7">
      <c r="A32" s="34"/>
      <c r="B32" s="46"/>
      <c r="C32" s="47" t="s">
        <v>45</v>
      </c>
      <c r="D32" s="48"/>
      <c r="E32" s="37"/>
      <c r="F32" s="34"/>
      <c r="G32" s="49"/>
    </row>
    <row r="33" customFormat="1" ht="15" spans="1:7">
      <c r="A33" s="34"/>
      <c r="B33" s="46"/>
      <c r="C33" s="47" t="s">
        <v>112</v>
      </c>
      <c r="D33" s="48"/>
      <c r="E33" s="37"/>
      <c r="F33" s="34"/>
      <c r="G33" s="49"/>
    </row>
    <row r="34" customFormat="1" ht="15.75" spans="1:7">
      <c r="A34" s="14"/>
      <c r="B34" s="50"/>
      <c r="C34" s="51" t="s">
        <v>113</v>
      </c>
      <c r="D34" s="52"/>
      <c r="E34" s="40"/>
      <c r="F34" s="14"/>
      <c r="G34" s="53"/>
    </row>
    <row r="35" s="1" customFormat="1" ht="17.25" spans="1:7">
      <c r="A35" s="54" t="s">
        <v>18</v>
      </c>
      <c r="B35" s="65"/>
      <c r="C35" s="65"/>
      <c r="D35" s="55"/>
      <c r="E35" s="56"/>
      <c r="F35" s="66" t="s">
        <v>14</v>
      </c>
      <c r="G35" s="58">
        <f>SUM(G31)</f>
        <v>211249.2</v>
      </c>
    </row>
    <row r="36" s="1" customFormat="1" ht="15" spans="1:7">
      <c r="A36" s="9" t="s">
        <v>563</v>
      </c>
      <c r="B36" s="10"/>
      <c r="C36" s="11"/>
      <c r="D36" s="12"/>
      <c r="E36" s="13"/>
      <c r="F36" s="14" t="s">
        <v>14</v>
      </c>
      <c r="G36" s="15">
        <v>7200</v>
      </c>
    </row>
    <row r="37" s="1" customFormat="1" ht="15" spans="1:7">
      <c r="A37" s="4" t="s">
        <v>51</v>
      </c>
      <c r="B37" s="16"/>
      <c r="C37" s="16"/>
      <c r="D37" s="5"/>
      <c r="E37" s="6"/>
      <c r="F37" s="17" t="s">
        <v>14</v>
      </c>
      <c r="G37" s="8">
        <v>600</v>
      </c>
    </row>
    <row r="38" s="1" customFormat="1" ht="17.25" spans="1:7">
      <c r="A38" s="54" t="s">
        <v>104</v>
      </c>
      <c r="B38" s="65"/>
      <c r="C38" s="65"/>
      <c r="D38" s="55"/>
      <c r="E38" s="56"/>
      <c r="F38" s="57" t="s">
        <v>14</v>
      </c>
      <c r="G38" s="58">
        <f>SUM(G35:G37)</f>
        <v>219049.2</v>
      </c>
    </row>
    <row r="39" s="63" customFormat="1" ht="16.5" spans="1:7">
      <c r="A39" s="59"/>
      <c r="B39" s="59"/>
      <c r="C39" s="59"/>
      <c r="D39" s="59"/>
      <c r="E39" s="59"/>
      <c r="F39" s="60"/>
      <c r="G39" s="61"/>
    </row>
    <row r="40" s="63" customFormat="1" spans="1:7">
      <c r="A40" s="1" t="s">
        <v>19</v>
      </c>
      <c r="B40" s="1"/>
      <c r="C40" s="1"/>
      <c r="D40" s="1"/>
      <c r="E40" s="1"/>
      <c r="F40" s="1"/>
      <c r="G40" s="1"/>
    </row>
    <row r="41" spans="2:2">
      <c r="B41" s="1" t="s">
        <v>20</v>
      </c>
    </row>
    <row r="43" s="1" customFormat="1" spans="1:1">
      <c r="A43" s="1" t="s">
        <v>60</v>
      </c>
    </row>
    <row r="44" s="1" customFormat="1" spans="2:2">
      <c r="B44" s="1" t="s">
        <v>61</v>
      </c>
    </row>
    <row r="46" spans="1:1">
      <c r="A46" s="1" t="s">
        <v>21</v>
      </c>
    </row>
    <row r="47" s="2" customFormat="1" spans="2:2">
      <c r="B47" s="1" t="s">
        <v>62</v>
      </c>
    </row>
    <row r="48" s="2" customFormat="1"/>
    <row r="49" spans="1:1">
      <c r="A49" s="1" t="s">
        <v>23</v>
      </c>
    </row>
    <row r="50" spans="2:2">
      <c r="B50" s="1" t="s">
        <v>24</v>
      </c>
    </row>
    <row r="52" spans="2:2">
      <c r="B52" s="1" t="s">
        <v>25</v>
      </c>
    </row>
    <row r="54" spans="2:2">
      <c r="B54" s="1" t="s">
        <v>26</v>
      </c>
    </row>
    <row r="59" spans="1:1">
      <c r="A59" s="1" t="s">
        <v>27</v>
      </c>
    </row>
    <row r="62" spans="1:1">
      <c r="A62" s="1" t="s">
        <v>28</v>
      </c>
    </row>
    <row r="63" spans="1:1">
      <c r="A63" s="1" t="s">
        <v>29</v>
      </c>
    </row>
    <row r="66" spans="1:4">
      <c r="A66" s="1" t="s">
        <v>96</v>
      </c>
      <c r="D66" s="1" t="s">
        <v>31</v>
      </c>
    </row>
    <row r="69" spans="1:4">
      <c r="A69" s="1" t="s">
        <v>32</v>
      </c>
      <c r="D69" s="1" t="s">
        <v>33</v>
      </c>
    </row>
    <row r="70" spans="1:4">
      <c r="A70" s="1" t="s">
        <v>34</v>
      </c>
      <c r="D70" s="1" t="s">
        <v>35</v>
      </c>
    </row>
    <row r="75" spans="1:5">
      <c r="A75" s="1" t="s">
        <v>564</v>
      </c>
      <c r="D75" s="1" t="s">
        <v>37</v>
      </c>
      <c r="E75" s="1" t="s">
        <v>38</v>
      </c>
    </row>
    <row r="76" spans="1:5">
      <c r="A76" s="1" t="s">
        <v>345</v>
      </c>
      <c r="E76" s="1" t="s">
        <v>40</v>
      </c>
    </row>
  </sheetData>
  <mergeCells count="19">
    <mergeCell ref="A4:B4"/>
    <mergeCell ref="A24:E24"/>
    <mergeCell ref="A26:E26"/>
    <mergeCell ref="A27:E27"/>
    <mergeCell ref="A35:E35"/>
    <mergeCell ref="A37:E37"/>
    <mergeCell ref="A38:E38"/>
    <mergeCell ref="A20:A23"/>
    <mergeCell ref="A31:A34"/>
    <mergeCell ref="B20:B23"/>
    <mergeCell ref="B31:B34"/>
    <mergeCell ref="D20:D23"/>
    <mergeCell ref="D31:D34"/>
    <mergeCell ref="E20:E23"/>
    <mergeCell ref="E31:E34"/>
    <mergeCell ref="F20:F23"/>
    <mergeCell ref="F31:F34"/>
    <mergeCell ref="G20:G23"/>
    <mergeCell ref="G31:G34"/>
  </mergeCells>
  <pageMargins left="0.393055555555556" right="0.17" top="0.84" bottom="0.590277777777778" header="0.5" footer="0.196527777777778"/>
  <pageSetup paperSize="1" scale="63" orientation="portrait" horizontalDpi="120" verticalDpi="72"/>
  <headerFooter alignWithMargins="0"/>
  <rowBreaks count="1" manualBreakCount="1">
    <brk id="76" max="16383" man="1"/>
  </rowBreaks>
</worksheet>
</file>

<file path=xl/worksheets/sheet10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67"/>
  <sheetViews>
    <sheetView topLeftCell="A44" workbookViewId="0">
      <selection activeCell="D62" sqref="D62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1.5714285714286" style="1" customWidth="1"/>
    <col min="4" max="4" width="12.552380952381" style="1" customWidth="1"/>
    <col min="5" max="5" width="16.1047619047619" style="1" customWidth="1"/>
    <col min="6" max="6" width="5.66666666666667" style="1" customWidth="1"/>
    <col min="7" max="7" width="15.4380952380952" style="1" customWidth="1"/>
    <col min="8" max="16384" width="9.1047619047619" style="1"/>
  </cols>
  <sheetData>
    <row r="3" ht="15" customHeight="1"/>
    <row r="4" spans="1:2">
      <c r="A4" s="24">
        <v>45779</v>
      </c>
      <c r="B4" s="24"/>
    </row>
    <row r="5" spans="1:2">
      <c r="A5" s="24"/>
      <c r="B5" s="24"/>
    </row>
    <row r="6" spans="1:2">
      <c r="A6" s="24"/>
      <c r="B6" s="24"/>
    </row>
    <row r="7" spans="1:2">
      <c r="A7" s="24" t="s">
        <v>555</v>
      </c>
      <c r="B7" s="24"/>
    </row>
    <row r="8" spans="1:1">
      <c r="A8" s="24" t="s">
        <v>556</v>
      </c>
    </row>
    <row r="9" spans="1:1">
      <c r="A9" s="24" t="s">
        <v>557</v>
      </c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8" spans="1:1">
      <c r="A18" s="1" t="s">
        <v>5</v>
      </c>
    </row>
    <row r="19" ht="15" spans="3:3">
      <c r="C19" s="64"/>
    </row>
    <row r="20" ht="25.5" customHeight="1" spans="1:7">
      <c r="A20" s="25" t="s">
        <v>6</v>
      </c>
      <c r="B20" s="25" t="s">
        <v>7</v>
      </c>
      <c r="C20" s="25" t="s">
        <v>8</v>
      </c>
      <c r="D20" s="25" t="s">
        <v>9</v>
      </c>
      <c r="E20" s="26" t="s">
        <v>10</v>
      </c>
      <c r="F20" s="27"/>
      <c r="G20" s="28" t="s">
        <v>11</v>
      </c>
    </row>
    <row r="21" customFormat="1" ht="15" spans="1:7">
      <c r="A21" s="29">
        <v>1</v>
      </c>
      <c r="B21" s="29" t="s">
        <v>12</v>
      </c>
      <c r="C21" s="43" t="s">
        <v>88</v>
      </c>
      <c r="D21" s="44">
        <v>24995</v>
      </c>
      <c r="E21" s="32">
        <f>(D21*0.76)-800</f>
        <v>18196.2</v>
      </c>
      <c r="F21" s="29" t="s">
        <v>14</v>
      </c>
      <c r="G21" s="45">
        <f>E21*A21</f>
        <v>18196.2</v>
      </c>
    </row>
    <row r="22" customFormat="1" ht="15" spans="1:7">
      <c r="A22" s="34"/>
      <c r="B22" s="34"/>
      <c r="C22" s="47" t="s">
        <v>54</v>
      </c>
      <c r="D22" s="48"/>
      <c r="E22" s="37"/>
      <c r="F22" s="34"/>
      <c r="G22" s="49"/>
    </row>
    <row r="23" customFormat="1" ht="15" spans="1:7">
      <c r="A23" s="34"/>
      <c r="B23" s="34"/>
      <c r="C23" s="47" t="s">
        <v>89</v>
      </c>
      <c r="D23" s="48"/>
      <c r="E23" s="37"/>
      <c r="F23" s="34"/>
      <c r="G23" s="49"/>
    </row>
    <row r="24" customFormat="1" ht="15.75" spans="1:7">
      <c r="A24" s="14"/>
      <c r="B24" s="14"/>
      <c r="C24" s="51" t="s">
        <v>56</v>
      </c>
      <c r="D24" s="52"/>
      <c r="E24" s="40"/>
      <c r="F24" s="14"/>
      <c r="G24" s="53"/>
    </row>
    <row r="25" s="2" customFormat="1" ht="15" spans="1:7">
      <c r="A25" s="4" t="s">
        <v>51</v>
      </c>
      <c r="B25" s="16"/>
      <c r="C25" s="16"/>
      <c r="D25" s="5"/>
      <c r="E25" s="6"/>
      <c r="F25" s="17" t="s">
        <v>14</v>
      </c>
      <c r="G25" s="8">
        <v>600</v>
      </c>
    </row>
    <row r="26" s="62" customFormat="1" ht="17.25" spans="1:7">
      <c r="A26" s="54" t="s">
        <v>18</v>
      </c>
      <c r="B26" s="55"/>
      <c r="C26" s="55"/>
      <c r="D26" s="55"/>
      <c r="E26" s="56"/>
      <c r="F26" s="57" t="s">
        <v>14</v>
      </c>
      <c r="G26" s="58">
        <f>SUM(G21:G25)</f>
        <v>18796.2</v>
      </c>
    </row>
    <row r="27" s="63" customFormat="1" ht="16.5" spans="1:7">
      <c r="A27" s="59"/>
      <c r="B27" s="59"/>
      <c r="C27" s="59"/>
      <c r="D27" s="59"/>
      <c r="E27" s="59"/>
      <c r="F27" s="60"/>
      <c r="G27" s="61"/>
    </row>
    <row r="28" s="63" customFormat="1" spans="1:7">
      <c r="A28" s="1" t="s">
        <v>19</v>
      </c>
      <c r="B28" s="1"/>
      <c r="C28" s="1"/>
      <c r="D28" s="1"/>
      <c r="E28" s="1"/>
      <c r="F28" s="1"/>
      <c r="G28" s="1"/>
    </row>
    <row r="29" spans="2:2">
      <c r="B29" s="1" t="s">
        <v>20</v>
      </c>
    </row>
    <row r="31" s="1" customFormat="1" spans="1:1">
      <c r="A31" s="1" t="s">
        <v>60</v>
      </c>
    </row>
    <row r="32" s="1" customFormat="1" spans="2:2">
      <c r="B32" s="1" t="s">
        <v>61</v>
      </c>
    </row>
    <row r="34" spans="1:1">
      <c r="A34" s="1" t="s">
        <v>21</v>
      </c>
    </row>
    <row r="35" s="2" customFormat="1" spans="2:2">
      <c r="B35" s="1" t="s">
        <v>62</v>
      </c>
    </row>
    <row r="36" s="2" customFormat="1"/>
    <row r="37" spans="1:1">
      <c r="A37" s="1" t="s">
        <v>23</v>
      </c>
    </row>
    <row r="38" spans="2:2">
      <c r="B38" s="1" t="s">
        <v>24</v>
      </c>
    </row>
    <row r="40" spans="2:2">
      <c r="B40" s="1" t="s">
        <v>25</v>
      </c>
    </row>
    <row r="42" spans="2:2">
      <c r="B42" s="1" t="s">
        <v>26</v>
      </c>
    </row>
    <row r="49" spans="1:1">
      <c r="A49" s="1" t="s">
        <v>27</v>
      </c>
    </row>
    <row r="52" spans="1:1">
      <c r="A52" s="1" t="s">
        <v>28</v>
      </c>
    </row>
    <row r="53" spans="1:1">
      <c r="A53" s="1" t="s">
        <v>29</v>
      </c>
    </row>
    <row r="56" spans="1:4">
      <c r="A56" s="1" t="s">
        <v>96</v>
      </c>
      <c r="D56" s="1" t="s">
        <v>31</v>
      </c>
    </row>
    <row r="59" spans="1:4">
      <c r="A59" s="1" t="s">
        <v>32</v>
      </c>
      <c r="D59" s="1" t="s">
        <v>33</v>
      </c>
    </row>
    <row r="60" spans="1:4">
      <c r="A60" s="1" t="s">
        <v>34</v>
      </c>
      <c r="D60" s="1" t="s">
        <v>35</v>
      </c>
    </row>
    <row r="66" spans="1:5">
      <c r="A66" s="1" t="s">
        <v>565</v>
      </c>
      <c r="D66" s="1" t="s">
        <v>37</v>
      </c>
      <c r="E66" s="1" t="s">
        <v>38</v>
      </c>
    </row>
    <row r="67" spans="1:5">
      <c r="A67" s="1" t="s">
        <v>566</v>
      </c>
      <c r="E67" s="1" t="s">
        <v>40</v>
      </c>
    </row>
  </sheetData>
  <mergeCells count="9">
    <mergeCell ref="A4:B4"/>
    <mergeCell ref="A25:E25"/>
    <mergeCell ref="A26:E26"/>
    <mergeCell ref="A21:A24"/>
    <mergeCell ref="B21:B24"/>
    <mergeCell ref="D21:D24"/>
    <mergeCell ref="E21:E24"/>
    <mergeCell ref="F21:F24"/>
    <mergeCell ref="G21:G24"/>
  </mergeCells>
  <pageMargins left="0.393055555555556" right="0.17" top="0.84" bottom="0.590277777777778" header="0.5" footer="0.196527777777778"/>
  <pageSetup paperSize="1" scale="73" orientation="portrait" horizontalDpi="120" verticalDpi="72"/>
  <headerFooter alignWithMargins="0"/>
  <rowBreaks count="1" manualBreakCount="1">
    <brk id="67" max="16383" man="1"/>
  </rowBreaks>
</worksheet>
</file>

<file path=xl/worksheets/sheet10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88"/>
  <sheetViews>
    <sheetView topLeftCell="A65" workbookViewId="0">
      <selection activeCell="D78" sqref="D78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55.4380952380952" style="1" customWidth="1"/>
    <col min="4" max="4" width="12.552380952381" style="1" customWidth="1"/>
    <col min="5" max="5" width="16.1047619047619" style="1" customWidth="1"/>
    <col min="6" max="6" width="5.66666666666667" style="1" customWidth="1"/>
    <col min="7" max="7" width="18.4380952380952" style="1" customWidth="1"/>
    <col min="8" max="16384" width="9.1047619047619" style="1"/>
  </cols>
  <sheetData>
    <row r="3" ht="16" customHeight="1"/>
    <row r="4" spans="1:2">
      <c r="A4" s="24">
        <v>45776</v>
      </c>
      <c r="B4" s="24"/>
    </row>
    <row r="5" spans="1:2">
      <c r="A5" s="24"/>
      <c r="B5" s="24"/>
    </row>
    <row r="6" spans="1:2">
      <c r="A6" s="24"/>
      <c r="B6" s="24"/>
    </row>
    <row r="7" spans="1:1">
      <c r="A7" s="1" t="s">
        <v>567</v>
      </c>
    </row>
    <row r="8" spans="1:1">
      <c r="A8" s="24" t="s">
        <v>568</v>
      </c>
    </row>
    <row r="11" spans="1:1">
      <c r="A11" s="1" t="s">
        <v>2</v>
      </c>
    </row>
    <row r="13" spans="2:2">
      <c r="B13" s="1" t="s">
        <v>3</v>
      </c>
    </row>
    <row r="14" spans="2:2">
      <c r="B14" s="1" t="s">
        <v>4</v>
      </c>
    </row>
    <row r="16" spans="1:1">
      <c r="A16" s="1" t="s">
        <v>5</v>
      </c>
    </row>
    <row r="17" ht="15" spans="3:3">
      <c r="C17" s="23"/>
    </row>
    <row r="18" ht="25.5" customHeight="1" spans="1:7">
      <c r="A18" s="25" t="s">
        <v>6</v>
      </c>
      <c r="B18" s="25" t="s">
        <v>7</v>
      </c>
      <c r="C18" s="25" t="s">
        <v>8</v>
      </c>
      <c r="D18" s="25" t="s">
        <v>9</v>
      </c>
      <c r="E18" s="26" t="s">
        <v>10</v>
      </c>
      <c r="F18" s="27"/>
      <c r="G18" s="28" t="s">
        <v>11</v>
      </c>
    </row>
    <row r="19" spans="1:7">
      <c r="A19" s="29">
        <v>1</v>
      </c>
      <c r="B19" s="29" t="s">
        <v>12</v>
      </c>
      <c r="C19" s="30" t="s">
        <v>132</v>
      </c>
      <c r="D19" s="31">
        <v>165995</v>
      </c>
      <c r="E19" s="32">
        <f>(D19*0.76)-14000</f>
        <v>112156.2</v>
      </c>
      <c r="F19" s="29" t="s">
        <v>14</v>
      </c>
      <c r="G19" s="33">
        <f>E19*A19</f>
        <v>112156.2</v>
      </c>
    </row>
    <row r="20" spans="1:7">
      <c r="A20" s="34"/>
      <c r="B20" s="34"/>
      <c r="C20" s="35" t="s">
        <v>133</v>
      </c>
      <c r="D20" s="36"/>
      <c r="E20" s="37"/>
      <c r="F20" s="34"/>
      <c r="G20" s="38"/>
    </row>
    <row r="21" ht="15" spans="1:7">
      <c r="A21" s="14"/>
      <c r="B21" s="14"/>
      <c r="C21" s="39" t="s">
        <v>134</v>
      </c>
      <c r="D21" s="13"/>
      <c r="E21" s="40"/>
      <c r="F21" s="14"/>
      <c r="G21" s="41"/>
    </row>
    <row r="22" customFormat="1" ht="15" spans="1:8">
      <c r="A22" s="29">
        <v>1</v>
      </c>
      <c r="B22" s="29" t="s">
        <v>12</v>
      </c>
      <c r="C22" s="30" t="s">
        <v>569</v>
      </c>
      <c r="D22" s="31">
        <v>117995</v>
      </c>
      <c r="E22" s="32">
        <f>(D22*0.76)</f>
        <v>89676.2</v>
      </c>
      <c r="F22" s="29" t="s">
        <v>14</v>
      </c>
      <c r="G22" s="33">
        <f>E22*A22</f>
        <v>89676.2</v>
      </c>
      <c r="H22" s="2"/>
    </row>
    <row r="23" customFormat="1" ht="15" spans="1:8">
      <c r="A23" s="34"/>
      <c r="B23" s="34"/>
      <c r="C23" s="35" t="s">
        <v>276</v>
      </c>
      <c r="D23" s="36"/>
      <c r="E23" s="37"/>
      <c r="F23" s="34"/>
      <c r="G23" s="38"/>
      <c r="H23" s="2"/>
    </row>
    <row r="24" customFormat="1" ht="15.75" spans="1:8">
      <c r="A24" s="14"/>
      <c r="B24" s="14"/>
      <c r="C24" s="39" t="s">
        <v>570</v>
      </c>
      <c r="D24" s="13"/>
      <c r="E24" s="40"/>
      <c r="F24" s="14"/>
      <c r="G24" s="41"/>
      <c r="H24" s="2"/>
    </row>
    <row r="25" customFormat="1" ht="15" spans="1:8">
      <c r="A25" s="29">
        <v>1</v>
      </c>
      <c r="B25" s="29" t="s">
        <v>12</v>
      </c>
      <c r="C25" s="30" t="s">
        <v>154</v>
      </c>
      <c r="D25" s="31">
        <v>41995</v>
      </c>
      <c r="E25" s="32">
        <f>(D25*0.76)-4000</f>
        <v>27916.2</v>
      </c>
      <c r="F25" s="29" t="s">
        <v>14</v>
      </c>
      <c r="G25" s="33">
        <f>E25*A25</f>
        <v>27916.2</v>
      </c>
      <c r="H25" s="2"/>
    </row>
    <row r="26" customFormat="1" ht="15" spans="1:8">
      <c r="A26" s="34"/>
      <c r="B26" s="34"/>
      <c r="C26" s="35" t="s">
        <v>72</v>
      </c>
      <c r="D26" s="36"/>
      <c r="E26" s="37"/>
      <c r="F26" s="34"/>
      <c r="G26" s="38"/>
      <c r="H26" s="2"/>
    </row>
    <row r="27" customFormat="1" ht="15.75" spans="1:8">
      <c r="A27" s="14"/>
      <c r="B27" s="14"/>
      <c r="C27" s="39" t="s">
        <v>155</v>
      </c>
      <c r="D27" s="13"/>
      <c r="E27" s="40"/>
      <c r="F27" s="14"/>
      <c r="G27" s="41"/>
      <c r="H27" s="2"/>
    </row>
    <row r="28" customFormat="1" ht="15" spans="1:8">
      <c r="A28" s="29">
        <v>1</v>
      </c>
      <c r="B28" s="29" t="s">
        <v>12</v>
      </c>
      <c r="C28" s="30" t="s">
        <v>71</v>
      </c>
      <c r="D28" s="31">
        <v>32995</v>
      </c>
      <c r="E28" s="32">
        <f>(D28*0.76)-4000</f>
        <v>21076.2</v>
      </c>
      <c r="F28" s="29" t="s">
        <v>14</v>
      </c>
      <c r="G28" s="33">
        <f>E28*A28</f>
        <v>21076.2</v>
      </c>
      <c r="H28" s="2"/>
    </row>
    <row r="29" customFormat="1" ht="15" spans="1:8">
      <c r="A29" s="34"/>
      <c r="B29" s="34"/>
      <c r="C29" s="35" t="s">
        <v>72</v>
      </c>
      <c r="D29" s="36"/>
      <c r="E29" s="37"/>
      <c r="F29" s="34"/>
      <c r="G29" s="38"/>
      <c r="H29" s="2"/>
    </row>
    <row r="30" customFormat="1" ht="15.75" spans="1:8">
      <c r="A30" s="14"/>
      <c r="B30" s="14"/>
      <c r="C30" s="39" t="s">
        <v>73</v>
      </c>
      <c r="D30" s="13"/>
      <c r="E30" s="40"/>
      <c r="F30" s="14"/>
      <c r="G30" s="41"/>
      <c r="H30" s="2"/>
    </row>
    <row r="31" customFormat="1" ht="15" spans="1:8">
      <c r="A31" s="29">
        <v>1</v>
      </c>
      <c r="B31" s="29" t="s">
        <v>12</v>
      </c>
      <c r="C31" s="30" t="s">
        <v>250</v>
      </c>
      <c r="D31" s="31">
        <v>29995</v>
      </c>
      <c r="E31" s="32">
        <f>(D31*0.76)-4000</f>
        <v>18796.2</v>
      </c>
      <c r="F31" s="29" t="s">
        <v>14</v>
      </c>
      <c r="G31" s="33">
        <f>E31*A31</f>
        <v>18796.2</v>
      </c>
      <c r="H31" s="2"/>
    </row>
    <row r="32" customFormat="1" ht="15" spans="1:8">
      <c r="A32" s="34"/>
      <c r="B32" s="34"/>
      <c r="C32" s="35" t="s">
        <v>72</v>
      </c>
      <c r="D32" s="36"/>
      <c r="E32" s="37"/>
      <c r="F32" s="34"/>
      <c r="G32" s="38"/>
      <c r="H32" s="2"/>
    </row>
    <row r="33" customFormat="1" ht="15.75" spans="1:8">
      <c r="A33" s="14"/>
      <c r="B33" s="14"/>
      <c r="C33" s="39" t="s">
        <v>251</v>
      </c>
      <c r="D33" s="13"/>
      <c r="E33" s="40"/>
      <c r="F33" s="14"/>
      <c r="G33" s="41"/>
      <c r="H33" s="2"/>
    </row>
    <row r="34" customFormat="1" ht="15" spans="1:8">
      <c r="A34" s="29">
        <v>1</v>
      </c>
      <c r="B34" s="29" t="s">
        <v>12</v>
      </c>
      <c r="C34" s="30" t="s">
        <v>146</v>
      </c>
      <c r="D34" s="31">
        <v>76595</v>
      </c>
      <c r="E34" s="32">
        <f>(D34*0.76)-7000</f>
        <v>51212.2</v>
      </c>
      <c r="F34" s="29" t="s">
        <v>14</v>
      </c>
      <c r="G34" s="33">
        <f>E34*A34</f>
        <v>51212.2</v>
      </c>
      <c r="H34" s="2"/>
    </row>
    <row r="35" customFormat="1" ht="15" spans="1:8">
      <c r="A35" s="34"/>
      <c r="B35" s="34"/>
      <c r="C35" s="35" t="s">
        <v>76</v>
      </c>
      <c r="D35" s="36"/>
      <c r="E35" s="37"/>
      <c r="F35" s="34"/>
      <c r="G35" s="38"/>
      <c r="H35" s="2"/>
    </row>
    <row r="36" customFormat="1" ht="15.75" spans="1:8">
      <c r="A36" s="14"/>
      <c r="B36" s="14"/>
      <c r="C36" s="39" t="s">
        <v>147</v>
      </c>
      <c r="D36" s="13"/>
      <c r="E36" s="40"/>
      <c r="F36" s="14"/>
      <c r="G36" s="41"/>
      <c r="H36" s="2"/>
    </row>
    <row r="37" customFormat="1" ht="15" spans="1:8">
      <c r="A37" s="29">
        <v>1</v>
      </c>
      <c r="B37" s="42" t="s">
        <v>12</v>
      </c>
      <c r="C37" s="43" t="s">
        <v>571</v>
      </c>
      <c r="D37" s="44">
        <v>7195</v>
      </c>
      <c r="E37" s="32">
        <f>(D37*0.76)-150</f>
        <v>5318.2</v>
      </c>
      <c r="F37" s="29" t="s">
        <v>14</v>
      </c>
      <c r="G37" s="45">
        <f>E37*A37</f>
        <v>5318.2</v>
      </c>
      <c r="H37" s="2"/>
    </row>
    <row r="38" customFormat="1" ht="15" spans="1:8">
      <c r="A38" s="34"/>
      <c r="B38" s="46"/>
      <c r="C38" s="47" t="s">
        <v>572</v>
      </c>
      <c r="D38" s="48"/>
      <c r="E38" s="37"/>
      <c r="F38" s="34"/>
      <c r="G38" s="49"/>
      <c r="H38" s="2"/>
    </row>
    <row r="39" customFormat="1" ht="15.75" spans="1:8">
      <c r="A39" s="14"/>
      <c r="B39" s="50"/>
      <c r="C39" s="51" t="s">
        <v>573</v>
      </c>
      <c r="D39" s="52"/>
      <c r="E39" s="40"/>
      <c r="F39" s="14"/>
      <c r="G39" s="53"/>
      <c r="H39" s="2"/>
    </row>
    <row r="40" customFormat="1" ht="15.75" spans="1:8">
      <c r="A40" s="4" t="s">
        <v>51</v>
      </c>
      <c r="B40" s="16"/>
      <c r="C40" s="16"/>
      <c r="D40" s="5"/>
      <c r="E40" s="6"/>
      <c r="F40" s="17" t="s">
        <v>14</v>
      </c>
      <c r="G40" s="8">
        <v>600</v>
      </c>
      <c r="H40" s="2"/>
    </row>
    <row r="41" ht="17.25" spans="1:7">
      <c r="A41" s="54" t="s">
        <v>18</v>
      </c>
      <c r="B41" s="55"/>
      <c r="C41" s="55"/>
      <c r="D41" s="55"/>
      <c r="E41" s="56"/>
      <c r="F41" s="57" t="s">
        <v>14</v>
      </c>
      <c r="G41" s="58">
        <f>SUM(G19:G40)</f>
        <v>326751.4</v>
      </c>
    </row>
    <row r="42" ht="16.5" spans="1:7">
      <c r="A42" s="59"/>
      <c r="B42" s="59"/>
      <c r="C42" s="59"/>
      <c r="D42" s="59"/>
      <c r="E42" s="59"/>
      <c r="F42" s="60"/>
      <c r="G42" s="61"/>
    </row>
    <row r="43" spans="1:1">
      <c r="A43" s="1" t="s">
        <v>19</v>
      </c>
    </row>
    <row r="44" spans="2:2">
      <c r="B44" s="1" t="s">
        <v>20</v>
      </c>
    </row>
    <row r="46" s="1" customFormat="1" spans="1:1">
      <c r="A46" s="1" t="s">
        <v>60</v>
      </c>
    </row>
    <row r="47" s="1" customFormat="1" spans="2:2">
      <c r="B47" s="1" t="s">
        <v>80</v>
      </c>
    </row>
    <row r="48" s="2" customFormat="1" spans="2:2">
      <c r="B48" s="1" t="s">
        <v>81</v>
      </c>
    </row>
    <row r="49" s="2" customFormat="1" spans="2:2">
      <c r="B49" s="1" t="s">
        <v>82</v>
      </c>
    </row>
    <row r="50" s="2" customFormat="1" spans="2:2">
      <c r="B50" s="20" t="s">
        <v>574</v>
      </c>
    </row>
    <row r="51" s="2" customFormat="1" spans="2:2">
      <c r="B51" s="19" t="s">
        <v>138</v>
      </c>
    </row>
    <row r="52" s="2" customFormat="1" spans="2:2">
      <c r="B52" s="19" t="s">
        <v>139</v>
      </c>
    </row>
    <row r="53" s="2" customFormat="1" spans="2:2">
      <c r="B53" s="18" t="s">
        <v>137</v>
      </c>
    </row>
    <row r="54" s="2" customFormat="1" spans="2:2">
      <c r="B54" s="19" t="s">
        <v>138</v>
      </c>
    </row>
    <row r="55" s="2" customFormat="1" spans="2:2">
      <c r="B55" s="19" t="s">
        <v>139</v>
      </c>
    </row>
    <row r="57" spans="1:1">
      <c r="A57" s="1" t="s">
        <v>21</v>
      </c>
    </row>
    <row r="58" spans="2:2">
      <c r="B58" s="1" t="s">
        <v>83</v>
      </c>
    </row>
    <row r="59" customFormat="1" ht="15" spans="2:2">
      <c r="B59" s="1" t="s">
        <v>140</v>
      </c>
    </row>
    <row r="60" customFormat="1" ht="15" spans="2:2">
      <c r="B60" s="1" t="s">
        <v>281</v>
      </c>
    </row>
    <row r="61" s="2" customFormat="1"/>
    <row r="62" spans="1:1">
      <c r="A62" s="1" t="s">
        <v>23</v>
      </c>
    </row>
    <row r="63" spans="2:2">
      <c r="B63" s="1" t="s">
        <v>24</v>
      </c>
    </row>
    <row r="65" spans="2:2">
      <c r="B65" s="1" t="s">
        <v>25</v>
      </c>
    </row>
    <row r="67" spans="2:2">
      <c r="B67" s="1" t="s">
        <v>26</v>
      </c>
    </row>
    <row r="72" spans="1:1">
      <c r="A72" s="1" t="s">
        <v>27</v>
      </c>
    </row>
    <row r="75" spans="1:1">
      <c r="A75" s="1" t="s">
        <v>28</v>
      </c>
    </row>
    <row r="76" spans="1:1">
      <c r="A76" s="1" t="s">
        <v>29</v>
      </c>
    </row>
    <row r="79" spans="1:4">
      <c r="A79" s="1" t="s">
        <v>30</v>
      </c>
      <c r="D79" s="1" t="s">
        <v>31</v>
      </c>
    </row>
    <row r="82" spans="1:4">
      <c r="A82" s="1" t="s">
        <v>32</v>
      </c>
      <c r="D82" s="1" t="s">
        <v>33</v>
      </c>
    </row>
    <row r="83" spans="1:4">
      <c r="A83" s="1" t="s">
        <v>34</v>
      </c>
      <c r="D83" s="1" t="s">
        <v>35</v>
      </c>
    </row>
    <row r="87" spans="1:5">
      <c r="A87" s="1" t="s">
        <v>480</v>
      </c>
      <c r="D87" s="1" t="s">
        <v>37</v>
      </c>
      <c r="E87" s="1" t="s">
        <v>38</v>
      </c>
    </row>
    <row r="88" spans="1:5">
      <c r="A88" s="1" t="s">
        <v>575</v>
      </c>
      <c r="E88" s="1" t="s">
        <v>40</v>
      </c>
    </row>
  </sheetData>
  <mergeCells count="45">
    <mergeCell ref="A4:B4"/>
    <mergeCell ref="A40:E40"/>
    <mergeCell ref="A41:E41"/>
    <mergeCell ref="A19:A21"/>
    <mergeCell ref="A22:A24"/>
    <mergeCell ref="A25:A27"/>
    <mergeCell ref="A28:A30"/>
    <mergeCell ref="A31:A33"/>
    <mergeCell ref="A34:A36"/>
    <mergeCell ref="A37:A39"/>
    <mergeCell ref="B19:B21"/>
    <mergeCell ref="B22:B24"/>
    <mergeCell ref="B25:B27"/>
    <mergeCell ref="B28:B30"/>
    <mergeCell ref="B31:B33"/>
    <mergeCell ref="B34:B36"/>
    <mergeCell ref="B37:B39"/>
    <mergeCell ref="D19:D21"/>
    <mergeCell ref="D22:D24"/>
    <mergeCell ref="D25:D27"/>
    <mergeCell ref="D28:D30"/>
    <mergeCell ref="D31:D33"/>
    <mergeCell ref="D34:D36"/>
    <mergeCell ref="D37:D39"/>
    <mergeCell ref="E19:E21"/>
    <mergeCell ref="E22:E24"/>
    <mergeCell ref="E25:E27"/>
    <mergeCell ref="E28:E30"/>
    <mergeCell ref="E31:E33"/>
    <mergeCell ref="E34:E36"/>
    <mergeCell ref="E37:E39"/>
    <mergeCell ref="F19:F21"/>
    <mergeCell ref="F22:F24"/>
    <mergeCell ref="F25:F27"/>
    <mergeCell ref="F28:F30"/>
    <mergeCell ref="F31:F33"/>
    <mergeCell ref="F34:F36"/>
    <mergeCell ref="F37:F39"/>
    <mergeCell ref="G19:G21"/>
    <mergeCell ref="G22:G24"/>
    <mergeCell ref="G25:G27"/>
    <mergeCell ref="G28:G30"/>
    <mergeCell ref="G31:G33"/>
    <mergeCell ref="G34:G36"/>
    <mergeCell ref="G37:G39"/>
  </mergeCells>
  <pageMargins left="0.393055555555556" right="0.17" top="0.84" bottom="0.590277777777778" header="0.5" footer="0.196527777777778"/>
  <pageSetup paperSize="1" scale="55" orientation="portrait" horizontalDpi="120" verticalDpi="72"/>
  <headerFooter alignWithMargins="0"/>
</worksheet>
</file>

<file path=xl/worksheets/sheet10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2:G77"/>
  <sheetViews>
    <sheetView workbookViewId="0">
      <selection activeCell="G13" sqref="G13"/>
    </sheetView>
  </sheetViews>
  <sheetFormatPr defaultColWidth="9.14285714285714" defaultRowHeight="14.25" outlineLevelCol="6"/>
  <cols>
    <col min="1" max="4" width="9.14285714285714" style="3"/>
    <col min="5" max="5" width="24.5714285714286" style="3" customWidth="1"/>
    <col min="6" max="6" width="8.42857142857143" style="3" customWidth="1"/>
    <col min="7" max="7" width="22.4285714285714" style="3" customWidth="1"/>
    <col min="8" max="16384" width="9.14285714285714" style="3"/>
  </cols>
  <sheetData>
    <row r="2" ht="15"/>
    <row r="3" s="1" customFormat="1" ht="15" spans="1:7">
      <c r="A3" s="4" t="s">
        <v>18</v>
      </c>
      <c r="B3" s="5"/>
      <c r="C3" s="5"/>
      <c r="D3" s="5"/>
      <c r="E3" s="6"/>
      <c r="F3" s="7" t="s">
        <v>14</v>
      </c>
      <c r="G3" s="8">
        <v>0</v>
      </c>
    </row>
    <row r="4" s="1" customFormat="1" ht="15" spans="1:7">
      <c r="A4" s="9" t="s">
        <v>103</v>
      </c>
      <c r="B4" s="10"/>
      <c r="C4" s="11"/>
      <c r="D4" s="12"/>
      <c r="E4" s="13"/>
      <c r="F4" s="14" t="s">
        <v>14</v>
      </c>
      <c r="G4" s="15">
        <v>0</v>
      </c>
    </row>
    <row r="5" s="1" customFormat="1" ht="15" spans="1:7">
      <c r="A5" s="4" t="s">
        <v>51</v>
      </c>
      <c r="B5" s="16"/>
      <c r="C5" s="16"/>
      <c r="D5" s="5"/>
      <c r="E5" s="6"/>
      <c r="F5" s="17" t="s">
        <v>14</v>
      </c>
      <c r="G5" s="8">
        <v>600</v>
      </c>
    </row>
    <row r="6" s="1" customFormat="1" ht="15" spans="1:7">
      <c r="A6" s="4" t="s">
        <v>104</v>
      </c>
      <c r="B6" s="16"/>
      <c r="C6" s="16"/>
      <c r="D6" s="5"/>
      <c r="E6" s="6"/>
      <c r="F6" s="17" t="s">
        <v>14</v>
      </c>
      <c r="G6" s="8">
        <v>0</v>
      </c>
    </row>
    <row r="10" s="1" customFormat="1" spans="1:1">
      <c r="A10" s="1" t="s">
        <v>60</v>
      </c>
    </row>
    <row r="11" s="1" customFormat="1" spans="2:2">
      <c r="B11" s="1" t="s">
        <v>61</v>
      </c>
    </row>
    <row r="12" s="2" customFormat="1"/>
    <row r="13" s="2" customFormat="1" spans="2:2">
      <c r="B13" s="1" t="s">
        <v>456</v>
      </c>
    </row>
    <row r="15" s="1" customFormat="1" spans="2:2">
      <c r="B15" s="1" t="s">
        <v>80</v>
      </c>
    </row>
    <row r="16" s="1" customFormat="1" spans="2:2">
      <c r="B16" s="1" t="s">
        <v>81</v>
      </c>
    </row>
    <row r="17" s="1" customFormat="1" spans="2:2">
      <c r="B17" s="1" t="s">
        <v>82</v>
      </c>
    </row>
    <row r="19" s="1" customFormat="1" spans="2:2">
      <c r="B19" s="18" t="s">
        <v>576</v>
      </c>
    </row>
    <row r="20" s="1" customFormat="1" spans="2:2">
      <c r="B20" s="19" t="s">
        <v>138</v>
      </c>
    </row>
    <row r="21" s="1" customFormat="1" spans="2:2">
      <c r="B21" s="19" t="s">
        <v>139</v>
      </c>
    </row>
    <row r="23" spans="2:2">
      <c r="B23" s="20" t="s">
        <v>574</v>
      </c>
    </row>
    <row r="24" spans="2:2">
      <c r="B24" s="19" t="s">
        <v>138</v>
      </c>
    </row>
    <row r="25" spans="2:2">
      <c r="B25" s="19" t="s">
        <v>139</v>
      </c>
    </row>
    <row r="26" spans="2:2">
      <c r="B26" s="19"/>
    </row>
    <row r="27" s="1" customFormat="1" spans="2:2">
      <c r="B27" s="18" t="s">
        <v>137</v>
      </c>
    </row>
    <row r="28" s="1" customFormat="1" spans="2:2">
      <c r="B28" s="19" t="s">
        <v>138</v>
      </c>
    </row>
    <row r="29" s="1" customFormat="1" spans="2:2">
      <c r="B29" s="19" t="s">
        <v>139</v>
      </c>
    </row>
    <row r="31" s="1" customFormat="1" spans="2:2">
      <c r="B31" s="20" t="s">
        <v>577</v>
      </c>
    </row>
    <row r="32" s="1" customFormat="1" spans="2:2">
      <c r="B32" s="21" t="s">
        <v>578</v>
      </c>
    </row>
    <row r="33" s="1" customFormat="1" spans="2:2">
      <c r="B33" s="22" t="s">
        <v>579</v>
      </c>
    </row>
    <row r="38" s="1" customFormat="1" spans="1:1">
      <c r="A38" s="1" t="s">
        <v>21</v>
      </c>
    </row>
    <row r="39" s="1" customFormat="1" spans="2:2">
      <c r="B39" s="1" t="s">
        <v>62</v>
      </c>
    </row>
    <row r="41" s="1" customFormat="1" spans="2:2">
      <c r="B41" s="1" t="s">
        <v>83</v>
      </c>
    </row>
    <row r="43" s="1" customFormat="1" spans="2:2">
      <c r="B43" s="1" t="s">
        <v>527</v>
      </c>
    </row>
    <row r="45" s="1" customFormat="1" spans="2:2">
      <c r="B45" s="1" t="s">
        <v>580</v>
      </c>
    </row>
    <row r="47" s="1" customFormat="1" spans="2:2">
      <c r="B47" s="1" t="s">
        <v>140</v>
      </c>
    </row>
    <row r="49" s="1" customFormat="1" spans="2:2">
      <c r="B49" s="1" t="s">
        <v>282</v>
      </c>
    </row>
    <row r="51" spans="2:2">
      <c r="B51" s="1" t="s">
        <v>281</v>
      </c>
    </row>
    <row r="52" spans="2:2">
      <c r="B52" s="1"/>
    </row>
    <row r="53" s="1" customFormat="1" spans="2:2">
      <c r="B53" s="1" t="s">
        <v>457</v>
      </c>
    </row>
    <row r="55" customFormat="1" ht="15" spans="2:2">
      <c r="B55" s="1" t="s">
        <v>581</v>
      </c>
    </row>
    <row r="56" customFormat="1" ht="15" spans="2:2">
      <c r="B56" s="3"/>
    </row>
    <row r="57" s="1" customFormat="1" spans="2:2">
      <c r="B57" s="1" t="s">
        <v>582</v>
      </c>
    </row>
    <row r="59" s="1" customFormat="1" spans="2:2">
      <c r="B59" s="1" t="s">
        <v>22</v>
      </c>
    </row>
    <row r="61" spans="2:2">
      <c r="B61" s="1" t="s">
        <v>583</v>
      </c>
    </row>
    <row r="63" spans="2:2">
      <c r="B63" s="1" t="s">
        <v>339</v>
      </c>
    </row>
    <row r="64" s="2" customFormat="1"/>
    <row r="65" s="2" customFormat="1" spans="2:2">
      <c r="B65" s="1" t="s">
        <v>584</v>
      </c>
    </row>
    <row r="66" s="2" customFormat="1" spans="2:2">
      <c r="B66" s="1"/>
    </row>
    <row r="67" s="1" customFormat="1" spans="1:1">
      <c r="A67" s="1" t="s">
        <v>173</v>
      </c>
    </row>
    <row r="68" s="1" customFormat="1" spans="2:2">
      <c r="B68" s="1" t="s">
        <v>174</v>
      </c>
    </row>
    <row r="69" s="1" customFormat="1" spans="2:2">
      <c r="B69" s="1" t="s">
        <v>24</v>
      </c>
    </row>
    <row r="70" s="1" customFormat="1"/>
    <row r="71" s="1" customFormat="1" spans="2:2">
      <c r="B71" s="23" t="s">
        <v>585</v>
      </c>
    </row>
    <row r="73" s="1" customFormat="1" spans="2:2">
      <c r="B73" s="1" t="s">
        <v>586</v>
      </c>
    </row>
    <row r="74" s="1" customFormat="1" spans="2:2">
      <c r="B74" s="23" t="s">
        <v>213</v>
      </c>
    </row>
    <row r="75" spans="2:2">
      <c r="B75" s="23" t="s">
        <v>214</v>
      </c>
    </row>
    <row r="77" spans="2:2">
      <c r="B77" s="23" t="s">
        <v>105</v>
      </c>
    </row>
  </sheetData>
  <pageMargins left="0.75" right="0.75" top="1" bottom="1" header="0.5" footer="0.5"/>
  <pageSetup paperSize="9" scale="43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4"/>
  <sheetViews>
    <sheetView workbookViewId="0">
      <selection activeCell="A7" sqref="A7"/>
    </sheetView>
  </sheetViews>
  <sheetFormatPr defaultColWidth="9.14285714285714" defaultRowHeight="14.25" outlineLevelCol="6"/>
  <cols>
    <col min="1" max="1" width="8.14285714285714" style="1" customWidth="1"/>
    <col min="2" max="2" width="11" style="1" customWidth="1"/>
    <col min="3" max="3" width="54.1428571428571" style="1" customWidth="1"/>
    <col min="4" max="4" width="12.8571428571429" style="1" customWidth="1"/>
    <col min="5" max="5" width="15" style="1" customWidth="1"/>
    <col min="6" max="6" width="7.14285714285714" style="1" customWidth="1"/>
    <col min="7" max="7" width="17.2857142857143" style="1" customWidth="1"/>
    <col min="8" max="16384" width="9.14285714285714" style="1"/>
  </cols>
  <sheetData>
    <row r="4" spans="1:2">
      <c r="A4" s="24">
        <v>45751</v>
      </c>
      <c r="B4" s="24"/>
    </row>
    <row r="5" spans="1:2">
      <c r="A5" s="24"/>
      <c r="B5" s="24"/>
    </row>
    <row r="6" spans="1:2">
      <c r="A6" s="24"/>
      <c r="B6" s="24"/>
    </row>
    <row r="7" spans="1:2">
      <c r="A7" s="1" t="s">
        <v>150</v>
      </c>
      <c r="B7" s="24"/>
    </row>
    <row r="8" spans="1:2">
      <c r="A8" s="1" t="s">
        <v>151</v>
      </c>
      <c r="B8" s="24"/>
    </row>
    <row r="9" spans="1:1">
      <c r="A9" s="1" t="s">
        <v>152</v>
      </c>
    </row>
    <row r="10" spans="1:1">
      <c r="A10" s="1" t="s">
        <v>153</v>
      </c>
    </row>
    <row r="13" spans="1:1">
      <c r="A13" s="1" t="s">
        <v>2</v>
      </c>
    </row>
    <row r="15" spans="2:2">
      <c r="B15" s="1" t="s">
        <v>3</v>
      </c>
    </row>
    <row r="16" spans="2:2">
      <c r="B16" s="1" t="s">
        <v>4</v>
      </c>
    </row>
    <row r="18" spans="1:1">
      <c r="A18" s="1" t="s">
        <v>5</v>
      </c>
    </row>
    <row r="19" s="2" customFormat="1" ht="15" spans="3:3">
      <c r="C19" s="23" t="s">
        <v>43</v>
      </c>
    </row>
    <row r="20" s="2" customFormat="1" ht="25.5" customHeight="1" spans="1:7">
      <c r="A20" s="25" t="s">
        <v>6</v>
      </c>
      <c r="B20" s="25" t="s">
        <v>7</v>
      </c>
      <c r="C20" s="25" t="s">
        <v>8</v>
      </c>
      <c r="D20" s="25" t="s">
        <v>9</v>
      </c>
      <c r="E20" s="26" t="s">
        <v>10</v>
      </c>
      <c r="F20" s="27"/>
      <c r="G20" s="28" t="s">
        <v>11</v>
      </c>
    </row>
    <row r="21" s="2" customFormat="1" spans="1:7">
      <c r="A21" s="29">
        <v>1</v>
      </c>
      <c r="B21" s="29" t="s">
        <v>12</v>
      </c>
      <c r="C21" s="30" t="s">
        <v>154</v>
      </c>
      <c r="D21" s="31">
        <v>41995</v>
      </c>
      <c r="E21" s="32">
        <f>(D21*0.76)-4000</f>
        <v>27916.2</v>
      </c>
      <c r="F21" s="29" t="s">
        <v>14</v>
      </c>
      <c r="G21" s="33">
        <f>E21*A21</f>
        <v>27916.2</v>
      </c>
    </row>
    <row r="22" s="2" customFormat="1" spans="1:7">
      <c r="A22" s="34"/>
      <c r="B22" s="34"/>
      <c r="C22" s="35" t="s">
        <v>72</v>
      </c>
      <c r="D22" s="36"/>
      <c r="E22" s="37"/>
      <c r="F22" s="34"/>
      <c r="G22" s="38"/>
    </row>
    <row r="23" s="2" customFormat="1" ht="15" spans="1:7">
      <c r="A23" s="14"/>
      <c r="B23" s="14"/>
      <c r="C23" s="39" t="s">
        <v>155</v>
      </c>
      <c r="D23" s="13"/>
      <c r="E23" s="40"/>
      <c r="F23" s="14"/>
      <c r="G23" s="41"/>
    </row>
    <row r="24" ht="15" spans="1:7">
      <c r="A24" s="4" t="s">
        <v>51</v>
      </c>
      <c r="B24" s="16"/>
      <c r="C24" s="16"/>
      <c r="D24" s="5"/>
      <c r="E24" s="6"/>
      <c r="F24" s="17" t="s">
        <v>14</v>
      </c>
      <c r="G24" s="8">
        <v>600</v>
      </c>
    </row>
    <row r="25" ht="17.25" spans="1:7">
      <c r="A25" s="54" t="s">
        <v>18</v>
      </c>
      <c r="B25" s="65"/>
      <c r="C25" s="65"/>
      <c r="D25" s="55"/>
      <c r="E25" s="56"/>
      <c r="F25" s="66" t="s">
        <v>14</v>
      </c>
      <c r="G25" s="58">
        <f>SUM(G21:G24)</f>
        <v>28516.2</v>
      </c>
    </row>
    <row r="26" s="2" customFormat="1" ht="16.5" spans="1:7">
      <c r="A26" s="59"/>
      <c r="B26" s="59"/>
      <c r="C26" s="59"/>
      <c r="D26" s="59"/>
      <c r="E26" s="59"/>
      <c r="F26" s="60"/>
      <c r="G26" s="61"/>
    </row>
    <row r="27" s="2" customFormat="1" ht="15" spans="3:3">
      <c r="C27" s="23" t="s">
        <v>52</v>
      </c>
    </row>
    <row r="28" s="2" customFormat="1" ht="25.5" customHeight="1" spans="1:7">
      <c r="A28" s="25" t="s">
        <v>6</v>
      </c>
      <c r="B28" s="25" t="s">
        <v>7</v>
      </c>
      <c r="C28" s="25" t="s">
        <v>8</v>
      </c>
      <c r="D28" s="25" t="s">
        <v>9</v>
      </c>
      <c r="E28" s="26" t="s">
        <v>10</v>
      </c>
      <c r="F28" s="27"/>
      <c r="G28" s="28" t="s">
        <v>11</v>
      </c>
    </row>
    <row r="29" s="2" customFormat="1" spans="1:7">
      <c r="A29" s="29">
        <v>1</v>
      </c>
      <c r="B29" s="29" t="s">
        <v>12</v>
      </c>
      <c r="C29" s="30" t="s">
        <v>156</v>
      </c>
      <c r="D29" s="31">
        <v>59595</v>
      </c>
      <c r="E29" s="32">
        <f>(D29*0.76)-7000</f>
        <v>38292.2</v>
      </c>
      <c r="F29" s="29" t="s">
        <v>14</v>
      </c>
      <c r="G29" s="33">
        <f>E29*A29</f>
        <v>38292.2</v>
      </c>
    </row>
    <row r="30" s="2" customFormat="1" spans="1:7">
      <c r="A30" s="34"/>
      <c r="B30" s="34"/>
      <c r="C30" s="35" t="s">
        <v>76</v>
      </c>
      <c r="D30" s="36"/>
      <c r="E30" s="37"/>
      <c r="F30" s="34"/>
      <c r="G30" s="38"/>
    </row>
    <row r="31" s="2" customFormat="1" ht="15" spans="1:7">
      <c r="A31" s="14"/>
      <c r="B31" s="14"/>
      <c r="C31" s="39" t="s">
        <v>157</v>
      </c>
      <c r="D31" s="13"/>
      <c r="E31" s="40"/>
      <c r="F31" s="14"/>
      <c r="G31" s="41"/>
    </row>
    <row r="32" ht="15" spans="1:7">
      <c r="A32" s="4" t="s">
        <v>51</v>
      </c>
      <c r="B32" s="16"/>
      <c r="C32" s="16"/>
      <c r="D32" s="5"/>
      <c r="E32" s="6"/>
      <c r="F32" s="17" t="s">
        <v>14</v>
      </c>
      <c r="G32" s="8">
        <v>600</v>
      </c>
    </row>
    <row r="33" ht="17.25" spans="1:7">
      <c r="A33" s="54" t="s">
        <v>18</v>
      </c>
      <c r="B33" s="65"/>
      <c r="C33" s="65"/>
      <c r="D33" s="55"/>
      <c r="E33" s="56"/>
      <c r="F33" s="66" t="s">
        <v>14</v>
      </c>
      <c r="G33" s="58">
        <f>SUM(G29:G32)</f>
        <v>38892.2</v>
      </c>
    </row>
    <row r="34" s="2" customFormat="1" ht="16.5" spans="1:7">
      <c r="A34" s="59"/>
      <c r="B34" s="59"/>
      <c r="C34" s="59"/>
      <c r="D34" s="59"/>
      <c r="E34" s="59"/>
      <c r="F34" s="60"/>
      <c r="G34" s="61"/>
    </row>
    <row r="35" spans="1:1">
      <c r="A35" s="1" t="s">
        <v>19</v>
      </c>
    </row>
    <row r="36" spans="2:2">
      <c r="B36" s="1" t="s">
        <v>20</v>
      </c>
    </row>
    <row r="38" spans="1:1">
      <c r="A38" s="1" t="s">
        <v>60</v>
      </c>
    </row>
    <row r="39" spans="2:2">
      <c r="B39" s="1" t="s">
        <v>80</v>
      </c>
    </row>
    <row r="40" s="2" customFormat="1" spans="2:2">
      <c r="B40" s="1" t="s">
        <v>81</v>
      </c>
    </row>
    <row r="41" s="2" customFormat="1" spans="2:2">
      <c r="B41" s="1" t="s">
        <v>82</v>
      </c>
    </row>
    <row r="43" spans="1:1">
      <c r="A43" s="1" t="s">
        <v>21</v>
      </c>
    </row>
    <row r="44" spans="2:2">
      <c r="B44" s="1" t="s">
        <v>83</v>
      </c>
    </row>
    <row r="46" spans="1:1">
      <c r="A46" s="1" t="s">
        <v>158</v>
      </c>
    </row>
    <row r="47" spans="2:2">
      <c r="B47" s="1" t="s">
        <v>24</v>
      </c>
    </row>
    <row r="48" s="2" customFormat="1" spans="2:2">
      <c r="B48" s="121"/>
    </row>
    <row r="49" spans="2:2">
      <c r="B49" s="1" t="s">
        <v>25</v>
      </c>
    </row>
    <row r="51" spans="2:2">
      <c r="B51" s="1" t="s">
        <v>26</v>
      </c>
    </row>
    <row r="57" spans="1:1">
      <c r="A57" s="1" t="s">
        <v>27</v>
      </c>
    </row>
    <row r="60" spans="1:1">
      <c r="A60" s="1" t="s">
        <v>28</v>
      </c>
    </row>
    <row r="61" spans="1:1">
      <c r="A61" s="1" t="s">
        <v>29</v>
      </c>
    </row>
    <row r="64" spans="1:4">
      <c r="A64" s="1" t="s">
        <v>96</v>
      </c>
      <c r="D64" s="1" t="s">
        <v>31</v>
      </c>
    </row>
    <row r="67" spans="1:4">
      <c r="A67" s="1" t="s">
        <v>32</v>
      </c>
      <c r="D67" s="1" t="s">
        <v>33</v>
      </c>
    </row>
    <row r="68" spans="1:4">
      <c r="A68" s="1" t="s">
        <v>34</v>
      </c>
      <c r="D68" s="1" t="s">
        <v>35</v>
      </c>
    </row>
    <row r="73" spans="1:5">
      <c r="A73" s="1" t="s">
        <v>159</v>
      </c>
      <c r="D73" s="1" t="s">
        <v>37</v>
      </c>
      <c r="E73" s="1" t="s">
        <v>38</v>
      </c>
    </row>
    <row r="74" spans="1:5">
      <c r="A74" s="1" t="s">
        <v>160</v>
      </c>
      <c r="E74" s="1" t="s">
        <v>40</v>
      </c>
    </row>
  </sheetData>
  <mergeCells count="17">
    <mergeCell ref="A4:B4"/>
    <mergeCell ref="A24:E24"/>
    <mergeCell ref="A25:E25"/>
    <mergeCell ref="A32:E32"/>
    <mergeCell ref="A33:E33"/>
    <mergeCell ref="A21:A23"/>
    <mergeCell ref="A29:A31"/>
    <mergeCell ref="B21:B23"/>
    <mergeCell ref="B29:B31"/>
    <mergeCell ref="D21:D23"/>
    <mergeCell ref="D29:D31"/>
    <mergeCell ref="E21:E23"/>
    <mergeCell ref="E29:E31"/>
    <mergeCell ref="F21:F23"/>
    <mergeCell ref="F29:F31"/>
    <mergeCell ref="G21:G23"/>
    <mergeCell ref="G29:G31"/>
  </mergeCells>
  <pageMargins left="0.393055555555556" right="0.17" top="0.786805555555556" bottom="0.629861111111111" header="0.5" footer="0.196527777777778"/>
  <pageSetup paperSize="1" scale="65" orientation="portrait" horizontalDpi="120" verticalDpi="72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I65"/>
  <sheetViews>
    <sheetView topLeftCell="A41" workbookViewId="0">
      <selection activeCell="A7" sqref="A7"/>
    </sheetView>
  </sheetViews>
  <sheetFormatPr defaultColWidth="9.14285714285714" defaultRowHeight="14.25"/>
  <cols>
    <col min="1" max="1" width="6.57142857142857" style="1" customWidth="1"/>
    <col min="2" max="2" width="11.4285714285714" style="1" customWidth="1"/>
    <col min="3" max="3" width="51" style="1" customWidth="1"/>
    <col min="4" max="5" width="12.5714285714286" style="1" customWidth="1"/>
    <col min="6" max="6" width="14.8571428571429" style="1" customWidth="1"/>
    <col min="7" max="7" width="5.71428571428571" style="1" customWidth="1"/>
    <col min="8" max="8" width="15.4285714285714" style="1" customWidth="1"/>
    <col min="9" max="16384" width="9.14285714285714" style="1"/>
  </cols>
  <sheetData>
    <row r="4" ht="15" spans="1:2">
      <c r="A4"/>
      <c r="B4"/>
    </row>
    <row r="5" spans="1:2">
      <c r="A5" s="24"/>
      <c r="B5" s="24"/>
    </row>
    <row r="6" spans="1:2">
      <c r="A6" s="24"/>
      <c r="B6" s="24"/>
    </row>
    <row r="7" spans="1:2">
      <c r="A7" s="24" t="s">
        <v>161</v>
      </c>
      <c r="B7" s="24"/>
    </row>
    <row r="8" spans="1:2">
      <c r="A8" s="24" t="s">
        <v>162</v>
      </c>
      <c r="B8" s="24"/>
    </row>
    <row r="9" spans="1:2">
      <c r="A9" s="24"/>
      <c r="B9" s="24"/>
    </row>
    <row r="11" spans="1:1">
      <c r="A11" s="1" t="s">
        <v>2</v>
      </c>
    </row>
    <row r="13" spans="2:2">
      <c r="B13" s="1" t="s">
        <v>3</v>
      </c>
    </row>
    <row r="14" spans="2:2">
      <c r="B14" s="1" t="s">
        <v>4</v>
      </c>
    </row>
    <row r="17" spans="1:1">
      <c r="A17" s="1" t="s">
        <v>5</v>
      </c>
    </row>
    <row r="18" ht="15" spans="3:3">
      <c r="C18" s="23"/>
    </row>
    <row r="19" ht="25.5" customHeight="1" spans="1:8">
      <c r="A19" s="25" t="s">
        <v>6</v>
      </c>
      <c r="B19" s="25" t="s">
        <v>7</v>
      </c>
      <c r="C19" s="25" t="s">
        <v>8</v>
      </c>
      <c r="D19" s="25" t="s">
        <v>9</v>
      </c>
      <c r="E19" s="25" t="s">
        <v>163</v>
      </c>
      <c r="F19" s="26" t="s">
        <v>10</v>
      </c>
      <c r="G19" s="27"/>
      <c r="H19" s="28" t="s">
        <v>11</v>
      </c>
    </row>
    <row r="20" spans="1:8">
      <c r="A20" s="29">
        <v>1</v>
      </c>
      <c r="B20" s="29" t="s">
        <v>12</v>
      </c>
      <c r="C20" s="30" t="s">
        <v>164</v>
      </c>
      <c r="D20" s="31">
        <v>80495</v>
      </c>
      <c r="E20" s="31">
        <f>D20/1.12</f>
        <v>71870.5357142857</v>
      </c>
      <c r="F20" s="32">
        <f>(E20*0.76)-2500</f>
        <v>52121.6071428571</v>
      </c>
      <c r="G20" s="29" t="s">
        <v>14</v>
      </c>
      <c r="H20" s="33">
        <f>F20*A20</f>
        <v>52121.6071428571</v>
      </c>
    </row>
    <row r="21" spans="1:8">
      <c r="A21" s="34"/>
      <c r="B21" s="34"/>
      <c r="C21" s="35" t="s">
        <v>133</v>
      </c>
      <c r="D21" s="36"/>
      <c r="E21" s="36"/>
      <c r="F21" s="37"/>
      <c r="G21" s="34"/>
      <c r="H21" s="38"/>
    </row>
    <row r="22" ht="15" spans="1:8">
      <c r="A22" s="14"/>
      <c r="B22" s="14"/>
      <c r="C22" s="39" t="s">
        <v>165</v>
      </c>
      <c r="D22" s="13"/>
      <c r="E22" s="13"/>
      <c r="F22" s="40"/>
      <c r="G22" s="14"/>
      <c r="H22" s="41"/>
    </row>
    <row r="23" s="2" customFormat="1" ht="15" spans="1:9">
      <c r="A23" s="4" t="s">
        <v>51</v>
      </c>
      <c r="B23" s="16"/>
      <c r="C23" s="16"/>
      <c r="D23" s="5"/>
      <c r="E23" s="5"/>
      <c r="F23" s="6"/>
      <c r="G23" s="17" t="s">
        <v>14</v>
      </c>
      <c r="H23" s="8">
        <v>600</v>
      </c>
      <c r="I23" s="1"/>
    </row>
    <row r="24" ht="17.25" spans="1:8">
      <c r="A24" s="54" t="s">
        <v>18</v>
      </c>
      <c r="B24" s="65"/>
      <c r="C24" s="65"/>
      <c r="D24" s="55"/>
      <c r="E24" s="55"/>
      <c r="F24" s="56"/>
      <c r="G24" s="57" t="s">
        <v>14</v>
      </c>
      <c r="H24" s="58">
        <f>SUM(H20:H23)</f>
        <v>52721.6071428571</v>
      </c>
    </row>
    <row r="25" ht="16.5" spans="1:9">
      <c r="A25" s="59"/>
      <c r="B25" s="59"/>
      <c r="C25" s="59"/>
      <c r="D25" s="59"/>
      <c r="E25" s="59"/>
      <c r="F25" s="59"/>
      <c r="G25" s="88"/>
      <c r="H25" s="61"/>
      <c r="I25" s="2"/>
    </row>
    <row r="26" spans="1:9">
      <c r="A26" s="1" t="s">
        <v>19</v>
      </c>
      <c r="I26" s="2"/>
    </row>
    <row r="27" spans="2:9">
      <c r="B27" s="1" t="s">
        <v>20</v>
      </c>
      <c r="I27" s="2"/>
    </row>
    <row r="28" spans="9:9">
      <c r="I28" s="2"/>
    </row>
    <row r="29" spans="1:9">
      <c r="A29" s="1" t="s">
        <v>60</v>
      </c>
      <c r="I29" s="2"/>
    </row>
    <row r="30" spans="2:9">
      <c r="B30" s="18" t="s">
        <v>137</v>
      </c>
      <c r="I30" s="2"/>
    </row>
    <row r="31" spans="2:9">
      <c r="B31" s="19" t="s">
        <v>138</v>
      </c>
      <c r="I31" s="2"/>
    </row>
    <row r="32" spans="2:9">
      <c r="B32" s="19" t="s">
        <v>139</v>
      </c>
      <c r="I32" s="2"/>
    </row>
    <row r="33" spans="9:9">
      <c r="I33" s="2"/>
    </row>
    <row r="34" spans="1:1">
      <c r="A34" s="1" t="s">
        <v>21</v>
      </c>
    </row>
    <row r="35" customFormat="1" ht="15" spans="1:9">
      <c r="A35" s="2"/>
      <c r="B35" s="1" t="s">
        <v>140</v>
      </c>
      <c r="I35" s="1"/>
    </row>
    <row r="37" spans="1:1">
      <c r="A37" s="1" t="s">
        <v>23</v>
      </c>
    </row>
    <row r="38" spans="2:2">
      <c r="B38" s="1" t="s">
        <v>166</v>
      </c>
    </row>
    <row r="40" spans="2:2">
      <c r="B40" s="1" t="s">
        <v>25</v>
      </c>
    </row>
    <row r="42" spans="2:2">
      <c r="B42" s="1" t="s">
        <v>26</v>
      </c>
    </row>
    <row r="48" spans="1:1">
      <c r="A48" s="1" t="s">
        <v>27</v>
      </c>
    </row>
    <row r="51" spans="1:1">
      <c r="A51" s="1" t="s">
        <v>28</v>
      </c>
    </row>
    <row r="52" spans="1:1">
      <c r="A52" s="1" t="s">
        <v>29</v>
      </c>
    </row>
    <row r="55" spans="1:4">
      <c r="A55" s="1" t="s">
        <v>96</v>
      </c>
      <c r="D55" s="1" t="s">
        <v>31</v>
      </c>
    </row>
    <row r="58" spans="1:4">
      <c r="A58" s="1" t="s">
        <v>32</v>
      </c>
      <c r="D58" s="1" t="s">
        <v>33</v>
      </c>
    </row>
    <row r="59" spans="1:4">
      <c r="A59" s="1" t="s">
        <v>34</v>
      </c>
      <c r="D59" s="1" t="s">
        <v>35</v>
      </c>
    </row>
    <row r="64" spans="1:6">
      <c r="A64" s="1" t="s">
        <v>167</v>
      </c>
      <c r="D64" s="1" t="s">
        <v>37</v>
      </c>
      <c r="F64" s="1" t="s">
        <v>38</v>
      </c>
    </row>
    <row r="65" spans="1:6">
      <c r="A65" s="1" t="s">
        <v>168</v>
      </c>
      <c r="F65" s="1" t="s">
        <v>40</v>
      </c>
    </row>
  </sheetData>
  <mergeCells count="9">
    <mergeCell ref="A23:F23"/>
    <mergeCell ref="A24:F24"/>
    <mergeCell ref="A20:A22"/>
    <mergeCell ref="B20:B22"/>
    <mergeCell ref="D20:D22"/>
    <mergeCell ref="E20:E22"/>
    <mergeCell ref="F20:F22"/>
    <mergeCell ref="G20:G22"/>
    <mergeCell ref="H20:H22"/>
  </mergeCells>
  <pageMargins left="0.393055555555556" right="0.17" top="0.84" bottom="0.590277777777778" header="0.5" footer="0.196527777777778"/>
  <pageSetup paperSize="1" scale="75" orientation="portrait" horizontalDpi="120" verticalDpi="7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1"/>
  <sheetViews>
    <sheetView topLeftCell="A13" workbookViewId="0">
      <selection activeCell="G31" sqref="G31"/>
    </sheetView>
  </sheetViews>
  <sheetFormatPr defaultColWidth="9.14285714285714" defaultRowHeight="14.25" outlineLevelCol="6"/>
  <cols>
    <col min="1" max="1" width="6.57142857142857" style="1" customWidth="1"/>
    <col min="2" max="2" width="11.4285714285714" style="1" customWidth="1"/>
    <col min="3" max="3" width="51.7142857142857" style="1" customWidth="1"/>
    <col min="4" max="4" width="12.5714285714286" style="1" customWidth="1"/>
    <col min="5" max="5" width="14.5714285714286" style="1" customWidth="1"/>
    <col min="6" max="6" width="5.71428571428571" style="1" customWidth="1"/>
    <col min="7" max="7" width="17.1428571428571" style="1" customWidth="1"/>
    <col min="8" max="16384" width="9.14285714285714" style="1"/>
  </cols>
  <sheetData>
    <row r="4" spans="1:2">
      <c r="A4" s="24">
        <v>45751</v>
      </c>
      <c r="B4" s="24"/>
    </row>
    <row r="5" spans="1:2">
      <c r="A5" s="24"/>
      <c r="B5" s="24"/>
    </row>
    <row r="6" spans="1:2">
      <c r="A6" s="24"/>
      <c r="B6" s="24"/>
    </row>
    <row r="7" spans="1:1">
      <c r="A7" s="1" t="s">
        <v>169</v>
      </c>
    </row>
    <row r="8" spans="1:1">
      <c r="A8" s="1" t="s">
        <v>170</v>
      </c>
    </row>
    <row r="9" spans="1:1">
      <c r="A9" s="1" t="s">
        <v>171</v>
      </c>
    </row>
    <row r="11" spans="1:1">
      <c r="A11" s="1" t="s">
        <v>2</v>
      </c>
    </row>
    <row r="13" spans="2:2">
      <c r="B13" s="1" t="s">
        <v>3</v>
      </c>
    </row>
    <row r="14" spans="2:2">
      <c r="B14" s="1" t="s">
        <v>4</v>
      </c>
    </row>
    <row r="16" spans="1:1">
      <c r="A16" s="1" t="s">
        <v>5</v>
      </c>
    </row>
    <row r="17" ht="15" spans="3:3">
      <c r="C17" s="23" t="s">
        <v>172</v>
      </c>
    </row>
    <row r="18" ht="25.5" customHeight="1" spans="1:7">
      <c r="A18" s="25" t="s">
        <v>6</v>
      </c>
      <c r="B18" s="25" t="s">
        <v>7</v>
      </c>
      <c r="C18" s="25" t="s">
        <v>8</v>
      </c>
      <c r="D18" s="25" t="s">
        <v>9</v>
      </c>
      <c r="E18" s="26" t="s">
        <v>10</v>
      </c>
      <c r="F18" s="27"/>
      <c r="G18" s="28" t="s">
        <v>11</v>
      </c>
    </row>
    <row r="19" spans="1:7">
      <c r="A19" s="29">
        <v>1</v>
      </c>
      <c r="B19" s="29" t="s">
        <v>12</v>
      </c>
      <c r="C19" s="30" t="s">
        <v>71</v>
      </c>
      <c r="D19" s="31">
        <v>32995</v>
      </c>
      <c r="E19" s="32">
        <f>(D19*0.76)-4000</f>
        <v>21076.2</v>
      </c>
      <c r="F19" s="29" t="s">
        <v>14</v>
      </c>
      <c r="G19" s="33">
        <f>E19*A19</f>
        <v>21076.2</v>
      </c>
    </row>
    <row r="20" spans="1:7">
      <c r="A20" s="34"/>
      <c r="B20" s="34"/>
      <c r="C20" s="35" t="s">
        <v>72</v>
      </c>
      <c r="D20" s="36"/>
      <c r="E20" s="37"/>
      <c r="F20" s="34"/>
      <c r="G20" s="38"/>
    </row>
    <row r="21" ht="15" spans="1:7">
      <c r="A21" s="14"/>
      <c r="B21" s="14"/>
      <c r="C21" s="39" t="s">
        <v>73</v>
      </c>
      <c r="D21" s="13"/>
      <c r="E21" s="40"/>
      <c r="F21" s="14"/>
      <c r="G21" s="41"/>
    </row>
    <row r="22" ht="15" spans="1:7">
      <c r="A22" s="4" t="s">
        <v>51</v>
      </c>
      <c r="B22" s="16"/>
      <c r="C22" s="16"/>
      <c r="D22" s="5"/>
      <c r="E22" s="6"/>
      <c r="F22" s="17" t="s">
        <v>14</v>
      </c>
      <c r="G22" s="8">
        <v>600</v>
      </c>
    </row>
    <row r="23" ht="17.25" spans="1:7">
      <c r="A23" s="54" t="s">
        <v>18</v>
      </c>
      <c r="B23" s="65"/>
      <c r="C23" s="65"/>
      <c r="D23" s="55"/>
      <c r="E23" s="56"/>
      <c r="F23" s="66" t="s">
        <v>14</v>
      </c>
      <c r="G23" s="58">
        <f>SUM(G19:G22)</f>
        <v>21676.2</v>
      </c>
    </row>
    <row r="24" ht="16.5" spans="1:7">
      <c r="A24" s="59"/>
      <c r="B24" s="59"/>
      <c r="C24" s="59"/>
      <c r="D24" s="59"/>
      <c r="E24" s="59"/>
      <c r="F24" s="88"/>
      <c r="G24" s="61"/>
    </row>
    <row r="25" ht="15" spans="3:3">
      <c r="C25" s="23" t="s">
        <v>52</v>
      </c>
    </row>
    <row r="26" ht="25.5" customHeight="1" spans="1:7">
      <c r="A26" s="25" t="s">
        <v>6</v>
      </c>
      <c r="B26" s="25" t="s">
        <v>7</v>
      </c>
      <c r="C26" s="25" t="s">
        <v>8</v>
      </c>
      <c r="D26" s="25" t="s">
        <v>9</v>
      </c>
      <c r="E26" s="26" t="s">
        <v>10</v>
      </c>
      <c r="F26" s="27"/>
      <c r="G26" s="28" t="s">
        <v>11</v>
      </c>
    </row>
    <row r="27" spans="1:7">
      <c r="A27" s="29">
        <v>1</v>
      </c>
      <c r="B27" s="29" t="s">
        <v>12</v>
      </c>
      <c r="C27" s="30" t="s">
        <v>78</v>
      </c>
      <c r="D27" s="31">
        <v>46595</v>
      </c>
      <c r="E27" s="32">
        <f>(D27*0.76)-7000</f>
        <v>28412.2</v>
      </c>
      <c r="F27" s="29" t="s">
        <v>14</v>
      </c>
      <c r="G27" s="33">
        <f>E27*A27</f>
        <v>28412.2</v>
      </c>
    </row>
    <row r="28" spans="1:7">
      <c r="A28" s="34"/>
      <c r="B28" s="34"/>
      <c r="C28" s="35" t="s">
        <v>76</v>
      </c>
      <c r="D28" s="36"/>
      <c r="E28" s="37"/>
      <c r="F28" s="34"/>
      <c r="G28" s="38"/>
    </row>
    <row r="29" ht="15" spans="1:7">
      <c r="A29" s="14"/>
      <c r="B29" s="14"/>
      <c r="C29" s="39" t="s">
        <v>79</v>
      </c>
      <c r="D29" s="13"/>
      <c r="E29" s="40"/>
      <c r="F29" s="14"/>
      <c r="G29" s="41"/>
    </row>
    <row r="30" ht="15" spans="1:7">
      <c r="A30" s="4" t="s">
        <v>51</v>
      </c>
      <c r="B30" s="16"/>
      <c r="C30" s="16"/>
      <c r="D30" s="5"/>
      <c r="E30" s="6"/>
      <c r="F30" s="17" t="s">
        <v>14</v>
      </c>
      <c r="G30" s="8">
        <v>600</v>
      </c>
    </row>
    <row r="31" ht="17.25" spans="1:7">
      <c r="A31" s="54" t="s">
        <v>18</v>
      </c>
      <c r="B31" s="65"/>
      <c r="C31" s="65"/>
      <c r="D31" s="55"/>
      <c r="E31" s="56"/>
      <c r="F31" s="66" t="s">
        <v>14</v>
      </c>
      <c r="G31" s="58">
        <f>SUM(G27:G30)</f>
        <v>29012.2</v>
      </c>
    </row>
    <row r="32" s="2" customFormat="1" ht="16.5" spans="1:7">
      <c r="A32" s="59"/>
      <c r="B32" s="59"/>
      <c r="C32" s="59"/>
      <c r="D32" s="59"/>
      <c r="E32" s="59"/>
      <c r="F32" s="88"/>
      <c r="G32" s="61"/>
    </row>
    <row r="33" spans="1:1">
      <c r="A33" s="1" t="s">
        <v>19</v>
      </c>
    </row>
    <row r="34" spans="2:2">
      <c r="B34" s="1" t="s">
        <v>20</v>
      </c>
    </row>
    <row r="35" customFormat="1" ht="15" spans="2:2">
      <c r="B35" s="1"/>
    </row>
    <row r="36" customFormat="1" ht="15" spans="1:2">
      <c r="A36" s="1" t="s">
        <v>60</v>
      </c>
      <c r="B36" s="1"/>
    </row>
    <row r="37" customFormat="1" ht="15" spans="2:2">
      <c r="B37" s="1" t="s">
        <v>80</v>
      </c>
    </row>
    <row r="38" customFormat="1" ht="15" spans="2:2">
      <c r="B38" s="1" t="s">
        <v>81</v>
      </c>
    </row>
    <row r="39" customFormat="1" ht="15" spans="2:2">
      <c r="B39" s="1" t="s">
        <v>82</v>
      </c>
    </row>
    <row r="40" customFormat="1" ht="15" spans="2:2">
      <c r="B40" s="1"/>
    </row>
    <row r="41" spans="1:1">
      <c r="A41" s="1" t="s">
        <v>21</v>
      </c>
    </row>
    <row r="42" spans="2:2">
      <c r="B42" s="1" t="s">
        <v>83</v>
      </c>
    </row>
    <row r="43" s="2" customFormat="1" spans="2:2">
      <c r="B43" s="1"/>
    </row>
    <row r="44" spans="1:2">
      <c r="A44" s="1" t="s">
        <v>173</v>
      </c>
      <c r="B44" s="1" t="s">
        <v>174</v>
      </c>
    </row>
    <row r="45" spans="2:2">
      <c r="B45" s="1" t="s">
        <v>24</v>
      </c>
    </row>
    <row r="46" s="2" customFormat="1" spans="2:2">
      <c r="B46" s="23"/>
    </row>
    <row r="47" spans="2:2">
      <c r="B47" s="1" t="s">
        <v>25</v>
      </c>
    </row>
    <row r="49" spans="2:2">
      <c r="B49" s="1" t="s">
        <v>26</v>
      </c>
    </row>
    <row r="54" spans="1:1">
      <c r="A54" s="1" t="s">
        <v>27</v>
      </c>
    </row>
    <row r="57" spans="1:1">
      <c r="A57" s="1" t="s">
        <v>28</v>
      </c>
    </row>
    <row r="58" spans="1:1">
      <c r="A58" s="1" t="s">
        <v>29</v>
      </c>
    </row>
    <row r="61" spans="1:4">
      <c r="A61" s="1" t="s">
        <v>30</v>
      </c>
      <c r="D61" s="1" t="s">
        <v>31</v>
      </c>
    </row>
    <row r="64" spans="1:4">
      <c r="A64" s="1" t="s">
        <v>32</v>
      </c>
      <c r="D64" s="1" t="s">
        <v>33</v>
      </c>
    </row>
    <row r="65" spans="1:4">
      <c r="A65" s="1" t="s">
        <v>34</v>
      </c>
      <c r="D65" s="1" t="s">
        <v>35</v>
      </c>
    </row>
    <row r="70" spans="1:5">
      <c r="A70" s="1" t="s">
        <v>175</v>
      </c>
      <c r="D70" s="1" t="s">
        <v>37</v>
      </c>
      <c r="E70" s="1" t="s">
        <v>38</v>
      </c>
    </row>
    <row r="71" spans="1:5">
      <c r="A71" s="1" t="s">
        <v>160</v>
      </c>
      <c r="E71" s="1" t="s">
        <v>40</v>
      </c>
    </row>
  </sheetData>
  <mergeCells count="17">
    <mergeCell ref="A4:B4"/>
    <mergeCell ref="A22:E22"/>
    <mergeCell ref="A23:E23"/>
    <mergeCell ref="A30:E30"/>
    <mergeCell ref="A31:E31"/>
    <mergeCell ref="A19:A21"/>
    <mergeCell ref="A27:A29"/>
    <mergeCell ref="B19:B21"/>
    <mergeCell ref="B27:B29"/>
    <mergeCell ref="D19:D21"/>
    <mergeCell ref="D27:D29"/>
    <mergeCell ref="E19:E21"/>
    <mergeCell ref="E27:E29"/>
    <mergeCell ref="F19:F21"/>
    <mergeCell ref="F27:F29"/>
    <mergeCell ref="G19:G21"/>
    <mergeCell ref="G27:G29"/>
  </mergeCells>
  <pageMargins left="0.393055555555556" right="0.17" top="0.865972222222222" bottom="0.590277777777778" header="0.5" footer="0.196527777777778"/>
  <pageSetup paperSize="1" scale="67" orientation="portrait" horizontalDpi="120" verticalDpi="72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1"/>
  <sheetViews>
    <sheetView topLeftCell="A16" workbookViewId="0">
      <selection activeCell="E24" sqref="E24"/>
    </sheetView>
  </sheetViews>
  <sheetFormatPr defaultColWidth="9.14285714285714" defaultRowHeight="14.25" outlineLevelCol="6"/>
  <cols>
    <col min="1" max="1" width="6.57142857142857" style="1" customWidth="1"/>
    <col min="2" max="2" width="11.4285714285714" style="1" customWidth="1"/>
    <col min="3" max="3" width="51.7142857142857" style="1" customWidth="1"/>
    <col min="4" max="4" width="12.5714285714286" style="1" customWidth="1"/>
    <col min="5" max="5" width="14.5714285714286" style="1" customWidth="1"/>
    <col min="6" max="6" width="5.71428571428571" style="1" customWidth="1"/>
    <col min="7" max="7" width="17.1428571428571" style="1" customWidth="1"/>
    <col min="8" max="16384" width="9.14285714285714" style="1"/>
  </cols>
  <sheetData>
    <row r="4" spans="1:2">
      <c r="A4" s="24">
        <v>45751</v>
      </c>
      <c r="B4" s="24"/>
    </row>
    <row r="5" spans="1:2">
      <c r="A5" s="24"/>
      <c r="B5" s="24"/>
    </row>
    <row r="6" spans="1:2">
      <c r="A6" s="24"/>
      <c r="B6" s="24"/>
    </row>
    <row r="7" spans="1:1">
      <c r="A7" s="1" t="s">
        <v>169</v>
      </c>
    </row>
    <row r="8" spans="1:1">
      <c r="A8" s="1" t="s">
        <v>170</v>
      </c>
    </row>
    <row r="9" spans="1:1">
      <c r="A9" s="1" t="s">
        <v>171</v>
      </c>
    </row>
    <row r="11" spans="1:1">
      <c r="A11" s="1" t="s">
        <v>2</v>
      </c>
    </row>
    <row r="13" spans="2:2">
      <c r="B13" s="1" t="s">
        <v>3</v>
      </c>
    </row>
    <row r="14" spans="2:2">
      <c r="B14" s="1" t="s">
        <v>4</v>
      </c>
    </row>
    <row r="16" spans="1:1">
      <c r="A16" s="1" t="s">
        <v>5</v>
      </c>
    </row>
    <row r="17" ht="15" spans="3:3">
      <c r="C17" s="23" t="s">
        <v>172</v>
      </c>
    </row>
    <row r="18" ht="25.5" customHeight="1" spans="1:7">
      <c r="A18" s="25" t="s">
        <v>6</v>
      </c>
      <c r="B18" s="25" t="s">
        <v>7</v>
      </c>
      <c r="C18" s="25" t="s">
        <v>8</v>
      </c>
      <c r="D18" s="25" t="s">
        <v>9</v>
      </c>
      <c r="E18" s="26" t="s">
        <v>10</v>
      </c>
      <c r="F18" s="27"/>
      <c r="G18" s="28" t="s">
        <v>11</v>
      </c>
    </row>
    <row r="19" spans="1:7">
      <c r="A19" s="29">
        <v>1</v>
      </c>
      <c r="B19" s="29" t="s">
        <v>12</v>
      </c>
      <c r="C19" s="30" t="s">
        <v>154</v>
      </c>
      <c r="D19" s="31">
        <v>41995</v>
      </c>
      <c r="E19" s="32">
        <f>(D19*0.76)-4000</f>
        <v>27916.2</v>
      </c>
      <c r="F19" s="29" t="s">
        <v>14</v>
      </c>
      <c r="G19" s="33">
        <f>E19*A19</f>
        <v>27916.2</v>
      </c>
    </row>
    <row r="20" spans="1:7">
      <c r="A20" s="34"/>
      <c r="B20" s="34"/>
      <c r="C20" s="35" t="s">
        <v>72</v>
      </c>
      <c r="D20" s="36"/>
      <c r="E20" s="37"/>
      <c r="F20" s="34"/>
      <c r="G20" s="38"/>
    </row>
    <row r="21" ht="15" spans="1:7">
      <c r="A21" s="14"/>
      <c r="B21" s="14"/>
      <c r="C21" s="39" t="s">
        <v>155</v>
      </c>
      <c r="D21" s="13"/>
      <c r="E21" s="40"/>
      <c r="F21" s="14"/>
      <c r="G21" s="41"/>
    </row>
    <row r="22" ht="15" spans="1:7">
      <c r="A22" s="4" t="s">
        <v>51</v>
      </c>
      <c r="B22" s="16"/>
      <c r="C22" s="16"/>
      <c r="D22" s="5"/>
      <c r="E22" s="6"/>
      <c r="F22" s="17" t="s">
        <v>14</v>
      </c>
      <c r="G22" s="8">
        <v>600</v>
      </c>
    </row>
    <row r="23" ht="17.25" spans="1:7">
      <c r="A23" s="54" t="s">
        <v>18</v>
      </c>
      <c r="B23" s="65"/>
      <c r="C23" s="65"/>
      <c r="D23" s="55"/>
      <c r="E23" s="56"/>
      <c r="F23" s="66" t="s">
        <v>14</v>
      </c>
      <c r="G23" s="58">
        <f>SUM(G19:G22)</f>
        <v>28516.2</v>
      </c>
    </row>
    <row r="24" ht="16.5" spans="1:7">
      <c r="A24" s="59"/>
      <c r="B24" s="59"/>
      <c r="C24" s="59"/>
      <c r="D24" s="59"/>
      <c r="E24" s="59"/>
      <c r="F24" s="88"/>
      <c r="G24" s="61"/>
    </row>
    <row r="25" ht="15" spans="3:3">
      <c r="C25" s="23" t="s">
        <v>52</v>
      </c>
    </row>
    <row r="26" ht="25.5" customHeight="1" spans="1:7">
      <c r="A26" s="25" t="s">
        <v>6</v>
      </c>
      <c r="B26" s="25" t="s">
        <v>7</v>
      </c>
      <c r="C26" s="25" t="s">
        <v>8</v>
      </c>
      <c r="D26" s="25" t="s">
        <v>9</v>
      </c>
      <c r="E26" s="26" t="s">
        <v>10</v>
      </c>
      <c r="F26" s="27"/>
      <c r="G26" s="28" t="s">
        <v>11</v>
      </c>
    </row>
    <row r="27" spans="1:7">
      <c r="A27" s="29">
        <v>1</v>
      </c>
      <c r="B27" s="29" t="s">
        <v>12</v>
      </c>
      <c r="C27" s="30" t="s">
        <v>156</v>
      </c>
      <c r="D27" s="31">
        <v>59595</v>
      </c>
      <c r="E27" s="32">
        <f>(D27*0.76)-7000</f>
        <v>38292.2</v>
      </c>
      <c r="F27" s="29" t="s">
        <v>14</v>
      </c>
      <c r="G27" s="33">
        <f>E27*A27</f>
        <v>38292.2</v>
      </c>
    </row>
    <row r="28" spans="1:7">
      <c r="A28" s="34"/>
      <c r="B28" s="34"/>
      <c r="C28" s="35" t="s">
        <v>76</v>
      </c>
      <c r="D28" s="36"/>
      <c r="E28" s="37"/>
      <c r="F28" s="34"/>
      <c r="G28" s="38"/>
    </row>
    <row r="29" ht="15" spans="1:7">
      <c r="A29" s="14"/>
      <c r="B29" s="14"/>
      <c r="C29" s="39" t="s">
        <v>157</v>
      </c>
      <c r="D29" s="13"/>
      <c r="E29" s="40"/>
      <c r="F29" s="14"/>
      <c r="G29" s="41"/>
    </row>
    <row r="30" ht="15" spans="1:7">
      <c r="A30" s="4" t="s">
        <v>51</v>
      </c>
      <c r="B30" s="16"/>
      <c r="C30" s="16"/>
      <c r="D30" s="5"/>
      <c r="E30" s="6"/>
      <c r="F30" s="17" t="s">
        <v>14</v>
      </c>
      <c r="G30" s="8">
        <v>600</v>
      </c>
    </row>
    <row r="31" ht="17.25" spans="1:7">
      <c r="A31" s="54" t="s">
        <v>18</v>
      </c>
      <c r="B31" s="65"/>
      <c r="C31" s="65"/>
      <c r="D31" s="55"/>
      <c r="E31" s="56"/>
      <c r="F31" s="66" t="s">
        <v>14</v>
      </c>
      <c r="G31" s="58">
        <f>SUM(G27:G30)</f>
        <v>38892.2</v>
      </c>
    </row>
    <row r="32" s="2" customFormat="1" ht="16.5" spans="1:7">
      <c r="A32" s="59"/>
      <c r="B32" s="59"/>
      <c r="C32" s="59"/>
      <c r="D32" s="59"/>
      <c r="E32" s="59"/>
      <c r="F32" s="88"/>
      <c r="G32" s="61"/>
    </row>
    <row r="33" spans="1:1">
      <c r="A33" s="1" t="s">
        <v>19</v>
      </c>
    </row>
    <row r="34" spans="2:2">
      <c r="B34" s="1" t="s">
        <v>20</v>
      </c>
    </row>
    <row r="35" customFormat="1" ht="15" spans="2:2">
      <c r="B35" s="1"/>
    </row>
    <row r="36" customFormat="1" ht="15" spans="1:2">
      <c r="A36" s="1" t="s">
        <v>60</v>
      </c>
      <c r="B36" s="1"/>
    </row>
    <row r="37" customFormat="1" ht="15" spans="2:2">
      <c r="B37" s="1" t="s">
        <v>80</v>
      </c>
    </row>
    <row r="38" customFormat="1" ht="15" spans="2:2">
      <c r="B38" s="1" t="s">
        <v>81</v>
      </c>
    </row>
    <row r="39" customFormat="1" ht="15" spans="2:2">
      <c r="B39" s="1" t="s">
        <v>82</v>
      </c>
    </row>
    <row r="40" customFormat="1" ht="15" spans="2:2">
      <c r="B40" s="1"/>
    </row>
    <row r="41" spans="1:1">
      <c r="A41" s="1" t="s">
        <v>21</v>
      </c>
    </row>
    <row r="42" spans="2:2">
      <c r="B42" s="1" t="s">
        <v>83</v>
      </c>
    </row>
    <row r="43" s="2" customFormat="1" spans="2:2">
      <c r="B43" s="1"/>
    </row>
    <row r="44" spans="1:2">
      <c r="A44" s="1" t="s">
        <v>173</v>
      </c>
      <c r="B44" s="1" t="s">
        <v>174</v>
      </c>
    </row>
    <row r="45" spans="2:2">
      <c r="B45" s="1" t="s">
        <v>24</v>
      </c>
    </row>
    <row r="46" s="2" customFormat="1" spans="2:2">
      <c r="B46" s="23"/>
    </row>
    <row r="47" spans="2:2">
      <c r="B47" s="1" t="s">
        <v>25</v>
      </c>
    </row>
    <row r="49" spans="2:2">
      <c r="B49" s="1" t="s">
        <v>26</v>
      </c>
    </row>
    <row r="54" spans="1:1">
      <c r="A54" s="1" t="s">
        <v>27</v>
      </c>
    </row>
    <row r="57" spans="1:1">
      <c r="A57" s="1" t="s">
        <v>28</v>
      </c>
    </row>
    <row r="58" spans="1:1">
      <c r="A58" s="1" t="s">
        <v>29</v>
      </c>
    </row>
    <row r="61" spans="1:4">
      <c r="A61" s="1" t="s">
        <v>30</v>
      </c>
      <c r="D61" s="1" t="s">
        <v>31</v>
      </c>
    </row>
    <row r="64" spans="1:4">
      <c r="A64" s="1" t="s">
        <v>32</v>
      </c>
      <c r="D64" s="1" t="s">
        <v>33</v>
      </c>
    </row>
    <row r="65" spans="1:4">
      <c r="A65" s="1" t="s">
        <v>34</v>
      </c>
      <c r="D65" s="1" t="s">
        <v>35</v>
      </c>
    </row>
    <row r="70" spans="1:5">
      <c r="A70" s="1" t="s">
        <v>176</v>
      </c>
      <c r="D70" s="1" t="s">
        <v>37</v>
      </c>
      <c r="E70" s="1" t="s">
        <v>38</v>
      </c>
    </row>
    <row r="71" spans="1:5">
      <c r="A71" s="1" t="s">
        <v>160</v>
      </c>
      <c r="E71" s="1" t="s">
        <v>40</v>
      </c>
    </row>
  </sheetData>
  <mergeCells count="17">
    <mergeCell ref="A4:B4"/>
    <mergeCell ref="A22:E22"/>
    <mergeCell ref="A23:E23"/>
    <mergeCell ref="A30:E30"/>
    <mergeCell ref="A31:E31"/>
    <mergeCell ref="A19:A21"/>
    <mergeCell ref="A27:A29"/>
    <mergeCell ref="B19:B21"/>
    <mergeCell ref="B27:B29"/>
    <mergeCell ref="D19:D21"/>
    <mergeCell ref="D27:D29"/>
    <mergeCell ref="E19:E21"/>
    <mergeCell ref="E27:E29"/>
    <mergeCell ref="F19:F21"/>
    <mergeCell ref="F27:F29"/>
    <mergeCell ref="G19:G21"/>
    <mergeCell ref="G27:G29"/>
  </mergeCells>
  <pageMargins left="0.393055555555556" right="0.17" top="0.865972222222222" bottom="0.590277777777778" header="0.5" footer="0.196527777777778"/>
  <pageSetup paperSize="1" scale="67" orientation="portrait" horizontalDpi="120" verticalDpi="72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3"/>
  <sheetViews>
    <sheetView workbookViewId="0">
      <selection activeCell="A7" sqref="A7"/>
    </sheetView>
  </sheetViews>
  <sheetFormatPr defaultColWidth="9.14285714285714" defaultRowHeight="14.25" outlineLevelCol="6"/>
  <cols>
    <col min="1" max="1" width="6.57142857142857" style="1" customWidth="1"/>
    <col min="2" max="2" width="11.4285714285714" style="1" customWidth="1"/>
    <col min="3" max="3" width="51.7142857142857" style="1" customWidth="1"/>
    <col min="4" max="4" width="12.5714285714286" style="1" customWidth="1"/>
    <col min="5" max="5" width="14.5714285714286" style="1" customWidth="1"/>
    <col min="6" max="6" width="5.71428571428571" style="1" customWidth="1"/>
    <col min="7" max="7" width="17.1428571428571" style="1" customWidth="1"/>
    <col min="8" max="16384" width="9.14285714285714" style="1"/>
  </cols>
  <sheetData>
    <row r="4" spans="1:2">
      <c r="A4" s="24">
        <v>45754</v>
      </c>
      <c r="B4" s="24"/>
    </row>
    <row r="5" spans="1:2">
      <c r="A5" s="24"/>
      <c r="B5" s="24"/>
    </row>
    <row r="6" spans="1:2">
      <c r="A6" s="24"/>
      <c r="B6" s="24"/>
    </row>
    <row r="7" spans="1:1">
      <c r="A7" s="1" t="s">
        <v>177</v>
      </c>
    </row>
    <row r="8" spans="1:1">
      <c r="A8" s="1" t="s">
        <v>178</v>
      </c>
    </row>
    <row r="9" spans="1:1">
      <c r="A9" s="1" t="s">
        <v>179</v>
      </c>
    </row>
    <row r="11" spans="1:1">
      <c r="A11" s="1" t="s">
        <v>2</v>
      </c>
    </row>
    <row r="13" spans="2:2">
      <c r="B13" s="1" t="s">
        <v>3</v>
      </c>
    </row>
    <row r="14" spans="2:2">
      <c r="B14" s="1" t="s">
        <v>4</v>
      </c>
    </row>
    <row r="16" spans="1:1">
      <c r="A16" s="1" t="s">
        <v>5</v>
      </c>
    </row>
    <row r="17" ht="15" spans="3:3">
      <c r="C17" s="23"/>
    </row>
    <row r="18" ht="25.5" customHeight="1" spans="1:7">
      <c r="A18" s="25" t="s">
        <v>6</v>
      </c>
      <c r="B18" s="25" t="s">
        <v>7</v>
      </c>
      <c r="C18" s="25" t="s">
        <v>8</v>
      </c>
      <c r="D18" s="25" t="s">
        <v>9</v>
      </c>
      <c r="E18" s="26" t="s">
        <v>10</v>
      </c>
      <c r="F18" s="27"/>
      <c r="G18" s="28" t="s">
        <v>11</v>
      </c>
    </row>
    <row r="19" spans="1:7">
      <c r="A19" s="29">
        <v>1</v>
      </c>
      <c r="B19" s="29" t="s">
        <v>12</v>
      </c>
      <c r="C19" s="30" t="s">
        <v>135</v>
      </c>
      <c r="D19" s="31">
        <v>113195</v>
      </c>
      <c r="E19" s="32">
        <f>(D19*0.76)-7000</f>
        <v>79028.2</v>
      </c>
      <c r="F19" s="29" t="s">
        <v>14</v>
      </c>
      <c r="G19" s="33">
        <f>E19*A19</f>
        <v>79028.2</v>
      </c>
    </row>
    <row r="20" spans="1:7">
      <c r="A20" s="34"/>
      <c r="B20" s="34"/>
      <c r="C20" s="35" t="s">
        <v>133</v>
      </c>
      <c r="D20" s="36"/>
      <c r="E20" s="37"/>
      <c r="F20" s="34"/>
      <c r="G20" s="38"/>
    </row>
    <row r="21" ht="15" spans="1:7">
      <c r="A21" s="14"/>
      <c r="B21" s="14"/>
      <c r="C21" s="39" t="s">
        <v>136</v>
      </c>
      <c r="D21" s="13"/>
      <c r="E21" s="40"/>
      <c r="F21" s="14"/>
      <c r="G21" s="41"/>
    </row>
    <row r="22" ht="15" spans="1:7">
      <c r="A22" s="4" t="s">
        <v>51</v>
      </c>
      <c r="B22" s="16"/>
      <c r="C22" s="16"/>
      <c r="D22" s="5"/>
      <c r="E22" s="6"/>
      <c r="F22" s="17" t="s">
        <v>14</v>
      </c>
      <c r="G22" s="8">
        <v>600</v>
      </c>
    </row>
    <row r="23" ht="17.25" spans="1:7">
      <c r="A23" s="54" t="s">
        <v>18</v>
      </c>
      <c r="B23" s="65"/>
      <c r="C23" s="65"/>
      <c r="D23" s="55"/>
      <c r="E23" s="56"/>
      <c r="F23" s="66" t="s">
        <v>14</v>
      </c>
      <c r="G23" s="58">
        <f>SUM(G19:G22)</f>
        <v>79628.2</v>
      </c>
    </row>
    <row r="24" ht="16.5" spans="1:7">
      <c r="A24" s="59"/>
      <c r="B24" s="59"/>
      <c r="C24" s="59"/>
      <c r="D24" s="59"/>
      <c r="E24" s="59"/>
      <c r="F24" s="88"/>
      <c r="G24" s="61"/>
    </row>
    <row r="25" spans="1:1">
      <c r="A25" s="1" t="s">
        <v>19</v>
      </c>
    </row>
    <row r="26" spans="2:2">
      <c r="B26" s="1" t="s">
        <v>20</v>
      </c>
    </row>
    <row r="27" customFormat="1" ht="15" spans="2:2">
      <c r="B27" s="1"/>
    </row>
    <row r="28" customFormat="1" ht="15" spans="1:2">
      <c r="A28" s="1" t="s">
        <v>60</v>
      </c>
      <c r="B28" s="1"/>
    </row>
    <row r="29" customFormat="1" ht="15" spans="2:2">
      <c r="B29" s="18" t="s">
        <v>137</v>
      </c>
    </row>
    <row r="30" customFormat="1" ht="15" spans="2:2">
      <c r="B30" s="19" t="s">
        <v>138</v>
      </c>
    </row>
    <row r="31" customFormat="1" ht="15" spans="2:2">
      <c r="B31" s="19" t="s">
        <v>139</v>
      </c>
    </row>
    <row r="32" customFormat="1" ht="15" spans="2:2">
      <c r="B32" s="1"/>
    </row>
    <row r="33" spans="1:1">
      <c r="A33" s="1" t="s">
        <v>21</v>
      </c>
    </row>
    <row r="34" spans="2:2">
      <c r="B34" s="1" t="s">
        <v>140</v>
      </c>
    </row>
    <row r="35" s="2" customFormat="1" spans="2:2">
      <c r="B35" s="1"/>
    </row>
    <row r="36" spans="1:2">
      <c r="A36" s="1" t="s">
        <v>173</v>
      </c>
      <c r="B36" s="1" t="s">
        <v>174</v>
      </c>
    </row>
    <row r="37" spans="2:2">
      <c r="B37" s="1" t="s">
        <v>24</v>
      </c>
    </row>
    <row r="38" s="2" customFormat="1" spans="2:2">
      <c r="B38" s="23"/>
    </row>
    <row r="39" spans="2:2">
      <c r="B39" s="1" t="s">
        <v>25</v>
      </c>
    </row>
    <row r="41" spans="2:2">
      <c r="B41" s="1" t="s">
        <v>26</v>
      </c>
    </row>
    <row r="46" spans="1:1">
      <c r="A46" s="1" t="s">
        <v>27</v>
      </c>
    </row>
    <row r="49" spans="1:1">
      <c r="A49" s="1" t="s">
        <v>28</v>
      </c>
    </row>
    <row r="50" spans="1:1">
      <c r="A50" s="1" t="s">
        <v>29</v>
      </c>
    </row>
    <row r="53" spans="1:4">
      <c r="A53" s="1" t="s">
        <v>30</v>
      </c>
      <c r="D53" s="1" t="s">
        <v>31</v>
      </c>
    </row>
    <row r="56" spans="1:4">
      <c r="A56" s="1" t="s">
        <v>32</v>
      </c>
      <c r="D56" s="1" t="s">
        <v>33</v>
      </c>
    </row>
    <row r="57" spans="1:4">
      <c r="A57" s="1" t="s">
        <v>34</v>
      </c>
      <c r="D57" s="1" t="s">
        <v>35</v>
      </c>
    </row>
    <row r="62" spans="1:5">
      <c r="A62" s="1" t="s">
        <v>180</v>
      </c>
      <c r="D62" s="1" t="s">
        <v>37</v>
      </c>
      <c r="E62" s="1" t="s">
        <v>38</v>
      </c>
    </row>
    <row r="63" spans="1:5">
      <c r="A63" s="1" t="s">
        <v>181</v>
      </c>
      <c r="E63" s="1" t="s">
        <v>40</v>
      </c>
    </row>
  </sheetData>
  <mergeCells count="9">
    <mergeCell ref="A4:B4"/>
    <mergeCell ref="A22:E22"/>
    <mergeCell ref="A23:E23"/>
    <mergeCell ref="A19:A21"/>
    <mergeCell ref="B19:B21"/>
    <mergeCell ref="D19:D21"/>
    <mergeCell ref="E19:E21"/>
    <mergeCell ref="F19:F21"/>
    <mergeCell ref="G19:G21"/>
  </mergeCells>
  <pageMargins left="0.393055555555556" right="0.17" top="0.865972222222222" bottom="0.590277777777778" header="0.5" footer="0.196527777777778"/>
  <pageSetup paperSize="1" scale="77" orientation="portrait" horizontalDpi="120" verticalDpi="72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0"/>
  <sheetViews>
    <sheetView workbookViewId="0">
      <selection activeCell="A7" sqref="A7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1.7142857142857" style="1" customWidth="1"/>
    <col min="4" max="4" width="12.5714285714286" style="1" customWidth="1"/>
    <col min="5" max="5" width="14.5714285714286" style="1" customWidth="1"/>
    <col min="6" max="6" width="5.71428571428571" style="1" customWidth="1"/>
    <col min="7" max="7" width="17.1428571428571" style="1" customWidth="1"/>
    <col min="8" max="16384" width="9.14285714285714" style="1"/>
  </cols>
  <sheetData>
    <row r="4" spans="1:2">
      <c r="A4" s="24">
        <v>45754</v>
      </c>
      <c r="B4" s="24"/>
    </row>
    <row r="5" spans="1:2">
      <c r="A5" s="24"/>
      <c r="B5" s="24"/>
    </row>
    <row r="6" spans="1:2">
      <c r="A6" s="24"/>
      <c r="B6" s="24"/>
    </row>
    <row r="7" spans="1:1">
      <c r="A7" s="1" t="s">
        <v>169</v>
      </c>
    </row>
    <row r="8" spans="1:1">
      <c r="A8" s="1" t="s">
        <v>182</v>
      </c>
    </row>
    <row r="9" spans="1:1">
      <c r="A9" s="1" t="s">
        <v>171</v>
      </c>
    </row>
    <row r="11" spans="1:1">
      <c r="A11" s="1" t="s">
        <v>2</v>
      </c>
    </row>
    <row r="13" spans="2:2">
      <c r="B13" s="1" t="s">
        <v>3</v>
      </c>
    </row>
    <row r="14" spans="2:2">
      <c r="B14" s="1" t="s">
        <v>4</v>
      </c>
    </row>
    <row r="16" spans="1:1">
      <c r="A16" s="1" t="s">
        <v>102</v>
      </c>
    </row>
    <row r="17" ht="15" spans="3:3">
      <c r="C17" s="23"/>
    </row>
    <row r="18" ht="25.5" customHeight="1" spans="1:7">
      <c r="A18" s="25" t="s">
        <v>6</v>
      </c>
      <c r="B18" s="25" t="s">
        <v>7</v>
      </c>
      <c r="C18" s="25" t="s">
        <v>8</v>
      </c>
      <c r="D18" s="25" t="s">
        <v>9</v>
      </c>
      <c r="E18" s="26" t="s">
        <v>10</v>
      </c>
      <c r="F18" s="27"/>
      <c r="G18" s="28" t="s">
        <v>11</v>
      </c>
    </row>
    <row r="19" spans="1:7">
      <c r="A19" s="29">
        <v>1</v>
      </c>
      <c r="B19" s="29" t="s">
        <v>12</v>
      </c>
      <c r="C19" s="30" t="s">
        <v>146</v>
      </c>
      <c r="D19" s="31">
        <v>76595</v>
      </c>
      <c r="E19" s="32">
        <f>(D19*0.76)-7000</f>
        <v>51212.2</v>
      </c>
      <c r="F19" s="29" t="s">
        <v>14</v>
      </c>
      <c r="G19" s="33">
        <f>E19*A19</f>
        <v>51212.2</v>
      </c>
    </row>
    <row r="20" spans="1:7">
      <c r="A20" s="34"/>
      <c r="B20" s="34"/>
      <c r="C20" s="35" t="s">
        <v>76</v>
      </c>
      <c r="D20" s="36"/>
      <c r="E20" s="37"/>
      <c r="F20" s="34"/>
      <c r="G20" s="38"/>
    </row>
    <row r="21" ht="15" spans="1:7">
      <c r="A21" s="14"/>
      <c r="B21" s="14"/>
      <c r="C21" s="39" t="s">
        <v>147</v>
      </c>
      <c r="D21" s="13"/>
      <c r="E21" s="40"/>
      <c r="F21" s="14"/>
      <c r="G21" s="41"/>
    </row>
    <row r="22" ht="17.25" spans="1:7">
      <c r="A22" s="54" t="s">
        <v>18</v>
      </c>
      <c r="B22" s="65"/>
      <c r="C22" s="65"/>
      <c r="D22" s="55"/>
      <c r="E22" s="56"/>
      <c r="F22" s="66" t="s">
        <v>14</v>
      </c>
      <c r="G22" s="58">
        <f>SUM(G19:G21)</f>
        <v>51212.2</v>
      </c>
    </row>
    <row r="23" ht="15" spans="1:7">
      <c r="A23" s="9" t="s">
        <v>103</v>
      </c>
      <c r="B23" s="10"/>
      <c r="C23" s="11"/>
      <c r="D23" s="12"/>
      <c r="E23" s="13"/>
      <c r="F23" s="14" t="s">
        <v>14</v>
      </c>
      <c r="G23" s="15">
        <v>12300</v>
      </c>
    </row>
    <row r="24" customFormat="1" ht="15.75" spans="1:8">
      <c r="A24" s="4" t="s">
        <v>51</v>
      </c>
      <c r="B24" s="16"/>
      <c r="C24" s="16"/>
      <c r="D24" s="5"/>
      <c r="E24" s="6"/>
      <c r="F24" s="17" t="s">
        <v>14</v>
      </c>
      <c r="G24" s="8">
        <v>600</v>
      </c>
      <c r="H24" s="2"/>
    </row>
    <row r="25" ht="17.25" spans="1:7">
      <c r="A25" s="54" t="s">
        <v>104</v>
      </c>
      <c r="B25" s="65"/>
      <c r="C25" s="65"/>
      <c r="D25" s="55"/>
      <c r="E25" s="56"/>
      <c r="F25" s="66" t="s">
        <v>14</v>
      </c>
      <c r="G25" s="58">
        <f>SUM(G22:G24)</f>
        <v>64112.2</v>
      </c>
    </row>
    <row r="26" ht="16.5" spans="1:7">
      <c r="A26" s="59"/>
      <c r="B26" s="59"/>
      <c r="C26" s="59"/>
      <c r="D26" s="59"/>
      <c r="E26" s="59"/>
      <c r="F26" s="88"/>
      <c r="G26" s="61"/>
    </row>
    <row r="27" spans="1:1">
      <c r="A27" s="1" t="s">
        <v>19</v>
      </c>
    </row>
    <row r="28" spans="2:2">
      <c r="B28" s="1" t="s">
        <v>20</v>
      </c>
    </row>
    <row r="29" customFormat="1" ht="15" spans="2:2">
      <c r="B29" s="1"/>
    </row>
    <row r="30" spans="1:1">
      <c r="A30" s="1" t="s">
        <v>21</v>
      </c>
    </row>
    <row r="31" spans="2:2">
      <c r="B31" s="1" t="s">
        <v>83</v>
      </c>
    </row>
    <row r="32" s="2" customFormat="1" spans="2:2">
      <c r="B32" s="1"/>
    </row>
    <row r="33" spans="1:2">
      <c r="A33" s="1" t="s">
        <v>173</v>
      </c>
      <c r="B33" s="1" t="s">
        <v>174</v>
      </c>
    </row>
    <row r="34" spans="2:2">
      <c r="B34" s="1" t="s">
        <v>24</v>
      </c>
    </row>
    <row r="35" s="2" customFormat="1" spans="2:2">
      <c r="B35" s="23"/>
    </row>
    <row r="36" spans="2:2">
      <c r="B36" s="1" t="s">
        <v>25</v>
      </c>
    </row>
    <row r="38" spans="2:2">
      <c r="B38" s="1" t="s">
        <v>26</v>
      </c>
    </row>
    <row r="43" spans="1:1">
      <c r="A43" s="1" t="s">
        <v>27</v>
      </c>
    </row>
    <row r="46" spans="1:1">
      <c r="A46" s="1" t="s">
        <v>28</v>
      </c>
    </row>
    <row r="47" spans="1:1">
      <c r="A47" s="1" t="s">
        <v>29</v>
      </c>
    </row>
    <row r="50" spans="1:4">
      <c r="A50" s="1" t="s">
        <v>30</v>
      </c>
      <c r="D50" s="1" t="s">
        <v>31</v>
      </c>
    </row>
    <row r="53" spans="1:4">
      <c r="A53" s="1" t="s">
        <v>32</v>
      </c>
      <c r="D53" s="1" t="s">
        <v>33</v>
      </c>
    </row>
    <row r="54" spans="1:4">
      <c r="A54" s="1" t="s">
        <v>34</v>
      </c>
      <c r="D54" s="1" t="s">
        <v>35</v>
      </c>
    </row>
    <row r="59" spans="1:5">
      <c r="A59" s="1" t="s">
        <v>183</v>
      </c>
      <c r="D59" s="1" t="s">
        <v>37</v>
      </c>
      <c r="E59" s="1" t="s">
        <v>38</v>
      </c>
    </row>
    <row r="60" spans="1:5">
      <c r="A60" s="1" t="s">
        <v>181</v>
      </c>
      <c r="E60" s="1" t="s">
        <v>40</v>
      </c>
    </row>
  </sheetData>
  <mergeCells count="10">
    <mergeCell ref="A4:B4"/>
    <mergeCell ref="A22:E22"/>
    <mergeCell ref="A24:E24"/>
    <mergeCell ref="A25:E25"/>
    <mergeCell ref="A19:A21"/>
    <mergeCell ref="B19:B21"/>
    <mergeCell ref="D19:D21"/>
    <mergeCell ref="E19:E21"/>
    <mergeCell ref="F19:F21"/>
    <mergeCell ref="G19:G21"/>
  </mergeCells>
  <pageMargins left="0.393055555555556" right="0.17" top="0.865972222222222" bottom="0.590277777777778" header="0.5" footer="0.196527777777778"/>
  <pageSetup paperSize="1" scale="80" orientation="portrait" horizontalDpi="120" verticalDpi="72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8"/>
  <sheetViews>
    <sheetView topLeftCell="A43" workbookViewId="0">
      <selection activeCell="A7" sqref="A7"/>
    </sheetView>
  </sheetViews>
  <sheetFormatPr defaultColWidth="9.14285714285714" defaultRowHeight="14.25" outlineLevelCol="7"/>
  <cols>
    <col min="1" max="1" width="6.57142857142857" style="1" customWidth="1"/>
    <col min="2" max="2" width="10.7142857142857" style="1" customWidth="1"/>
    <col min="3" max="3" width="52.1428571428571" style="1" customWidth="1"/>
    <col min="4" max="4" width="12.5714285714286" style="1" customWidth="1"/>
    <col min="5" max="5" width="13.1428571428571" style="1" customWidth="1"/>
    <col min="6" max="6" width="15.1428571428571" style="1" customWidth="1"/>
    <col min="7" max="7" width="5.71428571428571" style="1" customWidth="1"/>
    <col min="8" max="8" width="15.7142857142857" style="1" customWidth="1"/>
    <col min="9" max="16384" width="9.14285714285714" style="1"/>
  </cols>
  <sheetData>
    <row r="4" spans="1:2">
      <c r="A4" s="24">
        <v>45754</v>
      </c>
      <c r="B4" s="24"/>
    </row>
    <row r="5" spans="1:2">
      <c r="A5" s="24"/>
      <c r="B5" s="24"/>
    </row>
    <row r="6" spans="1:2">
      <c r="A6" s="24"/>
      <c r="B6" s="24"/>
    </row>
    <row r="7" spans="1:1">
      <c r="A7" s="1" t="s">
        <v>184</v>
      </c>
    </row>
    <row r="8" spans="1:1">
      <c r="A8" s="1" t="s">
        <v>185</v>
      </c>
    </row>
    <row r="9" spans="1:1">
      <c r="A9" s="1" t="s">
        <v>186</v>
      </c>
    </row>
    <row r="10" spans="1:1">
      <c r="A10" s="1" t="s">
        <v>187</v>
      </c>
    </row>
    <row r="13" spans="1:1">
      <c r="A13" s="1" t="s">
        <v>2</v>
      </c>
    </row>
    <row r="15" spans="2:2">
      <c r="B15" s="1" t="s">
        <v>3</v>
      </c>
    </row>
    <row r="16" spans="2:2">
      <c r="B16" s="1" t="s">
        <v>4</v>
      </c>
    </row>
    <row r="18" spans="1:1">
      <c r="A18" s="1" t="s">
        <v>5</v>
      </c>
    </row>
    <row r="19" ht="15" spans="3:3">
      <c r="C19" s="23" t="s">
        <v>43</v>
      </c>
    </row>
    <row r="20" ht="25.5" customHeight="1" spans="1:8">
      <c r="A20" s="25" t="s">
        <v>6</v>
      </c>
      <c r="B20" s="25" t="s">
        <v>7</v>
      </c>
      <c r="C20" s="25" t="s">
        <v>8</v>
      </c>
      <c r="D20" s="25" t="s">
        <v>9</v>
      </c>
      <c r="E20" s="25" t="s">
        <v>188</v>
      </c>
      <c r="F20" s="26" t="s">
        <v>10</v>
      </c>
      <c r="G20" s="27"/>
      <c r="H20" s="28" t="s">
        <v>11</v>
      </c>
    </row>
    <row r="21" spans="1:8">
      <c r="A21" s="29">
        <v>2</v>
      </c>
      <c r="B21" s="29" t="s">
        <v>12</v>
      </c>
      <c r="C21" s="30" t="s">
        <v>71</v>
      </c>
      <c r="D21" s="31">
        <v>32995</v>
      </c>
      <c r="E21" s="32">
        <f>D21/1.12</f>
        <v>29459.8214285714</v>
      </c>
      <c r="F21" s="32">
        <f>(E21*0.76)-4000</f>
        <v>18389.4642857143</v>
      </c>
      <c r="G21" s="29" t="s">
        <v>14</v>
      </c>
      <c r="H21" s="45">
        <f>F21*A21</f>
        <v>36778.9285714286</v>
      </c>
    </row>
    <row r="22" spans="1:8">
      <c r="A22" s="34"/>
      <c r="B22" s="34"/>
      <c r="C22" s="35" t="s">
        <v>72</v>
      </c>
      <c r="D22" s="36"/>
      <c r="E22" s="37"/>
      <c r="F22" s="37"/>
      <c r="G22" s="34"/>
      <c r="H22" s="49"/>
    </row>
    <row r="23" ht="15" spans="1:8">
      <c r="A23" s="14"/>
      <c r="B23" s="14"/>
      <c r="C23" s="39" t="s">
        <v>73</v>
      </c>
      <c r="D23" s="13"/>
      <c r="E23" s="40"/>
      <c r="F23" s="40"/>
      <c r="G23" s="14"/>
      <c r="H23" s="53"/>
    </row>
    <row r="24" ht="15" spans="1:8">
      <c r="A24" s="4" t="s">
        <v>51</v>
      </c>
      <c r="B24" s="16"/>
      <c r="C24" s="16"/>
      <c r="D24" s="5"/>
      <c r="E24" s="5"/>
      <c r="F24" s="6"/>
      <c r="G24" s="7" t="s">
        <v>14</v>
      </c>
      <c r="H24" s="8">
        <v>600</v>
      </c>
    </row>
    <row r="25" ht="17.25" spans="1:8">
      <c r="A25" s="54" t="s">
        <v>18</v>
      </c>
      <c r="B25" s="65"/>
      <c r="C25" s="65"/>
      <c r="D25" s="55"/>
      <c r="E25" s="55"/>
      <c r="F25" s="56"/>
      <c r="G25" s="66" t="s">
        <v>14</v>
      </c>
      <c r="H25" s="58">
        <f>SUM(H21:H24)</f>
        <v>37378.9285714286</v>
      </c>
    </row>
    <row r="26" ht="16.5" spans="1:8">
      <c r="A26" s="59"/>
      <c r="B26" s="59"/>
      <c r="C26" s="59"/>
      <c r="D26" s="59"/>
      <c r="E26" s="59"/>
      <c r="F26" s="59"/>
      <c r="G26" s="88"/>
      <c r="H26" s="61"/>
    </row>
    <row r="27" ht="15" spans="3:3">
      <c r="C27" s="23" t="s">
        <v>52</v>
      </c>
    </row>
    <row r="28" ht="25.5" customHeight="1" spans="1:8">
      <c r="A28" s="25" t="s">
        <v>6</v>
      </c>
      <c r="B28" s="25" t="s">
        <v>7</v>
      </c>
      <c r="C28" s="25" t="s">
        <v>8</v>
      </c>
      <c r="D28" s="25" t="s">
        <v>9</v>
      </c>
      <c r="E28" s="25" t="s">
        <v>188</v>
      </c>
      <c r="F28" s="26" t="s">
        <v>10</v>
      </c>
      <c r="G28" s="27"/>
      <c r="H28" s="28" t="s">
        <v>11</v>
      </c>
    </row>
    <row r="29" spans="1:8">
      <c r="A29" s="29">
        <v>2</v>
      </c>
      <c r="B29" s="29" t="s">
        <v>12</v>
      </c>
      <c r="C29" s="30" t="s">
        <v>78</v>
      </c>
      <c r="D29" s="31">
        <v>46595</v>
      </c>
      <c r="E29" s="32">
        <f>D29/1.12</f>
        <v>41602.6785714286</v>
      </c>
      <c r="F29" s="32">
        <f>(E29*0.76)-7000</f>
        <v>24618.0357142857</v>
      </c>
      <c r="G29" s="29" t="s">
        <v>14</v>
      </c>
      <c r="H29" s="45">
        <f>F29*A29</f>
        <v>49236.0714285714</v>
      </c>
    </row>
    <row r="30" spans="1:8">
      <c r="A30" s="34"/>
      <c r="B30" s="34"/>
      <c r="C30" s="35" t="s">
        <v>76</v>
      </c>
      <c r="D30" s="36"/>
      <c r="E30" s="37"/>
      <c r="F30" s="37"/>
      <c r="G30" s="34"/>
      <c r="H30" s="49"/>
    </row>
    <row r="31" ht="15" spans="1:8">
      <c r="A31" s="14"/>
      <c r="B31" s="14"/>
      <c r="C31" s="39" t="s">
        <v>79</v>
      </c>
      <c r="D31" s="13"/>
      <c r="E31" s="40"/>
      <c r="F31" s="40"/>
      <c r="G31" s="14"/>
      <c r="H31" s="53"/>
    </row>
    <row r="32" ht="15" spans="1:8">
      <c r="A32" s="4" t="s">
        <v>51</v>
      </c>
      <c r="B32" s="16"/>
      <c r="C32" s="16"/>
      <c r="D32" s="5"/>
      <c r="E32" s="5"/>
      <c r="F32" s="6"/>
      <c r="G32" s="7" t="s">
        <v>14</v>
      </c>
      <c r="H32" s="8">
        <v>600</v>
      </c>
    </row>
    <row r="33" ht="17.25" spans="1:8">
      <c r="A33" s="54" t="s">
        <v>18</v>
      </c>
      <c r="B33" s="65"/>
      <c r="C33" s="65"/>
      <c r="D33" s="55"/>
      <c r="E33" s="55"/>
      <c r="F33" s="56"/>
      <c r="G33" s="66" t="s">
        <v>14</v>
      </c>
      <c r="H33" s="58">
        <f>SUM(H29:H32)</f>
        <v>49836.0714285714</v>
      </c>
    </row>
    <row r="34" ht="16.5" spans="1:8">
      <c r="A34" s="59"/>
      <c r="B34" s="59"/>
      <c r="C34" s="59"/>
      <c r="D34" s="59"/>
      <c r="E34" s="59"/>
      <c r="F34" s="59"/>
      <c r="G34" s="88"/>
      <c r="H34" s="61"/>
    </row>
    <row r="35" spans="1:1">
      <c r="A35" s="1" t="s">
        <v>19</v>
      </c>
    </row>
    <row r="36" spans="2:2">
      <c r="B36" s="1" t="s">
        <v>20</v>
      </c>
    </row>
    <row r="38" spans="1:1">
      <c r="A38" s="1" t="s">
        <v>21</v>
      </c>
    </row>
    <row r="39" spans="2:2">
      <c r="B39" s="1" t="s">
        <v>83</v>
      </c>
    </row>
    <row r="40" s="2" customFormat="1" spans="2:2">
      <c r="B40" s="1"/>
    </row>
    <row r="41" spans="1:1">
      <c r="A41" s="1" t="s">
        <v>23</v>
      </c>
    </row>
    <row r="42" spans="2:2">
      <c r="B42" s="1" t="s">
        <v>189</v>
      </c>
    </row>
    <row r="44" spans="2:2">
      <c r="B44" s="1" t="s">
        <v>25</v>
      </c>
    </row>
    <row r="46" spans="2:2">
      <c r="B46" s="1" t="s">
        <v>26</v>
      </c>
    </row>
    <row r="50" spans="1:1">
      <c r="A50" s="1" t="s">
        <v>27</v>
      </c>
    </row>
    <row r="53" spans="1:1">
      <c r="A53" s="1" t="s">
        <v>28</v>
      </c>
    </row>
    <row r="54" spans="1:1">
      <c r="A54" s="1" t="s">
        <v>29</v>
      </c>
    </row>
    <row r="58" spans="1:4">
      <c r="A58" s="1" t="s">
        <v>30</v>
      </c>
      <c r="D58" s="1" t="s">
        <v>31</v>
      </c>
    </row>
    <row r="61" spans="1:4">
      <c r="A61" s="1" t="s">
        <v>32</v>
      </c>
      <c r="D61" s="1" t="s">
        <v>33</v>
      </c>
    </row>
    <row r="62" spans="1:4">
      <c r="A62" s="1" t="s">
        <v>34</v>
      </c>
      <c r="D62" s="1" t="s">
        <v>35</v>
      </c>
    </row>
    <row r="67" spans="1:6">
      <c r="A67" s="1" t="s">
        <v>190</v>
      </c>
      <c r="D67" s="1" t="s">
        <v>37</v>
      </c>
      <c r="F67" s="1" t="s">
        <v>38</v>
      </c>
    </row>
    <row r="68" spans="1:6">
      <c r="A68" s="1" t="s">
        <v>160</v>
      </c>
      <c r="F68" s="1" t="s">
        <v>40</v>
      </c>
    </row>
  </sheetData>
  <mergeCells count="19">
    <mergeCell ref="A4:B4"/>
    <mergeCell ref="A24:F24"/>
    <mergeCell ref="A25:F25"/>
    <mergeCell ref="A32:F32"/>
    <mergeCell ref="A33:F33"/>
    <mergeCell ref="A21:A23"/>
    <mergeCell ref="A29:A31"/>
    <mergeCell ref="B21:B23"/>
    <mergeCell ref="B29:B31"/>
    <mergeCell ref="D21:D23"/>
    <mergeCell ref="D29:D31"/>
    <mergeCell ref="E21:E23"/>
    <mergeCell ref="E29:E31"/>
    <mergeCell ref="F21:F23"/>
    <mergeCell ref="F29:F31"/>
    <mergeCell ref="G21:G23"/>
    <mergeCell ref="G29:G31"/>
    <mergeCell ref="H21:H23"/>
    <mergeCell ref="H29:H31"/>
  </mergeCells>
  <pageMargins left="0.393055555555556" right="0.17" top="0.84" bottom="0.590277777777778" header="0.5" footer="0.196527777777778"/>
  <pageSetup paperSize="1" scale="70" orientation="portrait" horizontalDpi="120" verticalDpi="72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6"/>
  <sheetViews>
    <sheetView topLeftCell="A43" workbookViewId="0">
      <selection activeCell="A7" sqref="A7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1.7142857142857" style="1" customWidth="1"/>
    <col min="4" max="4" width="12.5714285714286" style="1" customWidth="1"/>
    <col min="5" max="5" width="14.5714285714286" style="1" customWidth="1"/>
    <col min="6" max="6" width="5.71428571428571" style="1" customWidth="1"/>
    <col min="7" max="7" width="17.1428571428571" style="1" customWidth="1"/>
    <col min="8" max="16384" width="9.14285714285714" style="1"/>
  </cols>
  <sheetData>
    <row r="4" spans="1:2">
      <c r="A4" s="24">
        <v>45755</v>
      </c>
      <c r="B4" s="24"/>
    </row>
    <row r="5" spans="1:2">
      <c r="A5" s="24"/>
      <c r="B5" s="24"/>
    </row>
    <row r="6" spans="1:2">
      <c r="A6" s="24"/>
      <c r="B6" s="24"/>
    </row>
    <row r="7" spans="1:1">
      <c r="A7" s="1" t="s">
        <v>191</v>
      </c>
    </row>
    <row r="8" spans="1:1">
      <c r="A8" s="1" t="s">
        <v>192</v>
      </c>
    </row>
    <row r="9" spans="1:1">
      <c r="A9" s="1" t="s">
        <v>193</v>
      </c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7" spans="1:1">
      <c r="A17" s="1" t="s">
        <v>102</v>
      </c>
    </row>
    <row r="18" ht="15" spans="3:3">
      <c r="C18" s="23"/>
    </row>
    <row r="19" ht="25.5" customHeight="1" spans="1:7">
      <c r="A19" s="25" t="s">
        <v>6</v>
      </c>
      <c r="B19" s="25" t="s">
        <v>7</v>
      </c>
      <c r="C19" s="25" t="s">
        <v>8</v>
      </c>
      <c r="D19" s="25" t="s">
        <v>9</v>
      </c>
      <c r="E19" s="26" t="s">
        <v>10</v>
      </c>
      <c r="F19" s="27"/>
      <c r="G19" s="28" t="s">
        <v>11</v>
      </c>
    </row>
    <row r="20" spans="1:7">
      <c r="A20" s="29">
        <v>1</v>
      </c>
      <c r="B20" s="29" t="s">
        <v>12</v>
      </c>
      <c r="C20" s="30" t="s">
        <v>154</v>
      </c>
      <c r="D20" s="31">
        <v>41995</v>
      </c>
      <c r="E20" s="32">
        <f>(D20*0.76)-4000</f>
        <v>27916.2</v>
      </c>
      <c r="F20" s="29" t="s">
        <v>14</v>
      </c>
      <c r="G20" s="33">
        <f>E20*A20</f>
        <v>27916.2</v>
      </c>
    </row>
    <row r="21" spans="1:7">
      <c r="A21" s="34"/>
      <c r="B21" s="34"/>
      <c r="C21" s="35" t="s">
        <v>72</v>
      </c>
      <c r="D21" s="36"/>
      <c r="E21" s="37"/>
      <c r="F21" s="34"/>
      <c r="G21" s="38"/>
    </row>
    <row r="22" ht="15" spans="1:7">
      <c r="A22" s="14"/>
      <c r="B22" s="14"/>
      <c r="C22" s="39" t="s">
        <v>155</v>
      </c>
      <c r="D22" s="13"/>
      <c r="E22" s="40"/>
      <c r="F22" s="14"/>
      <c r="G22" s="41"/>
    </row>
    <row r="23" customFormat="1" ht="15" spans="1:7">
      <c r="A23" s="29">
        <v>1</v>
      </c>
      <c r="B23" s="29" t="s">
        <v>12</v>
      </c>
      <c r="C23" s="30" t="s">
        <v>135</v>
      </c>
      <c r="D23" s="31">
        <v>113195</v>
      </c>
      <c r="E23" s="32">
        <f>(D23*0.76)-7000</f>
        <v>79028.2</v>
      </c>
      <c r="F23" s="29" t="s">
        <v>14</v>
      </c>
      <c r="G23" s="33">
        <f>E23*A23</f>
        <v>79028.2</v>
      </c>
    </row>
    <row r="24" customFormat="1" ht="15" spans="1:7">
      <c r="A24" s="34"/>
      <c r="B24" s="34"/>
      <c r="C24" s="35" t="s">
        <v>133</v>
      </c>
      <c r="D24" s="36"/>
      <c r="E24" s="37"/>
      <c r="F24" s="34"/>
      <c r="G24" s="38"/>
    </row>
    <row r="25" customFormat="1" ht="15.75" spans="1:7">
      <c r="A25" s="14"/>
      <c r="B25" s="14"/>
      <c r="C25" s="39" t="s">
        <v>136</v>
      </c>
      <c r="D25" s="13"/>
      <c r="E25" s="40"/>
      <c r="F25" s="14"/>
      <c r="G25" s="41"/>
    </row>
    <row r="26" ht="17.25" spans="1:7">
      <c r="A26" s="54" t="s">
        <v>18</v>
      </c>
      <c r="B26" s="65"/>
      <c r="C26" s="65"/>
      <c r="D26" s="55"/>
      <c r="E26" s="56"/>
      <c r="F26" s="66" t="s">
        <v>14</v>
      </c>
      <c r="G26" s="58">
        <f>SUM(G20:G25)</f>
        <v>106944.4</v>
      </c>
    </row>
    <row r="27" ht="15" spans="1:7">
      <c r="A27" s="9" t="s">
        <v>103</v>
      </c>
      <c r="B27" s="10"/>
      <c r="C27" s="11"/>
      <c r="D27" s="12"/>
      <c r="E27" s="13"/>
      <c r="F27" s="14" t="s">
        <v>14</v>
      </c>
      <c r="G27" s="15">
        <v>66110</v>
      </c>
    </row>
    <row r="28" customFormat="1" ht="15.75" spans="1:8">
      <c r="A28" s="4" t="s">
        <v>51</v>
      </c>
      <c r="B28" s="16"/>
      <c r="C28" s="16"/>
      <c r="D28" s="5"/>
      <c r="E28" s="6"/>
      <c r="F28" s="17" t="s">
        <v>14</v>
      </c>
      <c r="G28" s="8">
        <v>600</v>
      </c>
      <c r="H28" s="2"/>
    </row>
    <row r="29" ht="17.25" spans="1:7">
      <c r="A29" s="54" t="s">
        <v>104</v>
      </c>
      <c r="B29" s="65"/>
      <c r="C29" s="65"/>
      <c r="D29" s="55"/>
      <c r="E29" s="56"/>
      <c r="F29" s="66" t="s">
        <v>14</v>
      </c>
      <c r="G29" s="58">
        <f>SUM(G26:G28)</f>
        <v>173654.4</v>
      </c>
    </row>
    <row r="30" ht="16.5" spans="1:7">
      <c r="A30" s="59"/>
      <c r="B30" s="59"/>
      <c r="C30" s="59"/>
      <c r="D30" s="59"/>
      <c r="E30" s="59"/>
      <c r="F30" s="88"/>
      <c r="G30" s="61"/>
    </row>
    <row r="31" spans="1:1">
      <c r="A31" s="1" t="s">
        <v>19</v>
      </c>
    </row>
    <row r="32" spans="2:2">
      <c r="B32" s="1" t="s">
        <v>20</v>
      </c>
    </row>
    <row r="33" customFormat="1" ht="15" spans="2:2">
      <c r="B33" s="1"/>
    </row>
    <row r="34" spans="1:1">
      <c r="A34" s="1" t="s">
        <v>21</v>
      </c>
    </row>
    <row r="35" spans="2:2">
      <c r="B35" s="1" t="s">
        <v>83</v>
      </c>
    </row>
    <row r="36" customFormat="1" ht="15" spans="2:2">
      <c r="B36" s="1" t="s">
        <v>140</v>
      </c>
    </row>
    <row r="37" s="2" customFormat="1" spans="2:2">
      <c r="B37" s="1"/>
    </row>
    <row r="38" spans="1:2">
      <c r="A38" s="1" t="s">
        <v>173</v>
      </c>
      <c r="B38" s="1" t="s">
        <v>174</v>
      </c>
    </row>
    <row r="39" spans="2:2">
      <c r="B39" s="1" t="s">
        <v>24</v>
      </c>
    </row>
    <row r="40" s="2" customFormat="1" spans="2:2">
      <c r="B40" s="23" t="s">
        <v>105</v>
      </c>
    </row>
    <row r="41" s="2" customFormat="1" spans="2:2">
      <c r="B41" s="23"/>
    </row>
    <row r="42" spans="2:2">
      <c r="B42" s="1" t="s">
        <v>25</v>
      </c>
    </row>
    <row r="44" spans="2:2">
      <c r="B44" s="1" t="s">
        <v>26</v>
      </c>
    </row>
    <row r="49" spans="1:1">
      <c r="A49" s="1" t="s">
        <v>27</v>
      </c>
    </row>
    <row r="52" spans="1:1">
      <c r="A52" s="1" t="s">
        <v>28</v>
      </c>
    </row>
    <row r="53" spans="1:1">
      <c r="A53" s="1" t="s">
        <v>29</v>
      </c>
    </row>
    <row r="56" spans="1:4">
      <c r="A56" s="1" t="s">
        <v>30</v>
      </c>
      <c r="D56" s="1" t="s">
        <v>31</v>
      </c>
    </row>
    <row r="59" spans="1:4">
      <c r="A59" s="1" t="s">
        <v>32</v>
      </c>
      <c r="D59" s="1" t="s">
        <v>33</v>
      </c>
    </row>
    <row r="60" spans="1:4">
      <c r="A60" s="1" t="s">
        <v>34</v>
      </c>
      <c r="D60" s="1" t="s">
        <v>35</v>
      </c>
    </row>
    <row r="65" spans="1:5">
      <c r="A65" s="1" t="s">
        <v>194</v>
      </c>
      <c r="D65" s="1" t="s">
        <v>37</v>
      </c>
      <c r="E65" s="1" t="s">
        <v>38</v>
      </c>
    </row>
    <row r="66" spans="1:5">
      <c r="A66" s="1" t="s">
        <v>195</v>
      </c>
      <c r="E66" s="1" t="s">
        <v>40</v>
      </c>
    </row>
  </sheetData>
  <mergeCells count="16">
    <mergeCell ref="A4:B4"/>
    <mergeCell ref="A26:E26"/>
    <mergeCell ref="A28:E28"/>
    <mergeCell ref="A29:E29"/>
    <mergeCell ref="A20:A22"/>
    <mergeCell ref="A23:A25"/>
    <mergeCell ref="B20:B22"/>
    <mergeCell ref="B23:B25"/>
    <mergeCell ref="D20:D22"/>
    <mergeCell ref="D23:D25"/>
    <mergeCell ref="E20:E22"/>
    <mergeCell ref="E23:E25"/>
    <mergeCell ref="F20:F22"/>
    <mergeCell ref="F23:F25"/>
    <mergeCell ref="G20:G22"/>
    <mergeCell ref="G23:G25"/>
  </mergeCells>
  <pageMargins left="0.393055555555556" right="0.17" top="0.865972222222222" bottom="0.590277777777778" header="0.5" footer="0.196527777777778"/>
  <pageSetup paperSize="1" scale="73" orientation="portrait" horizontalDpi="120" verticalDpi="72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4"/>
  <sheetViews>
    <sheetView topLeftCell="A29" workbookViewId="0">
      <selection activeCell="A7" sqref="A7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1.7142857142857" style="1" customWidth="1"/>
    <col min="4" max="4" width="12.5714285714286" style="1" customWidth="1"/>
    <col min="5" max="5" width="14.5714285714286" style="1" customWidth="1"/>
    <col min="6" max="6" width="5.71428571428571" style="1" customWidth="1"/>
    <col min="7" max="7" width="17.1428571428571" style="1" customWidth="1"/>
    <col min="8" max="16384" width="9.14285714285714" style="1"/>
  </cols>
  <sheetData>
    <row r="4" spans="1:2">
      <c r="A4" s="24">
        <v>45755</v>
      </c>
      <c r="B4" s="24"/>
    </row>
    <row r="5" spans="1:2">
      <c r="A5" s="24"/>
      <c r="B5" s="24"/>
    </row>
    <row r="6" spans="1:2">
      <c r="A6" s="24"/>
      <c r="B6" s="24"/>
    </row>
    <row r="7" spans="1:1">
      <c r="A7" s="1" t="s">
        <v>196</v>
      </c>
    </row>
    <row r="8" spans="1:1">
      <c r="A8" s="1" t="s">
        <v>197</v>
      </c>
    </row>
    <row r="9" spans="1:1">
      <c r="A9" s="1" t="s">
        <v>198</v>
      </c>
    </row>
    <row r="10" spans="1:1">
      <c r="A10" s="1" t="s">
        <v>199</v>
      </c>
    </row>
    <row r="13" spans="1:1">
      <c r="A13" s="1" t="s">
        <v>2</v>
      </c>
    </row>
    <row r="15" spans="2:2">
      <c r="B15" s="1" t="s">
        <v>3</v>
      </c>
    </row>
    <row r="16" spans="2:2">
      <c r="B16" s="1" t="s">
        <v>4</v>
      </c>
    </row>
    <row r="18" spans="1:1">
      <c r="A18" s="1" t="s">
        <v>102</v>
      </c>
    </row>
    <row r="19" ht="15" spans="3:3">
      <c r="C19" s="23"/>
    </row>
    <row r="20" ht="25.5" customHeight="1" spans="1:7">
      <c r="A20" s="25" t="s">
        <v>6</v>
      </c>
      <c r="B20" s="25" t="s">
        <v>7</v>
      </c>
      <c r="C20" s="25" t="s">
        <v>8</v>
      </c>
      <c r="D20" s="25" t="s">
        <v>9</v>
      </c>
      <c r="E20" s="26" t="s">
        <v>10</v>
      </c>
      <c r="F20" s="27"/>
      <c r="G20" s="28" t="s">
        <v>11</v>
      </c>
    </row>
    <row r="21" spans="1:7">
      <c r="A21" s="29">
        <v>4</v>
      </c>
      <c r="B21" s="29" t="s">
        <v>12</v>
      </c>
      <c r="C21" s="30" t="s">
        <v>146</v>
      </c>
      <c r="D21" s="31">
        <v>76595</v>
      </c>
      <c r="E21" s="32">
        <f>(D21*0.76)-7000</f>
        <v>51212.2</v>
      </c>
      <c r="F21" s="29" t="s">
        <v>14</v>
      </c>
      <c r="G21" s="33">
        <f>E21*A21</f>
        <v>204848.8</v>
      </c>
    </row>
    <row r="22" spans="1:7">
      <c r="A22" s="34"/>
      <c r="B22" s="34"/>
      <c r="C22" s="35" t="s">
        <v>76</v>
      </c>
      <c r="D22" s="36"/>
      <c r="E22" s="37"/>
      <c r="F22" s="34"/>
      <c r="G22" s="38"/>
    </row>
    <row r="23" ht="15" spans="1:7">
      <c r="A23" s="14"/>
      <c r="B23" s="14"/>
      <c r="C23" s="39" t="s">
        <v>147</v>
      </c>
      <c r="D23" s="13"/>
      <c r="E23" s="40"/>
      <c r="F23" s="14"/>
      <c r="G23" s="41"/>
    </row>
    <row r="24" ht="17.25" spans="1:7">
      <c r="A24" s="54" t="s">
        <v>18</v>
      </c>
      <c r="B24" s="65"/>
      <c r="C24" s="65"/>
      <c r="D24" s="55"/>
      <c r="E24" s="56"/>
      <c r="F24" s="66" t="s">
        <v>14</v>
      </c>
      <c r="G24" s="58">
        <f>SUM(G21:G23)</f>
        <v>204848.8</v>
      </c>
    </row>
    <row r="25" ht="15" spans="1:7">
      <c r="A25" s="9" t="s">
        <v>103</v>
      </c>
      <c r="B25" s="10"/>
      <c r="C25" s="11"/>
      <c r="D25" s="12"/>
      <c r="E25" s="13"/>
      <c r="F25" s="14" t="s">
        <v>14</v>
      </c>
      <c r="G25" s="15">
        <v>147070</v>
      </c>
    </row>
    <row r="26" customFormat="1" ht="15.75" spans="1:8">
      <c r="A26" s="4" t="s">
        <v>51</v>
      </c>
      <c r="B26" s="16"/>
      <c r="C26" s="16"/>
      <c r="D26" s="5"/>
      <c r="E26" s="6"/>
      <c r="F26" s="17" t="s">
        <v>14</v>
      </c>
      <c r="G26" s="8">
        <v>600</v>
      </c>
      <c r="H26" s="2"/>
    </row>
    <row r="27" ht="17.25" spans="1:7">
      <c r="A27" s="54" t="s">
        <v>104</v>
      </c>
      <c r="B27" s="65"/>
      <c r="C27" s="65"/>
      <c r="D27" s="55"/>
      <c r="E27" s="56"/>
      <c r="F27" s="66" t="s">
        <v>14</v>
      </c>
      <c r="G27" s="58">
        <f>SUM(G24:G26)</f>
        <v>352518.8</v>
      </c>
    </row>
    <row r="28" ht="16.5" spans="1:7">
      <c r="A28" s="59"/>
      <c r="B28" s="59"/>
      <c r="C28" s="59"/>
      <c r="D28" s="59"/>
      <c r="E28" s="59"/>
      <c r="F28" s="88"/>
      <c r="G28" s="61"/>
    </row>
    <row r="29" spans="1:1">
      <c r="A29" s="1" t="s">
        <v>19</v>
      </c>
    </row>
    <row r="30" spans="2:2">
      <c r="B30" s="1" t="s">
        <v>20</v>
      </c>
    </row>
    <row r="31" customFormat="1" ht="15" spans="2:2">
      <c r="B31" s="1"/>
    </row>
    <row r="32" spans="1:1">
      <c r="A32" s="1" t="s">
        <v>21</v>
      </c>
    </row>
    <row r="33" spans="2:2">
      <c r="B33" s="1" t="s">
        <v>83</v>
      </c>
    </row>
    <row r="34" s="2" customFormat="1" spans="2:2">
      <c r="B34" s="1"/>
    </row>
    <row r="35" spans="1:2">
      <c r="A35" s="1" t="s">
        <v>173</v>
      </c>
      <c r="B35" s="1" t="s">
        <v>174</v>
      </c>
    </row>
    <row r="36" spans="2:2">
      <c r="B36" s="1" t="s">
        <v>24</v>
      </c>
    </row>
    <row r="37" s="2" customFormat="1" spans="2:2">
      <c r="B37" s="23" t="s">
        <v>105</v>
      </c>
    </row>
    <row r="38" s="2" customFormat="1" spans="2:2">
      <c r="B38" s="23"/>
    </row>
    <row r="39" spans="2:2">
      <c r="B39" s="1" t="s">
        <v>25</v>
      </c>
    </row>
    <row r="41" spans="2:2">
      <c r="B41" s="1" t="s">
        <v>26</v>
      </c>
    </row>
    <row r="47" spans="1:1">
      <c r="A47" s="1" t="s">
        <v>27</v>
      </c>
    </row>
    <row r="50" spans="1:1">
      <c r="A50" s="1" t="s">
        <v>28</v>
      </c>
    </row>
    <row r="51" spans="1:1">
      <c r="A51" s="1" t="s">
        <v>29</v>
      </c>
    </row>
    <row r="54" spans="1:4">
      <c r="A54" s="1" t="s">
        <v>30</v>
      </c>
      <c r="D54" s="1" t="s">
        <v>31</v>
      </c>
    </row>
    <row r="57" spans="1:4">
      <c r="A57" s="1" t="s">
        <v>32</v>
      </c>
      <c r="D57" s="1" t="s">
        <v>33</v>
      </c>
    </row>
    <row r="58" spans="1:4">
      <c r="A58" s="1" t="s">
        <v>34</v>
      </c>
      <c r="D58" s="1" t="s">
        <v>35</v>
      </c>
    </row>
    <row r="63" spans="1:5">
      <c r="A63" s="1" t="s">
        <v>200</v>
      </c>
      <c r="D63" s="1" t="s">
        <v>37</v>
      </c>
      <c r="E63" s="1" t="s">
        <v>38</v>
      </c>
    </row>
    <row r="64" spans="1:5">
      <c r="A64" s="1" t="s">
        <v>181</v>
      </c>
      <c r="E64" s="1" t="s">
        <v>40</v>
      </c>
    </row>
  </sheetData>
  <mergeCells count="10">
    <mergeCell ref="A4:B4"/>
    <mergeCell ref="A24:E24"/>
    <mergeCell ref="A26:E26"/>
    <mergeCell ref="A27:E27"/>
    <mergeCell ref="A21:A23"/>
    <mergeCell ref="B21:B23"/>
    <mergeCell ref="D21:D23"/>
    <mergeCell ref="E21:E23"/>
    <mergeCell ref="F21:F23"/>
    <mergeCell ref="G21:G23"/>
  </mergeCells>
  <pageMargins left="0.393055555555556" right="0.17" top="0.865972222222222" bottom="0.590277777777778" header="0.5" footer="0.196527777777778"/>
  <pageSetup paperSize="1" scale="76" orientation="portrait" horizontalDpi="120" verticalDpi="7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81"/>
  <sheetViews>
    <sheetView topLeftCell="A51" workbookViewId="0">
      <selection activeCell="A7" sqref="A7"/>
    </sheetView>
  </sheetViews>
  <sheetFormatPr defaultColWidth="9.14285714285714" defaultRowHeight="14.25" outlineLevelCol="6"/>
  <cols>
    <col min="1" max="1" width="6.57142857142857" style="1" customWidth="1"/>
    <col min="2" max="2" width="11.4285714285714" style="1" customWidth="1"/>
    <col min="3" max="3" width="55.4285714285714" style="1" customWidth="1"/>
    <col min="4" max="4" width="12.5714285714286" style="1" customWidth="1"/>
    <col min="5" max="5" width="16.1428571428571" style="1" customWidth="1"/>
    <col min="6" max="6" width="5.71428571428571" style="1" customWidth="1"/>
    <col min="7" max="7" width="18.4285714285714" style="1" customWidth="1"/>
    <col min="8" max="8" width="9.71428571428571" style="1" customWidth="1"/>
    <col min="9" max="16384" width="9.14285714285714" style="1"/>
  </cols>
  <sheetData>
    <row r="3" ht="16.9" customHeight="1"/>
    <row r="4" ht="16.15" customHeight="1" spans="1:2">
      <c r="A4" s="24">
        <v>45749</v>
      </c>
      <c r="B4" s="24"/>
    </row>
    <row r="5" ht="13.15" customHeight="1" spans="1:2">
      <c r="A5" s="24"/>
      <c r="B5" s="24"/>
    </row>
    <row r="6" spans="1:2">
      <c r="A6" s="24"/>
      <c r="B6" s="24"/>
    </row>
    <row r="7" spans="1:1">
      <c r="A7" s="1" t="s">
        <v>41</v>
      </c>
    </row>
    <row r="10" spans="1:1">
      <c r="A10" s="1" t="s">
        <v>2</v>
      </c>
    </row>
    <row r="12" spans="2:2">
      <c r="B12" s="1" t="s">
        <v>3</v>
      </c>
    </row>
    <row r="13" spans="2:2">
      <c r="B13" s="1" t="s">
        <v>4</v>
      </c>
    </row>
    <row r="15" spans="1:1">
      <c r="A15" s="1" t="s">
        <v>42</v>
      </c>
    </row>
    <row r="16" ht="15" spans="3:3">
      <c r="C16" s="64" t="s">
        <v>43</v>
      </c>
    </row>
    <row r="17" ht="25.5" customHeight="1" spans="1:7">
      <c r="A17" s="25" t="s">
        <v>6</v>
      </c>
      <c r="B17" s="25" t="s">
        <v>7</v>
      </c>
      <c r="C17" s="25" t="s">
        <v>8</v>
      </c>
      <c r="D17" s="25" t="s">
        <v>9</v>
      </c>
      <c r="E17" s="26" t="s">
        <v>10</v>
      </c>
      <c r="F17" s="27"/>
      <c r="G17" s="28" t="s">
        <v>11</v>
      </c>
    </row>
    <row r="18" spans="1:7">
      <c r="A18" s="29">
        <v>1</v>
      </c>
      <c r="B18" s="42" t="s">
        <v>12</v>
      </c>
      <c r="C18" s="43" t="s">
        <v>44</v>
      </c>
      <c r="D18" s="44">
        <v>32995</v>
      </c>
      <c r="E18" s="32">
        <f>(D18*0.76)-1300</f>
        <v>23776.2</v>
      </c>
      <c r="F18" s="29" t="s">
        <v>14</v>
      </c>
      <c r="G18" s="45">
        <f>E18*A18</f>
        <v>23776.2</v>
      </c>
    </row>
    <row r="19" spans="1:7">
      <c r="A19" s="34"/>
      <c r="B19" s="46"/>
      <c r="C19" s="47" t="s">
        <v>45</v>
      </c>
      <c r="D19" s="48"/>
      <c r="E19" s="37"/>
      <c r="F19" s="34"/>
      <c r="G19" s="49"/>
    </row>
    <row r="20" spans="1:7">
      <c r="A20" s="34"/>
      <c r="B20" s="46"/>
      <c r="C20" s="47" t="s">
        <v>46</v>
      </c>
      <c r="D20" s="48"/>
      <c r="E20" s="37"/>
      <c r="F20" s="34"/>
      <c r="G20" s="49"/>
    </row>
    <row r="21" ht="15" spans="1:7">
      <c r="A21" s="14"/>
      <c r="B21" s="50"/>
      <c r="C21" s="51" t="s">
        <v>47</v>
      </c>
      <c r="D21" s="52"/>
      <c r="E21" s="40"/>
      <c r="F21" s="14"/>
      <c r="G21" s="53"/>
    </row>
    <row r="22" spans="1:7">
      <c r="A22" s="29">
        <v>1</v>
      </c>
      <c r="B22" s="29" t="s">
        <v>12</v>
      </c>
      <c r="C22" s="43" t="s">
        <v>48</v>
      </c>
      <c r="D22" s="31">
        <v>43595</v>
      </c>
      <c r="E22" s="32">
        <f>(D22*0.76)-1800</f>
        <v>31332.2</v>
      </c>
      <c r="F22" s="29" t="s">
        <v>14</v>
      </c>
      <c r="G22" s="33">
        <f>E22*A22</f>
        <v>31332.2</v>
      </c>
    </row>
    <row r="23" spans="1:7">
      <c r="A23" s="34"/>
      <c r="B23" s="34"/>
      <c r="C23" s="47" t="s">
        <v>45</v>
      </c>
      <c r="D23" s="36"/>
      <c r="E23" s="37"/>
      <c r="F23" s="34"/>
      <c r="G23" s="38"/>
    </row>
    <row r="24" spans="1:7">
      <c r="A24" s="34"/>
      <c r="B24" s="34"/>
      <c r="C24" s="47" t="s">
        <v>49</v>
      </c>
      <c r="D24" s="36"/>
      <c r="E24" s="37"/>
      <c r="F24" s="34"/>
      <c r="G24" s="38"/>
    </row>
    <row r="25" ht="15" spans="1:7">
      <c r="A25" s="14"/>
      <c r="B25" s="14"/>
      <c r="C25" s="51" t="s">
        <v>50</v>
      </c>
      <c r="D25" s="13"/>
      <c r="E25" s="40"/>
      <c r="F25" s="14"/>
      <c r="G25" s="41"/>
    </row>
    <row r="26" ht="15" spans="1:7">
      <c r="A26" s="4" t="s">
        <v>51</v>
      </c>
      <c r="B26" s="16"/>
      <c r="C26" s="16"/>
      <c r="D26" s="5"/>
      <c r="E26" s="6"/>
      <c r="F26" s="17" t="s">
        <v>14</v>
      </c>
      <c r="G26" s="8">
        <v>600</v>
      </c>
    </row>
    <row r="27" ht="17.25" spans="1:7">
      <c r="A27" s="54" t="s">
        <v>18</v>
      </c>
      <c r="B27" s="55"/>
      <c r="C27" s="55"/>
      <c r="D27" s="55"/>
      <c r="E27" s="56"/>
      <c r="F27" s="57" t="s">
        <v>14</v>
      </c>
      <c r="G27" s="58">
        <f>SUM(G18:G26)</f>
        <v>55708.4</v>
      </c>
    </row>
    <row r="28" ht="16.5" spans="1:7">
      <c r="A28" s="59"/>
      <c r="B28" s="59"/>
      <c r="C28" s="59"/>
      <c r="D28" s="59"/>
      <c r="E28" s="59"/>
      <c r="F28" s="60"/>
      <c r="G28" s="61"/>
    </row>
    <row r="29" ht="15" spans="3:3">
      <c r="C29" s="64" t="s">
        <v>52</v>
      </c>
    </row>
    <row r="30" ht="25.5" customHeight="1" spans="1:7">
      <c r="A30" s="25" t="s">
        <v>6</v>
      </c>
      <c r="B30" s="25" t="s">
        <v>7</v>
      </c>
      <c r="C30" s="25" t="s">
        <v>8</v>
      </c>
      <c r="D30" s="25" t="s">
        <v>9</v>
      </c>
      <c r="E30" s="26" t="s">
        <v>10</v>
      </c>
      <c r="F30" s="27"/>
      <c r="G30" s="28" t="s">
        <v>11</v>
      </c>
    </row>
    <row r="31" spans="1:7">
      <c r="A31" s="29">
        <v>1</v>
      </c>
      <c r="B31" s="29" t="s">
        <v>12</v>
      </c>
      <c r="C31" s="43" t="s">
        <v>53</v>
      </c>
      <c r="D31" s="44">
        <v>27995</v>
      </c>
      <c r="E31" s="32">
        <f>(D31*0.76)-1000</f>
        <v>20276.2</v>
      </c>
      <c r="F31" s="29" t="s">
        <v>14</v>
      </c>
      <c r="G31" s="45">
        <f>E31*A31</f>
        <v>20276.2</v>
      </c>
    </row>
    <row r="32" spans="1:7">
      <c r="A32" s="34"/>
      <c r="B32" s="34"/>
      <c r="C32" s="47" t="s">
        <v>54</v>
      </c>
      <c r="D32" s="48"/>
      <c r="E32" s="37"/>
      <c r="F32" s="34"/>
      <c r="G32" s="49"/>
    </row>
    <row r="33" spans="1:7">
      <c r="A33" s="34"/>
      <c r="B33" s="34"/>
      <c r="C33" s="47" t="s">
        <v>55</v>
      </c>
      <c r="D33" s="48"/>
      <c r="E33" s="37"/>
      <c r="F33" s="34"/>
      <c r="G33" s="49"/>
    </row>
    <row r="34" ht="15" spans="1:7">
      <c r="A34" s="14"/>
      <c r="B34" s="14"/>
      <c r="C34" s="51" t="s">
        <v>56</v>
      </c>
      <c r="D34" s="52"/>
      <c r="E34" s="40"/>
      <c r="F34" s="14"/>
      <c r="G34" s="53"/>
    </row>
    <row r="35" spans="1:7">
      <c r="A35" s="29">
        <v>1</v>
      </c>
      <c r="B35" s="29" t="s">
        <v>12</v>
      </c>
      <c r="C35" s="43" t="s">
        <v>57</v>
      </c>
      <c r="D35" s="44">
        <v>36995</v>
      </c>
      <c r="E35" s="32">
        <f>(D35*0.76)-1200</f>
        <v>26916.2</v>
      </c>
      <c r="F35" s="29" t="s">
        <v>14</v>
      </c>
      <c r="G35" s="45">
        <f>E35*A35</f>
        <v>26916.2</v>
      </c>
    </row>
    <row r="36" spans="1:7">
      <c r="A36" s="34"/>
      <c r="B36" s="34"/>
      <c r="C36" s="47" t="s">
        <v>54</v>
      </c>
      <c r="D36" s="48"/>
      <c r="E36" s="37"/>
      <c r="F36" s="34"/>
      <c r="G36" s="49"/>
    </row>
    <row r="37" spans="1:7">
      <c r="A37" s="34"/>
      <c r="B37" s="34"/>
      <c r="C37" s="47" t="s">
        <v>58</v>
      </c>
      <c r="D37" s="48"/>
      <c r="E37" s="37"/>
      <c r="F37" s="34"/>
      <c r="G37" s="49"/>
    </row>
    <row r="38" ht="15" spans="1:7">
      <c r="A38" s="14"/>
      <c r="B38" s="14"/>
      <c r="C38" s="51" t="s">
        <v>59</v>
      </c>
      <c r="D38" s="52"/>
      <c r="E38" s="40"/>
      <c r="F38" s="14"/>
      <c r="G38" s="53"/>
    </row>
    <row r="39" ht="15" spans="1:7">
      <c r="A39" s="4" t="s">
        <v>51</v>
      </c>
      <c r="B39" s="16"/>
      <c r="C39" s="16"/>
      <c r="D39" s="5"/>
      <c r="E39" s="6"/>
      <c r="F39" s="17" t="s">
        <v>14</v>
      </c>
      <c r="G39" s="8">
        <v>600</v>
      </c>
    </row>
    <row r="40" ht="17.25" spans="1:7">
      <c r="A40" s="54" t="s">
        <v>18</v>
      </c>
      <c r="B40" s="55"/>
      <c r="C40" s="55"/>
      <c r="D40" s="55"/>
      <c r="E40" s="56"/>
      <c r="F40" s="57" t="s">
        <v>14</v>
      </c>
      <c r="G40" s="58">
        <f>SUM(G31:G39)</f>
        <v>47792.4</v>
      </c>
    </row>
    <row r="41" ht="16.5" spans="1:7">
      <c r="A41" s="59"/>
      <c r="B41" s="59"/>
      <c r="C41" s="59"/>
      <c r="D41" s="59"/>
      <c r="E41" s="59"/>
      <c r="F41" s="88"/>
      <c r="G41" s="61"/>
    </row>
    <row r="42" spans="1:1">
      <c r="A42" s="1" t="s">
        <v>19</v>
      </c>
    </row>
    <row r="43" spans="2:2">
      <c r="B43" s="1" t="s">
        <v>20</v>
      </c>
    </row>
    <row r="45" spans="1:1">
      <c r="A45" s="1" t="s">
        <v>60</v>
      </c>
    </row>
    <row r="46" spans="2:2">
      <c r="B46" s="1" t="s">
        <v>61</v>
      </c>
    </row>
    <row r="47" s="2" customFormat="1" spans="1:2">
      <c r="A47" s="1"/>
      <c r="B47" s="1"/>
    </row>
    <row r="48" spans="1:1">
      <c r="A48" s="1" t="s">
        <v>21</v>
      </c>
    </row>
    <row r="49" spans="2:2">
      <c r="B49" s="1" t="s">
        <v>62</v>
      </c>
    </row>
    <row r="50" s="2" customFormat="1"/>
    <row r="51" spans="1:1">
      <c r="A51" s="1" t="s">
        <v>23</v>
      </c>
    </row>
    <row r="52" spans="2:2">
      <c r="B52" s="1" t="s">
        <v>24</v>
      </c>
    </row>
    <row r="54" spans="2:2">
      <c r="B54" s="1" t="s">
        <v>25</v>
      </c>
    </row>
    <row r="56" spans="2:2">
      <c r="B56" s="1" t="s">
        <v>26</v>
      </c>
    </row>
    <row r="58" spans="2:2">
      <c r="B58" s="89" t="s">
        <v>63</v>
      </c>
    </row>
    <row r="59" spans="2:2">
      <c r="B59" s="89"/>
    </row>
    <row r="60" spans="2:2">
      <c r="B60" s="89"/>
    </row>
    <row r="61" spans="2:2">
      <c r="B61" s="89"/>
    </row>
    <row r="64" spans="1:1">
      <c r="A64" s="1" t="s">
        <v>27</v>
      </c>
    </row>
    <row r="67" spans="1:1">
      <c r="A67" s="1" t="s">
        <v>28</v>
      </c>
    </row>
    <row r="68" spans="1:1">
      <c r="A68" s="1" t="s">
        <v>29</v>
      </c>
    </row>
    <row r="71" spans="1:4">
      <c r="A71" s="1" t="s">
        <v>30</v>
      </c>
      <c r="D71" s="1" t="s">
        <v>31</v>
      </c>
    </row>
    <row r="74" spans="1:4">
      <c r="A74" s="1" t="s">
        <v>32</v>
      </c>
      <c r="D74" s="1" t="s">
        <v>33</v>
      </c>
    </row>
    <row r="75" spans="1:4">
      <c r="A75" s="1" t="s">
        <v>34</v>
      </c>
      <c r="D75" s="1" t="s">
        <v>35</v>
      </c>
    </row>
    <row r="80" spans="1:5">
      <c r="A80" s="1" t="s">
        <v>64</v>
      </c>
      <c r="D80" s="1" t="s">
        <v>37</v>
      </c>
      <c r="E80" s="1" t="s">
        <v>38</v>
      </c>
    </row>
    <row r="81" spans="1:5">
      <c r="A81" s="1" t="s">
        <v>65</v>
      </c>
      <c r="E81" s="1" t="s">
        <v>40</v>
      </c>
    </row>
  </sheetData>
  <mergeCells count="29">
    <mergeCell ref="A4:B4"/>
    <mergeCell ref="A26:E26"/>
    <mergeCell ref="A27:E27"/>
    <mergeCell ref="A39:E39"/>
    <mergeCell ref="A40:E40"/>
    <mergeCell ref="A18:A21"/>
    <mergeCell ref="A22:A25"/>
    <mergeCell ref="A31:A34"/>
    <mergeCell ref="A35:A38"/>
    <mergeCell ref="B18:B21"/>
    <mergeCell ref="B22:B25"/>
    <mergeCell ref="B31:B34"/>
    <mergeCell ref="B35:B38"/>
    <mergeCell ref="D18:D21"/>
    <mergeCell ref="D22:D25"/>
    <mergeCell ref="D31:D34"/>
    <mergeCell ref="D35:D38"/>
    <mergeCell ref="E18:E21"/>
    <mergeCell ref="E22:E25"/>
    <mergeCell ref="E31:E34"/>
    <mergeCell ref="E35:E38"/>
    <mergeCell ref="F18:F21"/>
    <mergeCell ref="F22:F25"/>
    <mergeCell ref="F31:F34"/>
    <mergeCell ref="F35:F38"/>
    <mergeCell ref="G18:G21"/>
    <mergeCell ref="G22:G25"/>
    <mergeCell ref="G31:G34"/>
    <mergeCell ref="G35:G38"/>
  </mergeCells>
  <pageMargins left="0.393055555555556" right="0.17" top="0.84" bottom="0.590277777777778" header="0.5" footer="0.196527777777778"/>
  <pageSetup paperSize="1" scale="59" orientation="portrait" horizontalDpi="120" verticalDpi="72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8"/>
  <sheetViews>
    <sheetView topLeftCell="A10" workbookViewId="0">
      <selection activeCell="A7" sqref="A7"/>
    </sheetView>
  </sheetViews>
  <sheetFormatPr defaultColWidth="9.14285714285714" defaultRowHeight="14.25" outlineLevelCol="6"/>
  <cols>
    <col min="1" max="1" width="6.57142857142857" style="1" customWidth="1"/>
    <col min="2" max="2" width="11.4285714285714" style="1" customWidth="1"/>
    <col min="3" max="3" width="52.7142857142857" style="1" customWidth="1"/>
    <col min="4" max="4" width="12.5714285714286" style="1" customWidth="1"/>
    <col min="5" max="5" width="16.1428571428571" style="1" customWidth="1"/>
    <col min="6" max="6" width="5.71428571428571" style="1" customWidth="1"/>
    <col min="7" max="7" width="15.4285714285714" style="1" customWidth="1"/>
    <col min="8" max="16384" width="9.14285714285714" style="1"/>
  </cols>
  <sheetData>
    <row r="4" spans="1:2">
      <c r="A4" s="24">
        <v>45755</v>
      </c>
      <c r="B4" s="24"/>
    </row>
    <row r="5" spans="1:2">
      <c r="A5" s="24"/>
      <c r="B5" s="24"/>
    </row>
    <row r="6" spans="1:2">
      <c r="A6" s="24"/>
      <c r="B6" s="24"/>
    </row>
    <row r="7" spans="1:2">
      <c r="A7" s="24" t="s">
        <v>201</v>
      </c>
      <c r="B7" s="24"/>
    </row>
    <row r="8" spans="1:1">
      <c r="A8" s="1" t="s">
        <v>202</v>
      </c>
    </row>
    <row r="11" spans="1:1">
      <c r="A11" s="1" t="s">
        <v>2</v>
      </c>
    </row>
    <row r="13" spans="2:2">
      <c r="B13" s="1" t="s">
        <v>3</v>
      </c>
    </row>
    <row r="14" spans="2:2">
      <c r="B14" s="1" t="s">
        <v>4</v>
      </c>
    </row>
    <row r="17" spans="1:1">
      <c r="A17" s="1" t="s">
        <v>86</v>
      </c>
    </row>
    <row r="18" ht="15" spans="3:3">
      <c r="C18" s="23" t="s">
        <v>43</v>
      </c>
    </row>
    <row r="19" ht="25.5" customHeight="1" spans="1:7">
      <c r="A19" s="25" t="s">
        <v>6</v>
      </c>
      <c r="B19" s="25" t="s">
        <v>7</v>
      </c>
      <c r="C19" s="25" t="s">
        <v>8</v>
      </c>
      <c r="D19" s="25" t="s">
        <v>9</v>
      </c>
      <c r="E19" s="26" t="s">
        <v>10</v>
      </c>
      <c r="F19" s="27"/>
      <c r="G19" s="28" t="s">
        <v>11</v>
      </c>
    </row>
    <row r="20" spans="1:7">
      <c r="A20" s="29">
        <v>1</v>
      </c>
      <c r="B20" s="29" t="s">
        <v>12</v>
      </c>
      <c r="C20" s="30" t="s">
        <v>68</v>
      </c>
      <c r="D20" s="31">
        <v>49995</v>
      </c>
      <c r="E20" s="32">
        <f>(D20*0.76)-4000</f>
        <v>33996.2</v>
      </c>
      <c r="F20" s="29" t="s">
        <v>14</v>
      </c>
      <c r="G20" s="33">
        <f>E20*A20</f>
        <v>33996.2</v>
      </c>
    </row>
    <row r="21" spans="1:7">
      <c r="A21" s="34"/>
      <c r="B21" s="34"/>
      <c r="C21" s="35" t="s">
        <v>69</v>
      </c>
      <c r="D21" s="36"/>
      <c r="E21" s="37"/>
      <c r="F21" s="34"/>
      <c r="G21" s="38"/>
    </row>
    <row r="22" ht="15" spans="1:7">
      <c r="A22" s="14"/>
      <c r="B22" s="14"/>
      <c r="C22" s="39" t="s">
        <v>70</v>
      </c>
      <c r="D22" s="13"/>
      <c r="E22" s="40"/>
      <c r="F22" s="14"/>
      <c r="G22" s="41"/>
    </row>
    <row r="23" ht="17.25" spans="1:7">
      <c r="A23" s="54" t="s">
        <v>18</v>
      </c>
      <c r="B23" s="65"/>
      <c r="C23" s="65"/>
      <c r="D23" s="55"/>
      <c r="E23" s="56"/>
      <c r="F23" s="66" t="s">
        <v>14</v>
      </c>
      <c r="G23" s="58">
        <f>SUM(G20:G22)</f>
        <v>33996.2</v>
      </c>
    </row>
    <row r="24" s="2" customFormat="1" ht="16.5" spans="1:7">
      <c r="A24" s="59"/>
      <c r="B24" s="59"/>
      <c r="C24" s="59"/>
      <c r="D24" s="59"/>
      <c r="E24" s="59"/>
      <c r="F24" s="60"/>
      <c r="G24" s="61"/>
    </row>
    <row r="25" s="2" customFormat="1" ht="15" spans="1:7">
      <c r="A25" s="1"/>
      <c r="B25" s="1"/>
      <c r="C25" s="23" t="s">
        <v>52</v>
      </c>
      <c r="D25" s="1"/>
      <c r="E25" s="1"/>
      <c r="F25" s="1"/>
      <c r="G25" s="1"/>
    </row>
    <row r="26" s="2" customFormat="1" ht="25.5" customHeight="1" spans="1:7">
      <c r="A26" s="25" t="s">
        <v>6</v>
      </c>
      <c r="B26" s="25" t="s">
        <v>7</v>
      </c>
      <c r="C26" s="25" t="s">
        <v>8</v>
      </c>
      <c r="D26" s="25" t="s">
        <v>9</v>
      </c>
      <c r="E26" s="26" t="s">
        <v>10</v>
      </c>
      <c r="F26" s="27"/>
      <c r="G26" s="28" t="s">
        <v>11</v>
      </c>
    </row>
    <row r="27" s="2" customFormat="1" spans="1:7">
      <c r="A27" s="29">
        <v>1</v>
      </c>
      <c r="B27" s="29" t="s">
        <v>12</v>
      </c>
      <c r="C27" s="30" t="s">
        <v>75</v>
      </c>
      <c r="D27" s="31">
        <v>68995</v>
      </c>
      <c r="E27" s="32">
        <f>(D27*0.76)-7000</f>
        <v>45436.2</v>
      </c>
      <c r="F27" s="29" t="s">
        <v>14</v>
      </c>
      <c r="G27" s="33">
        <f>E27*A27</f>
        <v>45436.2</v>
      </c>
    </row>
    <row r="28" s="2" customFormat="1" spans="1:7">
      <c r="A28" s="34"/>
      <c r="B28" s="34"/>
      <c r="C28" s="35" t="s">
        <v>76</v>
      </c>
      <c r="D28" s="36"/>
      <c r="E28" s="37"/>
      <c r="F28" s="34"/>
      <c r="G28" s="38"/>
    </row>
    <row r="29" s="2" customFormat="1" ht="15" spans="1:7">
      <c r="A29" s="14"/>
      <c r="B29" s="14"/>
      <c r="C29" s="39" t="s">
        <v>77</v>
      </c>
      <c r="D29" s="13"/>
      <c r="E29" s="40"/>
      <c r="F29" s="14"/>
      <c r="G29" s="41"/>
    </row>
    <row r="30" s="2" customFormat="1" ht="17.25" spans="1:7">
      <c r="A30" s="54" t="s">
        <v>18</v>
      </c>
      <c r="B30" s="65"/>
      <c r="C30" s="65"/>
      <c r="D30" s="55"/>
      <c r="E30" s="56"/>
      <c r="F30" s="66" t="s">
        <v>14</v>
      </c>
      <c r="G30" s="58">
        <f>SUM(G27:G29)</f>
        <v>45436.2</v>
      </c>
    </row>
    <row r="31" s="2" customFormat="1" ht="16.5" spans="1:7">
      <c r="A31" s="59"/>
      <c r="B31" s="59"/>
      <c r="C31" s="59"/>
      <c r="D31" s="59"/>
      <c r="E31" s="59"/>
      <c r="F31" s="60"/>
      <c r="G31" s="61"/>
    </row>
    <row r="32" spans="1:1">
      <c r="A32" s="1" t="s">
        <v>19</v>
      </c>
    </row>
    <row r="33" spans="2:2">
      <c r="B33" s="1" t="s">
        <v>20</v>
      </c>
    </row>
    <row r="35" spans="1:1">
      <c r="A35" s="1" t="s">
        <v>60</v>
      </c>
    </row>
    <row r="36" spans="2:2">
      <c r="B36" s="1" t="s">
        <v>80</v>
      </c>
    </row>
    <row r="37" spans="2:2">
      <c r="B37" s="1" t="s">
        <v>81</v>
      </c>
    </row>
    <row r="38" spans="2:2">
      <c r="B38" s="1" t="s">
        <v>82</v>
      </c>
    </row>
    <row r="40" spans="1:1">
      <c r="A40" s="1" t="s">
        <v>21</v>
      </c>
    </row>
    <row r="41" spans="2:2">
      <c r="B41" s="1" t="s">
        <v>83</v>
      </c>
    </row>
    <row r="43" spans="1:1">
      <c r="A43" s="1" t="s">
        <v>23</v>
      </c>
    </row>
    <row r="44" spans="2:2">
      <c r="B44" s="1" t="s">
        <v>24</v>
      </c>
    </row>
    <row r="46" spans="2:2">
      <c r="B46" s="1" t="s">
        <v>25</v>
      </c>
    </row>
    <row r="48" spans="2:2">
      <c r="B48" s="1" t="s">
        <v>26</v>
      </c>
    </row>
    <row r="53" spans="1:1">
      <c r="A53" s="1" t="s">
        <v>27</v>
      </c>
    </row>
    <row r="56" spans="1:1">
      <c r="A56" s="1" t="s">
        <v>28</v>
      </c>
    </row>
    <row r="57" spans="1:1">
      <c r="A57" s="1" t="s">
        <v>29</v>
      </c>
    </row>
    <row r="59" spans="1:4">
      <c r="A59" s="1" t="s">
        <v>96</v>
      </c>
      <c r="D59" s="1" t="s">
        <v>31</v>
      </c>
    </row>
    <row r="62" spans="1:4">
      <c r="A62" s="1" t="s">
        <v>32</v>
      </c>
      <c r="D62" s="1" t="s">
        <v>33</v>
      </c>
    </row>
    <row r="63" spans="1:4">
      <c r="A63" s="1" t="s">
        <v>34</v>
      </c>
      <c r="D63" s="1" t="s">
        <v>35</v>
      </c>
    </row>
    <row r="67" spans="1:5">
      <c r="A67" s="1" t="s">
        <v>200</v>
      </c>
      <c r="D67" s="1" t="s">
        <v>37</v>
      </c>
      <c r="E67" s="1" t="s">
        <v>38</v>
      </c>
    </row>
    <row r="68" spans="1:5">
      <c r="A68" s="1" t="s">
        <v>195</v>
      </c>
      <c r="E68" s="1" t="s">
        <v>40</v>
      </c>
    </row>
  </sheetData>
  <mergeCells count="15">
    <mergeCell ref="A4:B4"/>
    <mergeCell ref="A23:E23"/>
    <mergeCell ref="A30:E30"/>
    <mergeCell ref="A20:A22"/>
    <mergeCell ref="A27:A29"/>
    <mergeCell ref="B20:B22"/>
    <mergeCell ref="B27:B29"/>
    <mergeCell ref="D20:D22"/>
    <mergeCell ref="D27:D29"/>
    <mergeCell ref="E20:E22"/>
    <mergeCell ref="E27:E29"/>
    <mergeCell ref="F20:F22"/>
    <mergeCell ref="F27:F29"/>
    <mergeCell ref="G20:G22"/>
    <mergeCell ref="G27:G29"/>
  </mergeCells>
  <pageMargins left="0.393055555555556" right="0.17" top="0.84" bottom="0.590277777777778" header="0.5" footer="0.196527777777778"/>
  <pageSetup paperSize="1" scale="71" orientation="portrait" horizontalDpi="120" verticalDpi="72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7"/>
  <sheetViews>
    <sheetView workbookViewId="0">
      <selection activeCell="C49" sqref="C49"/>
    </sheetView>
  </sheetViews>
  <sheetFormatPr defaultColWidth="9.14285714285714" defaultRowHeight="14.25" outlineLevelCol="6"/>
  <cols>
    <col min="1" max="1" width="6.57142857142857" style="1" customWidth="1"/>
    <col min="2" max="2" width="11.4285714285714" style="1" customWidth="1"/>
    <col min="3" max="3" width="52.7142857142857" style="1" customWidth="1"/>
    <col min="4" max="4" width="13.7142857142857" style="1" customWidth="1"/>
    <col min="5" max="5" width="16.1428571428571" style="1" customWidth="1"/>
    <col min="6" max="6" width="6" style="1" customWidth="1"/>
    <col min="7" max="7" width="15.4285714285714" style="1" customWidth="1"/>
    <col min="8" max="8" width="9.14285714285714" style="1"/>
    <col min="9" max="9" width="12.1428571428571" style="1" customWidth="1"/>
    <col min="10" max="16384" width="9.14285714285714" style="1"/>
  </cols>
  <sheetData>
    <row r="4" spans="1:2">
      <c r="A4" s="24">
        <v>45755</v>
      </c>
      <c r="B4" s="24"/>
    </row>
    <row r="5" spans="1:2">
      <c r="A5" s="24"/>
      <c r="B5" s="24"/>
    </row>
    <row r="6" spans="1:2">
      <c r="A6" s="24"/>
      <c r="B6" s="24"/>
    </row>
    <row r="7" spans="1:2">
      <c r="A7" s="24" t="s">
        <v>201</v>
      </c>
      <c r="B7" s="24"/>
    </row>
    <row r="8" spans="1:1">
      <c r="A8" s="1" t="s">
        <v>202</v>
      </c>
    </row>
    <row r="11" spans="1:1">
      <c r="A11" s="1" t="s">
        <v>2</v>
      </c>
    </row>
    <row r="13" spans="2:2">
      <c r="B13" s="1" t="s">
        <v>3</v>
      </c>
    </row>
    <row r="14" spans="2:2">
      <c r="B14" s="1" t="s">
        <v>4</v>
      </c>
    </row>
    <row r="16" spans="1:1">
      <c r="A16" s="1" t="s">
        <v>86</v>
      </c>
    </row>
    <row r="17" ht="15" spans="3:3">
      <c r="C17" s="23" t="s">
        <v>43</v>
      </c>
    </row>
    <row r="18" ht="25.5" customHeight="1" spans="1:7">
      <c r="A18" s="25" t="s">
        <v>6</v>
      </c>
      <c r="B18" s="25" t="s">
        <v>7</v>
      </c>
      <c r="C18" s="25" t="s">
        <v>8</v>
      </c>
      <c r="D18" s="25" t="s">
        <v>9</v>
      </c>
      <c r="E18" s="26" t="s">
        <v>10</v>
      </c>
      <c r="F18" s="27"/>
      <c r="G18" s="28" t="s">
        <v>11</v>
      </c>
    </row>
    <row r="19" spans="1:7">
      <c r="A19" s="29">
        <v>1</v>
      </c>
      <c r="B19" s="29" t="s">
        <v>12</v>
      </c>
      <c r="C19" s="30" t="s">
        <v>154</v>
      </c>
      <c r="D19" s="31">
        <v>41995</v>
      </c>
      <c r="E19" s="32">
        <f>(D19*0.76)-4000</f>
        <v>27916.2</v>
      </c>
      <c r="F19" s="29" t="s">
        <v>14</v>
      </c>
      <c r="G19" s="33">
        <f>E19*A19</f>
        <v>27916.2</v>
      </c>
    </row>
    <row r="20" spans="1:7">
      <c r="A20" s="34"/>
      <c r="B20" s="34"/>
      <c r="C20" s="35" t="s">
        <v>72</v>
      </c>
      <c r="D20" s="36"/>
      <c r="E20" s="37"/>
      <c r="F20" s="34"/>
      <c r="G20" s="38"/>
    </row>
    <row r="21" ht="15" spans="1:7">
      <c r="A21" s="14"/>
      <c r="B21" s="14"/>
      <c r="C21" s="39" t="s">
        <v>155</v>
      </c>
      <c r="D21" s="13"/>
      <c r="E21" s="40"/>
      <c r="F21" s="14"/>
      <c r="G21" s="41"/>
    </row>
    <row r="22" ht="17.25" spans="1:7">
      <c r="A22" s="54" t="s">
        <v>18</v>
      </c>
      <c r="B22" s="65"/>
      <c r="C22" s="65"/>
      <c r="D22" s="55"/>
      <c r="E22" s="56"/>
      <c r="F22" s="66" t="s">
        <v>14</v>
      </c>
      <c r="G22" s="58">
        <f>SUM(G19:G21)</f>
        <v>27916.2</v>
      </c>
    </row>
    <row r="23" s="2" customFormat="1" ht="16.5" spans="1:7">
      <c r="A23" s="59"/>
      <c r="B23" s="59"/>
      <c r="C23" s="59"/>
      <c r="D23" s="59"/>
      <c r="E23" s="59"/>
      <c r="F23" s="60"/>
      <c r="G23" s="61"/>
    </row>
    <row r="24" s="2" customFormat="1" ht="15" spans="1:7">
      <c r="A24" s="1"/>
      <c r="B24" s="1"/>
      <c r="C24" s="23" t="s">
        <v>52</v>
      </c>
      <c r="D24" s="1"/>
      <c r="E24" s="1"/>
      <c r="F24" s="1"/>
      <c r="G24" s="1"/>
    </row>
    <row r="25" s="2" customFormat="1" ht="25.5" customHeight="1" spans="1:7">
      <c r="A25" s="25" t="s">
        <v>6</v>
      </c>
      <c r="B25" s="25" t="s">
        <v>7</v>
      </c>
      <c r="C25" s="25" t="s">
        <v>8</v>
      </c>
      <c r="D25" s="25" t="s">
        <v>9</v>
      </c>
      <c r="E25" s="26" t="s">
        <v>10</v>
      </c>
      <c r="F25" s="27"/>
      <c r="G25" s="28" t="s">
        <v>11</v>
      </c>
    </row>
    <row r="26" s="2" customFormat="1" spans="1:7">
      <c r="A26" s="29">
        <v>1</v>
      </c>
      <c r="B26" s="29" t="s">
        <v>12</v>
      </c>
      <c r="C26" s="30" t="s">
        <v>156</v>
      </c>
      <c r="D26" s="31">
        <v>59595</v>
      </c>
      <c r="E26" s="32">
        <f>(D26*0.76)-7000</f>
        <v>38292.2</v>
      </c>
      <c r="F26" s="29" t="s">
        <v>14</v>
      </c>
      <c r="G26" s="33">
        <f>E26*A26</f>
        <v>38292.2</v>
      </c>
    </row>
    <row r="27" s="2" customFormat="1" spans="1:7">
      <c r="A27" s="34"/>
      <c r="B27" s="34"/>
      <c r="C27" s="35" t="s">
        <v>76</v>
      </c>
      <c r="D27" s="36"/>
      <c r="E27" s="37"/>
      <c r="F27" s="34"/>
      <c r="G27" s="38"/>
    </row>
    <row r="28" s="2" customFormat="1" ht="15" spans="1:7">
      <c r="A28" s="14"/>
      <c r="B28" s="14"/>
      <c r="C28" s="39" t="s">
        <v>157</v>
      </c>
      <c r="D28" s="13"/>
      <c r="E28" s="40"/>
      <c r="F28" s="14"/>
      <c r="G28" s="41"/>
    </row>
    <row r="29" s="2" customFormat="1" ht="17.25" spans="1:7">
      <c r="A29" s="54" t="s">
        <v>18</v>
      </c>
      <c r="B29" s="65"/>
      <c r="C29" s="65"/>
      <c r="D29" s="55"/>
      <c r="E29" s="56"/>
      <c r="F29" s="66" t="s">
        <v>14</v>
      </c>
      <c r="G29" s="58">
        <f>SUM(G26:G28)</f>
        <v>38292.2</v>
      </c>
    </row>
    <row r="30" s="2" customFormat="1" ht="16.5" spans="1:7">
      <c r="A30" s="59"/>
      <c r="B30" s="59"/>
      <c r="C30" s="59"/>
      <c r="D30" s="59"/>
      <c r="E30" s="59"/>
      <c r="F30" s="60"/>
      <c r="G30" s="61"/>
    </row>
    <row r="31" spans="1:1">
      <c r="A31" s="1" t="s">
        <v>19</v>
      </c>
    </row>
    <row r="32" spans="2:2">
      <c r="B32" s="1" t="s">
        <v>20</v>
      </c>
    </row>
    <row r="34" spans="1:1">
      <c r="A34" s="1" t="s">
        <v>60</v>
      </c>
    </row>
    <row r="35" spans="2:2">
      <c r="B35" s="1" t="s">
        <v>80</v>
      </c>
    </row>
    <row r="36" spans="2:2">
      <c r="B36" s="1" t="s">
        <v>81</v>
      </c>
    </row>
    <row r="37" spans="2:2">
      <c r="B37" s="1" t="s">
        <v>82</v>
      </c>
    </row>
    <row r="39" spans="1:1">
      <c r="A39" s="1" t="s">
        <v>21</v>
      </c>
    </row>
    <row r="40" spans="2:2">
      <c r="B40" s="1" t="s">
        <v>83</v>
      </c>
    </row>
    <row r="42" spans="1:1">
      <c r="A42" s="1" t="s">
        <v>23</v>
      </c>
    </row>
    <row r="43" spans="2:2">
      <c r="B43" s="1" t="s">
        <v>24</v>
      </c>
    </row>
    <row r="45" spans="2:2">
      <c r="B45" s="1" t="s">
        <v>25</v>
      </c>
    </row>
    <row r="47" spans="2:2">
      <c r="B47" s="1" t="s">
        <v>26</v>
      </c>
    </row>
    <row r="52" spans="1:1">
      <c r="A52" s="1" t="s">
        <v>27</v>
      </c>
    </row>
    <row r="55" spans="1:1">
      <c r="A55" s="1" t="s">
        <v>28</v>
      </c>
    </row>
    <row r="56" spans="1:1">
      <c r="A56" s="1" t="s">
        <v>29</v>
      </c>
    </row>
    <row r="58" spans="1:4">
      <c r="A58" s="1" t="s">
        <v>96</v>
      </c>
      <c r="D58" s="1" t="s">
        <v>31</v>
      </c>
    </row>
    <row r="61" spans="1:4">
      <c r="A61" s="1" t="s">
        <v>32</v>
      </c>
      <c r="D61" s="1" t="s">
        <v>33</v>
      </c>
    </row>
    <row r="62" spans="1:4">
      <c r="A62" s="1" t="s">
        <v>34</v>
      </c>
      <c r="D62" s="1" t="s">
        <v>35</v>
      </c>
    </row>
    <row r="66" spans="1:5">
      <c r="A66" s="1" t="s">
        <v>203</v>
      </c>
      <c r="D66" s="1" t="s">
        <v>37</v>
      </c>
      <c r="E66" s="1" t="s">
        <v>38</v>
      </c>
    </row>
    <row r="67" spans="1:5">
      <c r="A67" s="1" t="s">
        <v>195</v>
      </c>
      <c r="E67" s="1" t="s">
        <v>40</v>
      </c>
    </row>
  </sheetData>
  <mergeCells count="15">
    <mergeCell ref="A4:B4"/>
    <mergeCell ref="A22:E22"/>
    <mergeCell ref="A29:E29"/>
    <mergeCell ref="A19:A21"/>
    <mergeCell ref="A26:A28"/>
    <mergeCell ref="B19:B21"/>
    <mergeCell ref="B26:B28"/>
    <mergeCell ref="D19:D21"/>
    <mergeCell ref="D26:D28"/>
    <mergeCell ref="E19:E21"/>
    <mergeCell ref="E26:E28"/>
    <mergeCell ref="F19:F21"/>
    <mergeCell ref="F26:F28"/>
    <mergeCell ref="G19:G21"/>
    <mergeCell ref="G26:G28"/>
  </mergeCells>
  <pageMargins left="0.393055555555556" right="0.17" top="0.84" bottom="0.590277777777778" header="0.5" footer="0.196527777777778"/>
  <pageSetup paperSize="1" scale="71" orientation="portrait" horizontalDpi="120" verticalDpi="72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9"/>
  <sheetViews>
    <sheetView topLeftCell="A42" workbookViewId="0">
      <selection activeCell="A7" sqref="A7"/>
    </sheetView>
  </sheetViews>
  <sheetFormatPr defaultColWidth="9.14285714285714" defaultRowHeight="14.25" outlineLevelCol="6"/>
  <cols>
    <col min="1" max="1" width="6.57142857142857" style="1" customWidth="1"/>
    <col min="2" max="2" width="11.4285714285714" style="1" customWidth="1"/>
    <col min="3" max="3" width="51.4285714285714" style="1" customWidth="1"/>
    <col min="4" max="4" width="12.5714285714286" style="1" customWidth="1"/>
    <col min="5" max="5" width="14.5714285714286" style="1" customWidth="1"/>
    <col min="6" max="6" width="5.71428571428571" style="1" customWidth="1"/>
    <col min="7" max="7" width="17.1428571428571" style="1" customWidth="1"/>
    <col min="8" max="16384" width="9.14285714285714" style="1"/>
  </cols>
  <sheetData>
    <row r="4" spans="1:2">
      <c r="A4" s="24">
        <v>45755</v>
      </c>
      <c r="B4" s="24"/>
    </row>
    <row r="5" spans="1:2">
      <c r="A5" s="24"/>
      <c r="B5" s="24"/>
    </row>
    <row r="6" spans="1:2">
      <c r="A6" s="24"/>
      <c r="B6" s="24"/>
    </row>
    <row r="7" spans="1:1">
      <c r="A7" s="1" t="s">
        <v>204</v>
      </c>
    </row>
    <row r="8" spans="1:1">
      <c r="A8" s="1" t="s">
        <v>205</v>
      </c>
    </row>
    <row r="9" spans="1:1">
      <c r="A9" s="1" t="s">
        <v>206</v>
      </c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7" spans="1:1">
      <c r="A17" s="1" t="s">
        <v>102</v>
      </c>
    </row>
    <row r="18" ht="15" spans="3:3">
      <c r="C18" s="23" t="s">
        <v>43</v>
      </c>
    </row>
    <row r="19" ht="25.5" customHeight="1" spans="1:7">
      <c r="A19" s="25" t="s">
        <v>6</v>
      </c>
      <c r="B19" s="25" t="s">
        <v>7</v>
      </c>
      <c r="C19" s="25" t="s">
        <v>8</v>
      </c>
      <c r="D19" s="25" t="s">
        <v>9</v>
      </c>
      <c r="E19" s="26" t="s">
        <v>10</v>
      </c>
      <c r="F19" s="27"/>
      <c r="G19" s="28" t="s">
        <v>11</v>
      </c>
    </row>
    <row r="20" spans="1:7">
      <c r="A20" s="29">
        <v>5</v>
      </c>
      <c r="B20" s="29" t="s">
        <v>12</v>
      </c>
      <c r="C20" s="30" t="s">
        <v>71</v>
      </c>
      <c r="D20" s="31">
        <v>32995</v>
      </c>
      <c r="E20" s="32">
        <f>(D20*0.76)-4000</f>
        <v>21076.2</v>
      </c>
      <c r="F20" s="29" t="s">
        <v>14</v>
      </c>
      <c r="G20" s="33">
        <f>E20*A20</f>
        <v>105381</v>
      </c>
    </row>
    <row r="21" spans="1:7">
      <c r="A21" s="34"/>
      <c r="B21" s="34"/>
      <c r="C21" s="35" t="s">
        <v>72</v>
      </c>
      <c r="D21" s="36"/>
      <c r="E21" s="37"/>
      <c r="F21" s="34"/>
      <c r="G21" s="38"/>
    </row>
    <row r="22" ht="15" spans="1:7">
      <c r="A22" s="14"/>
      <c r="B22" s="14"/>
      <c r="C22" s="39" t="s">
        <v>73</v>
      </c>
      <c r="D22" s="13"/>
      <c r="E22" s="40"/>
      <c r="F22" s="14"/>
      <c r="G22" s="41"/>
    </row>
    <row r="23" ht="17.25" spans="1:7">
      <c r="A23" s="54" t="s">
        <v>18</v>
      </c>
      <c r="B23" s="65"/>
      <c r="C23" s="65"/>
      <c r="D23" s="55"/>
      <c r="E23" s="56"/>
      <c r="F23" s="66" t="s">
        <v>14</v>
      </c>
      <c r="G23" s="58">
        <f>SUM(G20:G22)</f>
        <v>105381</v>
      </c>
    </row>
    <row r="24" ht="15" spans="1:7">
      <c r="A24" s="9" t="s">
        <v>207</v>
      </c>
      <c r="B24" s="10"/>
      <c r="C24" s="11"/>
      <c r="D24" s="12"/>
      <c r="E24" s="13"/>
      <c r="F24" s="14" t="s">
        <v>14</v>
      </c>
      <c r="G24" s="15">
        <v>51000</v>
      </c>
    </row>
    <row r="25" ht="17.25" spans="1:7">
      <c r="A25" s="54" t="s">
        <v>104</v>
      </c>
      <c r="B25" s="65"/>
      <c r="C25" s="65"/>
      <c r="D25" s="55"/>
      <c r="E25" s="56"/>
      <c r="F25" s="66" t="s">
        <v>14</v>
      </c>
      <c r="G25" s="58">
        <f>SUM(G23:G24)</f>
        <v>156381</v>
      </c>
    </row>
    <row r="26" ht="16.5" spans="1:7">
      <c r="A26" s="59"/>
      <c r="B26" s="59"/>
      <c r="C26" s="59"/>
      <c r="D26" s="59"/>
      <c r="E26" s="59"/>
      <c r="F26" s="88"/>
      <c r="G26" s="61"/>
    </row>
    <row r="27" ht="15" spans="3:3">
      <c r="C27" s="23" t="s">
        <v>52</v>
      </c>
    </row>
    <row r="28" ht="25.5" customHeight="1" spans="1:7">
      <c r="A28" s="25" t="s">
        <v>6</v>
      </c>
      <c r="B28" s="25" t="s">
        <v>7</v>
      </c>
      <c r="C28" s="25" t="s">
        <v>8</v>
      </c>
      <c r="D28" s="25" t="s">
        <v>9</v>
      </c>
      <c r="E28" s="26" t="s">
        <v>10</v>
      </c>
      <c r="F28" s="27"/>
      <c r="G28" s="28" t="s">
        <v>11</v>
      </c>
    </row>
    <row r="29" spans="1:7">
      <c r="A29" s="29">
        <v>5</v>
      </c>
      <c r="B29" s="29" t="s">
        <v>12</v>
      </c>
      <c r="C29" s="30" t="s">
        <v>78</v>
      </c>
      <c r="D29" s="31">
        <v>46595</v>
      </c>
      <c r="E29" s="32">
        <f>(D29*0.76)-7000</f>
        <v>28412.2</v>
      </c>
      <c r="F29" s="29" t="s">
        <v>14</v>
      </c>
      <c r="G29" s="33">
        <f>E29*A29</f>
        <v>142061</v>
      </c>
    </row>
    <row r="30" spans="1:7">
      <c r="A30" s="34"/>
      <c r="B30" s="34"/>
      <c r="C30" s="35" t="s">
        <v>76</v>
      </c>
      <c r="D30" s="36"/>
      <c r="E30" s="37"/>
      <c r="F30" s="34"/>
      <c r="G30" s="38"/>
    </row>
    <row r="31" ht="15" spans="1:7">
      <c r="A31" s="14"/>
      <c r="B31" s="14"/>
      <c r="C31" s="39" t="s">
        <v>79</v>
      </c>
      <c r="D31" s="13"/>
      <c r="E31" s="40"/>
      <c r="F31" s="14"/>
      <c r="G31" s="41"/>
    </row>
    <row r="32" ht="17.25" spans="1:7">
      <c r="A32" s="54" t="s">
        <v>18</v>
      </c>
      <c r="B32" s="65"/>
      <c r="C32" s="65"/>
      <c r="D32" s="55"/>
      <c r="E32" s="56"/>
      <c r="F32" s="66" t="s">
        <v>14</v>
      </c>
      <c r="G32" s="58">
        <f>SUM(G29:G31)</f>
        <v>142061</v>
      </c>
    </row>
    <row r="33" ht="15" spans="1:7">
      <c r="A33" s="9" t="s">
        <v>207</v>
      </c>
      <c r="B33" s="10"/>
      <c r="C33" s="11"/>
      <c r="D33" s="12"/>
      <c r="E33" s="13"/>
      <c r="F33" s="14" t="s">
        <v>14</v>
      </c>
      <c r="G33" s="15">
        <v>51000</v>
      </c>
    </row>
    <row r="34" ht="17.25" spans="1:7">
      <c r="A34" s="54" t="s">
        <v>104</v>
      </c>
      <c r="B34" s="65"/>
      <c r="C34" s="65"/>
      <c r="D34" s="55"/>
      <c r="E34" s="56"/>
      <c r="F34" s="66" t="s">
        <v>14</v>
      </c>
      <c r="G34" s="58">
        <f>SUM(G32:G33)</f>
        <v>193061</v>
      </c>
    </row>
    <row r="35" ht="16.5" spans="1:7">
      <c r="A35" s="59"/>
      <c r="B35" s="59"/>
      <c r="C35" s="59"/>
      <c r="D35" s="59"/>
      <c r="E35" s="59"/>
      <c r="F35" s="88"/>
      <c r="G35" s="61"/>
    </row>
    <row r="36" spans="1:1">
      <c r="A36" s="1" t="s">
        <v>19</v>
      </c>
    </row>
    <row r="37" spans="2:2">
      <c r="B37" s="1" t="s">
        <v>20</v>
      </c>
    </row>
    <row r="38" customFormat="1" ht="15" spans="2:2">
      <c r="B38" s="1"/>
    </row>
    <row r="39" spans="1:1">
      <c r="A39" s="1" t="s">
        <v>21</v>
      </c>
    </row>
    <row r="40" spans="2:2">
      <c r="B40" s="1" t="s">
        <v>83</v>
      </c>
    </row>
    <row r="41" s="2" customFormat="1" spans="2:2">
      <c r="B41" s="1"/>
    </row>
    <row r="42" spans="1:2">
      <c r="A42" s="1" t="s">
        <v>173</v>
      </c>
      <c r="B42" s="1" t="s">
        <v>174</v>
      </c>
    </row>
    <row r="43" spans="2:2">
      <c r="B43" s="1" t="s">
        <v>24</v>
      </c>
    </row>
    <row r="44" s="2" customFormat="1" spans="2:2">
      <c r="B44" s="23" t="s">
        <v>105</v>
      </c>
    </row>
    <row r="45" s="2" customFormat="1" spans="2:2">
      <c r="B45" s="23"/>
    </row>
    <row r="46" spans="2:2">
      <c r="B46" s="1" t="s">
        <v>25</v>
      </c>
    </row>
    <row r="48" spans="2:2">
      <c r="B48" s="1" t="s">
        <v>26</v>
      </c>
    </row>
    <row r="53" spans="1:1">
      <c r="A53" s="1" t="s">
        <v>27</v>
      </c>
    </row>
    <row r="56" spans="1:1">
      <c r="A56" s="1" t="s">
        <v>28</v>
      </c>
    </row>
    <row r="57" spans="1:1">
      <c r="A57" s="1" t="s">
        <v>29</v>
      </c>
    </row>
    <row r="60" spans="1:4">
      <c r="A60" s="1" t="s">
        <v>30</v>
      </c>
      <c r="D60" s="1" t="s">
        <v>31</v>
      </c>
    </row>
    <row r="63" spans="1:4">
      <c r="A63" s="1" t="s">
        <v>32</v>
      </c>
      <c r="D63" s="1" t="s">
        <v>33</v>
      </c>
    </row>
    <row r="64" spans="1:4">
      <c r="A64" s="1" t="s">
        <v>34</v>
      </c>
      <c r="D64" s="1" t="s">
        <v>35</v>
      </c>
    </row>
    <row r="68" spans="1:5">
      <c r="A68" s="1" t="s">
        <v>208</v>
      </c>
      <c r="D68" s="1" t="s">
        <v>37</v>
      </c>
      <c r="E68" s="1" t="s">
        <v>38</v>
      </c>
    </row>
    <row r="69" spans="1:5">
      <c r="A69" s="1" t="s">
        <v>160</v>
      </c>
      <c r="E69" s="1" t="s">
        <v>40</v>
      </c>
    </row>
  </sheetData>
  <mergeCells count="17">
    <mergeCell ref="A4:B4"/>
    <mergeCell ref="A23:E23"/>
    <mergeCell ref="A25:E25"/>
    <mergeCell ref="A32:E32"/>
    <mergeCell ref="A34:E34"/>
    <mergeCell ref="A20:A22"/>
    <mergeCell ref="A29:A31"/>
    <mergeCell ref="B20:B22"/>
    <mergeCell ref="B29:B31"/>
    <mergeCell ref="D20:D22"/>
    <mergeCell ref="D29:D31"/>
    <mergeCell ref="E20:E22"/>
    <mergeCell ref="E29:E31"/>
    <mergeCell ref="F20:F22"/>
    <mergeCell ref="F29:F31"/>
    <mergeCell ref="G20:G22"/>
    <mergeCell ref="G29:G31"/>
  </mergeCells>
  <pageMargins left="0.393055555555556" right="0.17" top="0.865972222222222" bottom="0.590277777777778" header="0.5" footer="0.196527777777778"/>
  <pageSetup paperSize="1" scale="69" orientation="portrait" horizontalDpi="120" verticalDpi="72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4"/>
  <sheetViews>
    <sheetView workbookViewId="0">
      <selection activeCell="A7" sqref="A7"/>
    </sheetView>
  </sheetViews>
  <sheetFormatPr defaultColWidth="9.14285714285714" defaultRowHeight="14.25" outlineLevelCol="6"/>
  <cols>
    <col min="1" max="1" width="7.14285714285714" style="1" customWidth="1"/>
    <col min="2" max="2" width="11.8571428571429" style="1" customWidth="1"/>
    <col min="3" max="3" width="53.2857142857143" style="1" customWidth="1"/>
    <col min="4" max="4" width="14.8571428571429" style="1" customWidth="1"/>
    <col min="5" max="5" width="5.71428571428571" style="1" customWidth="1"/>
    <col min="6" max="6" width="18.5714285714286" style="1" customWidth="1"/>
    <col min="7" max="7" width="17.1428571428571" style="1" customWidth="1"/>
    <col min="8" max="16384" width="9.14285714285714" style="1"/>
  </cols>
  <sheetData>
    <row r="4" spans="1:2">
      <c r="A4" s="24">
        <v>45755</v>
      </c>
      <c r="B4" s="24"/>
    </row>
    <row r="5" spans="1:2">
      <c r="A5" s="24"/>
      <c r="B5" s="24"/>
    </row>
    <row r="6" spans="1:2">
      <c r="A6" s="24"/>
      <c r="B6" s="24"/>
    </row>
    <row r="7" spans="1:1">
      <c r="A7" s="1" t="s">
        <v>209</v>
      </c>
    </row>
    <row r="8" spans="1:1">
      <c r="A8" s="1" t="s">
        <v>210</v>
      </c>
    </row>
    <row r="9" spans="1:1">
      <c r="A9" s="1" t="s">
        <v>211</v>
      </c>
    </row>
    <row r="10" spans="1:1">
      <c r="A10" s="1" t="s">
        <v>212</v>
      </c>
    </row>
    <row r="13" spans="1:1">
      <c r="A13" s="1" t="s">
        <v>2</v>
      </c>
    </row>
    <row r="15" spans="2:2">
      <c r="B15" s="1" t="s">
        <v>3</v>
      </c>
    </row>
    <row r="16" spans="2:2">
      <c r="B16" s="1" t="s">
        <v>4</v>
      </c>
    </row>
    <row r="18" spans="1:1">
      <c r="A18" s="1" t="s">
        <v>102</v>
      </c>
    </row>
    <row r="19" ht="15" spans="3:3">
      <c r="C19" s="23"/>
    </row>
    <row r="20" ht="25.5" customHeight="1" spans="1:6">
      <c r="A20" s="25" t="s">
        <v>6</v>
      </c>
      <c r="B20" s="25" t="s">
        <v>7</v>
      </c>
      <c r="C20" s="25" t="s">
        <v>8</v>
      </c>
      <c r="D20" s="25" t="s">
        <v>9</v>
      </c>
      <c r="E20" s="27"/>
      <c r="F20" s="28" t="s">
        <v>11</v>
      </c>
    </row>
    <row r="21" spans="1:6">
      <c r="A21" s="29">
        <v>2</v>
      </c>
      <c r="B21" s="29" t="s">
        <v>12</v>
      </c>
      <c r="C21" s="30" t="s">
        <v>146</v>
      </c>
      <c r="D21" s="31">
        <v>76595</v>
      </c>
      <c r="E21" s="29" t="s">
        <v>14</v>
      </c>
      <c r="F21" s="33">
        <f>D21*2</f>
        <v>153190</v>
      </c>
    </row>
    <row r="22" spans="1:6">
      <c r="A22" s="34"/>
      <c r="B22" s="34"/>
      <c r="C22" s="35" t="s">
        <v>76</v>
      </c>
      <c r="D22" s="36"/>
      <c r="E22" s="34"/>
      <c r="F22" s="38"/>
    </row>
    <row r="23" ht="15" spans="1:6">
      <c r="A23" s="14"/>
      <c r="B23" s="14"/>
      <c r="C23" s="39" t="s">
        <v>147</v>
      </c>
      <c r="D23" s="13"/>
      <c r="E23" s="14"/>
      <c r="F23" s="41"/>
    </row>
    <row r="24" ht="17.25" spans="1:6">
      <c r="A24" s="116" t="s">
        <v>18</v>
      </c>
      <c r="B24" s="117"/>
      <c r="C24" s="117"/>
      <c r="D24" s="117"/>
      <c r="E24" s="66" t="s">
        <v>14</v>
      </c>
      <c r="F24" s="58">
        <f>SUM(F21:F23)</f>
        <v>153190</v>
      </c>
    </row>
    <row r="25" ht="15" spans="1:6">
      <c r="A25" s="118" t="s">
        <v>103</v>
      </c>
      <c r="B25" s="119"/>
      <c r="C25" s="11"/>
      <c r="D25" s="120"/>
      <c r="E25" s="14" t="s">
        <v>14</v>
      </c>
      <c r="F25" s="15">
        <v>19000</v>
      </c>
    </row>
    <row r="26" ht="15" spans="1:6">
      <c r="A26" s="4" t="s">
        <v>51</v>
      </c>
      <c r="B26" s="5"/>
      <c r="C26" s="5"/>
      <c r="D26" s="5"/>
      <c r="E26" s="14" t="s">
        <v>14</v>
      </c>
      <c r="F26" s="15">
        <v>1000</v>
      </c>
    </row>
    <row r="27" ht="17.25" spans="1:6">
      <c r="A27" s="116" t="s">
        <v>104</v>
      </c>
      <c r="B27" s="117"/>
      <c r="C27" s="117"/>
      <c r="D27" s="117"/>
      <c r="E27" s="66" t="s">
        <v>14</v>
      </c>
      <c r="F27" s="58">
        <f>SUM(F24:F26)</f>
        <v>173190</v>
      </c>
    </row>
    <row r="28" ht="16.5" spans="1:7">
      <c r="A28" s="59"/>
      <c r="B28" s="59"/>
      <c r="C28" s="59"/>
      <c r="D28" s="59"/>
      <c r="E28" s="59"/>
      <c r="F28" s="88"/>
      <c r="G28" s="61"/>
    </row>
    <row r="29" spans="1:1">
      <c r="A29" s="1" t="s">
        <v>19</v>
      </c>
    </row>
    <row r="30" spans="2:2">
      <c r="B30" s="1" t="s">
        <v>20</v>
      </c>
    </row>
    <row r="31" customFormat="1" ht="15" spans="2:2">
      <c r="B31" s="1"/>
    </row>
    <row r="32" spans="1:1">
      <c r="A32" s="1" t="s">
        <v>21</v>
      </c>
    </row>
    <row r="33" spans="2:2">
      <c r="B33" s="1" t="s">
        <v>83</v>
      </c>
    </row>
    <row r="34" s="2" customFormat="1" spans="2:2">
      <c r="B34" s="1"/>
    </row>
    <row r="35" spans="1:2">
      <c r="A35" s="1" t="s">
        <v>173</v>
      </c>
      <c r="B35" s="1" t="s">
        <v>174</v>
      </c>
    </row>
    <row r="36" spans="2:2">
      <c r="B36" s="1" t="s">
        <v>24</v>
      </c>
    </row>
    <row r="37" s="2" customFormat="1" spans="2:2">
      <c r="B37" s="23" t="s">
        <v>213</v>
      </c>
    </row>
    <row r="38" s="2" customFormat="1" spans="2:2">
      <c r="B38" s="23" t="s">
        <v>214</v>
      </c>
    </row>
    <row r="39" s="2" customFormat="1" spans="2:2">
      <c r="B39" s="23"/>
    </row>
    <row r="40" spans="2:2">
      <c r="B40" s="1" t="s">
        <v>25</v>
      </c>
    </row>
    <row r="42" spans="2:2">
      <c r="B42" s="1" t="s">
        <v>26</v>
      </c>
    </row>
    <row r="44" spans="2:2">
      <c r="B44" s="126" t="s">
        <v>215</v>
      </c>
    </row>
    <row r="48" spans="1:1">
      <c r="A48" s="1" t="s">
        <v>27</v>
      </c>
    </row>
    <row r="51" spans="1:1">
      <c r="A51" s="1" t="s">
        <v>28</v>
      </c>
    </row>
    <row r="52" spans="1:1">
      <c r="A52" s="1" t="s">
        <v>29</v>
      </c>
    </row>
    <row r="55" spans="1:4">
      <c r="A55" s="1" t="s">
        <v>30</v>
      </c>
      <c r="D55" s="1" t="s">
        <v>31</v>
      </c>
    </row>
    <row r="58" spans="1:4">
      <c r="A58" s="1" t="s">
        <v>32</v>
      </c>
      <c r="D58" s="1" t="s">
        <v>33</v>
      </c>
    </row>
    <row r="59" spans="1:4">
      <c r="A59" s="1" t="s">
        <v>34</v>
      </c>
      <c r="D59" s="1" t="s">
        <v>35</v>
      </c>
    </row>
    <row r="63" spans="1:5">
      <c r="A63" s="1" t="s">
        <v>216</v>
      </c>
      <c r="D63" s="1" t="s">
        <v>37</v>
      </c>
      <c r="E63" s="1" t="s">
        <v>38</v>
      </c>
    </row>
    <row r="64" spans="1:5">
      <c r="A64" s="1" t="s">
        <v>217</v>
      </c>
      <c r="E64" s="1" t="s">
        <v>40</v>
      </c>
    </row>
  </sheetData>
  <mergeCells count="7">
    <mergeCell ref="A4:B4"/>
    <mergeCell ref="A26:D26"/>
    <mergeCell ref="A21:A23"/>
    <mergeCell ref="B21:B23"/>
    <mergeCell ref="D21:D23"/>
    <mergeCell ref="E21:E23"/>
    <mergeCell ref="F21:F23"/>
  </mergeCells>
  <pageMargins left="0.393055555555556" right="0.17" top="0.865972222222222" bottom="0.590277777777778" header="0.5" footer="0.196527777777778"/>
  <pageSetup paperSize="1" scale="76" orientation="portrait" horizontalDpi="120" verticalDpi="72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5"/>
  <sheetViews>
    <sheetView topLeftCell="A4" workbookViewId="0">
      <selection activeCell="A21" sqref="A21:C23"/>
    </sheetView>
  </sheetViews>
  <sheetFormatPr defaultColWidth="9.14285714285714" defaultRowHeight="14.25" outlineLevelCol="6"/>
  <cols>
    <col min="1" max="1" width="7.14285714285714" style="1" customWidth="1"/>
    <col min="2" max="2" width="11.8571428571429" style="1" customWidth="1"/>
    <col min="3" max="3" width="53.2857142857143" style="1" customWidth="1"/>
    <col min="4" max="4" width="14.8571428571429" style="1" customWidth="1"/>
    <col min="5" max="5" width="5.71428571428571" style="1" customWidth="1"/>
    <col min="6" max="6" width="18.5714285714286" style="1" customWidth="1"/>
    <col min="7" max="7" width="17.1428571428571" style="1" customWidth="1"/>
    <col min="8" max="16384" width="9.14285714285714" style="1"/>
  </cols>
  <sheetData>
    <row r="4" spans="1:2">
      <c r="A4" s="24">
        <v>45755</v>
      </c>
      <c r="B4" s="24"/>
    </row>
    <row r="5" spans="1:2">
      <c r="A5" s="24"/>
      <c r="B5" s="24"/>
    </row>
    <row r="6" spans="1:2">
      <c r="A6" s="24"/>
      <c r="B6" s="24"/>
    </row>
    <row r="7" spans="1:1">
      <c r="A7" s="1" t="s">
        <v>209</v>
      </c>
    </row>
    <row r="8" spans="1:1">
      <c r="A8" s="1" t="s">
        <v>210</v>
      </c>
    </row>
    <row r="9" spans="1:1">
      <c r="A9" s="1" t="s">
        <v>211</v>
      </c>
    </row>
    <row r="10" spans="1:1">
      <c r="A10" s="1" t="s">
        <v>212</v>
      </c>
    </row>
    <row r="13" spans="1:1">
      <c r="A13" s="1" t="s">
        <v>2</v>
      </c>
    </row>
    <row r="15" spans="2:2">
      <c r="B15" s="1" t="s">
        <v>3</v>
      </c>
    </row>
    <row r="16" spans="2:2">
      <c r="B16" s="1" t="s">
        <v>4</v>
      </c>
    </row>
    <row r="18" spans="1:1">
      <c r="A18" s="1" t="s">
        <v>102</v>
      </c>
    </row>
    <row r="19" ht="15" spans="3:3">
      <c r="C19" s="23" t="s">
        <v>43</v>
      </c>
    </row>
    <row r="20" ht="25.5" customHeight="1" spans="1:6">
      <c r="A20" s="25" t="s">
        <v>6</v>
      </c>
      <c r="B20" s="25" t="s">
        <v>7</v>
      </c>
      <c r="C20" s="25" t="s">
        <v>8</v>
      </c>
      <c r="D20" s="25" t="s">
        <v>9</v>
      </c>
      <c r="E20" s="27"/>
      <c r="F20" s="28" t="s">
        <v>11</v>
      </c>
    </row>
    <row r="21" spans="1:6">
      <c r="A21" s="29">
        <v>2</v>
      </c>
      <c r="B21" s="29" t="s">
        <v>12</v>
      </c>
      <c r="C21" s="30" t="s">
        <v>154</v>
      </c>
      <c r="D21" s="31">
        <v>41995</v>
      </c>
      <c r="E21" s="29" t="s">
        <v>14</v>
      </c>
      <c r="F21" s="33">
        <f>D21*2</f>
        <v>83990</v>
      </c>
    </row>
    <row r="22" spans="1:6">
      <c r="A22" s="34"/>
      <c r="B22" s="34"/>
      <c r="C22" s="35" t="s">
        <v>72</v>
      </c>
      <c r="D22" s="36"/>
      <c r="E22" s="34"/>
      <c r="F22" s="38"/>
    </row>
    <row r="23" ht="15" spans="1:6">
      <c r="A23" s="14"/>
      <c r="B23" s="14"/>
      <c r="C23" s="39" t="s">
        <v>155</v>
      </c>
      <c r="D23" s="13"/>
      <c r="E23" s="14"/>
      <c r="F23" s="41"/>
    </row>
    <row r="24" ht="17.25" spans="1:6">
      <c r="A24" s="116" t="s">
        <v>18</v>
      </c>
      <c r="B24" s="117"/>
      <c r="C24" s="117"/>
      <c r="D24" s="117"/>
      <c r="E24" s="66" t="s">
        <v>14</v>
      </c>
      <c r="F24" s="58">
        <f>SUM(F21:F23)</f>
        <v>83990</v>
      </c>
    </row>
    <row r="25" ht="15" spans="1:6">
      <c r="A25" s="118" t="s">
        <v>103</v>
      </c>
      <c r="B25" s="119"/>
      <c r="C25" s="11"/>
      <c r="D25" s="120"/>
      <c r="E25" s="14" t="s">
        <v>14</v>
      </c>
      <c r="F25" s="15">
        <v>19000</v>
      </c>
    </row>
    <row r="26" ht="15" spans="1:6">
      <c r="A26" s="4" t="s">
        <v>51</v>
      </c>
      <c r="B26" s="5"/>
      <c r="C26" s="5"/>
      <c r="D26" s="5"/>
      <c r="E26" s="14" t="s">
        <v>14</v>
      </c>
      <c r="F26" s="15">
        <v>1000</v>
      </c>
    </row>
    <row r="27" ht="17.25" spans="1:6">
      <c r="A27" s="116" t="s">
        <v>104</v>
      </c>
      <c r="B27" s="117"/>
      <c r="C27" s="117"/>
      <c r="D27" s="117"/>
      <c r="E27" s="66" t="s">
        <v>14</v>
      </c>
      <c r="F27" s="58">
        <f>SUM(F24:F26)</f>
        <v>103990</v>
      </c>
    </row>
    <row r="28" ht="16.5" spans="1:7">
      <c r="A28" s="59"/>
      <c r="B28" s="59"/>
      <c r="C28" s="59"/>
      <c r="D28" s="59"/>
      <c r="E28" s="59"/>
      <c r="F28" s="88"/>
      <c r="G28" s="61"/>
    </row>
    <row r="29" ht="15" spans="3:3">
      <c r="C29" s="23" t="s">
        <v>52</v>
      </c>
    </row>
    <row r="30" ht="25.5" customHeight="1" spans="1:6">
      <c r="A30" s="25" t="s">
        <v>6</v>
      </c>
      <c r="B30" s="25" t="s">
        <v>7</v>
      </c>
      <c r="C30" s="25" t="s">
        <v>8</v>
      </c>
      <c r="D30" s="25" t="s">
        <v>9</v>
      </c>
      <c r="E30" s="27"/>
      <c r="F30" s="28" t="s">
        <v>11</v>
      </c>
    </row>
    <row r="31" spans="1:6">
      <c r="A31" s="29">
        <v>2</v>
      </c>
      <c r="B31" s="29" t="s">
        <v>12</v>
      </c>
      <c r="C31" s="30" t="s">
        <v>156</v>
      </c>
      <c r="D31" s="31">
        <v>59595</v>
      </c>
      <c r="E31" s="29" t="s">
        <v>14</v>
      </c>
      <c r="F31" s="33">
        <f>D31*2</f>
        <v>119190</v>
      </c>
    </row>
    <row r="32" spans="1:6">
      <c r="A32" s="34"/>
      <c r="B32" s="34"/>
      <c r="C32" s="35" t="s">
        <v>76</v>
      </c>
      <c r="D32" s="36"/>
      <c r="E32" s="34"/>
      <c r="F32" s="38"/>
    </row>
    <row r="33" ht="15" spans="1:6">
      <c r="A33" s="14"/>
      <c r="B33" s="14"/>
      <c r="C33" s="39" t="s">
        <v>157</v>
      </c>
      <c r="D33" s="13"/>
      <c r="E33" s="14"/>
      <c r="F33" s="41"/>
    </row>
    <row r="34" ht="17.25" spans="1:6">
      <c r="A34" s="116" t="s">
        <v>18</v>
      </c>
      <c r="B34" s="117"/>
      <c r="C34" s="117"/>
      <c r="D34" s="117"/>
      <c r="E34" s="66" t="s">
        <v>14</v>
      </c>
      <c r="F34" s="58">
        <f>SUM(F31:F33)</f>
        <v>119190</v>
      </c>
    </row>
    <row r="35" ht="15" spans="1:6">
      <c r="A35" s="118" t="s">
        <v>103</v>
      </c>
      <c r="B35" s="119"/>
      <c r="C35" s="11"/>
      <c r="D35" s="120"/>
      <c r="E35" s="14" t="s">
        <v>14</v>
      </c>
      <c r="F35" s="15">
        <v>19000</v>
      </c>
    </row>
    <row r="36" ht="15" spans="1:6">
      <c r="A36" s="4" t="s">
        <v>51</v>
      </c>
      <c r="B36" s="5"/>
      <c r="C36" s="5"/>
      <c r="D36" s="5"/>
      <c r="E36" s="14" t="s">
        <v>14</v>
      </c>
      <c r="F36" s="15">
        <v>1000</v>
      </c>
    </row>
    <row r="37" ht="17.25" spans="1:6">
      <c r="A37" s="116" t="s">
        <v>104</v>
      </c>
      <c r="B37" s="117"/>
      <c r="C37" s="117"/>
      <c r="D37" s="117"/>
      <c r="E37" s="66" t="s">
        <v>14</v>
      </c>
      <c r="F37" s="58">
        <f>SUM(F34:F36)</f>
        <v>139190</v>
      </c>
    </row>
    <row r="38" ht="16.5" spans="1:7">
      <c r="A38" s="59"/>
      <c r="B38" s="59"/>
      <c r="C38" s="59"/>
      <c r="D38" s="59"/>
      <c r="E38" s="59"/>
      <c r="F38" s="88"/>
      <c r="G38" s="61"/>
    </row>
    <row r="39" spans="1:1">
      <c r="A39" s="1" t="s">
        <v>19</v>
      </c>
    </row>
    <row r="40" spans="2:2">
      <c r="B40" s="1" t="s">
        <v>20</v>
      </c>
    </row>
    <row r="41" customFormat="1" ht="15" spans="2:2">
      <c r="B41" s="1"/>
    </row>
    <row r="42" spans="1:1">
      <c r="A42" s="1" t="s">
        <v>21</v>
      </c>
    </row>
    <row r="43" spans="2:2">
      <c r="B43" s="1" t="s">
        <v>83</v>
      </c>
    </row>
    <row r="44" s="2" customFormat="1" spans="2:2">
      <c r="B44" s="1"/>
    </row>
    <row r="45" spans="1:1">
      <c r="A45" s="1" t="s">
        <v>173</v>
      </c>
    </row>
    <row r="46" spans="2:2">
      <c r="B46" s="1" t="s">
        <v>174</v>
      </c>
    </row>
    <row r="47" spans="2:2">
      <c r="B47" s="1" t="s">
        <v>24</v>
      </c>
    </row>
    <row r="48" s="2" customFormat="1" spans="2:2">
      <c r="B48" s="23" t="s">
        <v>213</v>
      </c>
    </row>
    <row r="49" s="2" customFormat="1" spans="2:2">
      <c r="B49" s="23" t="s">
        <v>214</v>
      </c>
    </row>
    <row r="50" s="2" customFormat="1" spans="2:2">
      <c r="B50" s="23"/>
    </row>
    <row r="51" spans="2:2">
      <c r="B51" s="1" t="s">
        <v>25</v>
      </c>
    </row>
    <row r="53" spans="2:2">
      <c r="B53" s="1" t="s">
        <v>26</v>
      </c>
    </row>
    <row r="56" spans="2:2">
      <c r="B56" s="126" t="s">
        <v>218</v>
      </c>
    </row>
    <row r="59" spans="1:1">
      <c r="A59" s="1" t="s">
        <v>27</v>
      </c>
    </row>
    <row r="62" spans="1:1">
      <c r="A62" s="1" t="s">
        <v>28</v>
      </c>
    </row>
    <row r="63" spans="1:1">
      <c r="A63" s="1" t="s">
        <v>29</v>
      </c>
    </row>
    <row r="66" spans="1:4">
      <c r="A66" s="1" t="s">
        <v>30</v>
      </c>
      <c r="D66" s="1" t="s">
        <v>31</v>
      </c>
    </row>
    <row r="69" spans="1:4">
      <c r="A69" s="1" t="s">
        <v>32</v>
      </c>
      <c r="D69" s="1" t="s">
        <v>33</v>
      </c>
    </row>
    <row r="70" spans="1:4">
      <c r="A70" s="1" t="s">
        <v>34</v>
      </c>
      <c r="D70" s="1" t="s">
        <v>35</v>
      </c>
    </row>
    <row r="74" spans="1:5">
      <c r="A74" s="1" t="s">
        <v>219</v>
      </c>
      <c r="D74" s="1" t="s">
        <v>37</v>
      </c>
      <c r="E74" s="1" t="s">
        <v>38</v>
      </c>
    </row>
    <row r="75" spans="1:5">
      <c r="A75" s="1" t="s">
        <v>217</v>
      </c>
      <c r="E75" s="1" t="s">
        <v>40</v>
      </c>
    </row>
  </sheetData>
  <mergeCells count="13">
    <mergeCell ref="A4:B4"/>
    <mergeCell ref="A26:D26"/>
    <mergeCell ref="A36:D36"/>
    <mergeCell ref="A21:A23"/>
    <mergeCell ref="A31:A33"/>
    <mergeCell ref="B21:B23"/>
    <mergeCell ref="B31:B33"/>
    <mergeCell ref="D21:D23"/>
    <mergeCell ref="D31:D33"/>
    <mergeCell ref="E21:E23"/>
    <mergeCell ref="E31:E33"/>
    <mergeCell ref="F21:F23"/>
    <mergeCell ref="F31:F33"/>
  </mergeCells>
  <pageMargins left="0.393055555555556" right="0.17" top="0.865972222222222" bottom="0.590277777777778" header="0.5" footer="0.196527777777778"/>
  <pageSetup paperSize="1" scale="64" orientation="portrait" horizontalDpi="120" verticalDpi="72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2"/>
  <sheetViews>
    <sheetView workbookViewId="0">
      <selection activeCell="A7" sqref="A7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3.5714285714286" style="1" customWidth="1"/>
    <col min="4" max="4" width="12.5714285714286" style="1" customWidth="1"/>
    <col min="5" max="5" width="14.5714285714286" style="1" customWidth="1"/>
    <col min="6" max="6" width="5.71428571428571" style="1" customWidth="1"/>
    <col min="7" max="7" width="17.2857142857143" style="1" customWidth="1"/>
    <col min="8" max="16384" width="9.14285714285714" style="1"/>
  </cols>
  <sheetData>
    <row r="4" spans="1:2">
      <c r="A4" s="24">
        <v>45755</v>
      </c>
      <c r="B4" s="24"/>
    </row>
    <row r="5" spans="1:2">
      <c r="A5" s="24"/>
      <c r="B5" s="24"/>
    </row>
    <row r="6" spans="1:2">
      <c r="A6" s="24"/>
      <c r="B6" s="24"/>
    </row>
    <row r="7" spans="1:1">
      <c r="A7" s="1" t="s">
        <v>220</v>
      </c>
    </row>
    <row r="8" spans="1:1">
      <c r="A8" s="1" t="s">
        <v>221</v>
      </c>
    </row>
    <row r="9" spans="1:1">
      <c r="A9" s="1" t="s">
        <v>222</v>
      </c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7" spans="1:1">
      <c r="A17" s="1" t="s">
        <v>102</v>
      </c>
    </row>
    <row r="18" ht="15" spans="3:3">
      <c r="C18" s="23"/>
    </row>
    <row r="19" ht="25.5" customHeight="1" spans="1:7">
      <c r="A19" s="25" t="s">
        <v>6</v>
      </c>
      <c r="B19" s="25" t="s">
        <v>7</v>
      </c>
      <c r="C19" s="25" t="s">
        <v>8</v>
      </c>
      <c r="D19" s="25" t="s">
        <v>9</v>
      </c>
      <c r="E19" s="26" t="s">
        <v>10</v>
      </c>
      <c r="F19" s="27"/>
      <c r="G19" s="28" t="s">
        <v>11</v>
      </c>
    </row>
    <row r="20" spans="1:7">
      <c r="A20" s="29">
        <v>1</v>
      </c>
      <c r="B20" s="29" t="s">
        <v>12</v>
      </c>
      <c r="C20" s="30" t="s">
        <v>146</v>
      </c>
      <c r="D20" s="31">
        <v>76595</v>
      </c>
      <c r="E20" s="32">
        <f>(D20*0.76)-7000</f>
        <v>51212.2</v>
      </c>
      <c r="F20" s="29" t="s">
        <v>14</v>
      </c>
      <c r="G20" s="33">
        <f>E20*A20</f>
        <v>51212.2</v>
      </c>
    </row>
    <row r="21" spans="1:7">
      <c r="A21" s="34"/>
      <c r="B21" s="34"/>
      <c r="C21" s="35" t="s">
        <v>76</v>
      </c>
      <c r="D21" s="36"/>
      <c r="E21" s="37"/>
      <c r="F21" s="34"/>
      <c r="G21" s="38"/>
    </row>
    <row r="22" ht="15" spans="1:7">
      <c r="A22" s="14"/>
      <c r="B22" s="14"/>
      <c r="C22" s="39" t="s">
        <v>147</v>
      </c>
      <c r="D22" s="13"/>
      <c r="E22" s="40"/>
      <c r="F22" s="14"/>
      <c r="G22" s="41"/>
    </row>
    <row r="23" customFormat="1" ht="15" spans="1:7">
      <c r="A23" s="29">
        <v>1</v>
      </c>
      <c r="B23" s="42" t="s">
        <v>12</v>
      </c>
      <c r="C23" s="43" t="s">
        <v>111</v>
      </c>
      <c r="D23" s="44">
        <v>48695</v>
      </c>
      <c r="E23" s="32">
        <f>(D23*0.76)-1800</f>
        <v>35208.2</v>
      </c>
      <c r="F23" s="29" t="s">
        <v>14</v>
      </c>
      <c r="G23" s="45">
        <f>E23*A23</f>
        <v>35208.2</v>
      </c>
    </row>
    <row r="24" customFormat="1" ht="15" spans="1:7">
      <c r="A24" s="34"/>
      <c r="B24" s="46"/>
      <c r="C24" s="47" t="s">
        <v>45</v>
      </c>
      <c r="D24" s="48"/>
      <c r="E24" s="37"/>
      <c r="F24" s="34"/>
      <c r="G24" s="49"/>
    </row>
    <row r="25" customFormat="1" ht="15" spans="1:7">
      <c r="A25" s="34"/>
      <c r="B25" s="46"/>
      <c r="C25" s="47" t="s">
        <v>112</v>
      </c>
      <c r="D25" s="48"/>
      <c r="E25" s="37"/>
      <c r="F25" s="34"/>
      <c r="G25" s="49"/>
    </row>
    <row r="26" customFormat="1" ht="15.75" spans="1:7">
      <c r="A26" s="14"/>
      <c r="B26" s="50"/>
      <c r="C26" s="51" t="s">
        <v>113</v>
      </c>
      <c r="D26" s="52"/>
      <c r="E26" s="40"/>
      <c r="F26" s="14"/>
      <c r="G26" s="53"/>
    </row>
    <row r="27" customFormat="1" ht="15" spans="1:7">
      <c r="A27" s="29">
        <v>1</v>
      </c>
      <c r="B27" s="29" t="s">
        <v>12</v>
      </c>
      <c r="C27" s="43" t="s">
        <v>48</v>
      </c>
      <c r="D27" s="31">
        <v>43595</v>
      </c>
      <c r="E27" s="32">
        <f>(D27*0.76)-1800</f>
        <v>31332.2</v>
      </c>
      <c r="F27" s="29" t="s">
        <v>14</v>
      </c>
      <c r="G27" s="33">
        <f>E27*A27</f>
        <v>31332.2</v>
      </c>
    </row>
    <row r="28" customFormat="1" ht="15" spans="1:7">
      <c r="A28" s="34"/>
      <c r="B28" s="34"/>
      <c r="C28" s="47" t="s">
        <v>45</v>
      </c>
      <c r="D28" s="36"/>
      <c r="E28" s="37"/>
      <c r="F28" s="34"/>
      <c r="G28" s="38"/>
    </row>
    <row r="29" customFormat="1" ht="15" spans="1:7">
      <c r="A29" s="34"/>
      <c r="B29" s="34"/>
      <c r="C29" s="47" t="s">
        <v>49</v>
      </c>
      <c r="D29" s="36"/>
      <c r="E29" s="37"/>
      <c r="F29" s="34"/>
      <c r="G29" s="38"/>
    </row>
    <row r="30" customFormat="1" ht="15.75" spans="1:7">
      <c r="A30" s="14"/>
      <c r="B30" s="14"/>
      <c r="C30" s="51" t="s">
        <v>50</v>
      </c>
      <c r="D30" s="13"/>
      <c r="E30" s="40"/>
      <c r="F30" s="14"/>
      <c r="G30" s="41"/>
    </row>
    <row r="31" ht="17.25" spans="1:7">
      <c r="A31" s="54" t="s">
        <v>18</v>
      </c>
      <c r="B31" s="65"/>
      <c r="C31" s="65"/>
      <c r="D31" s="55"/>
      <c r="E31" s="56"/>
      <c r="F31" s="66" t="s">
        <v>14</v>
      </c>
      <c r="G31" s="58">
        <f>SUM(G20:G30)</f>
        <v>117752.6</v>
      </c>
    </row>
    <row r="32" ht="15" spans="1:7">
      <c r="A32" s="9" t="s">
        <v>103</v>
      </c>
      <c r="B32" s="10"/>
      <c r="C32" s="11"/>
      <c r="D32" s="12"/>
      <c r="E32" s="13"/>
      <c r="F32" s="14" t="s">
        <v>14</v>
      </c>
      <c r="G32" s="15">
        <v>42130</v>
      </c>
    </row>
    <row r="33" customFormat="1" ht="15.75" spans="1:8">
      <c r="A33" s="4" t="s">
        <v>51</v>
      </c>
      <c r="B33" s="16"/>
      <c r="C33" s="16"/>
      <c r="D33" s="5"/>
      <c r="E33" s="6"/>
      <c r="F33" s="17" t="s">
        <v>14</v>
      </c>
      <c r="G33" s="8">
        <v>600</v>
      </c>
      <c r="H33" s="2"/>
    </row>
    <row r="34" ht="17.25" spans="1:7">
      <c r="A34" s="54" t="s">
        <v>104</v>
      </c>
      <c r="B34" s="65"/>
      <c r="C34" s="65"/>
      <c r="D34" s="55"/>
      <c r="E34" s="56"/>
      <c r="F34" s="66" t="s">
        <v>14</v>
      </c>
      <c r="G34" s="58">
        <f>SUM(G31:G33)</f>
        <v>160482.6</v>
      </c>
    </row>
    <row r="35" ht="16.5" spans="1:7">
      <c r="A35" s="59"/>
      <c r="B35" s="59"/>
      <c r="C35" s="59"/>
      <c r="D35" s="59"/>
      <c r="E35" s="59"/>
      <c r="F35" s="88"/>
      <c r="G35" s="61"/>
    </row>
    <row r="36" spans="1:1">
      <c r="A36" s="1" t="s">
        <v>19</v>
      </c>
    </row>
    <row r="37" spans="2:2">
      <c r="B37" s="1" t="s">
        <v>20</v>
      </c>
    </row>
    <row r="38" customFormat="1" ht="15" spans="2:2">
      <c r="B38" s="1"/>
    </row>
    <row r="39" spans="1:1">
      <c r="A39" s="1" t="s">
        <v>21</v>
      </c>
    </row>
    <row r="40" spans="2:2">
      <c r="B40" s="1" t="s">
        <v>83</v>
      </c>
    </row>
    <row r="41" customFormat="1" ht="15" spans="2:2">
      <c r="B41" s="1" t="s">
        <v>62</v>
      </c>
    </row>
    <row r="42" s="2" customFormat="1" spans="2:2">
      <c r="B42" s="1"/>
    </row>
    <row r="43" spans="1:2">
      <c r="A43" s="1" t="s">
        <v>173</v>
      </c>
      <c r="B43" s="1" t="s">
        <v>174</v>
      </c>
    </row>
    <row r="44" spans="2:2">
      <c r="B44" s="1" t="s">
        <v>24</v>
      </c>
    </row>
    <row r="45" s="2" customFormat="1" spans="2:2">
      <c r="B45" s="23" t="s">
        <v>105</v>
      </c>
    </row>
    <row r="46" s="2" customFormat="1" spans="2:2">
      <c r="B46" s="23"/>
    </row>
    <row r="47" spans="2:2">
      <c r="B47" s="1" t="s">
        <v>25</v>
      </c>
    </row>
    <row r="49" spans="2:2">
      <c r="B49" s="1" t="s">
        <v>26</v>
      </c>
    </row>
    <row r="51" spans="2:2">
      <c r="B51" s="114" t="s">
        <v>223</v>
      </c>
    </row>
    <row r="55" spans="1:1">
      <c r="A55" s="1" t="s">
        <v>27</v>
      </c>
    </row>
    <row r="58" spans="1:1">
      <c r="A58" s="1" t="s">
        <v>28</v>
      </c>
    </row>
    <row r="59" spans="1:1">
      <c r="A59" s="1" t="s">
        <v>29</v>
      </c>
    </row>
    <row r="62" spans="1:4">
      <c r="A62" s="1" t="s">
        <v>30</v>
      </c>
      <c r="D62" s="1" t="s">
        <v>31</v>
      </c>
    </row>
    <row r="65" spans="1:4">
      <c r="A65" s="1" t="s">
        <v>32</v>
      </c>
      <c r="D65" s="1" t="s">
        <v>33</v>
      </c>
    </row>
    <row r="66" spans="1:4">
      <c r="A66" s="1" t="s">
        <v>34</v>
      </c>
      <c r="D66" s="1" t="s">
        <v>35</v>
      </c>
    </row>
    <row r="71" spans="1:5">
      <c r="A71" s="1" t="s">
        <v>224</v>
      </c>
      <c r="D71" s="1" t="s">
        <v>37</v>
      </c>
      <c r="E71" s="1" t="s">
        <v>38</v>
      </c>
    </row>
    <row r="72" spans="1:5">
      <c r="A72" s="1" t="s">
        <v>225</v>
      </c>
      <c r="E72" s="1" t="s">
        <v>40</v>
      </c>
    </row>
  </sheetData>
  <mergeCells count="22">
    <mergeCell ref="A4:B4"/>
    <mergeCell ref="A31:E31"/>
    <mergeCell ref="A33:E33"/>
    <mergeCell ref="A34:E34"/>
    <mergeCell ref="A20:A22"/>
    <mergeCell ref="A23:A26"/>
    <mergeCell ref="A27:A30"/>
    <mergeCell ref="B20:B22"/>
    <mergeCell ref="B23:B26"/>
    <mergeCell ref="B27:B30"/>
    <mergeCell ref="D20:D22"/>
    <mergeCell ref="D23:D26"/>
    <mergeCell ref="D27:D30"/>
    <mergeCell ref="E20:E22"/>
    <mergeCell ref="E23:E26"/>
    <mergeCell ref="E27:E30"/>
    <mergeCell ref="F20:F22"/>
    <mergeCell ref="F23:F26"/>
    <mergeCell ref="F27:F30"/>
    <mergeCell ref="G20:G22"/>
    <mergeCell ref="G23:G26"/>
    <mergeCell ref="G27:G30"/>
  </mergeCells>
  <pageMargins left="0.393055555555556" right="0.17" top="0.865972222222222" bottom="0.590277777777778" header="0.5" footer="0.196527777777778"/>
  <pageSetup paperSize="1" scale="67" orientation="portrait" horizontalDpi="120" verticalDpi="72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2"/>
  <sheetViews>
    <sheetView workbookViewId="0">
      <selection activeCell="A7" sqref="A7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3.5714285714286" style="1" customWidth="1"/>
    <col min="4" max="4" width="12.5714285714286" style="1" customWidth="1"/>
    <col min="5" max="5" width="14.5714285714286" style="1" customWidth="1"/>
    <col min="6" max="6" width="5.71428571428571" style="1" customWidth="1"/>
    <col min="7" max="7" width="17.2857142857143" style="1" customWidth="1"/>
    <col min="8" max="16384" width="9.14285714285714" style="1"/>
  </cols>
  <sheetData>
    <row r="4" spans="1:2">
      <c r="A4" s="24">
        <v>45755</v>
      </c>
      <c r="B4" s="24"/>
    </row>
    <row r="5" spans="1:2">
      <c r="A5" s="24"/>
      <c r="B5" s="24"/>
    </row>
    <row r="6" spans="1:2">
      <c r="A6" s="24"/>
      <c r="B6" s="24"/>
    </row>
    <row r="7" spans="1:1">
      <c r="A7" s="1" t="s">
        <v>226</v>
      </c>
    </row>
    <row r="8" spans="1:1">
      <c r="A8" s="1" t="s">
        <v>221</v>
      </c>
    </row>
    <row r="9" spans="1:1">
      <c r="A9" s="1" t="s">
        <v>222</v>
      </c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7" spans="1:1">
      <c r="A17" s="1" t="s">
        <v>102</v>
      </c>
    </row>
    <row r="18" ht="15" spans="3:3">
      <c r="C18" s="23"/>
    </row>
    <row r="19" ht="25.5" customHeight="1" spans="1:7">
      <c r="A19" s="25" t="s">
        <v>6</v>
      </c>
      <c r="B19" s="25" t="s">
        <v>7</v>
      </c>
      <c r="C19" s="25" t="s">
        <v>8</v>
      </c>
      <c r="D19" s="25" t="s">
        <v>9</v>
      </c>
      <c r="E19" s="26" t="s">
        <v>10</v>
      </c>
      <c r="F19" s="27"/>
      <c r="G19" s="28" t="s">
        <v>11</v>
      </c>
    </row>
    <row r="20" spans="1:7">
      <c r="A20" s="29">
        <v>1</v>
      </c>
      <c r="B20" s="29" t="s">
        <v>12</v>
      </c>
      <c r="C20" s="30" t="s">
        <v>146</v>
      </c>
      <c r="D20" s="31">
        <v>76595</v>
      </c>
      <c r="E20" s="32">
        <f>(D20*0.76)-7000</f>
        <v>51212.2</v>
      </c>
      <c r="F20" s="29" t="s">
        <v>14</v>
      </c>
      <c r="G20" s="33">
        <f>E20*A20</f>
        <v>51212.2</v>
      </c>
    </row>
    <row r="21" spans="1:7">
      <c r="A21" s="34"/>
      <c r="B21" s="34"/>
      <c r="C21" s="35" t="s">
        <v>76</v>
      </c>
      <c r="D21" s="36"/>
      <c r="E21" s="37"/>
      <c r="F21" s="34"/>
      <c r="G21" s="38"/>
    </row>
    <row r="22" ht="15" spans="1:7">
      <c r="A22" s="14"/>
      <c r="B22" s="14"/>
      <c r="C22" s="39" t="s">
        <v>147</v>
      </c>
      <c r="D22" s="13"/>
      <c r="E22" s="40"/>
      <c r="F22" s="14"/>
      <c r="G22" s="41"/>
    </row>
    <row r="23" customFormat="1" ht="15" spans="1:7">
      <c r="A23" s="29">
        <v>1</v>
      </c>
      <c r="B23" s="29" t="s">
        <v>12</v>
      </c>
      <c r="C23" s="43" t="s">
        <v>48</v>
      </c>
      <c r="D23" s="31">
        <v>43595</v>
      </c>
      <c r="E23" s="32">
        <f>(D23*0.76)-1800</f>
        <v>31332.2</v>
      </c>
      <c r="F23" s="29" t="s">
        <v>14</v>
      </c>
      <c r="G23" s="33">
        <f>E23*A23</f>
        <v>31332.2</v>
      </c>
    </row>
    <row r="24" customFormat="1" ht="15" spans="1:7">
      <c r="A24" s="34"/>
      <c r="B24" s="34"/>
      <c r="C24" s="47" t="s">
        <v>45</v>
      </c>
      <c r="D24" s="36"/>
      <c r="E24" s="37"/>
      <c r="F24" s="34"/>
      <c r="G24" s="38"/>
    </row>
    <row r="25" customFormat="1" ht="15" spans="1:7">
      <c r="A25" s="34"/>
      <c r="B25" s="34"/>
      <c r="C25" s="47" t="s">
        <v>49</v>
      </c>
      <c r="D25" s="36"/>
      <c r="E25" s="37"/>
      <c r="F25" s="34"/>
      <c r="G25" s="38"/>
    </row>
    <row r="26" customFormat="1" ht="15.75" spans="1:7">
      <c r="A26" s="14"/>
      <c r="B26" s="14"/>
      <c r="C26" s="51" t="s">
        <v>50</v>
      </c>
      <c r="D26" s="13"/>
      <c r="E26" s="40"/>
      <c r="F26" s="14"/>
      <c r="G26" s="41"/>
    </row>
    <row r="27" customFormat="1" ht="15" spans="1:7">
      <c r="A27" s="29">
        <v>1</v>
      </c>
      <c r="B27" s="42" t="s">
        <v>12</v>
      </c>
      <c r="C27" s="43" t="s">
        <v>44</v>
      </c>
      <c r="D27" s="44">
        <v>32995</v>
      </c>
      <c r="E27" s="32">
        <f>(D27*0.76)-1300</f>
        <v>23776.2</v>
      </c>
      <c r="F27" s="29" t="s">
        <v>14</v>
      </c>
      <c r="G27" s="45">
        <f>E27*A27</f>
        <v>23776.2</v>
      </c>
    </row>
    <row r="28" customFormat="1" ht="15" spans="1:7">
      <c r="A28" s="34"/>
      <c r="B28" s="46"/>
      <c r="C28" s="47" t="s">
        <v>45</v>
      </c>
      <c r="D28" s="48"/>
      <c r="E28" s="37"/>
      <c r="F28" s="34"/>
      <c r="G28" s="49"/>
    </row>
    <row r="29" customFormat="1" ht="15" spans="1:7">
      <c r="A29" s="34"/>
      <c r="B29" s="46"/>
      <c r="C29" s="47" t="s">
        <v>46</v>
      </c>
      <c r="D29" s="48"/>
      <c r="E29" s="37"/>
      <c r="F29" s="34"/>
      <c r="G29" s="49"/>
    </row>
    <row r="30" customFormat="1" ht="15.75" spans="1:7">
      <c r="A30" s="14"/>
      <c r="B30" s="50"/>
      <c r="C30" s="51" t="s">
        <v>47</v>
      </c>
      <c r="D30" s="52"/>
      <c r="E30" s="40"/>
      <c r="F30" s="14"/>
      <c r="G30" s="53"/>
    </row>
    <row r="31" ht="17.25" spans="1:7">
      <c r="A31" s="54" t="s">
        <v>18</v>
      </c>
      <c r="B31" s="65"/>
      <c r="C31" s="65"/>
      <c r="D31" s="55"/>
      <c r="E31" s="56"/>
      <c r="F31" s="66" t="s">
        <v>14</v>
      </c>
      <c r="G31" s="58">
        <f>SUM(G20:G30)</f>
        <v>106320.6</v>
      </c>
    </row>
    <row r="32" ht="15" spans="1:7">
      <c r="A32" s="9" t="s">
        <v>103</v>
      </c>
      <c r="B32" s="10"/>
      <c r="C32" s="11"/>
      <c r="D32" s="12"/>
      <c r="E32" s="13"/>
      <c r="F32" s="14" t="s">
        <v>14</v>
      </c>
      <c r="G32" s="15">
        <v>32210</v>
      </c>
    </row>
    <row r="33" customFormat="1" ht="15.75" spans="1:8">
      <c r="A33" s="4" t="s">
        <v>51</v>
      </c>
      <c r="B33" s="16"/>
      <c r="C33" s="16"/>
      <c r="D33" s="5"/>
      <c r="E33" s="6"/>
      <c r="F33" s="17" t="s">
        <v>14</v>
      </c>
      <c r="G33" s="8">
        <v>600</v>
      </c>
      <c r="H33" s="2"/>
    </row>
    <row r="34" ht="17.25" spans="1:7">
      <c r="A34" s="54" t="s">
        <v>104</v>
      </c>
      <c r="B34" s="65"/>
      <c r="C34" s="65"/>
      <c r="D34" s="55"/>
      <c r="E34" s="56"/>
      <c r="F34" s="66" t="s">
        <v>14</v>
      </c>
      <c r="G34" s="58">
        <f>SUM(G31:G33)</f>
        <v>139130.6</v>
      </c>
    </row>
    <row r="35" ht="16.5" spans="1:7">
      <c r="A35" s="59"/>
      <c r="B35" s="59"/>
      <c r="C35" s="59"/>
      <c r="D35" s="59"/>
      <c r="E35" s="59"/>
      <c r="F35" s="88"/>
      <c r="G35" s="61"/>
    </row>
    <row r="36" spans="1:1">
      <c r="A36" s="1" t="s">
        <v>19</v>
      </c>
    </row>
    <row r="37" spans="2:2">
      <c r="B37" s="1" t="s">
        <v>20</v>
      </c>
    </row>
    <row r="38" customFormat="1" ht="15" spans="2:2">
      <c r="B38" s="1"/>
    </row>
    <row r="39" spans="1:1">
      <c r="A39" s="1" t="s">
        <v>21</v>
      </c>
    </row>
    <row r="40" spans="2:2">
      <c r="B40" s="1" t="s">
        <v>83</v>
      </c>
    </row>
    <row r="41" customFormat="1" ht="15" spans="2:2">
      <c r="B41" s="1" t="s">
        <v>62</v>
      </c>
    </row>
    <row r="42" s="2" customFormat="1" spans="2:2">
      <c r="B42" s="1"/>
    </row>
    <row r="43" spans="1:2">
      <c r="A43" s="1" t="s">
        <v>173</v>
      </c>
      <c r="B43" s="1" t="s">
        <v>174</v>
      </c>
    </row>
    <row r="44" spans="2:2">
      <c r="B44" s="1" t="s">
        <v>24</v>
      </c>
    </row>
    <row r="45" s="2" customFormat="1" spans="2:2">
      <c r="B45" s="23" t="s">
        <v>105</v>
      </c>
    </row>
    <row r="46" s="2" customFormat="1" spans="2:2">
      <c r="B46" s="23"/>
    </row>
    <row r="47" spans="2:2">
      <c r="B47" s="1" t="s">
        <v>25</v>
      </c>
    </row>
    <row r="49" spans="2:2">
      <c r="B49" s="1" t="s">
        <v>26</v>
      </c>
    </row>
    <row r="51" spans="2:2">
      <c r="B51" s="114" t="s">
        <v>223</v>
      </c>
    </row>
    <row r="55" spans="1:1">
      <c r="A55" s="1" t="s">
        <v>27</v>
      </c>
    </row>
    <row r="58" spans="1:1">
      <c r="A58" s="1" t="s">
        <v>28</v>
      </c>
    </row>
    <row r="59" spans="1:1">
      <c r="A59" s="1" t="s">
        <v>29</v>
      </c>
    </row>
    <row r="62" spans="1:4">
      <c r="A62" s="1" t="s">
        <v>30</v>
      </c>
      <c r="D62" s="1" t="s">
        <v>31</v>
      </c>
    </row>
    <row r="65" spans="1:4">
      <c r="A65" s="1" t="s">
        <v>32</v>
      </c>
      <c r="D65" s="1" t="s">
        <v>33</v>
      </c>
    </row>
    <row r="66" spans="1:4">
      <c r="A66" s="1" t="s">
        <v>34</v>
      </c>
      <c r="D66" s="1" t="s">
        <v>35</v>
      </c>
    </row>
    <row r="71" spans="1:5">
      <c r="A71" s="1" t="s">
        <v>227</v>
      </c>
      <c r="D71" s="1" t="s">
        <v>37</v>
      </c>
      <c r="E71" s="1" t="s">
        <v>38</v>
      </c>
    </row>
    <row r="72" spans="1:5">
      <c r="A72" s="1" t="s">
        <v>228</v>
      </c>
      <c r="E72" s="1" t="s">
        <v>40</v>
      </c>
    </row>
  </sheetData>
  <mergeCells count="22">
    <mergeCell ref="A4:B4"/>
    <mergeCell ref="A31:E31"/>
    <mergeCell ref="A33:E33"/>
    <mergeCell ref="A34:E34"/>
    <mergeCell ref="A20:A22"/>
    <mergeCell ref="A23:A26"/>
    <mergeCell ref="A27:A30"/>
    <mergeCell ref="B20:B22"/>
    <mergeCell ref="B23:B26"/>
    <mergeCell ref="B27:B30"/>
    <mergeCell ref="D20:D22"/>
    <mergeCell ref="D23:D26"/>
    <mergeCell ref="D27:D30"/>
    <mergeCell ref="E20:E22"/>
    <mergeCell ref="E23:E26"/>
    <mergeCell ref="E27:E30"/>
    <mergeCell ref="F20:F22"/>
    <mergeCell ref="F23:F26"/>
    <mergeCell ref="F27:F30"/>
    <mergeCell ref="G20:G22"/>
    <mergeCell ref="G23:G26"/>
    <mergeCell ref="G27:G30"/>
  </mergeCells>
  <pageMargins left="0.393055555555556" right="0.17" top="0.865972222222222" bottom="0.590277777777778" header="0.5" footer="0.196527777777778"/>
  <pageSetup paperSize="1" scale="67" orientation="portrait" horizontalDpi="120" verticalDpi="72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2"/>
  <sheetViews>
    <sheetView topLeftCell="A3" workbookViewId="0">
      <selection activeCell="A7" sqref="A7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3.5714285714286" style="1" customWidth="1"/>
    <col min="4" max="4" width="12.5714285714286" style="1" customWidth="1"/>
    <col min="5" max="5" width="14.5714285714286" style="1" customWidth="1"/>
    <col min="6" max="6" width="5.71428571428571" style="1" customWidth="1"/>
    <col min="7" max="7" width="17.2857142857143" style="1" customWidth="1"/>
    <col min="8" max="16384" width="9.14285714285714" style="1"/>
  </cols>
  <sheetData>
    <row r="4" spans="1:2">
      <c r="A4" s="24">
        <v>45755</v>
      </c>
      <c r="B4" s="24"/>
    </row>
    <row r="5" spans="1:2">
      <c r="A5" s="24"/>
      <c r="B5" s="24"/>
    </row>
    <row r="6" spans="1:2">
      <c r="A6" s="24"/>
      <c r="B6" s="24"/>
    </row>
    <row r="7" spans="1:1">
      <c r="A7" s="1" t="s">
        <v>229</v>
      </c>
    </row>
    <row r="8" spans="1:1">
      <c r="A8" s="1" t="s">
        <v>221</v>
      </c>
    </row>
    <row r="9" spans="1:1">
      <c r="A9" s="1" t="s">
        <v>222</v>
      </c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7" spans="1:1">
      <c r="A17" s="1" t="s">
        <v>102</v>
      </c>
    </row>
    <row r="18" ht="15" spans="3:3">
      <c r="C18" s="23"/>
    </row>
    <row r="19" ht="25.5" customHeight="1" spans="1:7">
      <c r="A19" s="25" t="s">
        <v>6</v>
      </c>
      <c r="B19" s="25" t="s">
        <v>7</v>
      </c>
      <c r="C19" s="25" t="s">
        <v>8</v>
      </c>
      <c r="D19" s="25" t="s">
        <v>9</v>
      </c>
      <c r="E19" s="26" t="s">
        <v>10</v>
      </c>
      <c r="F19" s="27"/>
      <c r="G19" s="28" t="s">
        <v>11</v>
      </c>
    </row>
    <row r="20" spans="1:7">
      <c r="A20" s="29">
        <v>1</v>
      </c>
      <c r="B20" s="29" t="s">
        <v>12</v>
      </c>
      <c r="C20" s="30" t="s">
        <v>146</v>
      </c>
      <c r="D20" s="31">
        <v>76595</v>
      </c>
      <c r="E20" s="32">
        <f>(D20*0.76)-7000</f>
        <v>51212.2</v>
      </c>
      <c r="F20" s="29" t="s">
        <v>14</v>
      </c>
      <c r="G20" s="33">
        <f>E20*A20</f>
        <v>51212.2</v>
      </c>
    </row>
    <row r="21" spans="1:7">
      <c r="A21" s="34"/>
      <c r="B21" s="34"/>
      <c r="C21" s="35" t="s">
        <v>76</v>
      </c>
      <c r="D21" s="36"/>
      <c r="E21" s="37"/>
      <c r="F21" s="34"/>
      <c r="G21" s="38"/>
    </row>
    <row r="22" ht="15" spans="1:7">
      <c r="A22" s="14"/>
      <c r="B22" s="14"/>
      <c r="C22" s="39" t="s">
        <v>147</v>
      </c>
      <c r="D22" s="13"/>
      <c r="E22" s="40"/>
      <c r="F22" s="14"/>
      <c r="G22" s="41"/>
    </row>
    <row r="23" customFormat="1" ht="15" spans="1:7">
      <c r="A23" s="29">
        <v>1</v>
      </c>
      <c r="B23" s="29" t="s">
        <v>12</v>
      </c>
      <c r="C23" s="43" t="s">
        <v>48</v>
      </c>
      <c r="D23" s="31">
        <v>43595</v>
      </c>
      <c r="E23" s="32">
        <f>(D23*0.76)-1800</f>
        <v>31332.2</v>
      </c>
      <c r="F23" s="29" t="s">
        <v>14</v>
      </c>
      <c r="G23" s="33">
        <f>E23*A23</f>
        <v>31332.2</v>
      </c>
    </row>
    <row r="24" customFormat="1" ht="15" spans="1:7">
      <c r="A24" s="34"/>
      <c r="B24" s="34"/>
      <c r="C24" s="47" t="s">
        <v>45</v>
      </c>
      <c r="D24" s="36"/>
      <c r="E24" s="37"/>
      <c r="F24" s="34"/>
      <c r="G24" s="38"/>
    </row>
    <row r="25" customFormat="1" ht="15" spans="1:7">
      <c r="A25" s="34"/>
      <c r="B25" s="34"/>
      <c r="C25" s="47" t="s">
        <v>49</v>
      </c>
      <c r="D25" s="36"/>
      <c r="E25" s="37"/>
      <c r="F25" s="34"/>
      <c r="G25" s="38"/>
    </row>
    <row r="26" customFormat="1" ht="15.75" spans="1:7">
      <c r="A26" s="14"/>
      <c r="B26" s="14"/>
      <c r="C26" s="51" t="s">
        <v>50</v>
      </c>
      <c r="D26" s="13"/>
      <c r="E26" s="40"/>
      <c r="F26" s="14"/>
      <c r="G26" s="41"/>
    </row>
    <row r="27" customFormat="1" ht="15" spans="1:7">
      <c r="A27" s="29">
        <v>3</v>
      </c>
      <c r="B27" s="42" t="s">
        <v>12</v>
      </c>
      <c r="C27" s="43" t="s">
        <v>44</v>
      </c>
      <c r="D27" s="44">
        <v>32995</v>
      </c>
      <c r="E27" s="32">
        <f>(D27*0.76)-1300</f>
        <v>23776.2</v>
      </c>
      <c r="F27" s="29" t="s">
        <v>14</v>
      </c>
      <c r="G27" s="45">
        <f>E27*A27</f>
        <v>71328.6</v>
      </c>
    </row>
    <row r="28" customFormat="1" ht="15" spans="1:7">
      <c r="A28" s="34"/>
      <c r="B28" s="46"/>
      <c r="C28" s="47" t="s">
        <v>45</v>
      </c>
      <c r="D28" s="48"/>
      <c r="E28" s="37"/>
      <c r="F28" s="34"/>
      <c r="G28" s="49"/>
    </row>
    <row r="29" customFormat="1" ht="15" spans="1:7">
      <c r="A29" s="34"/>
      <c r="B29" s="46"/>
      <c r="C29" s="47" t="s">
        <v>46</v>
      </c>
      <c r="D29" s="48"/>
      <c r="E29" s="37"/>
      <c r="F29" s="34"/>
      <c r="G29" s="49"/>
    </row>
    <row r="30" customFormat="1" ht="15.75" spans="1:7">
      <c r="A30" s="14"/>
      <c r="B30" s="50"/>
      <c r="C30" s="51" t="s">
        <v>47</v>
      </c>
      <c r="D30" s="52"/>
      <c r="E30" s="40"/>
      <c r="F30" s="14"/>
      <c r="G30" s="53"/>
    </row>
    <row r="31" ht="17.25" spans="1:7">
      <c r="A31" s="54" t="s">
        <v>18</v>
      </c>
      <c r="B31" s="65"/>
      <c r="C31" s="65"/>
      <c r="D31" s="55"/>
      <c r="E31" s="56"/>
      <c r="F31" s="66" t="s">
        <v>14</v>
      </c>
      <c r="G31" s="58">
        <f>SUM(G20:G30)</f>
        <v>153873</v>
      </c>
    </row>
    <row r="32" ht="15" spans="1:7">
      <c r="A32" s="9" t="s">
        <v>103</v>
      </c>
      <c r="B32" s="10"/>
      <c r="C32" s="11"/>
      <c r="D32" s="12"/>
      <c r="E32" s="13"/>
      <c r="F32" s="14" t="s">
        <v>14</v>
      </c>
      <c r="G32" s="15">
        <v>42430</v>
      </c>
    </row>
    <row r="33" customFormat="1" ht="15.75" spans="1:8">
      <c r="A33" s="4" t="s">
        <v>51</v>
      </c>
      <c r="B33" s="16"/>
      <c r="C33" s="16"/>
      <c r="D33" s="5"/>
      <c r="E33" s="6"/>
      <c r="F33" s="17" t="s">
        <v>14</v>
      </c>
      <c r="G33" s="8">
        <v>600</v>
      </c>
      <c r="H33" s="2"/>
    </row>
    <row r="34" ht="17.25" spans="1:7">
      <c r="A34" s="54" t="s">
        <v>104</v>
      </c>
      <c r="B34" s="65"/>
      <c r="C34" s="65"/>
      <c r="D34" s="55"/>
      <c r="E34" s="56"/>
      <c r="F34" s="66" t="s">
        <v>14</v>
      </c>
      <c r="G34" s="58">
        <f>SUM(G31:G33)</f>
        <v>196903</v>
      </c>
    </row>
    <row r="35" ht="16.5" spans="1:7">
      <c r="A35" s="59"/>
      <c r="B35" s="59"/>
      <c r="C35" s="59"/>
      <c r="D35" s="59"/>
      <c r="E35" s="59"/>
      <c r="F35" s="88"/>
      <c r="G35" s="61"/>
    </row>
    <row r="36" spans="1:1">
      <c r="A36" s="1" t="s">
        <v>19</v>
      </c>
    </row>
    <row r="37" spans="2:2">
      <c r="B37" s="1" t="s">
        <v>20</v>
      </c>
    </row>
    <row r="38" customFormat="1" ht="15" spans="2:2">
      <c r="B38" s="1"/>
    </row>
    <row r="39" spans="1:1">
      <c r="A39" s="1" t="s">
        <v>21</v>
      </c>
    </row>
    <row r="40" spans="2:2">
      <c r="B40" s="1" t="s">
        <v>83</v>
      </c>
    </row>
    <row r="41" customFormat="1" ht="15" spans="2:2">
      <c r="B41" s="1" t="s">
        <v>62</v>
      </c>
    </row>
    <row r="42" s="2" customFormat="1" spans="2:2">
      <c r="B42" s="1"/>
    </row>
    <row r="43" spans="1:2">
      <c r="A43" s="1" t="s">
        <v>173</v>
      </c>
      <c r="B43" s="1" t="s">
        <v>174</v>
      </c>
    </row>
    <row r="44" spans="2:2">
      <c r="B44" s="1" t="s">
        <v>24</v>
      </c>
    </row>
    <row r="45" s="2" customFormat="1" spans="2:2">
      <c r="B45" s="23" t="s">
        <v>105</v>
      </c>
    </row>
    <row r="46" s="2" customFormat="1" spans="2:2">
      <c r="B46" s="23"/>
    </row>
    <row r="47" spans="2:2">
      <c r="B47" s="1" t="s">
        <v>25</v>
      </c>
    </row>
    <row r="49" spans="2:2">
      <c r="B49" s="1" t="s">
        <v>26</v>
      </c>
    </row>
    <row r="51" spans="2:2">
      <c r="B51" s="114" t="s">
        <v>223</v>
      </c>
    </row>
    <row r="55" spans="1:1">
      <c r="A55" s="1" t="s">
        <v>27</v>
      </c>
    </row>
    <row r="58" spans="1:1">
      <c r="A58" s="1" t="s">
        <v>28</v>
      </c>
    </row>
    <row r="59" spans="1:1">
      <c r="A59" s="1" t="s">
        <v>29</v>
      </c>
    </row>
    <row r="62" spans="1:4">
      <c r="A62" s="1" t="s">
        <v>30</v>
      </c>
      <c r="D62" s="1" t="s">
        <v>31</v>
      </c>
    </row>
    <row r="65" spans="1:4">
      <c r="A65" s="1" t="s">
        <v>32</v>
      </c>
      <c r="D65" s="1" t="s">
        <v>33</v>
      </c>
    </row>
    <row r="66" spans="1:4">
      <c r="A66" s="1" t="s">
        <v>34</v>
      </c>
      <c r="D66" s="1" t="s">
        <v>35</v>
      </c>
    </row>
    <row r="71" spans="1:5">
      <c r="A71" s="1" t="s">
        <v>230</v>
      </c>
      <c r="D71" s="1" t="s">
        <v>37</v>
      </c>
      <c r="E71" s="1" t="s">
        <v>38</v>
      </c>
    </row>
    <row r="72" spans="1:5">
      <c r="A72" s="1" t="s">
        <v>228</v>
      </c>
      <c r="E72" s="1" t="s">
        <v>40</v>
      </c>
    </row>
  </sheetData>
  <mergeCells count="22">
    <mergeCell ref="A4:B4"/>
    <mergeCell ref="A31:E31"/>
    <mergeCell ref="A33:E33"/>
    <mergeCell ref="A34:E34"/>
    <mergeCell ref="A20:A22"/>
    <mergeCell ref="A23:A26"/>
    <mergeCell ref="A27:A30"/>
    <mergeCell ref="B20:B22"/>
    <mergeCell ref="B23:B26"/>
    <mergeCell ref="B27:B30"/>
    <mergeCell ref="D20:D22"/>
    <mergeCell ref="D23:D26"/>
    <mergeCell ref="D27:D30"/>
    <mergeCell ref="E20:E22"/>
    <mergeCell ref="E23:E26"/>
    <mergeCell ref="E27:E30"/>
    <mergeCell ref="F20:F22"/>
    <mergeCell ref="F23:F26"/>
    <mergeCell ref="F27:F30"/>
    <mergeCell ref="G20:G22"/>
    <mergeCell ref="G23:G26"/>
    <mergeCell ref="G27:G30"/>
  </mergeCells>
  <pageMargins left="0.393055555555556" right="0.17" top="0.865972222222222" bottom="0.590277777777778" header="0.5" footer="0.196527777777778"/>
  <pageSetup paperSize="1" scale="67" orientation="portrait" horizontalDpi="120" verticalDpi="72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2"/>
  <sheetViews>
    <sheetView topLeftCell="A7" workbookViewId="0">
      <selection activeCell="A7" sqref="A7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3.5714285714286" style="1" customWidth="1"/>
    <col min="4" max="4" width="12.5714285714286" style="1" customWidth="1"/>
    <col min="5" max="5" width="14.5714285714286" style="1" customWidth="1"/>
    <col min="6" max="6" width="5.71428571428571" style="1" customWidth="1"/>
    <col min="7" max="7" width="17.2857142857143" style="1" customWidth="1"/>
    <col min="8" max="16384" width="9.14285714285714" style="1"/>
  </cols>
  <sheetData>
    <row r="4" spans="1:2">
      <c r="A4" s="24">
        <v>45755</v>
      </c>
      <c r="B4" s="24"/>
    </row>
    <row r="5" spans="1:2">
      <c r="A5" s="24"/>
      <c r="B5" s="24"/>
    </row>
    <row r="6" spans="1:2">
      <c r="A6" s="24"/>
      <c r="B6" s="24"/>
    </row>
    <row r="7" spans="1:1">
      <c r="A7" s="1" t="s">
        <v>231</v>
      </c>
    </row>
    <row r="8" spans="1:1">
      <c r="A8" s="1" t="s">
        <v>221</v>
      </c>
    </row>
    <row r="9" spans="1:1">
      <c r="A9" s="1" t="s">
        <v>222</v>
      </c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7" spans="1:1">
      <c r="A17" s="1" t="s">
        <v>102</v>
      </c>
    </row>
    <row r="18" ht="15" spans="3:3">
      <c r="C18" s="23"/>
    </row>
    <row r="19" ht="25.5" customHeight="1" spans="1:7">
      <c r="A19" s="25" t="s">
        <v>6</v>
      </c>
      <c r="B19" s="25" t="s">
        <v>7</v>
      </c>
      <c r="C19" s="25" t="s">
        <v>8</v>
      </c>
      <c r="D19" s="25" t="s">
        <v>9</v>
      </c>
      <c r="E19" s="26" t="s">
        <v>10</v>
      </c>
      <c r="F19" s="27"/>
      <c r="G19" s="28" t="s">
        <v>11</v>
      </c>
    </row>
    <row r="20" spans="1:7">
      <c r="A20" s="29">
        <v>1</v>
      </c>
      <c r="B20" s="29" t="s">
        <v>12</v>
      </c>
      <c r="C20" s="30" t="s">
        <v>146</v>
      </c>
      <c r="D20" s="31">
        <v>76595</v>
      </c>
      <c r="E20" s="32">
        <f>(D20*0.76)-7000</f>
        <v>51212.2</v>
      </c>
      <c r="F20" s="29" t="s">
        <v>14</v>
      </c>
      <c r="G20" s="33">
        <f>E20*A20</f>
        <v>51212.2</v>
      </c>
    </row>
    <row r="21" spans="1:7">
      <c r="A21" s="34"/>
      <c r="B21" s="34"/>
      <c r="C21" s="35" t="s">
        <v>76</v>
      </c>
      <c r="D21" s="36"/>
      <c r="E21" s="37"/>
      <c r="F21" s="34"/>
      <c r="G21" s="38"/>
    </row>
    <row r="22" ht="15" spans="1:7">
      <c r="A22" s="14"/>
      <c r="B22" s="14"/>
      <c r="C22" s="39" t="s">
        <v>147</v>
      </c>
      <c r="D22" s="13"/>
      <c r="E22" s="40"/>
      <c r="F22" s="14"/>
      <c r="G22" s="41"/>
    </row>
    <row r="23" customFormat="1" ht="15" spans="1:7">
      <c r="A23" s="29">
        <v>1</v>
      </c>
      <c r="B23" s="29" t="s">
        <v>12</v>
      </c>
      <c r="C23" s="43" t="s">
        <v>48</v>
      </c>
      <c r="D23" s="31">
        <v>43595</v>
      </c>
      <c r="E23" s="32">
        <f>(D23*0.76)-1800</f>
        <v>31332.2</v>
      </c>
      <c r="F23" s="29" t="s">
        <v>14</v>
      </c>
      <c r="G23" s="33">
        <f>E23*A23</f>
        <v>31332.2</v>
      </c>
    </row>
    <row r="24" customFormat="1" ht="15" spans="1:7">
      <c r="A24" s="34"/>
      <c r="B24" s="34"/>
      <c r="C24" s="47" t="s">
        <v>45</v>
      </c>
      <c r="D24" s="36"/>
      <c r="E24" s="37"/>
      <c r="F24" s="34"/>
      <c r="G24" s="38"/>
    </row>
    <row r="25" customFormat="1" ht="15" spans="1:7">
      <c r="A25" s="34"/>
      <c r="B25" s="34"/>
      <c r="C25" s="47" t="s">
        <v>49</v>
      </c>
      <c r="D25" s="36"/>
      <c r="E25" s="37"/>
      <c r="F25" s="34"/>
      <c r="G25" s="38"/>
    </row>
    <row r="26" customFormat="1" ht="15.75" spans="1:7">
      <c r="A26" s="14"/>
      <c r="B26" s="14"/>
      <c r="C26" s="51" t="s">
        <v>50</v>
      </c>
      <c r="D26" s="13"/>
      <c r="E26" s="40"/>
      <c r="F26" s="14"/>
      <c r="G26" s="41"/>
    </row>
    <row r="27" customFormat="1" ht="15" spans="1:7">
      <c r="A27" s="29">
        <v>2</v>
      </c>
      <c r="B27" s="42" t="s">
        <v>12</v>
      </c>
      <c r="C27" s="43" t="s">
        <v>44</v>
      </c>
      <c r="D27" s="44">
        <v>32995</v>
      </c>
      <c r="E27" s="32">
        <f>(D27*0.76)-1300</f>
        <v>23776.2</v>
      </c>
      <c r="F27" s="29" t="s">
        <v>14</v>
      </c>
      <c r="G27" s="45">
        <f>E27*A27</f>
        <v>47552.4</v>
      </c>
    </row>
    <row r="28" customFormat="1" ht="15" spans="1:7">
      <c r="A28" s="34"/>
      <c r="B28" s="46"/>
      <c r="C28" s="47" t="s">
        <v>45</v>
      </c>
      <c r="D28" s="48"/>
      <c r="E28" s="37"/>
      <c r="F28" s="34"/>
      <c r="G28" s="49"/>
    </row>
    <row r="29" customFormat="1" ht="15" spans="1:7">
      <c r="A29" s="34"/>
      <c r="B29" s="46"/>
      <c r="C29" s="47" t="s">
        <v>46</v>
      </c>
      <c r="D29" s="48"/>
      <c r="E29" s="37"/>
      <c r="F29" s="34"/>
      <c r="G29" s="49"/>
    </row>
    <row r="30" customFormat="1" ht="15.75" spans="1:7">
      <c r="A30" s="14"/>
      <c r="B30" s="50"/>
      <c r="C30" s="51" t="s">
        <v>47</v>
      </c>
      <c r="D30" s="52"/>
      <c r="E30" s="40"/>
      <c r="F30" s="14"/>
      <c r="G30" s="53"/>
    </row>
    <row r="31" ht="17.25" spans="1:7">
      <c r="A31" s="54" t="s">
        <v>18</v>
      </c>
      <c r="B31" s="65"/>
      <c r="C31" s="65"/>
      <c r="D31" s="55"/>
      <c r="E31" s="56"/>
      <c r="F31" s="66" t="s">
        <v>14</v>
      </c>
      <c r="G31" s="58">
        <f>SUM(G20:G30)</f>
        <v>130096.8</v>
      </c>
    </row>
    <row r="32" ht="15" spans="1:7">
      <c r="A32" s="9" t="s">
        <v>103</v>
      </c>
      <c r="B32" s="10"/>
      <c r="C32" s="11"/>
      <c r="D32" s="12"/>
      <c r="E32" s="13"/>
      <c r="F32" s="14" t="s">
        <v>14</v>
      </c>
      <c r="G32" s="15">
        <v>38070</v>
      </c>
    </row>
    <row r="33" customFormat="1" ht="15.75" spans="1:8">
      <c r="A33" s="4" t="s">
        <v>51</v>
      </c>
      <c r="B33" s="16"/>
      <c r="C33" s="16"/>
      <c r="D33" s="5"/>
      <c r="E33" s="6"/>
      <c r="F33" s="17" t="s">
        <v>14</v>
      </c>
      <c r="G33" s="8">
        <v>600</v>
      </c>
      <c r="H33" s="2"/>
    </row>
    <row r="34" ht="17.25" spans="1:7">
      <c r="A34" s="54" t="s">
        <v>104</v>
      </c>
      <c r="B34" s="65"/>
      <c r="C34" s="65"/>
      <c r="D34" s="55"/>
      <c r="E34" s="56"/>
      <c r="F34" s="66" t="s">
        <v>14</v>
      </c>
      <c r="G34" s="58">
        <f>SUM(G31:G33)</f>
        <v>168766.8</v>
      </c>
    </row>
    <row r="35" ht="16.5" spans="1:7">
      <c r="A35" s="59"/>
      <c r="B35" s="59"/>
      <c r="C35" s="59"/>
      <c r="D35" s="59"/>
      <c r="E35" s="59"/>
      <c r="F35" s="88"/>
      <c r="G35" s="61"/>
    </row>
    <row r="36" spans="1:1">
      <c r="A36" s="1" t="s">
        <v>19</v>
      </c>
    </row>
    <row r="37" spans="2:2">
      <c r="B37" s="1" t="s">
        <v>20</v>
      </c>
    </row>
    <row r="38" customFormat="1" ht="15" spans="2:2">
      <c r="B38" s="1"/>
    </row>
    <row r="39" spans="1:1">
      <c r="A39" s="1" t="s">
        <v>21</v>
      </c>
    </row>
    <row r="40" spans="2:2">
      <c r="B40" s="1" t="s">
        <v>83</v>
      </c>
    </row>
    <row r="41" customFormat="1" ht="15" spans="2:2">
      <c r="B41" s="1" t="s">
        <v>62</v>
      </c>
    </row>
    <row r="42" s="2" customFormat="1" spans="2:2">
      <c r="B42" s="1"/>
    </row>
    <row r="43" spans="1:2">
      <c r="A43" s="1" t="s">
        <v>173</v>
      </c>
      <c r="B43" s="1" t="s">
        <v>174</v>
      </c>
    </row>
    <row r="44" spans="2:2">
      <c r="B44" s="1" t="s">
        <v>24</v>
      </c>
    </row>
    <row r="45" s="2" customFormat="1" spans="2:2">
      <c r="B45" s="23" t="s">
        <v>105</v>
      </c>
    </row>
    <row r="46" s="2" customFormat="1" spans="2:2">
      <c r="B46" s="23"/>
    </row>
    <row r="47" spans="2:2">
      <c r="B47" s="1" t="s">
        <v>25</v>
      </c>
    </row>
    <row r="49" spans="2:2">
      <c r="B49" s="1" t="s">
        <v>26</v>
      </c>
    </row>
    <row r="51" spans="2:2">
      <c r="B51" s="114" t="s">
        <v>223</v>
      </c>
    </row>
    <row r="55" spans="1:1">
      <c r="A55" s="1" t="s">
        <v>27</v>
      </c>
    </row>
    <row r="58" spans="1:1">
      <c r="A58" s="1" t="s">
        <v>28</v>
      </c>
    </row>
    <row r="59" spans="1:1">
      <c r="A59" s="1" t="s">
        <v>29</v>
      </c>
    </row>
    <row r="62" spans="1:4">
      <c r="A62" s="1" t="s">
        <v>30</v>
      </c>
      <c r="D62" s="1" t="s">
        <v>31</v>
      </c>
    </row>
    <row r="65" spans="1:4">
      <c r="A65" s="1" t="s">
        <v>32</v>
      </c>
      <c r="D65" s="1" t="s">
        <v>33</v>
      </c>
    </row>
    <row r="66" spans="1:4">
      <c r="A66" s="1" t="s">
        <v>34</v>
      </c>
      <c r="D66" s="1" t="s">
        <v>35</v>
      </c>
    </row>
    <row r="71" spans="1:5">
      <c r="A71" s="1" t="s">
        <v>232</v>
      </c>
      <c r="D71" s="1" t="s">
        <v>37</v>
      </c>
      <c r="E71" s="1" t="s">
        <v>38</v>
      </c>
    </row>
    <row r="72" spans="1:5">
      <c r="A72" s="1" t="s">
        <v>228</v>
      </c>
      <c r="E72" s="1" t="s">
        <v>40</v>
      </c>
    </row>
  </sheetData>
  <mergeCells count="22">
    <mergeCell ref="A4:B4"/>
    <mergeCell ref="A31:E31"/>
    <mergeCell ref="A33:E33"/>
    <mergeCell ref="A34:E34"/>
    <mergeCell ref="A20:A22"/>
    <mergeCell ref="A23:A26"/>
    <mergeCell ref="A27:A30"/>
    <mergeCell ref="B20:B22"/>
    <mergeCell ref="B23:B26"/>
    <mergeCell ref="B27:B30"/>
    <mergeCell ref="D20:D22"/>
    <mergeCell ref="D23:D26"/>
    <mergeCell ref="D27:D30"/>
    <mergeCell ref="E20:E22"/>
    <mergeCell ref="E23:E26"/>
    <mergeCell ref="E27:E30"/>
    <mergeCell ref="F20:F22"/>
    <mergeCell ref="F23:F26"/>
    <mergeCell ref="F27:F30"/>
    <mergeCell ref="G20:G22"/>
    <mergeCell ref="G23:G26"/>
    <mergeCell ref="G27:G30"/>
  </mergeCells>
  <pageMargins left="0.393055555555556" right="0.17" top="0.865972222222222" bottom="0.590277777777778" header="0.5" footer="0.196527777777778"/>
  <pageSetup paperSize="1" scale="67" orientation="portrait" horizontalDpi="120" verticalDpi="72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2"/>
  <sheetViews>
    <sheetView workbookViewId="0">
      <selection activeCell="A7" sqref="A7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3.5714285714286" style="1" customWidth="1"/>
    <col min="4" max="4" width="12.5714285714286" style="1" customWidth="1"/>
    <col min="5" max="5" width="14.5714285714286" style="1" customWidth="1"/>
    <col min="6" max="6" width="5.71428571428571" style="1" customWidth="1"/>
    <col min="7" max="7" width="17.2857142857143" style="1" customWidth="1"/>
    <col min="8" max="16384" width="9.14285714285714" style="1"/>
  </cols>
  <sheetData>
    <row r="4" spans="1:2">
      <c r="A4" s="24">
        <v>45755</v>
      </c>
      <c r="B4" s="24"/>
    </row>
    <row r="5" spans="1:2">
      <c r="A5" s="24"/>
      <c r="B5" s="24"/>
    </row>
    <row r="6" spans="1:2">
      <c r="A6" s="24"/>
      <c r="B6" s="24"/>
    </row>
    <row r="7" spans="1:1">
      <c r="A7" s="1" t="s">
        <v>233</v>
      </c>
    </row>
    <row r="8" spans="1:1">
      <c r="A8" s="1" t="s">
        <v>221</v>
      </c>
    </row>
    <row r="9" spans="1:1">
      <c r="A9" s="1" t="s">
        <v>222</v>
      </c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7" spans="1:1">
      <c r="A17" s="1" t="s">
        <v>102</v>
      </c>
    </row>
    <row r="18" ht="15" spans="3:3">
      <c r="C18" s="23"/>
    </row>
    <row r="19" ht="25.5" customHeight="1" spans="1:7">
      <c r="A19" s="25" t="s">
        <v>6</v>
      </c>
      <c r="B19" s="25" t="s">
        <v>7</v>
      </c>
      <c r="C19" s="25" t="s">
        <v>8</v>
      </c>
      <c r="D19" s="25" t="s">
        <v>9</v>
      </c>
      <c r="E19" s="26" t="s">
        <v>10</v>
      </c>
      <c r="F19" s="27"/>
      <c r="G19" s="28" t="s">
        <v>11</v>
      </c>
    </row>
    <row r="20" spans="1:7">
      <c r="A20" s="29">
        <v>1</v>
      </c>
      <c r="B20" s="29" t="s">
        <v>12</v>
      </c>
      <c r="C20" s="30" t="s">
        <v>146</v>
      </c>
      <c r="D20" s="31">
        <v>76595</v>
      </c>
      <c r="E20" s="32">
        <f>(D20*0.76)-7000</f>
        <v>51212.2</v>
      </c>
      <c r="F20" s="29" t="s">
        <v>14</v>
      </c>
      <c r="G20" s="33">
        <f>E20*A20</f>
        <v>51212.2</v>
      </c>
    </row>
    <row r="21" spans="1:7">
      <c r="A21" s="34"/>
      <c r="B21" s="34"/>
      <c r="C21" s="35" t="s">
        <v>76</v>
      </c>
      <c r="D21" s="36"/>
      <c r="E21" s="37"/>
      <c r="F21" s="34"/>
      <c r="G21" s="38"/>
    </row>
    <row r="22" ht="15" spans="1:7">
      <c r="A22" s="14"/>
      <c r="B22" s="14"/>
      <c r="C22" s="39" t="s">
        <v>147</v>
      </c>
      <c r="D22" s="13"/>
      <c r="E22" s="40"/>
      <c r="F22" s="14"/>
      <c r="G22" s="41"/>
    </row>
    <row r="23" customFormat="1" ht="15" spans="1:7">
      <c r="A23" s="29">
        <v>1</v>
      </c>
      <c r="B23" s="29" t="s">
        <v>12</v>
      </c>
      <c r="C23" s="43" t="s">
        <v>48</v>
      </c>
      <c r="D23" s="31">
        <v>43595</v>
      </c>
      <c r="E23" s="32">
        <f>(D23*0.76)-1800</f>
        <v>31332.2</v>
      </c>
      <c r="F23" s="29" t="s">
        <v>14</v>
      </c>
      <c r="G23" s="33">
        <f>E23*A23</f>
        <v>31332.2</v>
      </c>
    </row>
    <row r="24" customFormat="1" ht="15" spans="1:7">
      <c r="A24" s="34"/>
      <c r="B24" s="34"/>
      <c r="C24" s="47" t="s">
        <v>45</v>
      </c>
      <c r="D24" s="36"/>
      <c r="E24" s="37"/>
      <c r="F24" s="34"/>
      <c r="G24" s="38"/>
    </row>
    <row r="25" customFormat="1" ht="15" spans="1:7">
      <c r="A25" s="34"/>
      <c r="B25" s="34"/>
      <c r="C25" s="47" t="s">
        <v>49</v>
      </c>
      <c r="D25" s="36"/>
      <c r="E25" s="37"/>
      <c r="F25" s="34"/>
      <c r="G25" s="38"/>
    </row>
    <row r="26" customFormat="1" ht="15.75" spans="1:7">
      <c r="A26" s="14"/>
      <c r="B26" s="14"/>
      <c r="C26" s="51" t="s">
        <v>50</v>
      </c>
      <c r="D26" s="13"/>
      <c r="E26" s="40"/>
      <c r="F26" s="14"/>
      <c r="G26" s="41"/>
    </row>
    <row r="27" customFormat="1" ht="15" spans="1:7">
      <c r="A27" s="29">
        <v>2</v>
      </c>
      <c r="B27" s="42" t="s">
        <v>12</v>
      </c>
      <c r="C27" s="43" t="s">
        <v>44</v>
      </c>
      <c r="D27" s="44">
        <v>32995</v>
      </c>
      <c r="E27" s="32">
        <f>(D27*0.76)-1300</f>
        <v>23776.2</v>
      </c>
      <c r="F27" s="29" t="s">
        <v>14</v>
      </c>
      <c r="G27" s="45">
        <f>E27*A27</f>
        <v>47552.4</v>
      </c>
    </row>
    <row r="28" customFormat="1" ht="15" spans="1:7">
      <c r="A28" s="34"/>
      <c r="B28" s="46"/>
      <c r="C28" s="47" t="s">
        <v>45</v>
      </c>
      <c r="D28" s="48"/>
      <c r="E28" s="37"/>
      <c r="F28" s="34"/>
      <c r="G28" s="49"/>
    </row>
    <row r="29" customFormat="1" ht="15" spans="1:7">
      <c r="A29" s="34"/>
      <c r="B29" s="46"/>
      <c r="C29" s="47" t="s">
        <v>46</v>
      </c>
      <c r="D29" s="48"/>
      <c r="E29" s="37"/>
      <c r="F29" s="34"/>
      <c r="G29" s="49"/>
    </row>
    <row r="30" customFormat="1" ht="15.75" spans="1:7">
      <c r="A30" s="14"/>
      <c r="B30" s="50"/>
      <c r="C30" s="51" t="s">
        <v>47</v>
      </c>
      <c r="D30" s="52"/>
      <c r="E30" s="40"/>
      <c r="F30" s="14"/>
      <c r="G30" s="53"/>
    </row>
    <row r="31" ht="17.25" spans="1:7">
      <c r="A31" s="54" t="s">
        <v>18</v>
      </c>
      <c r="B31" s="65"/>
      <c r="C31" s="65"/>
      <c r="D31" s="55"/>
      <c r="E31" s="56"/>
      <c r="F31" s="66" t="s">
        <v>14</v>
      </c>
      <c r="G31" s="58">
        <f>SUM(G20:G30)</f>
        <v>130096.8</v>
      </c>
    </row>
    <row r="32" ht="15" spans="1:7">
      <c r="A32" s="9" t="s">
        <v>103</v>
      </c>
      <c r="B32" s="10"/>
      <c r="C32" s="11"/>
      <c r="D32" s="12"/>
      <c r="E32" s="13"/>
      <c r="F32" s="14" t="s">
        <v>14</v>
      </c>
      <c r="G32" s="15">
        <v>22870</v>
      </c>
    </row>
    <row r="33" customFormat="1" ht="15.75" spans="1:8">
      <c r="A33" s="4" t="s">
        <v>51</v>
      </c>
      <c r="B33" s="16"/>
      <c r="C33" s="16"/>
      <c r="D33" s="5"/>
      <c r="E33" s="6"/>
      <c r="F33" s="17" t="s">
        <v>14</v>
      </c>
      <c r="G33" s="8">
        <v>600</v>
      </c>
      <c r="H33" s="2"/>
    </row>
    <row r="34" ht="17.25" spans="1:7">
      <c r="A34" s="54" t="s">
        <v>104</v>
      </c>
      <c r="B34" s="65"/>
      <c r="C34" s="65"/>
      <c r="D34" s="55"/>
      <c r="E34" s="56"/>
      <c r="F34" s="66" t="s">
        <v>14</v>
      </c>
      <c r="G34" s="58">
        <f>SUM(G31:G33)</f>
        <v>153566.8</v>
      </c>
    </row>
    <row r="35" ht="16.5" spans="1:7">
      <c r="A35" s="59"/>
      <c r="B35" s="59"/>
      <c r="C35" s="59"/>
      <c r="D35" s="59"/>
      <c r="E35" s="59"/>
      <c r="F35" s="88"/>
      <c r="G35" s="61"/>
    </row>
    <row r="36" spans="1:1">
      <c r="A36" s="1" t="s">
        <v>19</v>
      </c>
    </row>
    <row r="37" spans="2:2">
      <c r="B37" s="1" t="s">
        <v>20</v>
      </c>
    </row>
    <row r="38" customFormat="1" ht="15" spans="2:2">
      <c r="B38" s="1"/>
    </row>
    <row r="39" spans="1:1">
      <c r="A39" s="1" t="s">
        <v>21</v>
      </c>
    </row>
    <row r="40" spans="2:2">
      <c r="B40" s="1" t="s">
        <v>83</v>
      </c>
    </row>
    <row r="41" customFormat="1" ht="15" spans="2:2">
      <c r="B41" s="1" t="s">
        <v>62</v>
      </c>
    </row>
    <row r="42" s="2" customFormat="1" spans="2:2">
      <c r="B42" s="1"/>
    </row>
    <row r="43" spans="1:2">
      <c r="A43" s="1" t="s">
        <v>173</v>
      </c>
      <c r="B43" s="1" t="s">
        <v>174</v>
      </c>
    </row>
    <row r="44" spans="2:2">
      <c r="B44" s="1" t="s">
        <v>24</v>
      </c>
    </row>
    <row r="45" s="2" customFormat="1" spans="2:2">
      <c r="B45" s="23" t="s">
        <v>105</v>
      </c>
    </row>
    <row r="46" s="2" customFormat="1" spans="2:2">
      <c r="B46" s="23"/>
    </row>
    <row r="47" spans="2:2">
      <c r="B47" s="1" t="s">
        <v>25</v>
      </c>
    </row>
    <row r="49" spans="2:2">
      <c r="B49" s="1" t="s">
        <v>26</v>
      </c>
    </row>
    <row r="51" spans="2:2">
      <c r="B51" s="114" t="s">
        <v>223</v>
      </c>
    </row>
    <row r="55" spans="1:1">
      <c r="A55" s="1" t="s">
        <v>27</v>
      </c>
    </row>
    <row r="58" spans="1:1">
      <c r="A58" s="1" t="s">
        <v>28</v>
      </c>
    </row>
    <row r="59" spans="1:1">
      <c r="A59" s="1" t="s">
        <v>29</v>
      </c>
    </row>
    <row r="62" spans="1:4">
      <c r="A62" s="1" t="s">
        <v>30</v>
      </c>
      <c r="D62" s="1" t="s">
        <v>31</v>
      </c>
    </row>
    <row r="65" spans="1:4">
      <c r="A65" s="1" t="s">
        <v>32</v>
      </c>
      <c r="D65" s="1" t="s">
        <v>33</v>
      </c>
    </row>
    <row r="66" spans="1:4">
      <c r="A66" s="1" t="s">
        <v>34</v>
      </c>
      <c r="D66" s="1" t="s">
        <v>35</v>
      </c>
    </row>
    <row r="71" spans="1:5">
      <c r="A71" s="1" t="s">
        <v>234</v>
      </c>
      <c r="D71" s="1" t="s">
        <v>37</v>
      </c>
      <c r="E71" s="1" t="s">
        <v>38</v>
      </c>
    </row>
    <row r="72" spans="1:5">
      <c r="A72" s="1" t="s">
        <v>228</v>
      </c>
      <c r="E72" s="1" t="s">
        <v>40</v>
      </c>
    </row>
  </sheetData>
  <mergeCells count="22">
    <mergeCell ref="A4:B4"/>
    <mergeCell ref="A31:E31"/>
    <mergeCell ref="A33:E33"/>
    <mergeCell ref="A34:E34"/>
    <mergeCell ref="A20:A22"/>
    <mergeCell ref="A23:A26"/>
    <mergeCell ref="A27:A30"/>
    <mergeCell ref="B20:B22"/>
    <mergeCell ref="B23:B26"/>
    <mergeCell ref="B27:B30"/>
    <mergeCell ref="D20:D22"/>
    <mergeCell ref="D23:D26"/>
    <mergeCell ref="D27:D30"/>
    <mergeCell ref="E20:E22"/>
    <mergeCell ref="E23:E26"/>
    <mergeCell ref="E27:E30"/>
    <mergeCell ref="F20:F22"/>
    <mergeCell ref="F23:F26"/>
    <mergeCell ref="F27:F30"/>
    <mergeCell ref="G20:G22"/>
    <mergeCell ref="G23:G26"/>
    <mergeCell ref="G27:G30"/>
  </mergeCells>
  <pageMargins left="0.393055555555556" right="0.17" top="0.865972222222222" bottom="0.590277777777778" header="0.5" footer="0.196527777777778"/>
  <pageSetup paperSize="1" scale="67" orientation="portrait" horizontalDpi="120" verticalDpi="7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79"/>
  <sheetViews>
    <sheetView topLeftCell="A49" workbookViewId="0">
      <selection activeCell="C32" sqref="C32"/>
    </sheetView>
  </sheetViews>
  <sheetFormatPr defaultColWidth="9.14285714285714" defaultRowHeight="14.25" outlineLevelCol="6"/>
  <cols>
    <col min="1" max="1" width="6.57142857142857" style="1" customWidth="1"/>
    <col min="2" max="2" width="11.4285714285714" style="1" customWidth="1"/>
    <col min="3" max="3" width="55.4285714285714" style="1" customWidth="1"/>
    <col min="4" max="4" width="12.5714285714286" style="1" customWidth="1"/>
    <col min="5" max="5" width="16.1428571428571" style="1" customWidth="1"/>
    <col min="6" max="6" width="5.71428571428571" style="1" customWidth="1"/>
    <col min="7" max="7" width="18.4285714285714" style="1" customWidth="1"/>
    <col min="8" max="8" width="9.71428571428571" style="1" customWidth="1"/>
    <col min="9" max="16384" width="9.14285714285714" style="1"/>
  </cols>
  <sheetData>
    <row r="3" ht="16.9" customHeight="1"/>
    <row r="4" ht="16.15" customHeight="1" spans="1:2">
      <c r="A4" s="24">
        <v>45749</v>
      </c>
      <c r="B4" s="24"/>
    </row>
    <row r="5" ht="13.15" customHeight="1" spans="1:2">
      <c r="A5" s="24"/>
      <c r="B5" s="24"/>
    </row>
    <row r="6" spans="1:2">
      <c r="A6" s="24"/>
      <c r="B6" s="24"/>
    </row>
    <row r="7" spans="1:1">
      <c r="A7" s="1" t="s">
        <v>41</v>
      </c>
    </row>
    <row r="10" spans="1:1">
      <c r="A10" s="1" t="s">
        <v>2</v>
      </c>
    </row>
    <row r="12" spans="2:2">
      <c r="B12" s="1" t="s">
        <v>3</v>
      </c>
    </row>
    <row r="13" spans="2:2">
      <c r="B13" s="1" t="s">
        <v>4</v>
      </c>
    </row>
    <row r="15" spans="1:1">
      <c r="A15" s="1" t="s">
        <v>66</v>
      </c>
    </row>
    <row r="16" ht="15" spans="3:3">
      <c r="C16" s="64" t="s">
        <v>67</v>
      </c>
    </row>
    <row r="17" ht="25.5" customHeight="1" spans="1:7">
      <c r="A17" s="25" t="s">
        <v>6</v>
      </c>
      <c r="B17" s="25" t="s">
        <v>7</v>
      </c>
      <c r="C17" s="25" t="s">
        <v>8</v>
      </c>
      <c r="D17" s="25" t="s">
        <v>9</v>
      </c>
      <c r="E17" s="26" t="s">
        <v>10</v>
      </c>
      <c r="F17" s="27"/>
      <c r="G17" s="28" t="s">
        <v>11</v>
      </c>
    </row>
    <row r="18" spans="1:7">
      <c r="A18" s="29">
        <v>1</v>
      </c>
      <c r="B18" s="29" t="s">
        <v>12</v>
      </c>
      <c r="C18" s="30" t="s">
        <v>68</v>
      </c>
      <c r="D18" s="31">
        <v>49995</v>
      </c>
      <c r="E18" s="32">
        <f>(D18*0.76)-4000</f>
        <v>33996.2</v>
      </c>
      <c r="F18" s="29" t="s">
        <v>14</v>
      </c>
      <c r="G18" s="33">
        <f>E18*A18</f>
        <v>33996.2</v>
      </c>
    </row>
    <row r="19" spans="1:7">
      <c r="A19" s="34"/>
      <c r="B19" s="34"/>
      <c r="C19" s="35" t="s">
        <v>69</v>
      </c>
      <c r="D19" s="36"/>
      <c r="E19" s="37"/>
      <c r="F19" s="34"/>
      <c r="G19" s="38"/>
    </row>
    <row r="20" ht="15" spans="1:7">
      <c r="A20" s="14"/>
      <c r="B20" s="14"/>
      <c r="C20" s="39" t="s">
        <v>70</v>
      </c>
      <c r="D20" s="13"/>
      <c r="E20" s="40"/>
      <c r="F20" s="14"/>
      <c r="G20" s="41"/>
    </row>
    <row r="21" spans="1:7">
      <c r="A21" s="29">
        <v>1</v>
      </c>
      <c r="B21" s="29" t="s">
        <v>12</v>
      </c>
      <c r="C21" s="30" t="s">
        <v>71</v>
      </c>
      <c r="D21" s="31">
        <v>32995</v>
      </c>
      <c r="E21" s="32">
        <f>(D21*0.76)-4000</f>
        <v>21076.2</v>
      </c>
      <c r="F21" s="29" t="s">
        <v>14</v>
      </c>
      <c r="G21" s="33">
        <f>E21*A21</f>
        <v>21076.2</v>
      </c>
    </row>
    <row r="22" spans="1:7">
      <c r="A22" s="34"/>
      <c r="B22" s="34"/>
      <c r="C22" s="35" t="s">
        <v>72</v>
      </c>
      <c r="D22" s="36"/>
      <c r="E22" s="37"/>
      <c r="F22" s="34"/>
      <c r="G22" s="38"/>
    </row>
    <row r="23" ht="15" spans="1:7">
      <c r="A23" s="14"/>
      <c r="B23" s="14"/>
      <c r="C23" s="39" t="s">
        <v>73</v>
      </c>
      <c r="D23" s="13"/>
      <c r="E23" s="40"/>
      <c r="F23" s="14"/>
      <c r="G23" s="41"/>
    </row>
    <row r="24" ht="15" spans="1:7">
      <c r="A24" s="4" t="s">
        <v>51</v>
      </c>
      <c r="B24" s="16"/>
      <c r="C24" s="16"/>
      <c r="D24" s="5"/>
      <c r="E24" s="6"/>
      <c r="F24" s="17" t="s">
        <v>14</v>
      </c>
      <c r="G24" s="8">
        <v>600</v>
      </c>
    </row>
    <row r="25" ht="17.25" spans="1:7">
      <c r="A25" s="54" t="s">
        <v>18</v>
      </c>
      <c r="B25" s="55"/>
      <c r="C25" s="55"/>
      <c r="D25" s="55"/>
      <c r="E25" s="56"/>
      <c r="F25" s="57" t="s">
        <v>14</v>
      </c>
      <c r="G25" s="58">
        <f>SUM(G18:G24)</f>
        <v>55672.4</v>
      </c>
    </row>
    <row r="26" ht="16.5" spans="1:7">
      <c r="A26" s="59"/>
      <c r="B26" s="59"/>
      <c r="C26" s="59"/>
      <c r="D26" s="59"/>
      <c r="E26" s="59"/>
      <c r="F26" s="60"/>
      <c r="G26" s="61"/>
    </row>
    <row r="27" ht="15" spans="3:3">
      <c r="C27" s="64" t="s">
        <v>74</v>
      </c>
    </row>
    <row r="28" ht="25.5" customHeight="1" spans="1:7">
      <c r="A28" s="25" t="s">
        <v>6</v>
      </c>
      <c r="B28" s="25" t="s">
        <v>7</v>
      </c>
      <c r="C28" s="25" t="s">
        <v>8</v>
      </c>
      <c r="D28" s="25" t="s">
        <v>9</v>
      </c>
      <c r="E28" s="26" t="s">
        <v>10</v>
      </c>
      <c r="F28" s="27"/>
      <c r="G28" s="28" t="s">
        <v>11</v>
      </c>
    </row>
    <row r="29" spans="1:7">
      <c r="A29" s="29">
        <v>1</v>
      </c>
      <c r="B29" s="29" t="s">
        <v>12</v>
      </c>
      <c r="C29" s="30" t="s">
        <v>75</v>
      </c>
      <c r="D29" s="31">
        <v>68995</v>
      </c>
      <c r="E29" s="32">
        <f>(D29*0.76)-7000</f>
        <v>45436.2</v>
      </c>
      <c r="F29" s="29" t="s">
        <v>14</v>
      </c>
      <c r="G29" s="33">
        <f>E29*A29</f>
        <v>45436.2</v>
      </c>
    </row>
    <row r="30" spans="1:7">
      <c r="A30" s="34"/>
      <c r="B30" s="34"/>
      <c r="C30" s="35" t="s">
        <v>76</v>
      </c>
      <c r="D30" s="36"/>
      <c r="E30" s="37"/>
      <c r="F30" s="34"/>
      <c r="G30" s="38"/>
    </row>
    <row r="31" ht="15" spans="1:7">
      <c r="A31" s="14"/>
      <c r="B31" s="14"/>
      <c r="C31" s="39" t="s">
        <v>77</v>
      </c>
      <c r="D31" s="13"/>
      <c r="E31" s="40"/>
      <c r="F31" s="14"/>
      <c r="G31" s="41"/>
    </row>
    <row r="32" spans="1:7">
      <c r="A32" s="29">
        <v>1</v>
      </c>
      <c r="B32" s="29" t="s">
        <v>12</v>
      </c>
      <c r="C32" s="30" t="s">
        <v>78</v>
      </c>
      <c r="D32" s="31">
        <v>46595</v>
      </c>
      <c r="E32" s="32">
        <f>(D32*0.76)-7000</f>
        <v>28412.2</v>
      </c>
      <c r="F32" s="29" t="s">
        <v>14</v>
      </c>
      <c r="G32" s="33">
        <f>E32*A32</f>
        <v>28412.2</v>
      </c>
    </row>
    <row r="33" spans="1:7">
      <c r="A33" s="34"/>
      <c r="B33" s="34"/>
      <c r="C33" s="35" t="s">
        <v>76</v>
      </c>
      <c r="D33" s="36"/>
      <c r="E33" s="37"/>
      <c r="F33" s="34"/>
      <c r="G33" s="38"/>
    </row>
    <row r="34" ht="15" spans="1:7">
      <c r="A34" s="14"/>
      <c r="B34" s="14"/>
      <c r="C34" s="39" t="s">
        <v>79</v>
      </c>
      <c r="D34" s="13"/>
      <c r="E34" s="40"/>
      <c r="F34" s="14"/>
      <c r="G34" s="41"/>
    </row>
    <row r="35" ht="15" spans="1:7">
      <c r="A35" s="4" t="s">
        <v>51</v>
      </c>
      <c r="B35" s="16"/>
      <c r="C35" s="16"/>
      <c r="D35" s="5"/>
      <c r="E35" s="6"/>
      <c r="F35" s="17" t="s">
        <v>14</v>
      </c>
      <c r="G35" s="8">
        <v>600</v>
      </c>
    </row>
    <row r="36" ht="17.25" spans="1:7">
      <c r="A36" s="54" t="s">
        <v>18</v>
      </c>
      <c r="B36" s="55"/>
      <c r="C36" s="55"/>
      <c r="D36" s="55"/>
      <c r="E36" s="56"/>
      <c r="F36" s="57" t="s">
        <v>14</v>
      </c>
      <c r="G36" s="58">
        <f>SUM(G29:G35)</f>
        <v>74448.4</v>
      </c>
    </row>
    <row r="37" ht="16.5" spans="1:7">
      <c r="A37" s="59"/>
      <c r="B37" s="59"/>
      <c r="C37" s="59"/>
      <c r="D37" s="59"/>
      <c r="E37" s="59"/>
      <c r="F37" s="88"/>
      <c r="G37" s="61"/>
    </row>
    <row r="38" spans="1:1">
      <c r="A38" s="1" t="s">
        <v>19</v>
      </c>
    </row>
    <row r="39" spans="2:2">
      <c r="B39" s="1" t="s">
        <v>20</v>
      </c>
    </row>
    <row r="41" spans="1:1">
      <c r="A41" s="1" t="s">
        <v>60</v>
      </c>
    </row>
    <row r="42" spans="2:2">
      <c r="B42" s="1" t="s">
        <v>80</v>
      </c>
    </row>
    <row r="43" s="2" customFormat="1" spans="1:2">
      <c r="A43" s="1"/>
      <c r="B43" s="1" t="s">
        <v>81</v>
      </c>
    </row>
    <row r="44" s="2" customFormat="1" spans="1:2">
      <c r="A44" s="1"/>
      <c r="B44" s="1" t="s">
        <v>82</v>
      </c>
    </row>
    <row r="45" s="2" customFormat="1" spans="1:2">
      <c r="A45" s="1"/>
      <c r="B45" s="1"/>
    </row>
    <row r="46" spans="1:1">
      <c r="A46" s="1" t="s">
        <v>21</v>
      </c>
    </row>
    <row r="47" spans="2:2">
      <c r="B47" s="1" t="s">
        <v>83</v>
      </c>
    </row>
    <row r="48" s="2" customFormat="1"/>
    <row r="49" spans="1:1">
      <c r="A49" s="1" t="s">
        <v>23</v>
      </c>
    </row>
    <row r="50" spans="2:2">
      <c r="B50" s="1" t="s">
        <v>24</v>
      </c>
    </row>
    <row r="52" spans="2:2">
      <c r="B52" s="1" t="s">
        <v>25</v>
      </c>
    </row>
    <row r="54" spans="2:2">
      <c r="B54" s="1" t="s">
        <v>26</v>
      </c>
    </row>
    <row r="56" spans="2:2">
      <c r="B56" s="89"/>
    </row>
    <row r="57" spans="2:2">
      <c r="B57" s="89"/>
    </row>
    <row r="58" spans="2:2">
      <c r="B58" s="89"/>
    </row>
    <row r="59" spans="2:2">
      <c r="B59" s="89"/>
    </row>
    <row r="62" spans="1:1">
      <c r="A62" s="1" t="s">
        <v>27</v>
      </c>
    </row>
    <row r="65" spans="1:1">
      <c r="A65" s="1" t="s">
        <v>28</v>
      </c>
    </row>
    <row r="66" spans="1:1">
      <c r="A66" s="1" t="s">
        <v>29</v>
      </c>
    </row>
    <row r="69" spans="1:4">
      <c r="A69" s="1" t="s">
        <v>30</v>
      </c>
      <c r="D69" s="1" t="s">
        <v>31</v>
      </c>
    </row>
    <row r="72" spans="1:4">
      <c r="A72" s="1" t="s">
        <v>32</v>
      </c>
      <c r="D72" s="1" t="s">
        <v>33</v>
      </c>
    </row>
    <row r="73" spans="1:4">
      <c r="A73" s="1" t="s">
        <v>34</v>
      </c>
      <c r="D73" s="1" t="s">
        <v>35</v>
      </c>
    </row>
    <row r="78" spans="1:5">
      <c r="A78" s="1" t="s">
        <v>64</v>
      </c>
      <c r="D78" s="1" t="s">
        <v>37</v>
      </c>
      <c r="E78" s="1" t="s">
        <v>38</v>
      </c>
    </row>
    <row r="79" spans="1:5">
      <c r="A79" s="1" t="s">
        <v>84</v>
      </c>
      <c r="E79" s="1" t="s">
        <v>40</v>
      </c>
    </row>
  </sheetData>
  <mergeCells count="29">
    <mergeCell ref="A4:B4"/>
    <mergeCell ref="A24:E24"/>
    <mergeCell ref="A25:E25"/>
    <mergeCell ref="A35:E35"/>
    <mergeCell ref="A36:E36"/>
    <mergeCell ref="A18:A20"/>
    <mergeCell ref="A21:A23"/>
    <mergeCell ref="A29:A31"/>
    <mergeCell ref="A32:A34"/>
    <mergeCell ref="B18:B20"/>
    <mergeCell ref="B21:B23"/>
    <mergeCell ref="B29:B31"/>
    <mergeCell ref="B32:B34"/>
    <mergeCell ref="D18:D20"/>
    <mergeCell ref="D21:D23"/>
    <mergeCell ref="D29:D31"/>
    <mergeCell ref="D32:D34"/>
    <mergeCell ref="E18:E20"/>
    <mergeCell ref="E21:E23"/>
    <mergeCell ref="E29:E31"/>
    <mergeCell ref="E32:E34"/>
    <mergeCell ref="F18:F20"/>
    <mergeCell ref="F21:F23"/>
    <mergeCell ref="F29:F31"/>
    <mergeCell ref="F32:F34"/>
    <mergeCell ref="G18:G20"/>
    <mergeCell ref="G21:G23"/>
    <mergeCell ref="G29:G31"/>
    <mergeCell ref="G32:G34"/>
  </mergeCells>
  <pageMargins left="0.393055555555556" right="0.17" top="0.84" bottom="0.590277777777778" header="0.5" footer="0.196527777777778"/>
  <pageSetup paperSize="1" scale="61" orientation="portrait" horizontalDpi="120" verticalDpi="72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2"/>
  <sheetViews>
    <sheetView workbookViewId="0">
      <selection activeCell="A7" sqref="A7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3.5714285714286" style="1" customWidth="1"/>
    <col min="4" max="4" width="12.5714285714286" style="1" customWidth="1"/>
    <col min="5" max="5" width="14.5714285714286" style="1" customWidth="1"/>
    <col min="6" max="6" width="5.71428571428571" style="1" customWidth="1"/>
    <col min="7" max="7" width="17.2857142857143" style="1" customWidth="1"/>
    <col min="8" max="16384" width="9.14285714285714" style="1"/>
  </cols>
  <sheetData>
    <row r="4" spans="1:2">
      <c r="A4" s="24">
        <v>45755</v>
      </c>
      <c r="B4" s="24"/>
    </row>
    <row r="5" spans="1:2">
      <c r="A5" s="24"/>
      <c r="B5" s="24"/>
    </row>
    <row r="6" spans="1:2">
      <c r="A6" s="24"/>
      <c r="B6" s="24"/>
    </row>
    <row r="7" spans="1:1">
      <c r="A7" s="1" t="s">
        <v>235</v>
      </c>
    </row>
    <row r="8" spans="1:1">
      <c r="A8" s="1" t="s">
        <v>221</v>
      </c>
    </row>
    <row r="9" spans="1:1">
      <c r="A9" s="1" t="s">
        <v>222</v>
      </c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7" spans="1:1">
      <c r="A17" s="1" t="s">
        <v>102</v>
      </c>
    </row>
    <row r="18" ht="15" spans="3:3">
      <c r="C18" s="23"/>
    </row>
    <row r="19" ht="25.5" customHeight="1" spans="1:7">
      <c r="A19" s="25" t="s">
        <v>6</v>
      </c>
      <c r="B19" s="25" t="s">
        <v>7</v>
      </c>
      <c r="C19" s="25" t="s">
        <v>8</v>
      </c>
      <c r="D19" s="25" t="s">
        <v>9</v>
      </c>
      <c r="E19" s="26" t="s">
        <v>10</v>
      </c>
      <c r="F19" s="27"/>
      <c r="G19" s="28" t="s">
        <v>11</v>
      </c>
    </row>
    <row r="20" spans="1:7">
      <c r="A20" s="29">
        <v>1</v>
      </c>
      <c r="B20" s="29" t="s">
        <v>12</v>
      </c>
      <c r="C20" s="30" t="s">
        <v>146</v>
      </c>
      <c r="D20" s="31">
        <v>76595</v>
      </c>
      <c r="E20" s="32">
        <f>(D20*0.76)-7000</f>
        <v>51212.2</v>
      </c>
      <c r="F20" s="29" t="s">
        <v>14</v>
      </c>
      <c r="G20" s="33">
        <f>E20*A20</f>
        <v>51212.2</v>
      </c>
    </row>
    <row r="21" spans="1:7">
      <c r="A21" s="34"/>
      <c r="B21" s="34"/>
      <c r="C21" s="35" t="s">
        <v>76</v>
      </c>
      <c r="D21" s="36"/>
      <c r="E21" s="37"/>
      <c r="F21" s="34"/>
      <c r="G21" s="38"/>
    </row>
    <row r="22" ht="15" spans="1:7">
      <c r="A22" s="14"/>
      <c r="B22" s="14"/>
      <c r="C22" s="39" t="s">
        <v>147</v>
      </c>
      <c r="D22" s="13"/>
      <c r="E22" s="40"/>
      <c r="F22" s="14"/>
      <c r="G22" s="41"/>
    </row>
    <row r="23" customFormat="1" ht="15" spans="1:7">
      <c r="A23" s="29">
        <v>1</v>
      </c>
      <c r="B23" s="29" t="s">
        <v>12</v>
      </c>
      <c r="C23" s="43" t="s">
        <v>48</v>
      </c>
      <c r="D23" s="31">
        <v>43595</v>
      </c>
      <c r="E23" s="32">
        <f>(D23*0.76)-1800</f>
        <v>31332.2</v>
      </c>
      <c r="F23" s="29" t="s">
        <v>14</v>
      </c>
      <c r="G23" s="33">
        <f>E23*A23</f>
        <v>31332.2</v>
      </c>
    </row>
    <row r="24" customFormat="1" ht="15" spans="1:7">
      <c r="A24" s="34"/>
      <c r="B24" s="34"/>
      <c r="C24" s="47" t="s">
        <v>45</v>
      </c>
      <c r="D24" s="36"/>
      <c r="E24" s="37"/>
      <c r="F24" s="34"/>
      <c r="G24" s="38"/>
    </row>
    <row r="25" customFormat="1" ht="15" spans="1:7">
      <c r="A25" s="34"/>
      <c r="B25" s="34"/>
      <c r="C25" s="47" t="s">
        <v>49</v>
      </c>
      <c r="D25" s="36"/>
      <c r="E25" s="37"/>
      <c r="F25" s="34"/>
      <c r="G25" s="38"/>
    </row>
    <row r="26" customFormat="1" ht="15.75" spans="1:7">
      <c r="A26" s="14"/>
      <c r="B26" s="14"/>
      <c r="C26" s="51" t="s">
        <v>50</v>
      </c>
      <c r="D26" s="13"/>
      <c r="E26" s="40"/>
      <c r="F26" s="14"/>
      <c r="G26" s="41"/>
    </row>
    <row r="27" customFormat="1" ht="15" spans="1:7">
      <c r="A27" s="29">
        <v>2</v>
      </c>
      <c r="B27" s="42" t="s">
        <v>12</v>
      </c>
      <c r="C27" s="43" t="s">
        <v>44</v>
      </c>
      <c r="D27" s="44">
        <v>32995</v>
      </c>
      <c r="E27" s="32">
        <f>(D27*0.76)-1300</f>
        <v>23776.2</v>
      </c>
      <c r="F27" s="29" t="s">
        <v>14</v>
      </c>
      <c r="G27" s="45">
        <f>E27*A27</f>
        <v>47552.4</v>
      </c>
    </row>
    <row r="28" customFormat="1" ht="15" spans="1:7">
      <c r="A28" s="34"/>
      <c r="B28" s="46"/>
      <c r="C28" s="47" t="s">
        <v>45</v>
      </c>
      <c r="D28" s="48"/>
      <c r="E28" s="37"/>
      <c r="F28" s="34"/>
      <c r="G28" s="49"/>
    </row>
    <row r="29" customFormat="1" ht="15" spans="1:7">
      <c r="A29" s="34"/>
      <c r="B29" s="46"/>
      <c r="C29" s="47" t="s">
        <v>46</v>
      </c>
      <c r="D29" s="48"/>
      <c r="E29" s="37"/>
      <c r="F29" s="34"/>
      <c r="G29" s="49"/>
    </row>
    <row r="30" customFormat="1" ht="15.75" spans="1:7">
      <c r="A30" s="14"/>
      <c r="B30" s="50"/>
      <c r="C30" s="51" t="s">
        <v>47</v>
      </c>
      <c r="D30" s="52"/>
      <c r="E30" s="40"/>
      <c r="F30" s="14"/>
      <c r="G30" s="53"/>
    </row>
    <row r="31" ht="17.25" spans="1:7">
      <c r="A31" s="54" t="s">
        <v>18</v>
      </c>
      <c r="B31" s="65"/>
      <c r="C31" s="65"/>
      <c r="D31" s="55"/>
      <c r="E31" s="56"/>
      <c r="F31" s="66" t="s">
        <v>14</v>
      </c>
      <c r="G31" s="58">
        <f>SUM(G20:G30)</f>
        <v>130096.8</v>
      </c>
    </row>
    <row r="32" ht="15" spans="1:7">
      <c r="A32" s="9" t="s">
        <v>103</v>
      </c>
      <c r="B32" s="10"/>
      <c r="C32" s="11"/>
      <c r="D32" s="12"/>
      <c r="E32" s="13"/>
      <c r="F32" s="14" t="s">
        <v>14</v>
      </c>
      <c r="G32" s="15">
        <v>40780</v>
      </c>
    </row>
    <row r="33" customFormat="1" ht="15.75" spans="1:8">
      <c r="A33" s="4" t="s">
        <v>51</v>
      </c>
      <c r="B33" s="16"/>
      <c r="C33" s="16"/>
      <c r="D33" s="5"/>
      <c r="E33" s="6"/>
      <c r="F33" s="17" t="s">
        <v>14</v>
      </c>
      <c r="G33" s="8">
        <v>600</v>
      </c>
      <c r="H33" s="2"/>
    </row>
    <row r="34" ht="17.25" spans="1:7">
      <c r="A34" s="54" t="s">
        <v>104</v>
      </c>
      <c r="B34" s="65"/>
      <c r="C34" s="65"/>
      <c r="D34" s="55"/>
      <c r="E34" s="56"/>
      <c r="F34" s="66" t="s">
        <v>14</v>
      </c>
      <c r="G34" s="58">
        <f>SUM(G31:G33)</f>
        <v>171476.8</v>
      </c>
    </row>
    <row r="35" ht="16.5" spans="1:7">
      <c r="A35" s="59"/>
      <c r="B35" s="59"/>
      <c r="C35" s="59"/>
      <c r="D35" s="59"/>
      <c r="E35" s="59"/>
      <c r="F35" s="88"/>
      <c r="G35" s="61"/>
    </row>
    <row r="36" spans="1:1">
      <c r="A36" s="1" t="s">
        <v>19</v>
      </c>
    </row>
    <row r="37" spans="2:2">
      <c r="B37" s="1" t="s">
        <v>20</v>
      </c>
    </row>
    <row r="38" customFormat="1" ht="15" spans="2:2">
      <c r="B38" s="1"/>
    </row>
    <row r="39" spans="1:1">
      <c r="A39" s="1" t="s">
        <v>21</v>
      </c>
    </row>
    <row r="40" spans="2:2">
      <c r="B40" s="1" t="s">
        <v>83</v>
      </c>
    </row>
    <row r="41" customFormat="1" ht="15" spans="2:2">
      <c r="B41" s="1" t="s">
        <v>62</v>
      </c>
    </row>
    <row r="42" s="2" customFormat="1" spans="2:2">
      <c r="B42" s="1"/>
    </row>
    <row r="43" spans="1:2">
      <c r="A43" s="1" t="s">
        <v>173</v>
      </c>
      <c r="B43" s="1" t="s">
        <v>174</v>
      </c>
    </row>
    <row r="44" spans="2:2">
      <c r="B44" s="1" t="s">
        <v>24</v>
      </c>
    </row>
    <row r="45" s="2" customFormat="1" spans="2:2">
      <c r="B45" s="23" t="s">
        <v>105</v>
      </c>
    </row>
    <row r="46" s="2" customFormat="1" spans="2:2">
      <c r="B46" s="23"/>
    </row>
    <row r="47" spans="2:2">
      <c r="B47" s="1" t="s">
        <v>25</v>
      </c>
    </row>
    <row r="49" spans="2:2">
      <c r="B49" s="1" t="s">
        <v>26</v>
      </c>
    </row>
    <row r="51" spans="2:2">
      <c r="B51" s="114" t="s">
        <v>223</v>
      </c>
    </row>
    <row r="55" spans="1:1">
      <c r="A55" s="1" t="s">
        <v>27</v>
      </c>
    </row>
    <row r="58" spans="1:1">
      <c r="A58" s="1" t="s">
        <v>28</v>
      </c>
    </row>
    <row r="59" spans="1:1">
      <c r="A59" s="1" t="s">
        <v>29</v>
      </c>
    </row>
    <row r="62" spans="1:4">
      <c r="A62" s="1" t="s">
        <v>30</v>
      </c>
      <c r="D62" s="1" t="s">
        <v>31</v>
      </c>
    </row>
    <row r="65" spans="1:4">
      <c r="A65" s="1" t="s">
        <v>32</v>
      </c>
      <c r="D65" s="1" t="s">
        <v>33</v>
      </c>
    </row>
    <row r="66" spans="1:4">
      <c r="A66" s="1" t="s">
        <v>34</v>
      </c>
      <c r="D66" s="1" t="s">
        <v>35</v>
      </c>
    </row>
    <row r="71" spans="1:5">
      <c r="A71" s="1" t="s">
        <v>236</v>
      </c>
      <c r="D71" s="1" t="s">
        <v>37</v>
      </c>
      <c r="E71" s="1" t="s">
        <v>38</v>
      </c>
    </row>
    <row r="72" spans="1:5">
      <c r="A72" s="1" t="s">
        <v>228</v>
      </c>
      <c r="E72" s="1" t="s">
        <v>40</v>
      </c>
    </row>
  </sheetData>
  <mergeCells count="22">
    <mergeCell ref="A4:B4"/>
    <mergeCell ref="A31:E31"/>
    <mergeCell ref="A33:E33"/>
    <mergeCell ref="A34:E34"/>
    <mergeCell ref="A20:A22"/>
    <mergeCell ref="A23:A26"/>
    <mergeCell ref="A27:A30"/>
    <mergeCell ref="B20:B22"/>
    <mergeCell ref="B23:B26"/>
    <mergeCell ref="B27:B30"/>
    <mergeCell ref="D20:D22"/>
    <mergeCell ref="D23:D26"/>
    <mergeCell ref="D27:D30"/>
    <mergeCell ref="E20:E22"/>
    <mergeCell ref="E23:E26"/>
    <mergeCell ref="E27:E30"/>
    <mergeCell ref="F20:F22"/>
    <mergeCell ref="F23:F26"/>
    <mergeCell ref="F27:F30"/>
    <mergeCell ref="G20:G22"/>
    <mergeCell ref="G23:G26"/>
    <mergeCell ref="G27:G30"/>
  </mergeCells>
  <pageMargins left="0.393055555555556" right="0.17" top="0.865972222222222" bottom="0.590277777777778" header="0.5" footer="0.196527777777778"/>
  <pageSetup paperSize="1" scale="67" orientation="portrait" horizontalDpi="120" verticalDpi="72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2"/>
  <sheetViews>
    <sheetView topLeftCell="A44" workbookViewId="0">
      <selection activeCell="A7" sqref="A7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3.5714285714286" style="1" customWidth="1"/>
    <col min="4" max="4" width="12.5714285714286" style="1" customWidth="1"/>
    <col min="5" max="5" width="14.5714285714286" style="1" customWidth="1"/>
    <col min="6" max="6" width="5.71428571428571" style="1" customWidth="1"/>
    <col min="7" max="7" width="17.2857142857143" style="1" customWidth="1"/>
    <col min="8" max="16384" width="9.14285714285714" style="1"/>
  </cols>
  <sheetData>
    <row r="4" spans="1:2">
      <c r="A4" s="24">
        <v>45755</v>
      </c>
      <c r="B4" s="24"/>
    </row>
    <row r="5" spans="1:2">
      <c r="A5" s="24"/>
      <c r="B5" s="24"/>
    </row>
    <row r="6" spans="1:2">
      <c r="A6" s="24"/>
      <c r="B6" s="24"/>
    </row>
    <row r="7" spans="1:1">
      <c r="A7" s="1" t="s">
        <v>237</v>
      </c>
    </row>
    <row r="8" spans="1:1">
      <c r="A8" s="1" t="s">
        <v>221</v>
      </c>
    </row>
    <row r="9" spans="1:1">
      <c r="A9" s="1" t="s">
        <v>222</v>
      </c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7" spans="1:1">
      <c r="A17" s="1" t="s">
        <v>102</v>
      </c>
    </row>
    <row r="18" ht="15" spans="3:3">
      <c r="C18" s="23"/>
    </row>
    <row r="19" ht="25.5" customHeight="1" spans="1:7">
      <c r="A19" s="25" t="s">
        <v>6</v>
      </c>
      <c r="B19" s="25" t="s">
        <v>7</v>
      </c>
      <c r="C19" s="25" t="s">
        <v>8</v>
      </c>
      <c r="D19" s="25" t="s">
        <v>9</v>
      </c>
      <c r="E19" s="26" t="s">
        <v>10</v>
      </c>
      <c r="F19" s="27"/>
      <c r="G19" s="28" t="s">
        <v>11</v>
      </c>
    </row>
    <row r="20" spans="1:7">
      <c r="A20" s="29">
        <v>1</v>
      </c>
      <c r="B20" s="29" t="s">
        <v>12</v>
      </c>
      <c r="C20" s="30" t="s">
        <v>146</v>
      </c>
      <c r="D20" s="31">
        <v>76595</v>
      </c>
      <c r="E20" s="32">
        <f>(D20*0.76)-7000</f>
        <v>51212.2</v>
      </c>
      <c r="F20" s="29" t="s">
        <v>14</v>
      </c>
      <c r="G20" s="33">
        <f>E20*A20</f>
        <v>51212.2</v>
      </c>
    </row>
    <row r="21" spans="1:7">
      <c r="A21" s="34"/>
      <c r="B21" s="34"/>
      <c r="C21" s="35" t="s">
        <v>76</v>
      </c>
      <c r="D21" s="36"/>
      <c r="E21" s="37"/>
      <c r="F21" s="34"/>
      <c r="G21" s="38"/>
    </row>
    <row r="22" ht="15" spans="1:7">
      <c r="A22" s="14"/>
      <c r="B22" s="14"/>
      <c r="C22" s="39" t="s">
        <v>147</v>
      </c>
      <c r="D22" s="13"/>
      <c r="E22" s="40"/>
      <c r="F22" s="14"/>
      <c r="G22" s="41"/>
    </row>
    <row r="23" customFormat="1" ht="15" spans="1:7">
      <c r="A23" s="29">
        <v>1</v>
      </c>
      <c r="B23" s="29" t="s">
        <v>12</v>
      </c>
      <c r="C23" s="43" t="s">
        <v>48</v>
      </c>
      <c r="D23" s="31">
        <v>43595</v>
      </c>
      <c r="E23" s="32">
        <f>(D23*0.76)-1800</f>
        <v>31332.2</v>
      </c>
      <c r="F23" s="29" t="s">
        <v>14</v>
      </c>
      <c r="G23" s="33">
        <f>E23*A23</f>
        <v>31332.2</v>
      </c>
    </row>
    <row r="24" customFormat="1" ht="15" spans="1:7">
      <c r="A24" s="34"/>
      <c r="B24" s="34"/>
      <c r="C24" s="47" t="s">
        <v>45</v>
      </c>
      <c r="D24" s="36"/>
      <c r="E24" s="37"/>
      <c r="F24" s="34"/>
      <c r="G24" s="38"/>
    </row>
    <row r="25" customFormat="1" ht="15" spans="1:7">
      <c r="A25" s="34"/>
      <c r="B25" s="34"/>
      <c r="C25" s="47" t="s">
        <v>49</v>
      </c>
      <c r="D25" s="36"/>
      <c r="E25" s="37"/>
      <c r="F25" s="34"/>
      <c r="G25" s="38"/>
    </row>
    <row r="26" customFormat="1" ht="15.75" spans="1:7">
      <c r="A26" s="14"/>
      <c r="B26" s="14"/>
      <c r="C26" s="51" t="s">
        <v>50</v>
      </c>
      <c r="D26" s="13"/>
      <c r="E26" s="40"/>
      <c r="F26" s="14"/>
      <c r="G26" s="41"/>
    </row>
    <row r="27" customFormat="1" ht="15" spans="1:7">
      <c r="A27" s="29">
        <v>2</v>
      </c>
      <c r="B27" s="42" t="s">
        <v>12</v>
      </c>
      <c r="C27" s="43" t="s">
        <v>44</v>
      </c>
      <c r="D27" s="44">
        <v>32995</v>
      </c>
      <c r="E27" s="32">
        <f>(D27*0.76)-1300</f>
        <v>23776.2</v>
      </c>
      <c r="F27" s="29" t="s">
        <v>14</v>
      </c>
      <c r="G27" s="45">
        <f>E27*A27</f>
        <v>47552.4</v>
      </c>
    </row>
    <row r="28" customFormat="1" ht="15" spans="1:7">
      <c r="A28" s="34"/>
      <c r="B28" s="46"/>
      <c r="C28" s="47" t="s">
        <v>45</v>
      </c>
      <c r="D28" s="48"/>
      <c r="E28" s="37"/>
      <c r="F28" s="34"/>
      <c r="G28" s="49"/>
    </row>
    <row r="29" customFormat="1" ht="15" spans="1:7">
      <c r="A29" s="34"/>
      <c r="B29" s="46"/>
      <c r="C29" s="47" t="s">
        <v>46</v>
      </c>
      <c r="D29" s="48"/>
      <c r="E29" s="37"/>
      <c r="F29" s="34"/>
      <c r="G29" s="49"/>
    </row>
    <row r="30" customFormat="1" ht="15.75" spans="1:7">
      <c r="A30" s="14"/>
      <c r="B30" s="50"/>
      <c r="C30" s="51" t="s">
        <v>47</v>
      </c>
      <c r="D30" s="52"/>
      <c r="E30" s="40"/>
      <c r="F30" s="14"/>
      <c r="G30" s="53"/>
    </row>
    <row r="31" ht="17.25" spans="1:7">
      <c r="A31" s="54" t="s">
        <v>18</v>
      </c>
      <c r="B31" s="65"/>
      <c r="C31" s="65"/>
      <c r="D31" s="55"/>
      <c r="E31" s="56"/>
      <c r="F31" s="66" t="s">
        <v>14</v>
      </c>
      <c r="G31" s="58">
        <f>SUM(G20:G30)</f>
        <v>130096.8</v>
      </c>
    </row>
    <row r="32" ht="15" spans="1:7">
      <c r="A32" s="9" t="s">
        <v>103</v>
      </c>
      <c r="B32" s="10"/>
      <c r="C32" s="11"/>
      <c r="D32" s="12"/>
      <c r="E32" s="13"/>
      <c r="F32" s="14" t="s">
        <v>14</v>
      </c>
      <c r="G32" s="15">
        <v>28590</v>
      </c>
    </row>
    <row r="33" customFormat="1" ht="15.75" spans="1:8">
      <c r="A33" s="4" t="s">
        <v>51</v>
      </c>
      <c r="B33" s="16"/>
      <c r="C33" s="16"/>
      <c r="D33" s="5"/>
      <c r="E33" s="6"/>
      <c r="F33" s="17" t="s">
        <v>14</v>
      </c>
      <c r="G33" s="8">
        <v>600</v>
      </c>
      <c r="H33" s="2"/>
    </row>
    <row r="34" ht="17.25" spans="1:7">
      <c r="A34" s="54" t="s">
        <v>104</v>
      </c>
      <c r="B34" s="65"/>
      <c r="C34" s="65"/>
      <c r="D34" s="55"/>
      <c r="E34" s="56"/>
      <c r="F34" s="66" t="s">
        <v>14</v>
      </c>
      <c r="G34" s="58">
        <f>SUM(G31:G33)</f>
        <v>159286.8</v>
      </c>
    </row>
    <row r="35" ht="16.5" spans="1:7">
      <c r="A35" s="59"/>
      <c r="B35" s="59"/>
      <c r="C35" s="59"/>
      <c r="D35" s="59"/>
      <c r="E35" s="59"/>
      <c r="F35" s="88"/>
      <c r="G35" s="61"/>
    </row>
    <row r="36" spans="1:1">
      <c r="A36" s="1" t="s">
        <v>19</v>
      </c>
    </row>
    <row r="37" spans="2:2">
      <c r="B37" s="1" t="s">
        <v>20</v>
      </c>
    </row>
    <row r="38" customFormat="1" ht="15" spans="2:2">
      <c r="B38" s="1"/>
    </row>
    <row r="39" spans="1:1">
      <c r="A39" s="1" t="s">
        <v>21</v>
      </c>
    </row>
    <row r="40" spans="2:2">
      <c r="B40" s="1" t="s">
        <v>83</v>
      </c>
    </row>
    <row r="41" customFormat="1" ht="15" spans="2:2">
      <c r="B41" s="1" t="s">
        <v>62</v>
      </c>
    </row>
    <row r="42" s="2" customFormat="1" spans="2:2">
      <c r="B42" s="1"/>
    </row>
    <row r="43" spans="1:2">
      <c r="A43" s="1" t="s">
        <v>173</v>
      </c>
      <c r="B43" s="1" t="s">
        <v>174</v>
      </c>
    </row>
    <row r="44" spans="2:2">
      <c r="B44" s="1" t="s">
        <v>24</v>
      </c>
    </row>
    <row r="45" s="2" customFormat="1" spans="2:2">
      <c r="B45" s="23" t="s">
        <v>105</v>
      </c>
    </row>
    <row r="46" s="2" customFormat="1" spans="2:2">
      <c r="B46" s="23"/>
    </row>
    <row r="47" spans="2:2">
      <c r="B47" s="1" t="s">
        <v>25</v>
      </c>
    </row>
    <row r="49" spans="2:2">
      <c r="B49" s="1" t="s">
        <v>26</v>
      </c>
    </row>
    <row r="51" spans="2:2">
      <c r="B51" s="114" t="s">
        <v>223</v>
      </c>
    </row>
    <row r="55" spans="1:1">
      <c r="A55" s="1" t="s">
        <v>27</v>
      </c>
    </row>
    <row r="58" spans="1:1">
      <c r="A58" s="1" t="s">
        <v>28</v>
      </c>
    </row>
    <row r="59" spans="1:1">
      <c r="A59" s="1" t="s">
        <v>29</v>
      </c>
    </row>
    <row r="62" spans="1:4">
      <c r="A62" s="1" t="s">
        <v>30</v>
      </c>
      <c r="D62" s="1" t="s">
        <v>31</v>
      </c>
    </row>
    <row r="65" spans="1:4">
      <c r="A65" s="1" t="s">
        <v>32</v>
      </c>
      <c r="D65" s="1" t="s">
        <v>33</v>
      </c>
    </row>
    <row r="66" spans="1:4">
      <c r="A66" s="1" t="s">
        <v>34</v>
      </c>
      <c r="D66" s="1" t="s">
        <v>35</v>
      </c>
    </row>
    <row r="71" spans="1:5">
      <c r="A71" s="1" t="s">
        <v>238</v>
      </c>
      <c r="D71" s="1" t="s">
        <v>37</v>
      </c>
      <c r="E71" s="1" t="s">
        <v>38</v>
      </c>
    </row>
    <row r="72" spans="1:5">
      <c r="A72" s="1" t="s">
        <v>228</v>
      </c>
      <c r="E72" s="1" t="s">
        <v>40</v>
      </c>
    </row>
  </sheetData>
  <mergeCells count="22">
    <mergeCell ref="A4:B4"/>
    <mergeCell ref="A31:E31"/>
    <mergeCell ref="A33:E33"/>
    <mergeCell ref="A34:E34"/>
    <mergeCell ref="A20:A22"/>
    <mergeCell ref="A23:A26"/>
    <mergeCell ref="A27:A30"/>
    <mergeCell ref="B20:B22"/>
    <mergeCell ref="B23:B26"/>
    <mergeCell ref="B27:B30"/>
    <mergeCell ref="D20:D22"/>
    <mergeCell ref="D23:D26"/>
    <mergeCell ref="D27:D30"/>
    <mergeCell ref="E20:E22"/>
    <mergeCell ref="E23:E26"/>
    <mergeCell ref="E27:E30"/>
    <mergeCell ref="F20:F22"/>
    <mergeCell ref="F23:F26"/>
    <mergeCell ref="F27:F30"/>
    <mergeCell ref="G20:G22"/>
    <mergeCell ref="G23:G26"/>
    <mergeCell ref="G27:G30"/>
  </mergeCells>
  <pageMargins left="0.393055555555556" right="0.17" top="0.865972222222222" bottom="0.590277777777778" header="0.5" footer="0.196527777777778"/>
  <pageSetup paperSize="1" scale="67" orientation="portrait" horizontalDpi="120" verticalDpi="72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7"/>
  <sheetViews>
    <sheetView workbookViewId="0">
      <selection activeCell="C15" sqref="C15"/>
    </sheetView>
  </sheetViews>
  <sheetFormatPr defaultColWidth="9.14285714285714" defaultRowHeight="14.25" outlineLevelCol="6"/>
  <cols>
    <col min="1" max="1" width="6.57142857142857" style="1" customWidth="1"/>
    <col min="2" max="2" width="11.4285714285714" style="1" customWidth="1"/>
    <col min="3" max="3" width="51.7142857142857" style="1" customWidth="1"/>
    <col min="4" max="4" width="12.5714285714286" style="1" customWidth="1"/>
    <col min="5" max="5" width="14.5714285714286" style="1" customWidth="1"/>
    <col min="6" max="6" width="5.71428571428571" style="1" customWidth="1"/>
    <col min="7" max="7" width="17.1428571428571" style="1" customWidth="1"/>
    <col min="8" max="8" width="9.14285714285714" style="1"/>
    <col min="9" max="9" width="12.5714285714286" style="1" customWidth="1"/>
    <col min="10" max="16384" width="9.14285714285714" style="1"/>
  </cols>
  <sheetData>
    <row r="4" spans="1:2">
      <c r="A4" s="24">
        <v>45757</v>
      </c>
      <c r="B4" s="24"/>
    </row>
    <row r="5" spans="1:2">
      <c r="A5" s="24"/>
      <c r="B5" s="24"/>
    </row>
    <row r="6" spans="1:2">
      <c r="A6" s="24"/>
      <c r="B6" s="24"/>
    </row>
    <row r="7" spans="1:1">
      <c r="A7" s="1" t="s">
        <v>239</v>
      </c>
    </row>
    <row r="8" spans="1:1">
      <c r="A8" s="1" t="s">
        <v>240</v>
      </c>
    </row>
    <row r="9" spans="1:1">
      <c r="A9" s="1" t="s">
        <v>241</v>
      </c>
    </row>
    <row r="11" spans="1:1">
      <c r="A11" s="1" t="s">
        <v>2</v>
      </c>
    </row>
    <row r="13" spans="2:2">
      <c r="B13" s="1" t="s">
        <v>3</v>
      </c>
    </row>
    <row r="14" spans="2:2">
      <c r="B14" s="1" t="s">
        <v>4</v>
      </c>
    </row>
    <row r="16" spans="1:1">
      <c r="A16" s="1" t="s">
        <v>5</v>
      </c>
    </row>
    <row r="17" ht="15" spans="3:3">
      <c r="C17" s="23"/>
    </row>
    <row r="18" ht="25.5" customHeight="1" spans="1:7">
      <c r="A18" s="25" t="s">
        <v>6</v>
      </c>
      <c r="B18" s="25" t="s">
        <v>7</v>
      </c>
      <c r="C18" s="25" t="s">
        <v>8</v>
      </c>
      <c r="D18" s="25" t="s">
        <v>9</v>
      </c>
      <c r="E18" s="26" t="s">
        <v>10</v>
      </c>
      <c r="F18" s="27"/>
      <c r="G18" s="28" t="s">
        <v>11</v>
      </c>
    </row>
    <row r="19" spans="1:7">
      <c r="A19" s="29">
        <v>1</v>
      </c>
      <c r="B19" s="29" t="s">
        <v>12</v>
      </c>
      <c r="C19" s="30" t="s">
        <v>94</v>
      </c>
      <c r="D19" s="31">
        <v>42595</v>
      </c>
      <c r="E19" s="32">
        <f>(D19*0.76)-7000</f>
        <v>25372.2</v>
      </c>
      <c r="F19" s="29" t="s">
        <v>14</v>
      </c>
      <c r="G19" s="33">
        <f>E19*A19</f>
        <v>25372.2</v>
      </c>
    </row>
    <row r="20" spans="1:7">
      <c r="A20" s="34"/>
      <c r="B20" s="34"/>
      <c r="C20" s="35" t="s">
        <v>76</v>
      </c>
      <c r="D20" s="36"/>
      <c r="E20" s="37"/>
      <c r="F20" s="34"/>
      <c r="G20" s="38"/>
    </row>
    <row r="21" ht="15" spans="1:7">
      <c r="A21" s="14"/>
      <c r="B21" s="14"/>
      <c r="C21" s="39" t="s">
        <v>95</v>
      </c>
      <c r="D21" s="13"/>
      <c r="E21" s="40"/>
      <c r="F21" s="14"/>
      <c r="G21" s="41"/>
    </row>
    <row r="22" customFormat="1" ht="15" spans="1:7">
      <c r="A22" s="29">
        <v>1</v>
      </c>
      <c r="B22" s="29" t="s">
        <v>12</v>
      </c>
      <c r="C22" s="30" t="s">
        <v>78</v>
      </c>
      <c r="D22" s="31">
        <v>46595</v>
      </c>
      <c r="E22" s="32">
        <f>(D22*0.76)-7000</f>
        <v>28412.2</v>
      </c>
      <c r="F22" s="29" t="s">
        <v>14</v>
      </c>
      <c r="G22" s="33">
        <f>E22*A22</f>
        <v>28412.2</v>
      </c>
    </row>
    <row r="23" customFormat="1" ht="15" spans="1:7">
      <c r="A23" s="34"/>
      <c r="B23" s="34"/>
      <c r="C23" s="35" t="s">
        <v>76</v>
      </c>
      <c r="D23" s="36"/>
      <c r="E23" s="37"/>
      <c r="F23" s="34"/>
      <c r="G23" s="38"/>
    </row>
    <row r="24" customFormat="1" ht="15.75" spans="1:7">
      <c r="A24" s="14"/>
      <c r="B24" s="14"/>
      <c r="C24" s="39" t="s">
        <v>79</v>
      </c>
      <c r="D24" s="13"/>
      <c r="E24" s="40"/>
      <c r="F24" s="14"/>
      <c r="G24" s="41"/>
    </row>
    <row r="25" customFormat="1" ht="15" spans="1:7">
      <c r="A25" s="29">
        <v>1</v>
      </c>
      <c r="B25" s="29" t="s">
        <v>12</v>
      </c>
      <c r="C25" s="30" t="s">
        <v>156</v>
      </c>
      <c r="D25" s="31">
        <v>59595</v>
      </c>
      <c r="E25" s="32">
        <f>(D25*0.76)-7000</f>
        <v>38292.2</v>
      </c>
      <c r="F25" s="29" t="s">
        <v>14</v>
      </c>
      <c r="G25" s="33">
        <f>E25*A25</f>
        <v>38292.2</v>
      </c>
    </row>
    <row r="26" customFormat="1" ht="15" spans="1:7">
      <c r="A26" s="34"/>
      <c r="B26" s="34"/>
      <c r="C26" s="35" t="s">
        <v>76</v>
      </c>
      <c r="D26" s="36"/>
      <c r="E26" s="37"/>
      <c r="F26" s="34"/>
      <c r="G26" s="38"/>
    </row>
    <row r="27" customFormat="1" ht="15.75" spans="1:7">
      <c r="A27" s="14"/>
      <c r="B27" s="14"/>
      <c r="C27" s="39" t="s">
        <v>157</v>
      </c>
      <c r="D27" s="13"/>
      <c r="E27" s="40"/>
      <c r="F27" s="14"/>
      <c r="G27" s="41"/>
    </row>
    <row r="28" customFormat="1" ht="15" spans="1:7">
      <c r="A28" s="29">
        <v>1</v>
      </c>
      <c r="B28" s="29" t="s">
        <v>12</v>
      </c>
      <c r="C28" s="30" t="s">
        <v>75</v>
      </c>
      <c r="D28" s="31">
        <v>68995</v>
      </c>
      <c r="E28" s="32">
        <f>(D28*0.76)-7000</f>
        <v>45436.2</v>
      </c>
      <c r="F28" s="29" t="s">
        <v>14</v>
      </c>
      <c r="G28" s="33">
        <f>E28*A28</f>
        <v>45436.2</v>
      </c>
    </row>
    <row r="29" customFormat="1" ht="15" spans="1:7">
      <c r="A29" s="34"/>
      <c r="B29" s="34"/>
      <c r="C29" s="35" t="s">
        <v>76</v>
      </c>
      <c r="D29" s="36"/>
      <c r="E29" s="37"/>
      <c r="F29" s="34"/>
      <c r="G29" s="38"/>
    </row>
    <row r="30" customFormat="1" ht="15.75" spans="1:7">
      <c r="A30" s="14"/>
      <c r="B30" s="14"/>
      <c r="C30" s="39" t="s">
        <v>77</v>
      </c>
      <c r="D30" s="13"/>
      <c r="E30" s="40"/>
      <c r="F30" s="14"/>
      <c r="G30" s="41"/>
    </row>
    <row r="31" customFormat="1" ht="15" spans="1:7">
      <c r="A31" s="29">
        <v>1</v>
      </c>
      <c r="B31" s="29" t="s">
        <v>12</v>
      </c>
      <c r="C31" s="30" t="s">
        <v>146</v>
      </c>
      <c r="D31" s="31">
        <v>76595</v>
      </c>
      <c r="E31" s="32">
        <f>(D31*0.76)-7000</f>
        <v>51212.2</v>
      </c>
      <c r="F31" s="29" t="s">
        <v>14</v>
      </c>
      <c r="G31" s="33">
        <f>E31*A31</f>
        <v>51212.2</v>
      </c>
    </row>
    <row r="32" customFormat="1" ht="15" spans="1:7">
      <c r="A32" s="34"/>
      <c r="B32" s="34"/>
      <c r="C32" s="35" t="s">
        <v>76</v>
      </c>
      <c r="D32" s="36"/>
      <c r="E32" s="37"/>
      <c r="F32" s="34"/>
      <c r="G32" s="38"/>
    </row>
    <row r="33" customFormat="1" ht="15.75" spans="1:7">
      <c r="A33" s="14"/>
      <c r="B33" s="14"/>
      <c r="C33" s="39" t="s">
        <v>147</v>
      </c>
      <c r="D33" s="13"/>
      <c r="E33" s="40"/>
      <c r="F33" s="14"/>
      <c r="G33" s="41"/>
    </row>
    <row r="34" ht="15" spans="1:7">
      <c r="A34" s="4" t="s">
        <v>51</v>
      </c>
      <c r="B34" s="16"/>
      <c r="C34" s="16"/>
      <c r="D34" s="5"/>
      <c r="E34" s="6"/>
      <c r="F34" s="17" t="s">
        <v>14</v>
      </c>
      <c r="G34" s="8">
        <v>600</v>
      </c>
    </row>
    <row r="35" ht="17.25" spans="1:7">
      <c r="A35" s="54" t="s">
        <v>18</v>
      </c>
      <c r="B35" s="65"/>
      <c r="C35" s="65"/>
      <c r="D35" s="55"/>
      <c r="E35" s="56"/>
      <c r="F35" s="66" t="s">
        <v>14</v>
      </c>
      <c r="G35" s="58">
        <f>SUM(G19:G34)</f>
        <v>189325</v>
      </c>
    </row>
    <row r="36" ht="16.5" spans="1:7">
      <c r="A36" s="59"/>
      <c r="B36" s="59"/>
      <c r="C36" s="59"/>
      <c r="D36" s="59"/>
      <c r="E36" s="59"/>
      <c r="F36" s="88"/>
      <c r="G36" s="61"/>
    </row>
    <row r="37" spans="1:1">
      <c r="A37" s="1" t="s">
        <v>19</v>
      </c>
    </row>
    <row r="38" spans="2:2">
      <c r="B38" s="1" t="s">
        <v>20</v>
      </c>
    </row>
    <row r="39" customFormat="1" ht="15" spans="2:2">
      <c r="B39" s="1"/>
    </row>
    <row r="40" customFormat="1" ht="15" spans="1:2">
      <c r="A40" s="1" t="s">
        <v>60</v>
      </c>
      <c r="B40" s="1"/>
    </row>
    <row r="41" customFormat="1" ht="15" spans="2:2">
      <c r="B41" s="1" t="s">
        <v>80</v>
      </c>
    </row>
    <row r="42" customFormat="1" ht="15" spans="2:2">
      <c r="B42" s="1" t="s">
        <v>81</v>
      </c>
    </row>
    <row r="43" customFormat="1" ht="15" spans="2:2">
      <c r="B43" s="1" t="s">
        <v>82</v>
      </c>
    </row>
    <row r="44" customFormat="1" ht="15" spans="2:2">
      <c r="B44" s="1"/>
    </row>
    <row r="45" spans="1:1">
      <c r="A45" s="1" t="s">
        <v>21</v>
      </c>
    </row>
    <row r="46" spans="2:2">
      <c r="B46" s="1" t="s">
        <v>83</v>
      </c>
    </row>
    <row r="47" s="2" customFormat="1" spans="2:2">
      <c r="B47" s="1"/>
    </row>
    <row r="48" spans="1:2">
      <c r="A48" s="1" t="s">
        <v>173</v>
      </c>
      <c r="B48" s="1" t="s">
        <v>174</v>
      </c>
    </row>
    <row r="49" spans="2:2">
      <c r="B49" s="1" t="s">
        <v>24</v>
      </c>
    </row>
    <row r="50" s="2" customFormat="1" spans="2:2">
      <c r="B50" s="23"/>
    </row>
    <row r="51" spans="2:2">
      <c r="B51" s="1" t="s">
        <v>25</v>
      </c>
    </row>
    <row r="53" spans="2:2">
      <c r="B53" s="1" t="s">
        <v>26</v>
      </c>
    </row>
    <row r="55" spans="2:2">
      <c r="B55" s="114" t="s">
        <v>223</v>
      </c>
    </row>
    <row r="56" spans="2:2">
      <c r="B56" s="114"/>
    </row>
    <row r="60" spans="1:1">
      <c r="A60" s="1" t="s">
        <v>27</v>
      </c>
    </row>
    <row r="63" spans="1:1">
      <c r="A63" s="1" t="s">
        <v>28</v>
      </c>
    </row>
    <row r="64" spans="1:1">
      <c r="A64" s="1" t="s">
        <v>29</v>
      </c>
    </row>
    <row r="67" spans="1:4">
      <c r="A67" s="1" t="s">
        <v>30</v>
      </c>
      <c r="D67" s="1" t="s">
        <v>31</v>
      </c>
    </row>
    <row r="70" spans="1:4">
      <c r="A70" s="1" t="s">
        <v>32</v>
      </c>
      <c r="D70" s="1" t="s">
        <v>33</v>
      </c>
    </row>
    <row r="71" spans="1:4">
      <c r="A71" s="1" t="s">
        <v>34</v>
      </c>
      <c r="D71" s="1" t="s">
        <v>35</v>
      </c>
    </row>
    <row r="76" spans="1:5">
      <c r="A76" s="1" t="s">
        <v>242</v>
      </c>
      <c r="D76" s="1" t="s">
        <v>37</v>
      </c>
      <c r="E76" s="1" t="s">
        <v>38</v>
      </c>
    </row>
    <row r="77" spans="1:5">
      <c r="A77" s="1" t="s">
        <v>243</v>
      </c>
      <c r="E77" s="1" t="s">
        <v>40</v>
      </c>
    </row>
  </sheetData>
  <mergeCells count="33">
    <mergeCell ref="A4:B4"/>
    <mergeCell ref="A34:E34"/>
    <mergeCell ref="A35:E35"/>
    <mergeCell ref="A19:A21"/>
    <mergeCell ref="A22:A24"/>
    <mergeCell ref="A25:A27"/>
    <mergeCell ref="A28:A30"/>
    <mergeCell ref="A31:A33"/>
    <mergeCell ref="B19:B21"/>
    <mergeCell ref="B22:B24"/>
    <mergeCell ref="B25:B27"/>
    <mergeCell ref="B28:B30"/>
    <mergeCell ref="B31:B33"/>
    <mergeCell ref="D19:D21"/>
    <mergeCell ref="D22:D24"/>
    <mergeCell ref="D25:D27"/>
    <mergeCell ref="D28:D30"/>
    <mergeCell ref="D31:D33"/>
    <mergeCell ref="E19:E21"/>
    <mergeCell ref="E22:E24"/>
    <mergeCell ref="E25:E27"/>
    <mergeCell ref="E28:E30"/>
    <mergeCell ref="E31:E33"/>
    <mergeCell ref="F19:F21"/>
    <mergeCell ref="F22:F24"/>
    <mergeCell ref="F25:F27"/>
    <mergeCell ref="F28:F30"/>
    <mergeCell ref="F31:F33"/>
    <mergeCell ref="G19:G21"/>
    <mergeCell ref="G22:G24"/>
    <mergeCell ref="G25:G27"/>
    <mergeCell ref="G28:G30"/>
    <mergeCell ref="G31:G33"/>
  </mergeCells>
  <pageMargins left="0.393055555555556" right="0.17" top="0.865972222222222" bottom="0.590277777777778" header="0.5" footer="0.196527777777778"/>
  <pageSetup paperSize="1" scale="63" orientation="portrait" horizontalDpi="120" verticalDpi="72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7"/>
  <sheetViews>
    <sheetView topLeftCell="A59" workbookViewId="0">
      <selection activeCell="A7" sqref="A7"/>
    </sheetView>
  </sheetViews>
  <sheetFormatPr defaultColWidth="9.14285714285714" defaultRowHeight="14.25" outlineLevelCol="6"/>
  <cols>
    <col min="1" max="1" width="6.57142857142857" style="1" customWidth="1"/>
    <col min="2" max="2" width="11.4285714285714" style="1" customWidth="1"/>
    <col min="3" max="3" width="51.7142857142857" style="1" customWidth="1"/>
    <col min="4" max="4" width="12.5714285714286" style="1" customWidth="1"/>
    <col min="5" max="5" width="14.5714285714286" style="1" customWidth="1"/>
    <col min="6" max="6" width="5.71428571428571" style="1" customWidth="1"/>
    <col min="7" max="7" width="17.1428571428571" style="1" customWidth="1"/>
    <col min="8" max="8" width="9.14285714285714" style="1"/>
    <col min="9" max="9" width="12.5714285714286" style="1" customWidth="1"/>
    <col min="10" max="16384" width="9.14285714285714" style="1"/>
  </cols>
  <sheetData>
    <row r="4" spans="1:2">
      <c r="A4" s="24">
        <v>45757</v>
      </c>
      <c r="B4" s="24"/>
    </row>
    <row r="5" spans="1:2">
      <c r="A5" s="24"/>
      <c r="B5" s="24"/>
    </row>
    <row r="6" spans="1:2">
      <c r="A6" s="24"/>
      <c r="B6" s="24"/>
    </row>
    <row r="7" spans="1:1">
      <c r="A7" s="1" t="s">
        <v>244</v>
      </c>
    </row>
    <row r="8" spans="1:1">
      <c r="A8" s="1" t="s">
        <v>245</v>
      </c>
    </row>
    <row r="9" spans="1:1">
      <c r="A9" s="1" t="s">
        <v>246</v>
      </c>
    </row>
    <row r="11" spans="1:1">
      <c r="A11" s="1" t="s">
        <v>2</v>
      </c>
    </row>
    <row r="13" spans="2:2">
      <c r="B13" s="1" t="s">
        <v>3</v>
      </c>
    </row>
    <row r="14" spans="2:2">
      <c r="B14" s="1" t="s">
        <v>4</v>
      </c>
    </row>
    <row r="16" spans="1:1">
      <c r="A16" s="1" t="s">
        <v>5</v>
      </c>
    </row>
    <row r="17" ht="15" spans="3:3">
      <c r="C17" s="23" t="s">
        <v>247</v>
      </c>
    </row>
    <row r="18" ht="25.5" customHeight="1" spans="1:7">
      <c r="A18" s="25" t="s">
        <v>6</v>
      </c>
      <c r="B18" s="25" t="s">
        <v>7</v>
      </c>
      <c r="C18" s="25" t="s">
        <v>8</v>
      </c>
      <c r="D18" s="25" t="s">
        <v>9</v>
      </c>
      <c r="E18" s="26" t="s">
        <v>10</v>
      </c>
      <c r="F18" s="27"/>
      <c r="G18" s="28" t="s">
        <v>11</v>
      </c>
    </row>
    <row r="19" spans="1:7">
      <c r="A19" s="29">
        <v>1</v>
      </c>
      <c r="B19" s="29" t="s">
        <v>12</v>
      </c>
      <c r="C19" s="30" t="s">
        <v>94</v>
      </c>
      <c r="D19" s="31">
        <v>42595</v>
      </c>
      <c r="E19" s="32">
        <f>(D19*0.76)-7000</f>
        <v>25372.2</v>
      </c>
      <c r="F19" s="29" t="s">
        <v>14</v>
      </c>
      <c r="G19" s="33">
        <f>E19*A19</f>
        <v>25372.2</v>
      </c>
    </row>
    <row r="20" spans="1:7">
      <c r="A20" s="34"/>
      <c r="B20" s="34"/>
      <c r="C20" s="35" t="s">
        <v>76</v>
      </c>
      <c r="D20" s="36"/>
      <c r="E20" s="37"/>
      <c r="F20" s="34"/>
      <c r="G20" s="38"/>
    </row>
    <row r="21" ht="15" spans="1:7">
      <c r="A21" s="14"/>
      <c r="B21" s="14"/>
      <c r="C21" s="39" t="s">
        <v>95</v>
      </c>
      <c r="D21" s="13"/>
      <c r="E21" s="40"/>
      <c r="F21" s="14"/>
      <c r="G21" s="41"/>
    </row>
    <row r="22" customFormat="1" ht="15" spans="1:7">
      <c r="A22" s="29">
        <v>1</v>
      </c>
      <c r="B22" s="29" t="s">
        <v>12</v>
      </c>
      <c r="C22" s="30" t="s">
        <v>78</v>
      </c>
      <c r="D22" s="31">
        <v>46595</v>
      </c>
      <c r="E22" s="32">
        <f>(D22*0.76)-7000</f>
        <v>28412.2</v>
      </c>
      <c r="F22" s="29" t="s">
        <v>14</v>
      </c>
      <c r="G22" s="33">
        <f>E22*A22</f>
        <v>28412.2</v>
      </c>
    </row>
    <row r="23" customFormat="1" ht="15" spans="1:7">
      <c r="A23" s="34"/>
      <c r="B23" s="34"/>
      <c r="C23" s="35" t="s">
        <v>76</v>
      </c>
      <c r="D23" s="36"/>
      <c r="E23" s="37"/>
      <c r="F23" s="34"/>
      <c r="G23" s="38"/>
    </row>
    <row r="24" customFormat="1" ht="15.75" spans="1:7">
      <c r="A24" s="14"/>
      <c r="B24" s="14"/>
      <c r="C24" s="39" t="s">
        <v>79</v>
      </c>
      <c r="D24" s="13"/>
      <c r="E24" s="40"/>
      <c r="F24" s="14"/>
      <c r="G24" s="41"/>
    </row>
    <row r="25" customFormat="1" ht="15" spans="1:7">
      <c r="A25" s="29">
        <v>1</v>
      </c>
      <c r="B25" s="29" t="s">
        <v>12</v>
      </c>
      <c r="C25" s="30" t="s">
        <v>156</v>
      </c>
      <c r="D25" s="31">
        <v>59595</v>
      </c>
      <c r="E25" s="32">
        <f>(D25*0.76)-7000</f>
        <v>38292.2</v>
      </c>
      <c r="F25" s="29" t="s">
        <v>14</v>
      </c>
      <c r="G25" s="33">
        <f>E25*A25</f>
        <v>38292.2</v>
      </c>
    </row>
    <row r="26" customFormat="1" ht="15" spans="1:7">
      <c r="A26" s="34"/>
      <c r="B26" s="34"/>
      <c r="C26" s="35" t="s">
        <v>76</v>
      </c>
      <c r="D26" s="36"/>
      <c r="E26" s="37"/>
      <c r="F26" s="34"/>
      <c r="G26" s="38"/>
    </row>
    <row r="27" customFormat="1" ht="15.75" spans="1:7">
      <c r="A27" s="14"/>
      <c r="B27" s="14"/>
      <c r="C27" s="39" t="s">
        <v>157</v>
      </c>
      <c r="D27" s="13"/>
      <c r="E27" s="40"/>
      <c r="F27" s="14"/>
      <c r="G27" s="41"/>
    </row>
    <row r="28" customFormat="1" ht="15" spans="1:7">
      <c r="A28" s="29">
        <v>1</v>
      </c>
      <c r="B28" s="29" t="s">
        <v>12</v>
      </c>
      <c r="C28" s="30" t="s">
        <v>75</v>
      </c>
      <c r="D28" s="31">
        <v>68995</v>
      </c>
      <c r="E28" s="32">
        <f>(D28*0.76)-7000</f>
        <v>45436.2</v>
      </c>
      <c r="F28" s="29" t="s">
        <v>14</v>
      </c>
      <c r="G28" s="33">
        <f>E28*A28</f>
        <v>45436.2</v>
      </c>
    </row>
    <row r="29" customFormat="1" ht="15" spans="1:7">
      <c r="A29" s="34"/>
      <c r="B29" s="34"/>
      <c r="C29" s="35" t="s">
        <v>76</v>
      </c>
      <c r="D29" s="36"/>
      <c r="E29" s="37"/>
      <c r="F29" s="34"/>
      <c r="G29" s="38"/>
    </row>
    <row r="30" customFormat="1" ht="15.75" spans="1:7">
      <c r="A30" s="14"/>
      <c r="B30" s="14"/>
      <c r="C30" s="39" t="s">
        <v>77</v>
      </c>
      <c r="D30" s="13"/>
      <c r="E30" s="40"/>
      <c r="F30" s="14"/>
      <c r="G30" s="41"/>
    </row>
    <row r="31" customFormat="1" ht="15" spans="1:7">
      <c r="A31" s="29">
        <v>1</v>
      </c>
      <c r="B31" s="29" t="s">
        <v>12</v>
      </c>
      <c r="C31" s="30" t="s">
        <v>146</v>
      </c>
      <c r="D31" s="31">
        <v>76595</v>
      </c>
      <c r="E31" s="32">
        <f>(D31*0.76)-7000</f>
        <v>51212.2</v>
      </c>
      <c r="F31" s="29" t="s">
        <v>14</v>
      </c>
      <c r="G31" s="33">
        <f>E31*A31</f>
        <v>51212.2</v>
      </c>
    </row>
    <row r="32" customFormat="1" ht="15" spans="1:7">
      <c r="A32" s="34"/>
      <c r="B32" s="34"/>
      <c r="C32" s="35" t="s">
        <v>76</v>
      </c>
      <c r="D32" s="36"/>
      <c r="E32" s="37"/>
      <c r="F32" s="34"/>
      <c r="G32" s="38"/>
    </row>
    <row r="33" customFormat="1" ht="15.75" spans="1:7">
      <c r="A33" s="14"/>
      <c r="B33" s="14"/>
      <c r="C33" s="39" t="s">
        <v>147</v>
      </c>
      <c r="D33" s="13"/>
      <c r="E33" s="40"/>
      <c r="F33" s="14"/>
      <c r="G33" s="41"/>
    </row>
    <row r="34" ht="15" spans="1:7">
      <c r="A34" s="4" t="s">
        <v>51</v>
      </c>
      <c r="B34" s="16"/>
      <c r="C34" s="16"/>
      <c r="D34" s="5"/>
      <c r="E34" s="6"/>
      <c r="F34" s="17" t="s">
        <v>14</v>
      </c>
      <c r="G34" s="8">
        <v>600</v>
      </c>
    </row>
    <row r="35" ht="17.25" spans="1:7">
      <c r="A35" s="54" t="s">
        <v>18</v>
      </c>
      <c r="B35" s="65"/>
      <c r="C35" s="65"/>
      <c r="D35" s="55"/>
      <c r="E35" s="56"/>
      <c r="F35" s="66" t="s">
        <v>14</v>
      </c>
      <c r="G35" s="58">
        <f>SUM(G19:G34)</f>
        <v>189325</v>
      </c>
    </row>
    <row r="36" ht="16.5" spans="1:7">
      <c r="A36" s="59"/>
      <c r="B36" s="59"/>
      <c r="C36" s="59"/>
      <c r="D36" s="59"/>
      <c r="E36" s="59"/>
      <c r="F36" s="88"/>
      <c r="G36" s="61"/>
    </row>
    <row r="37" spans="1:1">
      <c r="A37" s="1" t="s">
        <v>19</v>
      </c>
    </row>
    <row r="38" spans="2:2">
      <c r="B38" s="1" t="s">
        <v>20</v>
      </c>
    </row>
    <row r="39" customFormat="1" ht="15" spans="2:2">
      <c r="B39" s="1"/>
    </row>
    <row r="40" customFormat="1" ht="15" spans="1:2">
      <c r="A40" s="1" t="s">
        <v>60</v>
      </c>
      <c r="B40" s="1"/>
    </row>
    <row r="41" customFormat="1" ht="15" spans="2:2">
      <c r="B41" s="1" t="s">
        <v>80</v>
      </c>
    </row>
    <row r="42" customFormat="1" ht="15" spans="2:2">
      <c r="B42" s="1" t="s">
        <v>81</v>
      </c>
    </row>
    <row r="43" customFormat="1" ht="15" spans="2:2">
      <c r="B43" s="1" t="s">
        <v>82</v>
      </c>
    </row>
    <row r="44" customFormat="1" ht="15" spans="2:2">
      <c r="B44" s="1"/>
    </row>
    <row r="45" spans="1:1">
      <c r="A45" s="1" t="s">
        <v>21</v>
      </c>
    </row>
    <row r="46" spans="2:2">
      <c r="B46" s="1" t="s">
        <v>83</v>
      </c>
    </row>
    <row r="47" s="2" customFormat="1" spans="2:2">
      <c r="B47" s="1"/>
    </row>
    <row r="48" spans="1:2">
      <c r="A48" s="1" t="s">
        <v>173</v>
      </c>
      <c r="B48" s="1" t="s">
        <v>174</v>
      </c>
    </row>
    <row r="49" spans="2:2">
      <c r="B49" s="1" t="s">
        <v>24</v>
      </c>
    </row>
    <row r="50" s="2" customFormat="1" spans="2:2">
      <c r="B50" s="23"/>
    </row>
    <row r="51" spans="2:2">
      <c r="B51" s="1" t="s">
        <v>25</v>
      </c>
    </row>
    <row r="53" spans="2:2">
      <c r="B53" s="1" t="s">
        <v>26</v>
      </c>
    </row>
    <row r="55" spans="2:2">
      <c r="B55" s="114" t="s">
        <v>223</v>
      </c>
    </row>
    <row r="56" spans="2:2">
      <c r="B56" s="114"/>
    </row>
    <row r="60" spans="1:1">
      <c r="A60" s="1" t="s">
        <v>27</v>
      </c>
    </row>
    <row r="63" spans="1:1">
      <c r="A63" s="1" t="s">
        <v>28</v>
      </c>
    </row>
    <row r="64" spans="1:1">
      <c r="A64" s="1" t="s">
        <v>29</v>
      </c>
    </row>
    <row r="67" spans="1:4">
      <c r="A67" s="1" t="s">
        <v>30</v>
      </c>
      <c r="D67" s="1" t="s">
        <v>31</v>
      </c>
    </row>
    <row r="70" spans="1:4">
      <c r="A70" s="1" t="s">
        <v>32</v>
      </c>
      <c r="D70" s="1" t="s">
        <v>33</v>
      </c>
    </row>
    <row r="71" spans="1:4">
      <c r="A71" s="1" t="s">
        <v>34</v>
      </c>
      <c r="D71" s="1" t="s">
        <v>35</v>
      </c>
    </row>
    <row r="76" spans="1:5">
      <c r="A76" s="1" t="s">
        <v>248</v>
      </c>
      <c r="D76" s="1" t="s">
        <v>37</v>
      </c>
      <c r="E76" s="1" t="s">
        <v>38</v>
      </c>
    </row>
    <row r="77" spans="1:5">
      <c r="A77" s="1" t="s">
        <v>181</v>
      </c>
      <c r="E77" s="1" t="s">
        <v>40</v>
      </c>
    </row>
  </sheetData>
  <mergeCells count="33">
    <mergeCell ref="A4:B4"/>
    <mergeCell ref="A34:E34"/>
    <mergeCell ref="A35:E35"/>
    <mergeCell ref="A19:A21"/>
    <mergeCell ref="A22:A24"/>
    <mergeCell ref="A25:A27"/>
    <mergeCell ref="A28:A30"/>
    <mergeCell ref="A31:A33"/>
    <mergeCell ref="B19:B21"/>
    <mergeCell ref="B22:B24"/>
    <mergeCell ref="B25:B27"/>
    <mergeCell ref="B28:B30"/>
    <mergeCell ref="B31:B33"/>
    <mergeCell ref="D19:D21"/>
    <mergeCell ref="D22:D24"/>
    <mergeCell ref="D25:D27"/>
    <mergeCell ref="D28:D30"/>
    <mergeCell ref="D31:D33"/>
    <mergeCell ref="E19:E21"/>
    <mergeCell ref="E22:E24"/>
    <mergeCell ref="E25:E27"/>
    <mergeCell ref="E28:E30"/>
    <mergeCell ref="E31:E33"/>
    <mergeCell ref="F19:F21"/>
    <mergeCell ref="F22:F24"/>
    <mergeCell ref="F25:F27"/>
    <mergeCell ref="F28:F30"/>
    <mergeCell ref="F31:F33"/>
    <mergeCell ref="G19:G21"/>
    <mergeCell ref="G22:G24"/>
    <mergeCell ref="G25:G27"/>
    <mergeCell ref="G28:G30"/>
    <mergeCell ref="G31:G33"/>
  </mergeCells>
  <pageMargins left="0.393055555555556" right="0.17" top="0.865972222222222" bottom="0.590277777777778" header="0.5" footer="0.196527777777778"/>
  <pageSetup paperSize="1" scale="63" orientation="portrait" horizontalDpi="120" verticalDpi="72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4"/>
  <sheetViews>
    <sheetView topLeftCell="A8" workbookViewId="0">
      <selection activeCell="C19" sqref="C19"/>
    </sheetView>
  </sheetViews>
  <sheetFormatPr defaultColWidth="9.14285714285714" defaultRowHeight="14.25" outlineLevelCol="6"/>
  <cols>
    <col min="1" max="1" width="6.57142857142857" style="1" customWidth="1"/>
    <col min="2" max="2" width="11.4285714285714" style="1" customWidth="1"/>
    <col min="3" max="3" width="51.7142857142857" style="1" customWidth="1"/>
    <col min="4" max="4" width="12.5714285714286" style="1" customWidth="1"/>
    <col min="5" max="5" width="14.5714285714286" style="1" customWidth="1"/>
    <col min="6" max="6" width="5.71428571428571" style="1" customWidth="1"/>
    <col min="7" max="7" width="17.1428571428571" style="1" customWidth="1"/>
    <col min="8" max="8" width="9.14285714285714" style="1"/>
    <col min="9" max="9" width="12.5714285714286" style="1" customWidth="1"/>
    <col min="10" max="16384" width="9.14285714285714" style="1"/>
  </cols>
  <sheetData>
    <row r="4" spans="1:2">
      <c r="A4" s="24">
        <v>45757</v>
      </c>
      <c r="B4" s="24"/>
    </row>
    <row r="5" spans="1:2">
      <c r="A5" s="24"/>
      <c r="B5" s="24"/>
    </row>
    <row r="6" spans="1:2">
      <c r="A6" s="24"/>
      <c r="B6" s="24"/>
    </row>
    <row r="7" spans="1:1">
      <c r="A7" s="1" t="s">
        <v>244</v>
      </c>
    </row>
    <row r="8" spans="1:1">
      <c r="A8" s="1" t="s">
        <v>245</v>
      </c>
    </row>
    <row r="9" spans="1:1">
      <c r="A9" s="1" t="s">
        <v>246</v>
      </c>
    </row>
    <row r="11" spans="1:1">
      <c r="A11" s="1" t="s">
        <v>2</v>
      </c>
    </row>
    <row r="13" spans="2:2">
      <c r="B13" s="1" t="s">
        <v>3</v>
      </c>
    </row>
    <row r="14" spans="2:2">
      <c r="B14" s="1" t="s">
        <v>4</v>
      </c>
    </row>
    <row r="16" spans="1:1">
      <c r="A16" s="1" t="s">
        <v>5</v>
      </c>
    </row>
    <row r="17" ht="15" spans="3:3">
      <c r="C17" s="23" t="s">
        <v>249</v>
      </c>
    </row>
    <row r="18" ht="25.5" customHeight="1" spans="1:7">
      <c r="A18" s="25" t="s">
        <v>6</v>
      </c>
      <c r="B18" s="25" t="s">
        <v>7</v>
      </c>
      <c r="C18" s="25" t="s">
        <v>8</v>
      </c>
      <c r="D18" s="25" t="s">
        <v>9</v>
      </c>
      <c r="E18" s="26" t="s">
        <v>10</v>
      </c>
      <c r="F18" s="27"/>
      <c r="G18" s="28" t="s">
        <v>11</v>
      </c>
    </row>
    <row r="19" spans="1:7">
      <c r="A19" s="29">
        <v>1</v>
      </c>
      <c r="B19" s="29" t="s">
        <v>12</v>
      </c>
      <c r="C19" s="30" t="s">
        <v>250</v>
      </c>
      <c r="D19" s="31">
        <v>29995</v>
      </c>
      <c r="E19" s="32">
        <f>(D19*0.76)-4000</f>
        <v>18796.2</v>
      </c>
      <c r="F19" s="29" t="s">
        <v>14</v>
      </c>
      <c r="G19" s="33">
        <f>E19*A19</f>
        <v>18796.2</v>
      </c>
    </row>
    <row r="20" spans="1:7">
      <c r="A20" s="34"/>
      <c r="B20" s="34"/>
      <c r="C20" s="35" t="s">
        <v>72</v>
      </c>
      <c r="D20" s="36"/>
      <c r="E20" s="37"/>
      <c r="F20" s="34"/>
      <c r="G20" s="38"/>
    </row>
    <row r="21" ht="15" spans="1:7">
      <c r="A21" s="14"/>
      <c r="B21" s="14"/>
      <c r="C21" s="39" t="s">
        <v>251</v>
      </c>
      <c r="D21" s="13"/>
      <c r="E21" s="40"/>
      <c r="F21" s="14"/>
      <c r="G21" s="41"/>
    </row>
    <row r="22" customFormat="1" ht="15" spans="1:7">
      <c r="A22" s="29">
        <v>1</v>
      </c>
      <c r="B22" s="29" t="s">
        <v>12</v>
      </c>
      <c r="C22" s="30" t="s">
        <v>71</v>
      </c>
      <c r="D22" s="31">
        <v>32995</v>
      </c>
      <c r="E22" s="32">
        <f>(D22*0.76)-4000</f>
        <v>21076.2</v>
      </c>
      <c r="F22" s="29" t="s">
        <v>14</v>
      </c>
      <c r="G22" s="33">
        <f>E22*A22</f>
        <v>21076.2</v>
      </c>
    </row>
    <row r="23" customFormat="1" ht="15" spans="1:7">
      <c r="A23" s="34"/>
      <c r="B23" s="34"/>
      <c r="C23" s="35" t="s">
        <v>72</v>
      </c>
      <c r="D23" s="36"/>
      <c r="E23" s="37"/>
      <c r="F23" s="34"/>
      <c r="G23" s="38"/>
    </row>
    <row r="24" customFormat="1" ht="15.75" spans="1:7">
      <c r="A24" s="14"/>
      <c r="B24" s="14"/>
      <c r="C24" s="39" t="s">
        <v>73</v>
      </c>
      <c r="D24" s="13"/>
      <c r="E24" s="40"/>
      <c r="F24" s="14"/>
      <c r="G24" s="41"/>
    </row>
    <row r="25" customFormat="1" ht="15" spans="1:7">
      <c r="A25" s="29">
        <v>1</v>
      </c>
      <c r="B25" s="29" t="s">
        <v>12</v>
      </c>
      <c r="C25" s="30" t="s">
        <v>154</v>
      </c>
      <c r="D25" s="31">
        <v>41995</v>
      </c>
      <c r="E25" s="32">
        <f>(D25*0.76)-4000</f>
        <v>27916.2</v>
      </c>
      <c r="F25" s="29" t="s">
        <v>14</v>
      </c>
      <c r="G25" s="33">
        <f>E25*A25</f>
        <v>27916.2</v>
      </c>
    </row>
    <row r="26" customFormat="1" ht="15" spans="1:7">
      <c r="A26" s="34"/>
      <c r="B26" s="34"/>
      <c r="C26" s="35" t="s">
        <v>72</v>
      </c>
      <c r="D26" s="36"/>
      <c r="E26" s="37"/>
      <c r="F26" s="34"/>
      <c r="G26" s="38"/>
    </row>
    <row r="27" customFormat="1" ht="15.75" spans="1:7">
      <c r="A27" s="14"/>
      <c r="B27" s="14"/>
      <c r="C27" s="39" t="s">
        <v>155</v>
      </c>
      <c r="D27" s="13"/>
      <c r="E27" s="40"/>
      <c r="F27" s="14"/>
      <c r="G27" s="41"/>
    </row>
    <row r="28" customFormat="1" ht="15" spans="1:7">
      <c r="A28" s="29">
        <v>1</v>
      </c>
      <c r="B28" s="29" t="s">
        <v>12</v>
      </c>
      <c r="C28" s="30" t="s">
        <v>68</v>
      </c>
      <c r="D28" s="31">
        <v>49995</v>
      </c>
      <c r="E28" s="32">
        <f>(D28*0.76)-4000</f>
        <v>33996.2</v>
      </c>
      <c r="F28" s="29" t="s">
        <v>14</v>
      </c>
      <c r="G28" s="33">
        <f>E28*A28</f>
        <v>33996.2</v>
      </c>
    </row>
    <row r="29" customFormat="1" ht="15" spans="1:7">
      <c r="A29" s="34"/>
      <c r="B29" s="34"/>
      <c r="C29" s="35" t="s">
        <v>69</v>
      </c>
      <c r="D29" s="36"/>
      <c r="E29" s="37"/>
      <c r="F29" s="34"/>
      <c r="G29" s="38"/>
    </row>
    <row r="30" customFormat="1" ht="15.75" spans="1:7">
      <c r="A30" s="14"/>
      <c r="B30" s="14"/>
      <c r="C30" s="39" t="s">
        <v>70</v>
      </c>
      <c r="D30" s="13"/>
      <c r="E30" s="40"/>
      <c r="F30" s="14"/>
      <c r="G30" s="41"/>
    </row>
    <row r="31" ht="15" spans="1:7">
      <c r="A31" s="4" t="s">
        <v>51</v>
      </c>
      <c r="B31" s="16"/>
      <c r="C31" s="16"/>
      <c r="D31" s="5"/>
      <c r="E31" s="6"/>
      <c r="F31" s="17" t="s">
        <v>14</v>
      </c>
      <c r="G31" s="8">
        <v>600</v>
      </c>
    </row>
    <row r="32" ht="17.25" spans="1:7">
      <c r="A32" s="54" t="s">
        <v>18</v>
      </c>
      <c r="B32" s="65"/>
      <c r="C32" s="65"/>
      <c r="D32" s="55"/>
      <c r="E32" s="56"/>
      <c r="F32" s="66" t="s">
        <v>14</v>
      </c>
      <c r="G32" s="58">
        <f>SUM(G19:G31)</f>
        <v>102384.8</v>
      </c>
    </row>
    <row r="33" ht="16.5" spans="1:7">
      <c r="A33" s="59"/>
      <c r="B33" s="59"/>
      <c r="C33" s="59"/>
      <c r="D33" s="59"/>
      <c r="E33" s="59"/>
      <c r="F33" s="88"/>
      <c r="G33" s="61"/>
    </row>
    <row r="34" spans="1:1">
      <c r="A34" s="1" t="s">
        <v>19</v>
      </c>
    </row>
    <row r="35" spans="2:2">
      <c r="B35" s="1" t="s">
        <v>20</v>
      </c>
    </row>
    <row r="36" customFormat="1" ht="15" spans="2:2">
      <c r="B36" s="1"/>
    </row>
    <row r="37" customFormat="1" ht="15" spans="1:2">
      <c r="A37" s="1" t="s">
        <v>60</v>
      </c>
      <c r="B37" s="1"/>
    </row>
    <row r="38" customFormat="1" ht="15" spans="2:2">
      <c r="B38" s="1" t="s">
        <v>80</v>
      </c>
    </row>
    <row r="39" customFormat="1" ht="15" spans="2:2">
      <c r="B39" s="1" t="s">
        <v>81</v>
      </c>
    </row>
    <row r="40" customFormat="1" ht="15" spans="2:2">
      <c r="B40" s="1" t="s">
        <v>82</v>
      </c>
    </row>
    <row r="41" customFormat="1" ht="15" spans="2:2">
      <c r="B41" s="1"/>
    </row>
    <row r="42" spans="1:1">
      <c r="A42" s="1" t="s">
        <v>21</v>
      </c>
    </row>
    <row r="43" spans="2:2">
      <c r="B43" s="1" t="s">
        <v>83</v>
      </c>
    </row>
    <row r="44" s="2" customFormat="1" spans="2:2">
      <c r="B44" s="1"/>
    </row>
    <row r="45" spans="1:2">
      <c r="A45" s="1" t="s">
        <v>173</v>
      </c>
      <c r="B45" s="1" t="s">
        <v>174</v>
      </c>
    </row>
    <row r="46" spans="2:2">
      <c r="B46" s="1" t="s">
        <v>24</v>
      </c>
    </row>
    <row r="47" s="2" customFormat="1" spans="2:2">
      <c r="B47" s="23"/>
    </row>
    <row r="48" spans="2:2">
      <c r="B48" s="1" t="s">
        <v>25</v>
      </c>
    </row>
    <row r="50" spans="2:2">
      <c r="B50" s="1" t="s">
        <v>26</v>
      </c>
    </row>
    <row r="52" spans="2:2">
      <c r="B52" s="114" t="s">
        <v>223</v>
      </c>
    </row>
    <row r="53" spans="2:2">
      <c r="B53" s="114"/>
    </row>
    <row r="54" spans="2:2">
      <c r="B54" s="114"/>
    </row>
    <row r="57" spans="1:1">
      <c r="A57" s="1" t="s">
        <v>27</v>
      </c>
    </row>
    <row r="60" spans="1:1">
      <c r="A60" s="1" t="s">
        <v>28</v>
      </c>
    </row>
    <row r="61" spans="1:1">
      <c r="A61" s="1" t="s">
        <v>29</v>
      </c>
    </row>
    <row r="64" spans="1:4">
      <c r="A64" s="1" t="s">
        <v>30</v>
      </c>
      <c r="D64" s="1" t="s">
        <v>31</v>
      </c>
    </row>
    <row r="67" spans="1:4">
      <c r="A67" s="1" t="s">
        <v>32</v>
      </c>
      <c r="D67" s="1" t="s">
        <v>33</v>
      </c>
    </row>
    <row r="68" spans="1:4">
      <c r="A68" s="1" t="s">
        <v>34</v>
      </c>
      <c r="D68" s="1" t="s">
        <v>35</v>
      </c>
    </row>
    <row r="73" spans="1:5">
      <c r="A73" s="1" t="s">
        <v>252</v>
      </c>
      <c r="D73" s="1" t="s">
        <v>37</v>
      </c>
      <c r="E73" s="1" t="s">
        <v>38</v>
      </c>
    </row>
    <row r="74" spans="1:5">
      <c r="A74" s="1" t="s">
        <v>253</v>
      </c>
      <c r="E74" s="1" t="s">
        <v>40</v>
      </c>
    </row>
  </sheetData>
  <mergeCells count="27">
    <mergeCell ref="A4:B4"/>
    <mergeCell ref="A31:E31"/>
    <mergeCell ref="A32:E32"/>
    <mergeCell ref="A19:A21"/>
    <mergeCell ref="A22:A24"/>
    <mergeCell ref="A25:A27"/>
    <mergeCell ref="A28:A30"/>
    <mergeCell ref="B19:B21"/>
    <mergeCell ref="B22:B24"/>
    <mergeCell ref="B25:B27"/>
    <mergeCell ref="B28:B30"/>
    <mergeCell ref="D19:D21"/>
    <mergeCell ref="D22:D24"/>
    <mergeCell ref="D25:D27"/>
    <mergeCell ref="D28:D30"/>
    <mergeCell ref="E19:E21"/>
    <mergeCell ref="E22:E24"/>
    <mergeCell ref="E25:E27"/>
    <mergeCell ref="E28:E30"/>
    <mergeCell ref="F19:F21"/>
    <mergeCell ref="F22:F24"/>
    <mergeCell ref="F25:F27"/>
    <mergeCell ref="F28:F30"/>
    <mergeCell ref="G19:G21"/>
    <mergeCell ref="G22:G24"/>
    <mergeCell ref="G25:G27"/>
    <mergeCell ref="G28:G30"/>
  </mergeCells>
  <pageMargins left="0.393055555555556" right="0.17" top="0.865972222222222" bottom="0.590277777777778" header="0.5" footer="0.196527777777778"/>
  <pageSetup paperSize="1" scale="65" orientation="portrait" horizontalDpi="120" verticalDpi="72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2"/>
  <sheetViews>
    <sheetView topLeftCell="A47" workbookViewId="0">
      <selection activeCell="C20" sqref="C20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3.5714285714286" style="1" customWidth="1"/>
    <col min="4" max="4" width="12.5714285714286" style="1" customWidth="1"/>
    <col min="5" max="5" width="14.5714285714286" style="1" customWidth="1"/>
    <col min="6" max="6" width="5.71428571428571" style="1" customWidth="1"/>
    <col min="7" max="7" width="17.2857142857143" style="1" customWidth="1"/>
    <col min="8" max="16384" width="9.14285714285714" style="1"/>
  </cols>
  <sheetData>
    <row r="4" spans="1:2">
      <c r="A4" s="24">
        <v>45757</v>
      </c>
      <c r="B4" s="24"/>
    </row>
    <row r="5" spans="1:2">
      <c r="A5" s="24"/>
      <c r="B5" s="24"/>
    </row>
    <row r="6" spans="1:2">
      <c r="A6" s="24"/>
      <c r="B6" s="24"/>
    </row>
    <row r="7" spans="1:1">
      <c r="A7" s="1" t="s">
        <v>220</v>
      </c>
    </row>
    <row r="8" spans="1:1">
      <c r="A8" s="1" t="s">
        <v>221</v>
      </c>
    </row>
    <row r="9" spans="1:1">
      <c r="A9" s="1" t="s">
        <v>222</v>
      </c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7" spans="1:1">
      <c r="A17" s="1" t="s">
        <v>102</v>
      </c>
    </row>
    <row r="18" ht="15" spans="3:3">
      <c r="C18" s="23"/>
    </row>
    <row r="19" ht="25.5" customHeight="1" spans="1:7">
      <c r="A19" s="25" t="s">
        <v>6</v>
      </c>
      <c r="B19" s="25" t="s">
        <v>7</v>
      </c>
      <c r="C19" s="25" t="s">
        <v>8</v>
      </c>
      <c r="D19" s="25" t="s">
        <v>9</v>
      </c>
      <c r="E19" s="26" t="s">
        <v>10</v>
      </c>
      <c r="F19" s="27"/>
      <c r="G19" s="28" t="s">
        <v>11</v>
      </c>
    </row>
    <row r="20" spans="1:7">
      <c r="A20" s="29">
        <v>1</v>
      </c>
      <c r="B20" s="29" t="s">
        <v>12</v>
      </c>
      <c r="C20" s="30" t="s">
        <v>146</v>
      </c>
      <c r="D20" s="31">
        <v>76595</v>
      </c>
      <c r="E20" s="32">
        <f>(D20*0.76)-7000</f>
        <v>51212.2</v>
      </c>
      <c r="F20" s="29" t="s">
        <v>14</v>
      </c>
      <c r="G20" s="33">
        <f>E20*A20</f>
        <v>51212.2</v>
      </c>
    </row>
    <row r="21" spans="1:7">
      <c r="A21" s="34"/>
      <c r="B21" s="34"/>
      <c r="C21" s="35" t="s">
        <v>76</v>
      </c>
      <c r="D21" s="36"/>
      <c r="E21" s="37"/>
      <c r="F21" s="34"/>
      <c r="G21" s="38"/>
    </row>
    <row r="22" ht="15" spans="1:7">
      <c r="A22" s="14"/>
      <c r="B22" s="14"/>
      <c r="C22" s="39" t="s">
        <v>147</v>
      </c>
      <c r="D22" s="13"/>
      <c r="E22" s="40"/>
      <c r="F22" s="14"/>
      <c r="G22" s="41"/>
    </row>
    <row r="23" customFormat="1" ht="15" spans="1:7">
      <c r="A23" s="29">
        <v>1</v>
      </c>
      <c r="B23" s="42" t="s">
        <v>12</v>
      </c>
      <c r="C23" s="43" t="s">
        <v>111</v>
      </c>
      <c r="D23" s="44">
        <v>48695</v>
      </c>
      <c r="E23" s="32">
        <f>(D23*0.76)-1800</f>
        <v>35208.2</v>
      </c>
      <c r="F23" s="29" t="s">
        <v>14</v>
      </c>
      <c r="G23" s="45">
        <f>E23*A23</f>
        <v>35208.2</v>
      </c>
    </row>
    <row r="24" customFormat="1" ht="15" spans="1:7">
      <c r="A24" s="34"/>
      <c r="B24" s="46"/>
      <c r="C24" s="47" t="s">
        <v>45</v>
      </c>
      <c r="D24" s="48"/>
      <c r="E24" s="37"/>
      <c r="F24" s="34"/>
      <c r="G24" s="49"/>
    </row>
    <row r="25" customFormat="1" ht="15" spans="1:7">
      <c r="A25" s="34"/>
      <c r="B25" s="46"/>
      <c r="C25" s="47" t="s">
        <v>112</v>
      </c>
      <c r="D25" s="48"/>
      <c r="E25" s="37"/>
      <c r="F25" s="34"/>
      <c r="G25" s="49"/>
    </row>
    <row r="26" customFormat="1" ht="15.75" spans="1:7">
      <c r="A26" s="14"/>
      <c r="B26" s="50"/>
      <c r="C26" s="51" t="s">
        <v>113</v>
      </c>
      <c r="D26" s="52"/>
      <c r="E26" s="40"/>
      <c r="F26" s="14"/>
      <c r="G26" s="53"/>
    </row>
    <row r="27" customFormat="1" ht="15" spans="1:7">
      <c r="A27" s="29">
        <v>1</v>
      </c>
      <c r="B27" s="29" t="s">
        <v>12</v>
      </c>
      <c r="C27" s="43" t="s">
        <v>57</v>
      </c>
      <c r="D27" s="44">
        <v>36995</v>
      </c>
      <c r="E27" s="32">
        <f>(D27*0.76)-1200</f>
        <v>26916.2</v>
      </c>
      <c r="F27" s="29" t="s">
        <v>14</v>
      </c>
      <c r="G27" s="45">
        <f>E27*A27</f>
        <v>26916.2</v>
      </c>
    </row>
    <row r="28" customFormat="1" ht="15" spans="1:7">
      <c r="A28" s="34"/>
      <c r="B28" s="34"/>
      <c r="C28" s="47" t="s">
        <v>54</v>
      </c>
      <c r="D28" s="48"/>
      <c r="E28" s="37"/>
      <c r="F28" s="34"/>
      <c r="G28" s="49"/>
    </row>
    <row r="29" customFormat="1" ht="15" spans="1:7">
      <c r="A29" s="34"/>
      <c r="B29" s="34"/>
      <c r="C29" s="47" t="s">
        <v>58</v>
      </c>
      <c r="D29" s="48"/>
      <c r="E29" s="37"/>
      <c r="F29" s="34"/>
      <c r="G29" s="49"/>
    </row>
    <row r="30" customFormat="1" ht="15.75" spans="1:7">
      <c r="A30" s="14"/>
      <c r="B30" s="14"/>
      <c r="C30" s="51" t="s">
        <v>59</v>
      </c>
      <c r="D30" s="52"/>
      <c r="E30" s="40"/>
      <c r="F30" s="14"/>
      <c r="G30" s="53"/>
    </row>
    <row r="31" ht="17.25" spans="1:7">
      <c r="A31" s="54" t="s">
        <v>18</v>
      </c>
      <c r="B31" s="65"/>
      <c r="C31" s="65"/>
      <c r="D31" s="55"/>
      <c r="E31" s="56"/>
      <c r="F31" s="66" t="s">
        <v>14</v>
      </c>
      <c r="G31" s="58">
        <f>SUM(G20:G30)</f>
        <v>113336.6</v>
      </c>
    </row>
    <row r="32" ht="15" spans="1:7">
      <c r="A32" s="9" t="s">
        <v>103</v>
      </c>
      <c r="B32" s="10"/>
      <c r="C32" s="11"/>
      <c r="D32" s="12"/>
      <c r="E32" s="13"/>
      <c r="F32" s="14" t="s">
        <v>14</v>
      </c>
      <c r="G32" s="15">
        <v>42130</v>
      </c>
    </row>
    <row r="33" customFormat="1" ht="15.75" spans="1:8">
      <c r="A33" s="4" t="s">
        <v>51</v>
      </c>
      <c r="B33" s="16"/>
      <c r="C33" s="16"/>
      <c r="D33" s="5"/>
      <c r="E33" s="6"/>
      <c r="F33" s="17" t="s">
        <v>14</v>
      </c>
      <c r="G33" s="8">
        <v>600</v>
      </c>
      <c r="H33" s="2"/>
    </row>
    <row r="34" ht="17.25" spans="1:7">
      <c r="A34" s="54" t="s">
        <v>104</v>
      </c>
      <c r="B34" s="65"/>
      <c r="C34" s="65"/>
      <c r="D34" s="55"/>
      <c r="E34" s="56"/>
      <c r="F34" s="66" t="s">
        <v>14</v>
      </c>
      <c r="G34" s="58">
        <f>SUM(G31:G33)</f>
        <v>156066.6</v>
      </c>
    </row>
    <row r="35" ht="16.5" spans="1:7">
      <c r="A35" s="59"/>
      <c r="B35" s="59"/>
      <c r="C35" s="59"/>
      <c r="D35" s="59"/>
      <c r="E35" s="59"/>
      <c r="F35" s="88"/>
      <c r="G35" s="61"/>
    </row>
    <row r="36" spans="1:1">
      <c r="A36" s="1" t="s">
        <v>19</v>
      </c>
    </row>
    <row r="37" spans="2:2">
      <c r="B37" s="1" t="s">
        <v>20</v>
      </c>
    </row>
    <row r="38" customFormat="1" ht="15" spans="2:2">
      <c r="B38" s="1"/>
    </row>
    <row r="39" spans="1:1">
      <c r="A39" s="1" t="s">
        <v>21</v>
      </c>
    </row>
    <row r="40" spans="2:2">
      <c r="B40" s="1" t="s">
        <v>83</v>
      </c>
    </row>
    <row r="41" customFormat="1" ht="15" spans="2:2">
      <c r="B41" s="1" t="s">
        <v>62</v>
      </c>
    </row>
    <row r="42" s="2" customFormat="1" spans="2:2">
      <c r="B42" s="1"/>
    </row>
    <row r="43" spans="1:2">
      <c r="A43" s="1" t="s">
        <v>173</v>
      </c>
      <c r="B43" s="1" t="s">
        <v>174</v>
      </c>
    </row>
    <row r="44" spans="2:2">
      <c r="B44" s="1" t="s">
        <v>24</v>
      </c>
    </row>
    <row r="45" s="2" customFormat="1" spans="2:2">
      <c r="B45" s="23" t="s">
        <v>105</v>
      </c>
    </row>
    <row r="46" s="2" customFormat="1" spans="2:2">
      <c r="B46" s="23"/>
    </row>
    <row r="47" spans="2:2">
      <c r="B47" s="1" t="s">
        <v>25</v>
      </c>
    </row>
    <row r="49" spans="2:2">
      <c r="B49" s="1" t="s">
        <v>26</v>
      </c>
    </row>
    <row r="51" spans="2:2">
      <c r="B51" s="114" t="s">
        <v>223</v>
      </c>
    </row>
    <row r="55" spans="1:1">
      <c r="A55" s="1" t="s">
        <v>27</v>
      </c>
    </row>
    <row r="58" spans="1:1">
      <c r="A58" s="1" t="s">
        <v>28</v>
      </c>
    </row>
    <row r="59" spans="1:1">
      <c r="A59" s="1" t="s">
        <v>29</v>
      </c>
    </row>
    <row r="62" spans="1:4">
      <c r="A62" s="1" t="s">
        <v>30</v>
      </c>
      <c r="D62" s="1" t="s">
        <v>31</v>
      </c>
    </row>
    <row r="65" spans="1:4">
      <c r="A65" s="1" t="s">
        <v>32</v>
      </c>
      <c r="D65" s="1" t="s">
        <v>33</v>
      </c>
    </row>
    <row r="66" spans="1:4">
      <c r="A66" s="1" t="s">
        <v>34</v>
      </c>
      <c r="D66" s="1" t="s">
        <v>35</v>
      </c>
    </row>
    <row r="71" spans="1:5">
      <c r="A71" s="1" t="s">
        <v>254</v>
      </c>
      <c r="D71" s="1" t="s">
        <v>37</v>
      </c>
      <c r="E71" s="1" t="s">
        <v>38</v>
      </c>
    </row>
    <row r="72" spans="1:5">
      <c r="A72" s="1" t="s">
        <v>255</v>
      </c>
      <c r="E72" s="1" t="s">
        <v>40</v>
      </c>
    </row>
  </sheetData>
  <mergeCells count="22">
    <mergeCell ref="A4:B4"/>
    <mergeCell ref="A31:E31"/>
    <mergeCell ref="A33:E33"/>
    <mergeCell ref="A34:E34"/>
    <mergeCell ref="A20:A22"/>
    <mergeCell ref="A23:A26"/>
    <mergeCell ref="A27:A30"/>
    <mergeCell ref="B20:B22"/>
    <mergeCell ref="B23:B26"/>
    <mergeCell ref="B27:B30"/>
    <mergeCell ref="D20:D22"/>
    <mergeCell ref="D23:D26"/>
    <mergeCell ref="D27:D30"/>
    <mergeCell ref="E20:E22"/>
    <mergeCell ref="E23:E26"/>
    <mergeCell ref="E27:E30"/>
    <mergeCell ref="F20:F22"/>
    <mergeCell ref="F23:F26"/>
    <mergeCell ref="F27:F30"/>
    <mergeCell ref="G20:G22"/>
    <mergeCell ref="G23:G26"/>
    <mergeCell ref="G27:G30"/>
  </mergeCells>
  <pageMargins left="0.393055555555556" right="0.17" top="0.865972222222222" bottom="0.590277777777778" header="0.5" footer="0.196527777777778"/>
  <pageSetup paperSize="1" scale="67" orientation="portrait" horizontalDpi="120" verticalDpi="72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2"/>
  <sheetViews>
    <sheetView workbookViewId="0">
      <selection activeCell="C20" sqref="C20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3.5714285714286" style="1" customWidth="1"/>
    <col min="4" max="4" width="12.5714285714286" style="1" customWidth="1"/>
    <col min="5" max="5" width="14.5714285714286" style="1" customWidth="1"/>
    <col min="6" max="6" width="5.71428571428571" style="1" customWidth="1"/>
    <col min="7" max="7" width="17.2857142857143" style="1" customWidth="1"/>
    <col min="8" max="16384" width="9.14285714285714" style="1"/>
  </cols>
  <sheetData>
    <row r="4" spans="1:2">
      <c r="A4" s="24">
        <v>45757</v>
      </c>
      <c r="B4" s="24"/>
    </row>
    <row r="5" spans="1:2">
      <c r="A5" s="24"/>
      <c r="B5" s="24"/>
    </row>
    <row r="6" spans="1:2">
      <c r="A6" s="24"/>
      <c r="B6" s="24"/>
    </row>
    <row r="7" spans="1:1">
      <c r="A7" s="1" t="s">
        <v>226</v>
      </c>
    </row>
    <row r="8" spans="1:1">
      <c r="A8" s="1" t="s">
        <v>221</v>
      </c>
    </row>
    <row r="9" spans="1:1">
      <c r="A9" s="1" t="s">
        <v>222</v>
      </c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7" spans="1:1">
      <c r="A17" s="1" t="s">
        <v>102</v>
      </c>
    </row>
    <row r="18" ht="15" spans="3:3">
      <c r="C18" s="23"/>
    </row>
    <row r="19" ht="25.5" customHeight="1" spans="1:7">
      <c r="A19" s="25" t="s">
        <v>6</v>
      </c>
      <c r="B19" s="25" t="s">
        <v>7</v>
      </c>
      <c r="C19" s="25" t="s">
        <v>8</v>
      </c>
      <c r="D19" s="25" t="s">
        <v>9</v>
      </c>
      <c r="E19" s="26" t="s">
        <v>10</v>
      </c>
      <c r="F19" s="27"/>
      <c r="G19" s="28" t="s">
        <v>11</v>
      </c>
    </row>
    <row r="20" spans="1:7">
      <c r="A20" s="29">
        <v>1</v>
      </c>
      <c r="B20" s="29" t="s">
        <v>12</v>
      </c>
      <c r="C20" s="30" t="s">
        <v>146</v>
      </c>
      <c r="D20" s="31">
        <v>76595</v>
      </c>
      <c r="E20" s="32">
        <f>(D20*0.76)-7000</f>
        <v>51212.2</v>
      </c>
      <c r="F20" s="29" t="s">
        <v>14</v>
      </c>
      <c r="G20" s="33">
        <f>E20*A20</f>
        <v>51212.2</v>
      </c>
    </row>
    <row r="21" spans="1:7">
      <c r="A21" s="34"/>
      <c r="B21" s="34"/>
      <c r="C21" s="35" t="s">
        <v>76</v>
      </c>
      <c r="D21" s="36"/>
      <c r="E21" s="37"/>
      <c r="F21" s="34"/>
      <c r="G21" s="38"/>
    </row>
    <row r="22" ht="15" spans="1:7">
      <c r="A22" s="14"/>
      <c r="B22" s="14"/>
      <c r="C22" s="39" t="s">
        <v>147</v>
      </c>
      <c r="D22" s="13"/>
      <c r="E22" s="40"/>
      <c r="F22" s="14"/>
      <c r="G22" s="41"/>
    </row>
    <row r="23" customFormat="1" ht="15" spans="1:7">
      <c r="A23" s="29">
        <v>1</v>
      </c>
      <c r="B23" s="29" t="s">
        <v>12</v>
      </c>
      <c r="C23" s="43" t="s">
        <v>57</v>
      </c>
      <c r="D23" s="44">
        <v>36995</v>
      </c>
      <c r="E23" s="32">
        <f>(D23*0.76)-1200</f>
        <v>26916.2</v>
      </c>
      <c r="F23" s="29" t="s">
        <v>14</v>
      </c>
      <c r="G23" s="45">
        <f>E23*A23</f>
        <v>26916.2</v>
      </c>
    </row>
    <row r="24" customFormat="1" ht="15" spans="1:7">
      <c r="A24" s="34"/>
      <c r="B24" s="34"/>
      <c r="C24" s="47" t="s">
        <v>54</v>
      </c>
      <c r="D24" s="48"/>
      <c r="E24" s="37"/>
      <c r="F24" s="34"/>
      <c r="G24" s="49"/>
    </row>
    <row r="25" customFormat="1" ht="15" spans="1:7">
      <c r="A25" s="34"/>
      <c r="B25" s="34"/>
      <c r="C25" s="47" t="s">
        <v>58</v>
      </c>
      <c r="D25" s="48"/>
      <c r="E25" s="37"/>
      <c r="F25" s="34"/>
      <c r="G25" s="49"/>
    </row>
    <row r="26" customFormat="1" ht="15.75" spans="1:7">
      <c r="A26" s="14"/>
      <c r="B26" s="14"/>
      <c r="C26" s="51" t="s">
        <v>59</v>
      </c>
      <c r="D26" s="52"/>
      <c r="E26" s="40"/>
      <c r="F26" s="14"/>
      <c r="G26" s="53"/>
    </row>
    <row r="27" customFormat="1" ht="15" spans="1:7">
      <c r="A27" s="29">
        <v>1</v>
      </c>
      <c r="B27" s="29" t="s">
        <v>12</v>
      </c>
      <c r="C27" s="43" t="s">
        <v>53</v>
      </c>
      <c r="D27" s="44">
        <v>27995</v>
      </c>
      <c r="E27" s="32">
        <f>(D27*0.76)-1000</f>
        <v>20276.2</v>
      </c>
      <c r="F27" s="29" t="s">
        <v>14</v>
      </c>
      <c r="G27" s="45">
        <f>E27*A27</f>
        <v>20276.2</v>
      </c>
    </row>
    <row r="28" customFormat="1" ht="15" spans="1:7">
      <c r="A28" s="34"/>
      <c r="B28" s="34"/>
      <c r="C28" s="47" t="s">
        <v>54</v>
      </c>
      <c r="D28" s="48"/>
      <c r="E28" s="37"/>
      <c r="F28" s="34"/>
      <c r="G28" s="49"/>
    </row>
    <row r="29" customFormat="1" ht="15" spans="1:7">
      <c r="A29" s="34"/>
      <c r="B29" s="34"/>
      <c r="C29" s="47" t="s">
        <v>55</v>
      </c>
      <c r="D29" s="48"/>
      <c r="E29" s="37"/>
      <c r="F29" s="34"/>
      <c r="G29" s="49"/>
    </row>
    <row r="30" customFormat="1" ht="15.75" spans="1:7">
      <c r="A30" s="14"/>
      <c r="B30" s="14"/>
      <c r="C30" s="51" t="s">
        <v>56</v>
      </c>
      <c r="D30" s="52"/>
      <c r="E30" s="40"/>
      <c r="F30" s="14"/>
      <c r="G30" s="53"/>
    </row>
    <row r="31" ht="17.25" spans="1:7">
      <c r="A31" s="54" t="s">
        <v>18</v>
      </c>
      <c r="B31" s="65"/>
      <c r="C31" s="65"/>
      <c r="D31" s="55"/>
      <c r="E31" s="56"/>
      <c r="F31" s="66" t="s">
        <v>14</v>
      </c>
      <c r="G31" s="58">
        <f>SUM(G20:G30)</f>
        <v>98404.6</v>
      </c>
    </row>
    <row r="32" ht="15" spans="1:7">
      <c r="A32" s="9" t="s">
        <v>103</v>
      </c>
      <c r="B32" s="10"/>
      <c r="C32" s="11"/>
      <c r="D32" s="12"/>
      <c r="E32" s="13"/>
      <c r="F32" s="14" t="s">
        <v>14</v>
      </c>
      <c r="G32" s="15">
        <v>32210</v>
      </c>
    </row>
    <row r="33" customFormat="1" ht="15.75" spans="1:8">
      <c r="A33" s="4" t="s">
        <v>51</v>
      </c>
      <c r="B33" s="16"/>
      <c r="C33" s="16"/>
      <c r="D33" s="5"/>
      <c r="E33" s="6"/>
      <c r="F33" s="17" t="s">
        <v>14</v>
      </c>
      <c r="G33" s="8">
        <v>600</v>
      </c>
      <c r="H33" s="2"/>
    </row>
    <row r="34" ht="17.25" spans="1:7">
      <c r="A34" s="54" t="s">
        <v>104</v>
      </c>
      <c r="B34" s="65"/>
      <c r="C34" s="65"/>
      <c r="D34" s="55"/>
      <c r="E34" s="56"/>
      <c r="F34" s="66" t="s">
        <v>14</v>
      </c>
      <c r="G34" s="58">
        <f>SUM(G31:G33)</f>
        <v>131214.6</v>
      </c>
    </row>
    <row r="35" ht="16.5" spans="1:7">
      <c r="A35" s="59"/>
      <c r="B35" s="59"/>
      <c r="C35" s="59"/>
      <c r="D35" s="59"/>
      <c r="E35" s="59"/>
      <c r="F35" s="88"/>
      <c r="G35" s="61"/>
    </row>
    <row r="36" spans="1:1">
      <c r="A36" s="1" t="s">
        <v>19</v>
      </c>
    </row>
    <row r="37" spans="2:2">
      <c r="B37" s="1" t="s">
        <v>20</v>
      </c>
    </row>
    <row r="38" customFormat="1" ht="15" spans="2:2">
      <c r="B38" s="1"/>
    </row>
    <row r="39" spans="1:1">
      <c r="A39" s="1" t="s">
        <v>21</v>
      </c>
    </row>
    <row r="40" spans="2:2">
      <c r="B40" s="1" t="s">
        <v>83</v>
      </c>
    </row>
    <row r="41" customFormat="1" ht="15" spans="2:2">
      <c r="B41" s="1" t="s">
        <v>62</v>
      </c>
    </row>
    <row r="42" s="2" customFormat="1" spans="2:2">
      <c r="B42" s="1"/>
    </row>
    <row r="43" spans="1:2">
      <c r="A43" s="1" t="s">
        <v>173</v>
      </c>
      <c r="B43" s="1" t="s">
        <v>174</v>
      </c>
    </row>
    <row r="44" spans="2:2">
      <c r="B44" s="1" t="s">
        <v>24</v>
      </c>
    </row>
    <row r="45" s="2" customFormat="1" spans="2:2">
      <c r="B45" s="23" t="s">
        <v>105</v>
      </c>
    </row>
    <row r="46" s="2" customFormat="1" spans="2:2">
      <c r="B46" s="23"/>
    </row>
    <row r="47" spans="2:2">
      <c r="B47" s="1" t="s">
        <v>25</v>
      </c>
    </row>
    <row r="49" spans="2:2">
      <c r="B49" s="1" t="s">
        <v>26</v>
      </c>
    </row>
    <row r="51" spans="2:2">
      <c r="B51" s="114" t="s">
        <v>223</v>
      </c>
    </row>
    <row r="55" spans="1:1">
      <c r="A55" s="1" t="s">
        <v>27</v>
      </c>
    </row>
    <row r="58" spans="1:1">
      <c r="A58" s="1" t="s">
        <v>28</v>
      </c>
    </row>
    <row r="59" spans="1:1">
      <c r="A59" s="1" t="s">
        <v>29</v>
      </c>
    </row>
    <row r="62" spans="1:4">
      <c r="A62" s="1" t="s">
        <v>30</v>
      </c>
      <c r="D62" s="1" t="s">
        <v>31</v>
      </c>
    </row>
    <row r="65" spans="1:4">
      <c r="A65" s="1" t="s">
        <v>32</v>
      </c>
      <c r="D65" s="1" t="s">
        <v>33</v>
      </c>
    </row>
    <row r="66" spans="1:4">
      <c r="A66" s="1" t="s">
        <v>34</v>
      </c>
      <c r="D66" s="1" t="s">
        <v>35</v>
      </c>
    </row>
    <row r="71" spans="1:5">
      <c r="A71" s="1" t="s">
        <v>256</v>
      </c>
      <c r="D71" s="1" t="s">
        <v>37</v>
      </c>
      <c r="E71" s="1" t="s">
        <v>38</v>
      </c>
    </row>
    <row r="72" spans="1:5">
      <c r="A72" s="1" t="s">
        <v>257</v>
      </c>
      <c r="E72" s="1" t="s">
        <v>40</v>
      </c>
    </row>
  </sheetData>
  <mergeCells count="22">
    <mergeCell ref="A4:B4"/>
    <mergeCell ref="A31:E31"/>
    <mergeCell ref="A33:E33"/>
    <mergeCell ref="A34:E34"/>
    <mergeCell ref="A20:A22"/>
    <mergeCell ref="A23:A26"/>
    <mergeCell ref="A27:A30"/>
    <mergeCell ref="B20:B22"/>
    <mergeCell ref="B23:B26"/>
    <mergeCell ref="B27:B30"/>
    <mergeCell ref="D20:D22"/>
    <mergeCell ref="D23:D26"/>
    <mergeCell ref="D27:D30"/>
    <mergeCell ref="E20:E22"/>
    <mergeCell ref="E23:E26"/>
    <mergeCell ref="E27:E30"/>
    <mergeCell ref="F20:F22"/>
    <mergeCell ref="F23:F26"/>
    <mergeCell ref="F27:F30"/>
    <mergeCell ref="G20:G22"/>
    <mergeCell ref="G23:G26"/>
    <mergeCell ref="G27:G30"/>
  </mergeCells>
  <pageMargins left="0.393055555555556" right="0.17" top="0.865972222222222" bottom="0.590277777777778" header="0.5" footer="0.196527777777778"/>
  <pageSetup paperSize="1" scale="67" orientation="portrait" horizontalDpi="120" verticalDpi="72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2"/>
  <sheetViews>
    <sheetView topLeftCell="A19" workbookViewId="0">
      <selection activeCell="C20" sqref="C20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3.5714285714286" style="1" customWidth="1"/>
    <col min="4" max="4" width="12.5714285714286" style="1" customWidth="1"/>
    <col min="5" max="5" width="14.5714285714286" style="1" customWidth="1"/>
    <col min="6" max="6" width="5.71428571428571" style="1" customWidth="1"/>
    <col min="7" max="7" width="17.2857142857143" style="1" customWidth="1"/>
    <col min="8" max="16384" width="9.14285714285714" style="1"/>
  </cols>
  <sheetData>
    <row r="4" spans="1:2">
      <c r="A4" s="24">
        <v>45757</v>
      </c>
      <c r="B4" s="24"/>
    </row>
    <row r="5" spans="1:2">
      <c r="A5" s="24"/>
      <c r="B5" s="24"/>
    </row>
    <row r="6" spans="1:2">
      <c r="A6" s="24"/>
      <c r="B6" s="24"/>
    </row>
    <row r="7" spans="1:1">
      <c r="A7" s="1" t="s">
        <v>229</v>
      </c>
    </row>
    <row r="8" spans="1:1">
      <c r="A8" s="1" t="s">
        <v>221</v>
      </c>
    </row>
    <row r="9" spans="1:1">
      <c r="A9" s="1" t="s">
        <v>222</v>
      </c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7" spans="1:1">
      <c r="A17" s="1" t="s">
        <v>102</v>
      </c>
    </row>
    <row r="18" ht="15" spans="3:3">
      <c r="C18" s="23"/>
    </row>
    <row r="19" ht="25.5" customHeight="1" spans="1:7">
      <c r="A19" s="25" t="s">
        <v>6</v>
      </c>
      <c r="B19" s="25" t="s">
        <v>7</v>
      </c>
      <c r="C19" s="25" t="s">
        <v>8</v>
      </c>
      <c r="D19" s="25" t="s">
        <v>9</v>
      </c>
      <c r="E19" s="26" t="s">
        <v>10</v>
      </c>
      <c r="F19" s="27"/>
      <c r="G19" s="28" t="s">
        <v>11</v>
      </c>
    </row>
    <row r="20" spans="1:7">
      <c r="A20" s="29">
        <v>1</v>
      </c>
      <c r="B20" s="29" t="s">
        <v>12</v>
      </c>
      <c r="C20" s="30" t="s">
        <v>146</v>
      </c>
      <c r="D20" s="31">
        <v>76595</v>
      </c>
      <c r="E20" s="32">
        <f>(D20*0.76)-7000</f>
        <v>51212.2</v>
      </c>
      <c r="F20" s="29" t="s">
        <v>14</v>
      </c>
      <c r="G20" s="33">
        <f>E20*A20</f>
        <v>51212.2</v>
      </c>
    </row>
    <row r="21" spans="1:7">
      <c r="A21" s="34"/>
      <c r="B21" s="34"/>
      <c r="C21" s="35" t="s">
        <v>76</v>
      </c>
      <c r="D21" s="36"/>
      <c r="E21" s="37"/>
      <c r="F21" s="34"/>
      <c r="G21" s="38"/>
    </row>
    <row r="22" ht="15" spans="1:7">
      <c r="A22" s="14"/>
      <c r="B22" s="14"/>
      <c r="C22" s="39" t="s">
        <v>147</v>
      </c>
      <c r="D22" s="13"/>
      <c r="E22" s="40"/>
      <c r="F22" s="14"/>
      <c r="G22" s="41"/>
    </row>
    <row r="23" customFormat="1" ht="15" spans="1:7">
      <c r="A23" s="29">
        <v>1</v>
      </c>
      <c r="B23" s="29" t="s">
        <v>12</v>
      </c>
      <c r="C23" s="43" t="s">
        <v>57</v>
      </c>
      <c r="D23" s="44">
        <v>36995</v>
      </c>
      <c r="E23" s="32">
        <f>(D23*0.76)-1200</f>
        <v>26916.2</v>
      </c>
      <c r="F23" s="29" t="s">
        <v>14</v>
      </c>
      <c r="G23" s="45">
        <f>E23*A23</f>
        <v>26916.2</v>
      </c>
    </row>
    <row r="24" customFormat="1" ht="15" spans="1:7">
      <c r="A24" s="34"/>
      <c r="B24" s="34"/>
      <c r="C24" s="47" t="s">
        <v>54</v>
      </c>
      <c r="D24" s="48"/>
      <c r="E24" s="37"/>
      <c r="F24" s="34"/>
      <c r="G24" s="49"/>
    </row>
    <row r="25" customFormat="1" ht="15" spans="1:7">
      <c r="A25" s="34"/>
      <c r="B25" s="34"/>
      <c r="C25" s="47" t="s">
        <v>58</v>
      </c>
      <c r="D25" s="48"/>
      <c r="E25" s="37"/>
      <c r="F25" s="34"/>
      <c r="G25" s="49"/>
    </row>
    <row r="26" customFormat="1" ht="15.75" spans="1:7">
      <c r="A26" s="14"/>
      <c r="B26" s="14"/>
      <c r="C26" s="51" t="s">
        <v>59</v>
      </c>
      <c r="D26" s="52"/>
      <c r="E26" s="40"/>
      <c r="F26" s="14"/>
      <c r="G26" s="53"/>
    </row>
    <row r="27" customFormat="1" ht="15" spans="1:7">
      <c r="A27" s="29">
        <v>3</v>
      </c>
      <c r="B27" s="29" t="s">
        <v>12</v>
      </c>
      <c r="C27" s="43" t="s">
        <v>53</v>
      </c>
      <c r="D27" s="44">
        <v>27995</v>
      </c>
      <c r="E27" s="32">
        <f>(D27*0.76)-1000</f>
        <v>20276.2</v>
      </c>
      <c r="F27" s="29" t="s">
        <v>14</v>
      </c>
      <c r="G27" s="45">
        <f>E27*A27</f>
        <v>60828.6</v>
      </c>
    </row>
    <row r="28" customFormat="1" ht="15" spans="1:7">
      <c r="A28" s="34"/>
      <c r="B28" s="34"/>
      <c r="C28" s="47" t="s">
        <v>54</v>
      </c>
      <c r="D28" s="48"/>
      <c r="E28" s="37"/>
      <c r="F28" s="34"/>
      <c r="G28" s="49"/>
    </row>
    <row r="29" customFormat="1" ht="15" spans="1:7">
      <c r="A29" s="34"/>
      <c r="B29" s="34"/>
      <c r="C29" s="47" t="s">
        <v>55</v>
      </c>
      <c r="D29" s="48"/>
      <c r="E29" s="37"/>
      <c r="F29" s="34"/>
      <c r="G29" s="49"/>
    </row>
    <row r="30" customFormat="1" ht="15.75" spans="1:7">
      <c r="A30" s="14"/>
      <c r="B30" s="14"/>
      <c r="C30" s="51" t="s">
        <v>56</v>
      </c>
      <c r="D30" s="52"/>
      <c r="E30" s="40"/>
      <c r="F30" s="14"/>
      <c r="G30" s="53"/>
    </row>
    <row r="31" ht="17.25" spans="1:7">
      <c r="A31" s="54" t="s">
        <v>18</v>
      </c>
      <c r="B31" s="65"/>
      <c r="C31" s="65"/>
      <c r="D31" s="55"/>
      <c r="E31" s="56"/>
      <c r="F31" s="66" t="s">
        <v>14</v>
      </c>
      <c r="G31" s="58">
        <f>SUM(G20:G30)</f>
        <v>138957</v>
      </c>
    </row>
    <row r="32" ht="15" spans="1:7">
      <c r="A32" s="9" t="s">
        <v>103</v>
      </c>
      <c r="B32" s="10"/>
      <c r="C32" s="11"/>
      <c r="D32" s="12"/>
      <c r="E32" s="13"/>
      <c r="F32" s="14" t="s">
        <v>14</v>
      </c>
      <c r="G32" s="15">
        <v>42430</v>
      </c>
    </row>
    <row r="33" customFormat="1" ht="15.75" spans="1:8">
      <c r="A33" s="4" t="s">
        <v>51</v>
      </c>
      <c r="B33" s="16"/>
      <c r="C33" s="16"/>
      <c r="D33" s="5"/>
      <c r="E33" s="6"/>
      <c r="F33" s="17" t="s">
        <v>14</v>
      </c>
      <c r="G33" s="8">
        <v>600</v>
      </c>
      <c r="H33" s="2"/>
    </row>
    <row r="34" ht="17.25" spans="1:7">
      <c r="A34" s="54" t="s">
        <v>104</v>
      </c>
      <c r="B34" s="65"/>
      <c r="C34" s="65"/>
      <c r="D34" s="55"/>
      <c r="E34" s="56"/>
      <c r="F34" s="66" t="s">
        <v>14</v>
      </c>
      <c r="G34" s="58">
        <f>SUM(G31:G33)</f>
        <v>181987</v>
      </c>
    </row>
    <row r="35" ht="16.5" spans="1:7">
      <c r="A35" s="59"/>
      <c r="B35" s="59"/>
      <c r="C35" s="59"/>
      <c r="D35" s="59"/>
      <c r="E35" s="59"/>
      <c r="F35" s="88"/>
      <c r="G35" s="61"/>
    </row>
    <row r="36" spans="1:1">
      <c r="A36" s="1" t="s">
        <v>19</v>
      </c>
    </row>
    <row r="37" spans="2:2">
      <c r="B37" s="1" t="s">
        <v>20</v>
      </c>
    </row>
    <row r="38" customFormat="1" ht="15" spans="2:2">
      <c r="B38" s="1"/>
    </row>
    <row r="39" spans="1:1">
      <c r="A39" s="1" t="s">
        <v>21</v>
      </c>
    </row>
    <row r="40" spans="2:2">
      <c r="B40" s="1" t="s">
        <v>83</v>
      </c>
    </row>
    <row r="41" customFormat="1" ht="15" spans="2:2">
      <c r="B41" s="1" t="s">
        <v>62</v>
      </c>
    </row>
    <row r="42" s="2" customFormat="1" spans="2:2">
      <c r="B42" s="1"/>
    </row>
    <row r="43" spans="1:2">
      <c r="A43" s="1" t="s">
        <v>173</v>
      </c>
      <c r="B43" s="1" t="s">
        <v>174</v>
      </c>
    </row>
    <row r="44" spans="2:2">
      <c r="B44" s="1" t="s">
        <v>24</v>
      </c>
    </row>
    <row r="45" s="2" customFormat="1" spans="2:2">
      <c r="B45" s="23" t="s">
        <v>105</v>
      </c>
    </row>
    <row r="46" s="2" customFormat="1" spans="2:2">
      <c r="B46" s="23"/>
    </row>
    <row r="47" spans="2:2">
      <c r="B47" s="1" t="s">
        <v>25</v>
      </c>
    </row>
    <row r="49" spans="2:2">
      <c r="B49" s="1" t="s">
        <v>26</v>
      </c>
    </row>
    <row r="51" spans="2:2">
      <c r="B51" s="114" t="s">
        <v>223</v>
      </c>
    </row>
    <row r="55" spans="1:1">
      <c r="A55" s="1" t="s">
        <v>27</v>
      </c>
    </row>
    <row r="58" spans="1:1">
      <c r="A58" s="1" t="s">
        <v>28</v>
      </c>
    </row>
    <row r="59" spans="1:1">
      <c r="A59" s="1" t="s">
        <v>29</v>
      </c>
    </row>
    <row r="62" spans="1:4">
      <c r="A62" s="1" t="s">
        <v>30</v>
      </c>
      <c r="D62" s="1" t="s">
        <v>31</v>
      </c>
    </row>
    <row r="65" spans="1:4">
      <c r="A65" s="1" t="s">
        <v>32</v>
      </c>
      <c r="D65" s="1" t="s">
        <v>33</v>
      </c>
    </row>
    <row r="66" spans="1:4">
      <c r="A66" s="1" t="s">
        <v>34</v>
      </c>
      <c r="D66" s="1" t="s">
        <v>35</v>
      </c>
    </row>
    <row r="71" spans="1:5">
      <c r="A71" s="1" t="s">
        <v>258</v>
      </c>
      <c r="D71" s="1" t="s">
        <v>37</v>
      </c>
      <c r="E71" s="1" t="s">
        <v>38</v>
      </c>
    </row>
    <row r="72" spans="1:5">
      <c r="A72" s="1" t="s">
        <v>257</v>
      </c>
      <c r="E72" s="1" t="s">
        <v>40</v>
      </c>
    </row>
  </sheetData>
  <mergeCells count="22">
    <mergeCell ref="A4:B4"/>
    <mergeCell ref="A31:E31"/>
    <mergeCell ref="A33:E33"/>
    <mergeCell ref="A34:E34"/>
    <mergeCell ref="A20:A22"/>
    <mergeCell ref="A23:A26"/>
    <mergeCell ref="A27:A30"/>
    <mergeCell ref="B20:B22"/>
    <mergeCell ref="B23:B26"/>
    <mergeCell ref="B27:B30"/>
    <mergeCell ref="D20:D22"/>
    <mergeCell ref="D23:D26"/>
    <mergeCell ref="D27:D30"/>
    <mergeCell ref="E20:E22"/>
    <mergeCell ref="E23:E26"/>
    <mergeCell ref="E27:E30"/>
    <mergeCell ref="F20:F22"/>
    <mergeCell ref="F23:F26"/>
    <mergeCell ref="F27:F30"/>
    <mergeCell ref="G20:G22"/>
    <mergeCell ref="G23:G26"/>
    <mergeCell ref="G27:G30"/>
  </mergeCells>
  <pageMargins left="0.393055555555556" right="0.17" top="0.865972222222222" bottom="0.590277777777778" header="0.5" footer="0.196527777777778"/>
  <pageSetup paperSize="1" scale="67" orientation="portrait" horizontalDpi="120" verticalDpi="72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2"/>
  <sheetViews>
    <sheetView topLeftCell="A5" workbookViewId="0">
      <selection activeCell="C20" sqref="C20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3.5714285714286" style="1" customWidth="1"/>
    <col min="4" max="4" width="12.5714285714286" style="1" customWidth="1"/>
    <col min="5" max="5" width="14.5714285714286" style="1" customWidth="1"/>
    <col min="6" max="6" width="5.71428571428571" style="1" customWidth="1"/>
    <col min="7" max="7" width="17.2857142857143" style="1" customWidth="1"/>
    <col min="8" max="16384" width="9.14285714285714" style="1"/>
  </cols>
  <sheetData>
    <row r="4" spans="1:2">
      <c r="A4" s="24">
        <v>45757</v>
      </c>
      <c r="B4" s="24"/>
    </row>
    <row r="5" spans="1:2">
      <c r="A5" s="24"/>
      <c r="B5" s="24"/>
    </row>
    <row r="6" spans="1:2">
      <c r="A6" s="24"/>
      <c r="B6" s="24"/>
    </row>
    <row r="7" spans="1:1">
      <c r="A7" s="1" t="s">
        <v>231</v>
      </c>
    </row>
    <row r="8" spans="1:1">
      <c r="A8" s="1" t="s">
        <v>221</v>
      </c>
    </row>
    <row r="9" spans="1:1">
      <c r="A9" s="1" t="s">
        <v>222</v>
      </c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7" spans="1:1">
      <c r="A17" s="1" t="s">
        <v>102</v>
      </c>
    </row>
    <row r="18" ht="15" spans="3:3">
      <c r="C18" s="23"/>
    </row>
    <row r="19" ht="25.5" customHeight="1" spans="1:7">
      <c r="A19" s="25" t="s">
        <v>6</v>
      </c>
      <c r="B19" s="25" t="s">
        <v>7</v>
      </c>
      <c r="C19" s="25" t="s">
        <v>8</v>
      </c>
      <c r="D19" s="25" t="s">
        <v>9</v>
      </c>
      <c r="E19" s="26" t="s">
        <v>10</v>
      </c>
      <c r="F19" s="27"/>
      <c r="G19" s="28" t="s">
        <v>11</v>
      </c>
    </row>
    <row r="20" spans="1:7">
      <c r="A20" s="29">
        <v>1</v>
      </c>
      <c r="B20" s="29" t="s">
        <v>12</v>
      </c>
      <c r="C20" s="30" t="s">
        <v>146</v>
      </c>
      <c r="D20" s="31">
        <v>76595</v>
      </c>
      <c r="E20" s="32">
        <f>(D20*0.76)-7000</f>
        <v>51212.2</v>
      </c>
      <c r="F20" s="29" t="s">
        <v>14</v>
      </c>
      <c r="G20" s="33">
        <f>E20*A20</f>
        <v>51212.2</v>
      </c>
    </row>
    <row r="21" spans="1:7">
      <c r="A21" s="34"/>
      <c r="B21" s="34"/>
      <c r="C21" s="35" t="s">
        <v>76</v>
      </c>
      <c r="D21" s="36"/>
      <c r="E21" s="37"/>
      <c r="F21" s="34"/>
      <c r="G21" s="38"/>
    </row>
    <row r="22" ht="15" spans="1:7">
      <c r="A22" s="14"/>
      <c r="B22" s="14"/>
      <c r="C22" s="39" t="s">
        <v>147</v>
      </c>
      <c r="D22" s="13"/>
      <c r="E22" s="40"/>
      <c r="F22" s="14"/>
      <c r="G22" s="41"/>
    </row>
    <row r="23" customFormat="1" ht="15" spans="1:7">
      <c r="A23" s="29">
        <v>1</v>
      </c>
      <c r="B23" s="29" t="s">
        <v>12</v>
      </c>
      <c r="C23" s="43" t="s">
        <v>57</v>
      </c>
      <c r="D23" s="44">
        <v>36995</v>
      </c>
      <c r="E23" s="32">
        <f>(D23*0.76)-1200</f>
        <v>26916.2</v>
      </c>
      <c r="F23" s="29" t="s">
        <v>14</v>
      </c>
      <c r="G23" s="45">
        <f>E23*A23</f>
        <v>26916.2</v>
      </c>
    </row>
    <row r="24" customFormat="1" ht="15" spans="1:7">
      <c r="A24" s="34"/>
      <c r="B24" s="34"/>
      <c r="C24" s="47" t="s">
        <v>54</v>
      </c>
      <c r="D24" s="48"/>
      <c r="E24" s="37"/>
      <c r="F24" s="34"/>
      <c r="G24" s="49"/>
    </row>
    <row r="25" customFormat="1" ht="15" spans="1:7">
      <c r="A25" s="34"/>
      <c r="B25" s="34"/>
      <c r="C25" s="47" t="s">
        <v>58</v>
      </c>
      <c r="D25" s="48"/>
      <c r="E25" s="37"/>
      <c r="F25" s="34"/>
      <c r="G25" s="49"/>
    </row>
    <row r="26" customFormat="1" ht="15.75" spans="1:7">
      <c r="A26" s="14"/>
      <c r="B26" s="14"/>
      <c r="C26" s="51" t="s">
        <v>59</v>
      </c>
      <c r="D26" s="52"/>
      <c r="E26" s="40"/>
      <c r="F26" s="14"/>
      <c r="G26" s="53"/>
    </row>
    <row r="27" customFormat="1" ht="15" spans="1:7">
      <c r="A27" s="29">
        <v>2</v>
      </c>
      <c r="B27" s="29" t="s">
        <v>12</v>
      </c>
      <c r="C27" s="43" t="s">
        <v>53</v>
      </c>
      <c r="D27" s="44">
        <v>27995</v>
      </c>
      <c r="E27" s="32">
        <f>(D27*0.76)-1000</f>
        <v>20276.2</v>
      </c>
      <c r="F27" s="29" t="s">
        <v>14</v>
      </c>
      <c r="G27" s="45">
        <f>E27*A27</f>
        <v>40552.4</v>
      </c>
    </row>
    <row r="28" customFormat="1" ht="15" spans="1:7">
      <c r="A28" s="34"/>
      <c r="B28" s="34"/>
      <c r="C28" s="47" t="s">
        <v>54</v>
      </c>
      <c r="D28" s="48"/>
      <c r="E28" s="37"/>
      <c r="F28" s="34"/>
      <c r="G28" s="49"/>
    </row>
    <row r="29" customFormat="1" ht="15" spans="1:7">
      <c r="A29" s="34"/>
      <c r="B29" s="34"/>
      <c r="C29" s="47" t="s">
        <v>55</v>
      </c>
      <c r="D29" s="48"/>
      <c r="E29" s="37"/>
      <c r="F29" s="34"/>
      <c r="G29" s="49"/>
    </row>
    <row r="30" customFormat="1" ht="15.75" spans="1:7">
      <c r="A30" s="14"/>
      <c r="B30" s="14"/>
      <c r="C30" s="51" t="s">
        <v>56</v>
      </c>
      <c r="D30" s="52"/>
      <c r="E30" s="40"/>
      <c r="F30" s="14"/>
      <c r="G30" s="53"/>
    </row>
    <row r="31" ht="17.25" spans="1:7">
      <c r="A31" s="54" t="s">
        <v>18</v>
      </c>
      <c r="B31" s="65"/>
      <c r="C31" s="65"/>
      <c r="D31" s="55"/>
      <c r="E31" s="56"/>
      <c r="F31" s="66" t="s">
        <v>14</v>
      </c>
      <c r="G31" s="58">
        <f>SUM(G20:G30)</f>
        <v>118680.8</v>
      </c>
    </row>
    <row r="32" ht="15" spans="1:7">
      <c r="A32" s="9" t="s">
        <v>103</v>
      </c>
      <c r="B32" s="10"/>
      <c r="C32" s="11"/>
      <c r="D32" s="12"/>
      <c r="E32" s="13"/>
      <c r="F32" s="14" t="s">
        <v>14</v>
      </c>
      <c r="G32" s="15">
        <v>38070</v>
      </c>
    </row>
    <row r="33" customFormat="1" ht="15.75" spans="1:8">
      <c r="A33" s="4" t="s">
        <v>51</v>
      </c>
      <c r="B33" s="16"/>
      <c r="C33" s="16"/>
      <c r="D33" s="5"/>
      <c r="E33" s="6"/>
      <c r="F33" s="17" t="s">
        <v>14</v>
      </c>
      <c r="G33" s="8">
        <v>600</v>
      </c>
      <c r="H33" s="2"/>
    </row>
    <row r="34" ht="17.25" spans="1:7">
      <c r="A34" s="54" t="s">
        <v>104</v>
      </c>
      <c r="B34" s="65"/>
      <c r="C34" s="65"/>
      <c r="D34" s="55"/>
      <c r="E34" s="56"/>
      <c r="F34" s="66" t="s">
        <v>14</v>
      </c>
      <c r="G34" s="58">
        <f>SUM(G31:G33)</f>
        <v>157350.8</v>
      </c>
    </row>
    <row r="35" ht="16.5" spans="1:7">
      <c r="A35" s="59"/>
      <c r="B35" s="59"/>
      <c r="C35" s="59"/>
      <c r="D35" s="59"/>
      <c r="E35" s="59"/>
      <c r="F35" s="88"/>
      <c r="G35" s="61"/>
    </row>
    <row r="36" spans="1:1">
      <c r="A36" s="1" t="s">
        <v>19</v>
      </c>
    </row>
    <row r="37" spans="2:2">
      <c r="B37" s="1" t="s">
        <v>20</v>
      </c>
    </row>
    <row r="38" customFormat="1" ht="15" spans="2:2">
      <c r="B38" s="1"/>
    </row>
    <row r="39" spans="1:1">
      <c r="A39" s="1" t="s">
        <v>21</v>
      </c>
    </row>
    <row r="40" spans="2:2">
      <c r="B40" s="1" t="s">
        <v>83</v>
      </c>
    </row>
    <row r="41" customFormat="1" ht="15" spans="2:2">
      <c r="B41" s="1" t="s">
        <v>62</v>
      </c>
    </row>
    <row r="42" s="2" customFormat="1" spans="2:2">
      <c r="B42" s="1"/>
    </row>
    <row r="43" spans="1:2">
      <c r="A43" s="1" t="s">
        <v>173</v>
      </c>
      <c r="B43" s="1" t="s">
        <v>174</v>
      </c>
    </row>
    <row r="44" spans="2:2">
      <c r="B44" s="1" t="s">
        <v>24</v>
      </c>
    </row>
    <row r="45" s="2" customFormat="1" spans="2:2">
      <c r="B45" s="23" t="s">
        <v>105</v>
      </c>
    </row>
    <row r="46" s="2" customFormat="1" spans="2:2">
      <c r="B46" s="23"/>
    </row>
    <row r="47" spans="2:2">
      <c r="B47" s="1" t="s">
        <v>25</v>
      </c>
    </row>
    <row r="49" spans="2:2">
      <c r="B49" s="1" t="s">
        <v>26</v>
      </c>
    </row>
    <row r="51" spans="2:2">
      <c r="B51" s="114" t="s">
        <v>223</v>
      </c>
    </row>
    <row r="55" spans="1:1">
      <c r="A55" s="1" t="s">
        <v>27</v>
      </c>
    </row>
    <row r="58" spans="1:1">
      <c r="A58" s="1" t="s">
        <v>28</v>
      </c>
    </row>
    <row r="59" spans="1:1">
      <c r="A59" s="1" t="s">
        <v>29</v>
      </c>
    </row>
    <row r="62" spans="1:4">
      <c r="A62" s="1" t="s">
        <v>30</v>
      </c>
      <c r="D62" s="1" t="s">
        <v>31</v>
      </c>
    </row>
    <row r="65" spans="1:4">
      <c r="A65" s="1" t="s">
        <v>32</v>
      </c>
      <c r="D65" s="1" t="s">
        <v>33</v>
      </c>
    </row>
    <row r="66" spans="1:4">
      <c r="A66" s="1" t="s">
        <v>34</v>
      </c>
      <c r="D66" s="1" t="s">
        <v>35</v>
      </c>
    </row>
    <row r="71" spans="1:5">
      <c r="A71" s="1" t="s">
        <v>259</v>
      </c>
      <c r="D71" s="1" t="s">
        <v>37</v>
      </c>
      <c r="E71" s="1" t="s">
        <v>38</v>
      </c>
    </row>
    <row r="72" spans="1:5">
      <c r="A72" s="1" t="s">
        <v>257</v>
      </c>
      <c r="E72" s="1" t="s">
        <v>40</v>
      </c>
    </row>
  </sheetData>
  <mergeCells count="22">
    <mergeCell ref="A4:B4"/>
    <mergeCell ref="A31:E31"/>
    <mergeCell ref="A33:E33"/>
    <mergeCell ref="A34:E34"/>
    <mergeCell ref="A20:A22"/>
    <mergeCell ref="A23:A26"/>
    <mergeCell ref="A27:A30"/>
    <mergeCell ref="B20:B22"/>
    <mergeCell ref="B23:B26"/>
    <mergeCell ref="B27:B30"/>
    <mergeCell ref="D20:D22"/>
    <mergeCell ref="D23:D26"/>
    <mergeCell ref="D27:D30"/>
    <mergeCell ref="E20:E22"/>
    <mergeCell ref="E23:E26"/>
    <mergeCell ref="E27:E30"/>
    <mergeCell ref="F20:F22"/>
    <mergeCell ref="F23:F26"/>
    <mergeCell ref="F27:F30"/>
    <mergeCell ref="G20:G22"/>
    <mergeCell ref="G23:G26"/>
    <mergeCell ref="G27:G30"/>
  </mergeCells>
  <pageMargins left="0.393055555555556" right="0.17" top="0.865972222222222" bottom="0.590277777777778" header="0.5" footer="0.196527777777778"/>
  <pageSetup paperSize="1" scale="67" orientation="portrait" horizontalDpi="120" verticalDpi="72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2"/>
  <sheetViews>
    <sheetView topLeftCell="A4" workbookViewId="0">
      <selection activeCell="C20" sqref="C20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3.5714285714286" style="1" customWidth="1"/>
    <col min="4" max="4" width="12.5714285714286" style="1" customWidth="1"/>
    <col min="5" max="5" width="14.5714285714286" style="1" customWidth="1"/>
    <col min="6" max="6" width="5.71428571428571" style="1" customWidth="1"/>
    <col min="7" max="7" width="17.2857142857143" style="1" customWidth="1"/>
    <col min="8" max="16384" width="9.14285714285714" style="1"/>
  </cols>
  <sheetData>
    <row r="4" spans="1:2">
      <c r="A4" s="24">
        <v>45757</v>
      </c>
      <c r="B4" s="24"/>
    </row>
    <row r="5" spans="1:2">
      <c r="A5" s="24"/>
      <c r="B5" s="24"/>
    </row>
    <row r="6" spans="1:2">
      <c r="A6" s="24"/>
      <c r="B6" s="24"/>
    </row>
    <row r="7" spans="1:1">
      <c r="A7" s="1" t="s">
        <v>233</v>
      </c>
    </row>
    <row r="8" spans="1:1">
      <c r="A8" s="1" t="s">
        <v>221</v>
      </c>
    </row>
    <row r="9" spans="1:1">
      <c r="A9" s="1" t="s">
        <v>222</v>
      </c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7" spans="1:1">
      <c r="A17" s="1" t="s">
        <v>102</v>
      </c>
    </row>
    <row r="18" ht="15" spans="3:3">
      <c r="C18" s="23"/>
    </row>
    <row r="19" ht="25.5" customHeight="1" spans="1:7">
      <c r="A19" s="25" t="s">
        <v>6</v>
      </c>
      <c r="B19" s="25" t="s">
        <v>7</v>
      </c>
      <c r="C19" s="25" t="s">
        <v>8</v>
      </c>
      <c r="D19" s="25" t="s">
        <v>9</v>
      </c>
      <c r="E19" s="26" t="s">
        <v>10</v>
      </c>
      <c r="F19" s="27"/>
      <c r="G19" s="28" t="s">
        <v>11</v>
      </c>
    </row>
    <row r="20" spans="1:7">
      <c r="A20" s="29">
        <v>1</v>
      </c>
      <c r="B20" s="29" t="s">
        <v>12</v>
      </c>
      <c r="C20" s="30" t="s">
        <v>146</v>
      </c>
      <c r="D20" s="31">
        <v>76595</v>
      </c>
      <c r="E20" s="32">
        <f>(D20*0.76)-7000</f>
        <v>51212.2</v>
      </c>
      <c r="F20" s="29" t="s">
        <v>14</v>
      </c>
      <c r="G20" s="33">
        <f>E20*A20</f>
        <v>51212.2</v>
      </c>
    </row>
    <row r="21" spans="1:7">
      <c r="A21" s="34"/>
      <c r="B21" s="34"/>
      <c r="C21" s="35" t="s">
        <v>76</v>
      </c>
      <c r="D21" s="36"/>
      <c r="E21" s="37"/>
      <c r="F21" s="34"/>
      <c r="G21" s="38"/>
    </row>
    <row r="22" ht="15" spans="1:7">
      <c r="A22" s="14"/>
      <c r="B22" s="14"/>
      <c r="C22" s="39" t="s">
        <v>147</v>
      </c>
      <c r="D22" s="13"/>
      <c r="E22" s="40"/>
      <c r="F22" s="14"/>
      <c r="G22" s="41"/>
    </row>
    <row r="23" customFormat="1" ht="15" spans="1:7">
      <c r="A23" s="29">
        <v>1</v>
      </c>
      <c r="B23" s="29" t="s">
        <v>12</v>
      </c>
      <c r="C23" s="43" t="s">
        <v>57</v>
      </c>
      <c r="D23" s="44">
        <v>36995</v>
      </c>
      <c r="E23" s="32">
        <f>(D23*0.76)-1200</f>
        <v>26916.2</v>
      </c>
      <c r="F23" s="29" t="s">
        <v>14</v>
      </c>
      <c r="G23" s="45">
        <f>E23*A23</f>
        <v>26916.2</v>
      </c>
    </row>
    <row r="24" customFormat="1" ht="15" spans="1:7">
      <c r="A24" s="34"/>
      <c r="B24" s="34"/>
      <c r="C24" s="47" t="s">
        <v>54</v>
      </c>
      <c r="D24" s="48"/>
      <c r="E24" s="37"/>
      <c r="F24" s="34"/>
      <c r="G24" s="49"/>
    </row>
    <row r="25" customFormat="1" ht="15" spans="1:7">
      <c r="A25" s="34"/>
      <c r="B25" s="34"/>
      <c r="C25" s="47" t="s">
        <v>58</v>
      </c>
      <c r="D25" s="48"/>
      <c r="E25" s="37"/>
      <c r="F25" s="34"/>
      <c r="G25" s="49"/>
    </row>
    <row r="26" customFormat="1" ht="15.75" spans="1:7">
      <c r="A26" s="14"/>
      <c r="B26" s="14"/>
      <c r="C26" s="51" t="s">
        <v>59</v>
      </c>
      <c r="D26" s="52"/>
      <c r="E26" s="40"/>
      <c r="F26" s="14"/>
      <c r="G26" s="53"/>
    </row>
    <row r="27" customFormat="1" ht="15" spans="1:7">
      <c r="A27" s="29">
        <v>2</v>
      </c>
      <c r="B27" s="29" t="s">
        <v>12</v>
      </c>
      <c r="C27" s="43" t="s">
        <v>53</v>
      </c>
      <c r="D27" s="44">
        <v>27995</v>
      </c>
      <c r="E27" s="32">
        <f>(D27*0.76)-1000</f>
        <v>20276.2</v>
      </c>
      <c r="F27" s="29" t="s">
        <v>14</v>
      </c>
      <c r="G27" s="45">
        <f>E27*A27</f>
        <v>40552.4</v>
      </c>
    </row>
    <row r="28" customFormat="1" ht="15" spans="1:7">
      <c r="A28" s="34"/>
      <c r="B28" s="34"/>
      <c r="C28" s="47" t="s">
        <v>54</v>
      </c>
      <c r="D28" s="48"/>
      <c r="E28" s="37"/>
      <c r="F28" s="34"/>
      <c r="G28" s="49"/>
    </row>
    <row r="29" customFormat="1" ht="15" spans="1:7">
      <c r="A29" s="34"/>
      <c r="B29" s="34"/>
      <c r="C29" s="47" t="s">
        <v>55</v>
      </c>
      <c r="D29" s="48"/>
      <c r="E29" s="37"/>
      <c r="F29" s="34"/>
      <c r="G29" s="49"/>
    </row>
    <row r="30" customFormat="1" ht="15.75" spans="1:7">
      <c r="A30" s="14"/>
      <c r="B30" s="14"/>
      <c r="C30" s="51" t="s">
        <v>56</v>
      </c>
      <c r="D30" s="52"/>
      <c r="E30" s="40"/>
      <c r="F30" s="14"/>
      <c r="G30" s="53"/>
    </row>
    <row r="31" ht="17.25" spans="1:7">
      <c r="A31" s="54" t="s">
        <v>18</v>
      </c>
      <c r="B31" s="65"/>
      <c r="C31" s="65"/>
      <c r="D31" s="55"/>
      <c r="E31" s="56"/>
      <c r="F31" s="66" t="s">
        <v>14</v>
      </c>
      <c r="G31" s="58">
        <f>SUM(G20:G30)</f>
        <v>118680.8</v>
      </c>
    </row>
    <row r="32" ht="15" spans="1:7">
      <c r="A32" s="9" t="s">
        <v>103</v>
      </c>
      <c r="B32" s="10"/>
      <c r="C32" s="11"/>
      <c r="D32" s="12"/>
      <c r="E32" s="13"/>
      <c r="F32" s="14" t="s">
        <v>14</v>
      </c>
      <c r="G32" s="15">
        <v>28270</v>
      </c>
    </row>
    <row r="33" customFormat="1" ht="15.75" spans="1:8">
      <c r="A33" s="4" t="s">
        <v>51</v>
      </c>
      <c r="B33" s="16"/>
      <c r="C33" s="16"/>
      <c r="D33" s="5"/>
      <c r="E33" s="6"/>
      <c r="F33" s="17" t="s">
        <v>14</v>
      </c>
      <c r="G33" s="8">
        <v>600</v>
      </c>
      <c r="H33" s="2"/>
    </row>
    <row r="34" ht="17.25" spans="1:7">
      <c r="A34" s="54" t="s">
        <v>104</v>
      </c>
      <c r="B34" s="65"/>
      <c r="C34" s="65"/>
      <c r="D34" s="55"/>
      <c r="E34" s="56"/>
      <c r="F34" s="66" t="s">
        <v>14</v>
      </c>
      <c r="G34" s="58">
        <f>SUM(G31:G33)</f>
        <v>147550.8</v>
      </c>
    </row>
    <row r="35" ht="16.5" spans="1:7">
      <c r="A35" s="59"/>
      <c r="B35" s="59"/>
      <c r="C35" s="59"/>
      <c r="D35" s="59"/>
      <c r="E35" s="59"/>
      <c r="F35" s="88"/>
      <c r="G35" s="61"/>
    </row>
    <row r="36" spans="1:1">
      <c r="A36" s="1" t="s">
        <v>19</v>
      </c>
    </row>
    <row r="37" spans="2:2">
      <c r="B37" s="1" t="s">
        <v>20</v>
      </c>
    </row>
    <row r="38" customFormat="1" ht="15" spans="2:2">
      <c r="B38" s="1"/>
    </row>
    <row r="39" spans="1:1">
      <c r="A39" s="1" t="s">
        <v>21</v>
      </c>
    </row>
    <row r="40" spans="2:2">
      <c r="B40" s="1" t="s">
        <v>83</v>
      </c>
    </row>
    <row r="41" customFormat="1" ht="15" spans="2:2">
      <c r="B41" s="1" t="s">
        <v>62</v>
      </c>
    </row>
    <row r="42" s="2" customFormat="1" spans="2:2">
      <c r="B42" s="1"/>
    </row>
    <row r="43" spans="1:2">
      <c r="A43" s="1" t="s">
        <v>173</v>
      </c>
      <c r="B43" s="1" t="s">
        <v>174</v>
      </c>
    </row>
    <row r="44" spans="2:2">
      <c r="B44" s="1" t="s">
        <v>24</v>
      </c>
    </row>
    <row r="45" s="2" customFormat="1" spans="2:2">
      <c r="B45" s="23" t="s">
        <v>105</v>
      </c>
    </row>
    <row r="46" s="2" customFormat="1" spans="2:2">
      <c r="B46" s="23"/>
    </row>
    <row r="47" spans="2:2">
      <c r="B47" s="1" t="s">
        <v>25</v>
      </c>
    </row>
    <row r="49" spans="2:2">
      <c r="B49" s="1" t="s">
        <v>26</v>
      </c>
    </row>
    <row r="51" spans="2:2">
      <c r="B51" s="114" t="s">
        <v>223</v>
      </c>
    </row>
    <row r="55" spans="1:1">
      <c r="A55" s="1" t="s">
        <v>27</v>
      </c>
    </row>
    <row r="58" spans="1:1">
      <c r="A58" s="1" t="s">
        <v>28</v>
      </c>
    </row>
    <row r="59" spans="1:1">
      <c r="A59" s="1" t="s">
        <v>29</v>
      </c>
    </row>
    <row r="62" spans="1:4">
      <c r="A62" s="1" t="s">
        <v>30</v>
      </c>
      <c r="D62" s="1" t="s">
        <v>31</v>
      </c>
    </row>
    <row r="65" spans="1:4">
      <c r="A65" s="1" t="s">
        <v>32</v>
      </c>
      <c r="D65" s="1" t="s">
        <v>33</v>
      </c>
    </row>
    <row r="66" spans="1:4">
      <c r="A66" s="1" t="s">
        <v>34</v>
      </c>
      <c r="D66" s="1" t="s">
        <v>35</v>
      </c>
    </row>
    <row r="71" spans="1:5">
      <c r="A71" s="1" t="s">
        <v>260</v>
      </c>
      <c r="D71" s="1" t="s">
        <v>37</v>
      </c>
      <c r="E71" s="1" t="s">
        <v>38</v>
      </c>
    </row>
    <row r="72" spans="1:5">
      <c r="A72" s="1" t="s">
        <v>257</v>
      </c>
      <c r="E72" s="1" t="s">
        <v>40</v>
      </c>
    </row>
  </sheetData>
  <mergeCells count="22">
    <mergeCell ref="A4:B4"/>
    <mergeCell ref="A31:E31"/>
    <mergeCell ref="A33:E33"/>
    <mergeCell ref="A34:E34"/>
    <mergeCell ref="A20:A22"/>
    <mergeCell ref="A23:A26"/>
    <mergeCell ref="A27:A30"/>
    <mergeCell ref="B20:B22"/>
    <mergeCell ref="B23:B26"/>
    <mergeCell ref="B27:B30"/>
    <mergeCell ref="D20:D22"/>
    <mergeCell ref="D23:D26"/>
    <mergeCell ref="D27:D30"/>
    <mergeCell ref="E20:E22"/>
    <mergeCell ref="E23:E26"/>
    <mergeCell ref="E27:E30"/>
    <mergeCell ref="F20:F22"/>
    <mergeCell ref="F23:F26"/>
    <mergeCell ref="F27:F30"/>
    <mergeCell ref="G20:G22"/>
    <mergeCell ref="G23:G26"/>
    <mergeCell ref="G27:G30"/>
  </mergeCells>
  <pageMargins left="0.393055555555556" right="0.17" top="0.865972222222222" bottom="0.590277777777778" header="0.5" footer="0.196527777777778"/>
  <pageSetup paperSize="1" scale="67" orientation="portrait" horizontalDpi="120" verticalDpi="7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80"/>
  <sheetViews>
    <sheetView workbookViewId="0">
      <selection activeCell="D29" sqref="D29"/>
    </sheetView>
  </sheetViews>
  <sheetFormatPr defaultColWidth="9.14285714285714" defaultRowHeight="14.25" outlineLevelCol="6"/>
  <cols>
    <col min="1" max="1" width="6.57142857142857" style="1" customWidth="1"/>
    <col min="2" max="2" width="11.4285714285714" style="1" customWidth="1"/>
    <col min="3" max="3" width="52.4285714285714" style="1" customWidth="1"/>
    <col min="4" max="4" width="12.5714285714286" style="1" customWidth="1"/>
    <col min="5" max="5" width="16.1428571428571" style="1" customWidth="1"/>
    <col min="6" max="6" width="5.71428571428571" style="1" customWidth="1"/>
    <col min="7" max="7" width="16.1428571428571" style="1" customWidth="1"/>
    <col min="8" max="16384" width="9.14285714285714" style="1"/>
  </cols>
  <sheetData>
    <row r="4" spans="1:2">
      <c r="A4" s="24">
        <v>45749</v>
      </c>
      <c r="B4" s="24"/>
    </row>
    <row r="5" spans="1:2">
      <c r="A5" s="24"/>
      <c r="B5" s="24"/>
    </row>
    <row r="6" spans="1:2">
      <c r="A6" s="24"/>
      <c r="B6" s="24"/>
    </row>
    <row r="7" spans="1:1">
      <c r="A7" s="1" t="s">
        <v>85</v>
      </c>
    </row>
    <row r="10" spans="1:1">
      <c r="A10" s="1" t="s">
        <v>2</v>
      </c>
    </row>
    <row r="12" spans="2:2">
      <c r="B12" s="1" t="s">
        <v>3</v>
      </c>
    </row>
    <row r="13" spans="2:2">
      <c r="B13" s="1" t="s">
        <v>4</v>
      </c>
    </row>
    <row r="15" spans="1:1">
      <c r="A15" s="1" t="s">
        <v>86</v>
      </c>
    </row>
    <row r="16" ht="15" spans="3:3">
      <c r="C16" s="23" t="s">
        <v>87</v>
      </c>
    </row>
    <row r="17" ht="25.5" customHeight="1" spans="1:7">
      <c r="A17" s="25" t="s">
        <v>6</v>
      </c>
      <c r="B17" s="25" t="s">
        <v>7</v>
      </c>
      <c r="C17" s="25" t="s">
        <v>8</v>
      </c>
      <c r="D17" s="25" t="s">
        <v>9</v>
      </c>
      <c r="E17" s="26" t="s">
        <v>10</v>
      </c>
      <c r="F17" s="27"/>
      <c r="G17" s="28" t="s">
        <v>11</v>
      </c>
    </row>
    <row r="18" customFormat="1" ht="15" spans="1:7">
      <c r="A18" s="29">
        <v>1</v>
      </c>
      <c r="B18" s="29" t="s">
        <v>12</v>
      </c>
      <c r="C18" s="43" t="s">
        <v>88</v>
      </c>
      <c r="D18" s="44">
        <v>24995</v>
      </c>
      <c r="E18" s="32">
        <f>(D18*0.76)-800</f>
        <v>18196.2</v>
      </c>
      <c r="F18" s="29" t="s">
        <v>14</v>
      </c>
      <c r="G18" s="45">
        <f>E18*A18</f>
        <v>18196.2</v>
      </c>
    </row>
    <row r="19" customFormat="1" ht="15" spans="1:7">
      <c r="A19" s="34"/>
      <c r="B19" s="34"/>
      <c r="C19" s="47" t="s">
        <v>54</v>
      </c>
      <c r="D19" s="48"/>
      <c r="E19" s="37"/>
      <c r="F19" s="34"/>
      <c r="G19" s="49"/>
    </row>
    <row r="20" customFormat="1" ht="15" spans="1:7">
      <c r="A20" s="34"/>
      <c r="B20" s="34"/>
      <c r="C20" s="47" t="s">
        <v>89</v>
      </c>
      <c r="D20" s="48"/>
      <c r="E20" s="37"/>
      <c r="F20" s="34"/>
      <c r="G20" s="49"/>
    </row>
    <row r="21" customFormat="1" ht="15.75" spans="1:7">
      <c r="A21" s="14"/>
      <c r="B21" s="14"/>
      <c r="C21" s="51" t="s">
        <v>56</v>
      </c>
      <c r="D21" s="52"/>
      <c r="E21" s="40"/>
      <c r="F21" s="14"/>
      <c r="G21" s="53"/>
    </row>
    <row r="22" customFormat="1" ht="15" spans="1:7">
      <c r="A22" s="29">
        <v>1</v>
      </c>
      <c r="B22" s="42" t="s">
        <v>12</v>
      </c>
      <c r="C22" s="43" t="s">
        <v>90</v>
      </c>
      <c r="D22" s="44">
        <v>28995</v>
      </c>
      <c r="E22" s="32">
        <f>(D22*0.76)-1300</f>
        <v>20736.2</v>
      </c>
      <c r="F22" s="29" t="s">
        <v>14</v>
      </c>
      <c r="G22" s="45">
        <f>E22*A22</f>
        <v>20736.2</v>
      </c>
    </row>
    <row r="23" customFormat="1" ht="15" spans="1:7">
      <c r="A23" s="34"/>
      <c r="B23" s="46"/>
      <c r="C23" s="47" t="s">
        <v>45</v>
      </c>
      <c r="D23" s="48"/>
      <c r="E23" s="37"/>
      <c r="F23" s="34"/>
      <c r="G23" s="49"/>
    </row>
    <row r="24" customFormat="1" ht="15" spans="1:7">
      <c r="A24" s="34"/>
      <c r="B24" s="46"/>
      <c r="C24" s="47" t="s">
        <v>91</v>
      </c>
      <c r="D24" s="48"/>
      <c r="E24" s="37"/>
      <c r="F24" s="34"/>
      <c r="G24" s="49"/>
    </row>
    <row r="25" customFormat="1" ht="15.75" spans="1:7">
      <c r="A25" s="14"/>
      <c r="B25" s="50"/>
      <c r="C25" s="51" t="s">
        <v>92</v>
      </c>
      <c r="D25" s="52"/>
      <c r="E25" s="40"/>
      <c r="F25" s="14"/>
      <c r="G25" s="53"/>
    </row>
    <row r="26" ht="15" spans="1:7">
      <c r="A26" s="4" t="s">
        <v>51</v>
      </c>
      <c r="B26" s="16"/>
      <c r="C26" s="16"/>
      <c r="D26" s="5"/>
      <c r="E26" s="6"/>
      <c r="F26" s="17" t="s">
        <v>14</v>
      </c>
      <c r="G26" s="8">
        <v>600</v>
      </c>
    </row>
    <row r="27" ht="17.25" spans="1:7">
      <c r="A27" s="54" t="s">
        <v>18</v>
      </c>
      <c r="B27" s="55"/>
      <c r="C27" s="55"/>
      <c r="D27" s="55"/>
      <c r="E27" s="56"/>
      <c r="F27" s="57" t="s">
        <v>14</v>
      </c>
      <c r="G27" s="58">
        <f>SUM(G18:G26)</f>
        <v>39532.4</v>
      </c>
    </row>
    <row r="28" spans="1:7">
      <c r="A28" s="122"/>
      <c r="B28" s="122"/>
      <c r="C28" s="122"/>
      <c r="D28" s="122"/>
      <c r="E28" s="122"/>
      <c r="F28" s="123"/>
      <c r="G28" s="124"/>
    </row>
    <row r="29" ht="15" spans="3:3">
      <c r="C29" s="23" t="s">
        <v>93</v>
      </c>
    </row>
    <row r="30" ht="25.5" customHeight="1" spans="1:7">
      <c r="A30" s="25" t="s">
        <v>6</v>
      </c>
      <c r="B30" s="25" t="s">
        <v>7</v>
      </c>
      <c r="C30" s="25" t="s">
        <v>8</v>
      </c>
      <c r="D30" s="25" t="s">
        <v>9</v>
      </c>
      <c r="E30" s="26" t="s">
        <v>10</v>
      </c>
      <c r="F30" s="27"/>
      <c r="G30" s="28" t="s">
        <v>11</v>
      </c>
    </row>
    <row r="31" customFormat="1" ht="15" spans="1:7">
      <c r="A31" s="29">
        <v>1</v>
      </c>
      <c r="B31" s="29" t="s">
        <v>12</v>
      </c>
      <c r="C31" s="30" t="s">
        <v>94</v>
      </c>
      <c r="D31" s="31">
        <v>42595</v>
      </c>
      <c r="E31" s="32">
        <f>(D31*0.76)-7000</f>
        <v>25372.2</v>
      </c>
      <c r="F31" s="29" t="s">
        <v>14</v>
      </c>
      <c r="G31" s="33">
        <f>E31*A31</f>
        <v>25372.2</v>
      </c>
    </row>
    <row r="32" customFormat="1" ht="15" spans="1:7">
      <c r="A32" s="34"/>
      <c r="B32" s="34"/>
      <c r="C32" s="35" t="s">
        <v>76</v>
      </c>
      <c r="D32" s="36"/>
      <c r="E32" s="37"/>
      <c r="F32" s="34"/>
      <c r="G32" s="38"/>
    </row>
    <row r="33" customFormat="1" ht="15.75" spans="1:7">
      <c r="A33" s="14"/>
      <c r="B33" s="14"/>
      <c r="C33" s="39" t="s">
        <v>95</v>
      </c>
      <c r="D33" s="13"/>
      <c r="E33" s="40"/>
      <c r="F33" s="14"/>
      <c r="G33" s="41"/>
    </row>
    <row r="34" ht="15" spans="1:7">
      <c r="A34" s="4" t="s">
        <v>51</v>
      </c>
      <c r="B34" s="16"/>
      <c r="C34" s="16"/>
      <c r="D34" s="5"/>
      <c r="E34" s="6"/>
      <c r="F34" s="17" t="s">
        <v>14</v>
      </c>
      <c r="G34" s="8">
        <v>600</v>
      </c>
    </row>
    <row r="35" ht="17.25" spans="1:7">
      <c r="A35" s="54" t="s">
        <v>18</v>
      </c>
      <c r="B35" s="55"/>
      <c r="C35" s="55"/>
      <c r="D35" s="55"/>
      <c r="E35" s="56"/>
      <c r="F35" s="57" t="s">
        <v>14</v>
      </c>
      <c r="G35" s="58">
        <f>SUM(G31:G34)</f>
        <v>25972.2</v>
      </c>
    </row>
    <row r="36" ht="16.5" spans="1:7">
      <c r="A36" s="59"/>
      <c r="B36" s="59"/>
      <c r="C36" s="59"/>
      <c r="D36" s="59"/>
      <c r="E36" s="59"/>
      <c r="F36" s="60"/>
      <c r="G36" s="61"/>
    </row>
    <row r="37" spans="1:1">
      <c r="A37" s="1" t="s">
        <v>19</v>
      </c>
    </row>
    <row r="38" spans="2:2">
      <c r="B38" s="1" t="s">
        <v>20</v>
      </c>
    </row>
    <row r="40" spans="1:1">
      <c r="A40" s="1" t="s">
        <v>60</v>
      </c>
    </row>
    <row r="41" spans="2:2">
      <c r="B41" s="1" t="s">
        <v>61</v>
      </c>
    </row>
    <row r="42" spans="2:2">
      <c r="B42" s="1" t="s">
        <v>80</v>
      </c>
    </row>
    <row r="43" spans="2:2">
      <c r="B43" s="1" t="s">
        <v>81</v>
      </c>
    </row>
    <row r="44" spans="2:2">
      <c r="B44" s="1" t="s">
        <v>82</v>
      </c>
    </row>
    <row r="46" spans="1:1">
      <c r="A46" s="1" t="s">
        <v>21</v>
      </c>
    </row>
    <row r="47" customFormat="1" ht="15" spans="1:2">
      <c r="A47" s="2"/>
      <c r="B47" s="1" t="s">
        <v>62</v>
      </c>
    </row>
    <row r="48" s="2" customFormat="1" spans="2:2">
      <c r="B48" s="1" t="s">
        <v>83</v>
      </c>
    </row>
    <row r="49" s="2" customFormat="1"/>
    <row r="50" spans="1:1">
      <c r="A50" s="1" t="s">
        <v>23</v>
      </c>
    </row>
    <row r="51" spans="2:2">
      <c r="B51" s="1" t="s">
        <v>24</v>
      </c>
    </row>
    <row r="52" s="2" customFormat="1" spans="2:2">
      <c r="B52" s="23"/>
    </row>
    <row r="53" spans="2:2">
      <c r="B53" s="1" t="s">
        <v>25</v>
      </c>
    </row>
    <row r="55" spans="2:2">
      <c r="B55" s="1" t="s">
        <v>26</v>
      </c>
    </row>
    <row r="60" spans="2:2">
      <c r="B60" s="23"/>
    </row>
    <row r="62" spans="1:1">
      <c r="A62" s="1" t="s">
        <v>27</v>
      </c>
    </row>
    <row r="65" spans="1:1">
      <c r="A65" s="1" t="s">
        <v>28</v>
      </c>
    </row>
    <row r="66" spans="1:1">
      <c r="A66" s="1" t="s">
        <v>29</v>
      </c>
    </row>
    <row r="69" spans="1:4">
      <c r="A69" s="1" t="s">
        <v>96</v>
      </c>
      <c r="D69" s="1" t="s">
        <v>31</v>
      </c>
    </row>
    <row r="72" spans="1:4">
      <c r="A72" s="1" t="s">
        <v>32</v>
      </c>
      <c r="D72" s="1" t="s">
        <v>33</v>
      </c>
    </row>
    <row r="73" spans="1:4">
      <c r="A73" s="1" t="s">
        <v>34</v>
      </c>
      <c r="D73" s="1" t="s">
        <v>35</v>
      </c>
    </row>
    <row r="79" spans="1:5">
      <c r="A79" s="1" t="s">
        <v>97</v>
      </c>
      <c r="D79" s="1" t="s">
        <v>37</v>
      </c>
      <c r="E79" s="1" t="s">
        <v>38</v>
      </c>
    </row>
    <row r="80" spans="1:5">
      <c r="A80" s="1" t="s">
        <v>98</v>
      </c>
      <c r="E80" s="1" t="s">
        <v>40</v>
      </c>
    </row>
  </sheetData>
  <mergeCells count="23">
    <mergeCell ref="A4:B4"/>
    <mergeCell ref="A26:E26"/>
    <mergeCell ref="A27:E27"/>
    <mergeCell ref="A34:E34"/>
    <mergeCell ref="A35:E35"/>
    <mergeCell ref="A18:A21"/>
    <mergeCell ref="A22:A25"/>
    <mergeCell ref="A31:A33"/>
    <mergeCell ref="B18:B21"/>
    <mergeCell ref="B22:B25"/>
    <mergeCell ref="B31:B33"/>
    <mergeCell ref="D18:D21"/>
    <mergeCell ref="D22:D25"/>
    <mergeCell ref="D31:D33"/>
    <mergeCell ref="E18:E21"/>
    <mergeCell ref="E22:E25"/>
    <mergeCell ref="E31:E33"/>
    <mergeCell ref="F18:F21"/>
    <mergeCell ref="F22:F25"/>
    <mergeCell ref="F31:F33"/>
    <mergeCell ref="G18:G21"/>
    <mergeCell ref="G22:G25"/>
    <mergeCell ref="G31:G33"/>
  </mergeCells>
  <pageMargins left="0.393055555555556" right="0.17" top="0.84" bottom="0.590277777777778" header="0.5" footer="0.196527777777778"/>
  <pageSetup paperSize="1" scale="60" orientation="portrait" horizontalDpi="120" verticalDpi="72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2"/>
  <sheetViews>
    <sheetView topLeftCell="A53" workbookViewId="0">
      <selection activeCell="C65" sqref="C65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3.5714285714286" style="1" customWidth="1"/>
    <col min="4" max="4" width="12.5714285714286" style="1" customWidth="1"/>
    <col min="5" max="5" width="14.5714285714286" style="1" customWidth="1"/>
    <col min="6" max="6" width="5.71428571428571" style="1" customWidth="1"/>
    <col min="7" max="7" width="17.2857142857143" style="1" customWidth="1"/>
    <col min="8" max="16384" width="9.14285714285714" style="1"/>
  </cols>
  <sheetData>
    <row r="4" spans="1:2">
      <c r="A4" s="24">
        <v>45757</v>
      </c>
      <c r="B4" s="24"/>
    </row>
    <row r="5" spans="1:2">
      <c r="A5" s="24"/>
      <c r="B5" s="24"/>
    </row>
    <row r="6" spans="1:2">
      <c r="A6" s="24"/>
      <c r="B6" s="24"/>
    </row>
    <row r="7" spans="1:1">
      <c r="A7" s="1" t="s">
        <v>235</v>
      </c>
    </row>
    <row r="8" spans="1:1">
      <c r="A8" s="1" t="s">
        <v>221</v>
      </c>
    </row>
    <row r="9" spans="1:1">
      <c r="A9" s="1" t="s">
        <v>222</v>
      </c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7" spans="1:1">
      <c r="A17" s="1" t="s">
        <v>102</v>
      </c>
    </row>
    <row r="18" ht="15" spans="3:3">
      <c r="C18" s="23"/>
    </row>
    <row r="19" ht="25.5" customHeight="1" spans="1:7">
      <c r="A19" s="25" t="s">
        <v>6</v>
      </c>
      <c r="B19" s="25" t="s">
        <v>7</v>
      </c>
      <c r="C19" s="25" t="s">
        <v>8</v>
      </c>
      <c r="D19" s="25" t="s">
        <v>9</v>
      </c>
      <c r="E19" s="26" t="s">
        <v>10</v>
      </c>
      <c r="F19" s="27"/>
      <c r="G19" s="28" t="s">
        <v>11</v>
      </c>
    </row>
    <row r="20" spans="1:7">
      <c r="A20" s="29">
        <v>1</v>
      </c>
      <c r="B20" s="29" t="s">
        <v>12</v>
      </c>
      <c r="C20" s="30" t="s">
        <v>146</v>
      </c>
      <c r="D20" s="31">
        <v>76595</v>
      </c>
      <c r="E20" s="32">
        <f>(D20*0.76)-7000</f>
        <v>51212.2</v>
      </c>
      <c r="F20" s="29" t="s">
        <v>14</v>
      </c>
      <c r="G20" s="33">
        <f>E20*A20</f>
        <v>51212.2</v>
      </c>
    </row>
    <row r="21" spans="1:7">
      <c r="A21" s="34"/>
      <c r="B21" s="34"/>
      <c r="C21" s="35" t="s">
        <v>76</v>
      </c>
      <c r="D21" s="36"/>
      <c r="E21" s="37"/>
      <c r="F21" s="34"/>
      <c r="G21" s="38"/>
    </row>
    <row r="22" ht="15" spans="1:7">
      <c r="A22" s="14"/>
      <c r="B22" s="14"/>
      <c r="C22" s="39" t="s">
        <v>147</v>
      </c>
      <c r="D22" s="13"/>
      <c r="E22" s="40"/>
      <c r="F22" s="14"/>
      <c r="G22" s="41"/>
    </row>
    <row r="23" customFormat="1" ht="15" spans="1:7">
      <c r="A23" s="29">
        <v>1</v>
      </c>
      <c r="B23" s="29" t="s">
        <v>12</v>
      </c>
      <c r="C23" s="43" t="s">
        <v>57</v>
      </c>
      <c r="D23" s="44">
        <v>36995</v>
      </c>
      <c r="E23" s="32">
        <f>(D23*0.76)-1200</f>
        <v>26916.2</v>
      </c>
      <c r="F23" s="29" t="s">
        <v>14</v>
      </c>
      <c r="G23" s="45">
        <f>E23*A23</f>
        <v>26916.2</v>
      </c>
    </row>
    <row r="24" customFormat="1" ht="15" spans="1:7">
      <c r="A24" s="34"/>
      <c r="B24" s="34"/>
      <c r="C24" s="47" t="s">
        <v>54</v>
      </c>
      <c r="D24" s="48"/>
      <c r="E24" s="37"/>
      <c r="F24" s="34"/>
      <c r="G24" s="49"/>
    </row>
    <row r="25" customFormat="1" ht="15" spans="1:7">
      <c r="A25" s="34"/>
      <c r="B25" s="34"/>
      <c r="C25" s="47" t="s">
        <v>58</v>
      </c>
      <c r="D25" s="48"/>
      <c r="E25" s="37"/>
      <c r="F25" s="34"/>
      <c r="G25" s="49"/>
    </row>
    <row r="26" customFormat="1" ht="15.75" spans="1:7">
      <c r="A26" s="14"/>
      <c r="B26" s="14"/>
      <c r="C26" s="51" t="s">
        <v>59</v>
      </c>
      <c r="D26" s="52"/>
      <c r="E26" s="40"/>
      <c r="F26" s="14"/>
      <c r="G26" s="53"/>
    </row>
    <row r="27" customFormat="1" ht="15" spans="1:7">
      <c r="A27" s="29">
        <v>2</v>
      </c>
      <c r="B27" s="29" t="s">
        <v>12</v>
      </c>
      <c r="C27" s="43" t="s">
        <v>53</v>
      </c>
      <c r="D27" s="44">
        <v>27995</v>
      </c>
      <c r="E27" s="32">
        <f>(D27*0.76)-1000</f>
        <v>20276.2</v>
      </c>
      <c r="F27" s="29" t="s">
        <v>14</v>
      </c>
      <c r="G27" s="45">
        <f>E27*A27</f>
        <v>40552.4</v>
      </c>
    </row>
    <row r="28" customFormat="1" ht="15" spans="1:7">
      <c r="A28" s="34"/>
      <c r="B28" s="34"/>
      <c r="C28" s="47" t="s">
        <v>54</v>
      </c>
      <c r="D28" s="48"/>
      <c r="E28" s="37"/>
      <c r="F28" s="34"/>
      <c r="G28" s="49"/>
    </row>
    <row r="29" customFormat="1" ht="15" spans="1:7">
      <c r="A29" s="34"/>
      <c r="B29" s="34"/>
      <c r="C29" s="47" t="s">
        <v>55</v>
      </c>
      <c r="D29" s="48"/>
      <c r="E29" s="37"/>
      <c r="F29" s="34"/>
      <c r="G29" s="49"/>
    </row>
    <row r="30" customFormat="1" ht="15.75" spans="1:7">
      <c r="A30" s="14"/>
      <c r="B30" s="14"/>
      <c r="C30" s="51" t="s">
        <v>56</v>
      </c>
      <c r="D30" s="52"/>
      <c r="E30" s="40"/>
      <c r="F30" s="14"/>
      <c r="G30" s="53"/>
    </row>
    <row r="31" ht="17.25" spans="1:7">
      <c r="A31" s="54" t="s">
        <v>18</v>
      </c>
      <c r="B31" s="65"/>
      <c r="C31" s="65"/>
      <c r="D31" s="55"/>
      <c r="E31" s="56"/>
      <c r="F31" s="66" t="s">
        <v>14</v>
      </c>
      <c r="G31" s="58">
        <f>SUM(G20:G30)</f>
        <v>118680.8</v>
      </c>
    </row>
    <row r="32" ht="15" spans="1:7">
      <c r="A32" s="9" t="s">
        <v>103</v>
      </c>
      <c r="B32" s="10"/>
      <c r="C32" s="11"/>
      <c r="D32" s="12"/>
      <c r="E32" s="13"/>
      <c r="F32" s="14" t="s">
        <v>14</v>
      </c>
      <c r="G32" s="15">
        <v>40780</v>
      </c>
    </row>
    <row r="33" customFormat="1" ht="15.75" spans="1:8">
      <c r="A33" s="4" t="s">
        <v>51</v>
      </c>
      <c r="B33" s="16"/>
      <c r="C33" s="16"/>
      <c r="D33" s="5"/>
      <c r="E33" s="6"/>
      <c r="F33" s="17" t="s">
        <v>14</v>
      </c>
      <c r="G33" s="8">
        <v>600</v>
      </c>
      <c r="H33" s="2"/>
    </row>
    <row r="34" ht="17.25" spans="1:7">
      <c r="A34" s="54" t="s">
        <v>104</v>
      </c>
      <c r="B34" s="65"/>
      <c r="C34" s="65"/>
      <c r="D34" s="55"/>
      <c r="E34" s="56"/>
      <c r="F34" s="66" t="s">
        <v>14</v>
      </c>
      <c r="G34" s="58">
        <f>SUM(G31:G33)</f>
        <v>160060.8</v>
      </c>
    </row>
    <row r="35" ht="16.5" spans="1:7">
      <c r="A35" s="59"/>
      <c r="B35" s="59"/>
      <c r="C35" s="59"/>
      <c r="D35" s="59"/>
      <c r="E35" s="59"/>
      <c r="F35" s="88"/>
      <c r="G35" s="61"/>
    </row>
    <row r="36" spans="1:1">
      <c r="A36" s="1" t="s">
        <v>19</v>
      </c>
    </row>
    <row r="37" spans="2:2">
      <c r="B37" s="1" t="s">
        <v>20</v>
      </c>
    </row>
    <row r="38" customFormat="1" ht="15" spans="2:2">
      <c r="B38" s="1"/>
    </row>
    <row r="39" spans="1:1">
      <c r="A39" s="1" t="s">
        <v>21</v>
      </c>
    </row>
    <row r="40" spans="2:2">
      <c r="B40" s="1" t="s">
        <v>83</v>
      </c>
    </row>
    <row r="41" customFormat="1" ht="15" spans="2:2">
      <c r="B41" s="1" t="s">
        <v>62</v>
      </c>
    </row>
    <row r="42" s="2" customFormat="1" spans="2:2">
      <c r="B42" s="1"/>
    </row>
    <row r="43" spans="1:2">
      <c r="A43" s="1" t="s">
        <v>173</v>
      </c>
      <c r="B43" s="1" t="s">
        <v>174</v>
      </c>
    </row>
    <row r="44" spans="2:2">
      <c r="B44" s="1" t="s">
        <v>24</v>
      </c>
    </row>
    <row r="45" s="2" customFormat="1" spans="2:2">
      <c r="B45" s="23" t="s">
        <v>105</v>
      </c>
    </row>
    <row r="46" s="2" customFormat="1" spans="2:2">
      <c r="B46" s="23"/>
    </row>
    <row r="47" spans="2:2">
      <c r="B47" s="1" t="s">
        <v>25</v>
      </c>
    </row>
    <row r="49" spans="2:2">
      <c r="B49" s="1" t="s">
        <v>26</v>
      </c>
    </row>
    <row r="51" spans="2:2">
      <c r="B51" s="114" t="s">
        <v>223</v>
      </c>
    </row>
    <row r="55" spans="1:1">
      <c r="A55" s="1" t="s">
        <v>27</v>
      </c>
    </row>
    <row r="58" spans="1:1">
      <c r="A58" s="1" t="s">
        <v>28</v>
      </c>
    </row>
    <row r="59" spans="1:1">
      <c r="A59" s="1" t="s">
        <v>29</v>
      </c>
    </row>
    <row r="62" spans="1:4">
      <c r="A62" s="1" t="s">
        <v>30</v>
      </c>
      <c r="D62" s="1" t="s">
        <v>31</v>
      </c>
    </row>
    <row r="65" spans="1:4">
      <c r="A65" s="1" t="s">
        <v>32</v>
      </c>
      <c r="D65" s="1" t="s">
        <v>33</v>
      </c>
    </row>
    <row r="66" spans="1:4">
      <c r="A66" s="1" t="s">
        <v>34</v>
      </c>
      <c r="D66" s="1" t="s">
        <v>35</v>
      </c>
    </row>
    <row r="71" spans="1:5">
      <c r="A71" s="1" t="s">
        <v>261</v>
      </c>
      <c r="D71" s="1" t="s">
        <v>37</v>
      </c>
      <c r="E71" s="1" t="s">
        <v>38</v>
      </c>
    </row>
    <row r="72" spans="1:5">
      <c r="A72" s="1" t="s">
        <v>257</v>
      </c>
      <c r="E72" s="1" t="s">
        <v>40</v>
      </c>
    </row>
  </sheetData>
  <mergeCells count="22">
    <mergeCell ref="A4:B4"/>
    <mergeCell ref="A31:E31"/>
    <mergeCell ref="A33:E33"/>
    <mergeCell ref="A34:E34"/>
    <mergeCell ref="A20:A22"/>
    <mergeCell ref="A23:A26"/>
    <mergeCell ref="A27:A30"/>
    <mergeCell ref="B20:B22"/>
    <mergeCell ref="B23:B26"/>
    <mergeCell ref="B27:B30"/>
    <mergeCell ref="D20:D22"/>
    <mergeCell ref="D23:D26"/>
    <mergeCell ref="D27:D30"/>
    <mergeCell ref="E20:E22"/>
    <mergeCell ref="E23:E26"/>
    <mergeCell ref="E27:E30"/>
    <mergeCell ref="F20:F22"/>
    <mergeCell ref="F23:F26"/>
    <mergeCell ref="F27:F30"/>
    <mergeCell ref="G20:G22"/>
    <mergeCell ref="G23:G26"/>
    <mergeCell ref="G27:G30"/>
  </mergeCells>
  <pageMargins left="0.393055555555556" right="0.17" top="0.865972222222222" bottom="0.590277777777778" header="0.5" footer="0.196527777777778"/>
  <pageSetup paperSize="1" scale="67" orientation="portrait" horizontalDpi="120" verticalDpi="72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2"/>
  <sheetViews>
    <sheetView topLeftCell="A38" workbookViewId="0">
      <selection activeCell="G56" sqref="G56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3.5714285714286" style="1" customWidth="1"/>
    <col min="4" max="4" width="12.5714285714286" style="1" customWidth="1"/>
    <col min="5" max="5" width="14.5714285714286" style="1" customWidth="1"/>
    <col min="6" max="6" width="5.71428571428571" style="1" customWidth="1"/>
    <col min="7" max="7" width="17.2857142857143" style="1" customWidth="1"/>
    <col min="8" max="16384" width="9.14285714285714" style="1"/>
  </cols>
  <sheetData>
    <row r="4" spans="1:2">
      <c r="A4" s="24">
        <v>45757</v>
      </c>
      <c r="B4" s="24"/>
    </row>
    <row r="5" spans="1:2">
      <c r="A5" s="24"/>
      <c r="B5" s="24"/>
    </row>
    <row r="6" spans="1:2">
      <c r="A6" s="24"/>
      <c r="B6" s="24"/>
    </row>
    <row r="7" spans="1:1">
      <c r="A7" s="1" t="s">
        <v>237</v>
      </c>
    </row>
    <row r="8" spans="1:1">
      <c r="A8" s="1" t="s">
        <v>221</v>
      </c>
    </row>
    <row r="9" spans="1:1">
      <c r="A9" s="1" t="s">
        <v>222</v>
      </c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7" spans="1:1">
      <c r="A17" s="1" t="s">
        <v>102</v>
      </c>
    </row>
    <row r="18" ht="15" spans="3:3">
      <c r="C18" s="23"/>
    </row>
    <row r="19" ht="25.5" customHeight="1" spans="1:7">
      <c r="A19" s="25" t="s">
        <v>6</v>
      </c>
      <c r="B19" s="25" t="s">
        <v>7</v>
      </c>
      <c r="C19" s="25" t="s">
        <v>8</v>
      </c>
      <c r="D19" s="25" t="s">
        <v>9</v>
      </c>
      <c r="E19" s="26" t="s">
        <v>10</v>
      </c>
      <c r="F19" s="27"/>
      <c r="G19" s="28" t="s">
        <v>11</v>
      </c>
    </row>
    <row r="20" spans="1:7">
      <c r="A20" s="29">
        <v>1</v>
      </c>
      <c r="B20" s="29" t="s">
        <v>12</v>
      </c>
      <c r="C20" s="30" t="s">
        <v>146</v>
      </c>
      <c r="D20" s="31">
        <v>76595</v>
      </c>
      <c r="E20" s="32">
        <f>(D20*0.76)-7000</f>
        <v>51212.2</v>
      </c>
      <c r="F20" s="29" t="s">
        <v>14</v>
      </c>
      <c r="G20" s="33">
        <f>E20*A20</f>
        <v>51212.2</v>
      </c>
    </row>
    <row r="21" spans="1:7">
      <c r="A21" s="34"/>
      <c r="B21" s="34"/>
      <c r="C21" s="35" t="s">
        <v>76</v>
      </c>
      <c r="D21" s="36"/>
      <c r="E21" s="37"/>
      <c r="F21" s="34"/>
      <c r="G21" s="38"/>
    </row>
    <row r="22" ht="15" spans="1:7">
      <c r="A22" s="14"/>
      <c r="B22" s="14"/>
      <c r="C22" s="39" t="s">
        <v>147</v>
      </c>
      <c r="D22" s="13"/>
      <c r="E22" s="40"/>
      <c r="F22" s="14"/>
      <c r="G22" s="41"/>
    </row>
    <row r="23" customFormat="1" ht="15" spans="1:7">
      <c r="A23" s="29">
        <v>1</v>
      </c>
      <c r="B23" s="29" t="s">
        <v>12</v>
      </c>
      <c r="C23" s="43" t="s">
        <v>57</v>
      </c>
      <c r="D23" s="44">
        <v>36995</v>
      </c>
      <c r="E23" s="32">
        <f>(D23*0.76)-1200</f>
        <v>26916.2</v>
      </c>
      <c r="F23" s="29" t="s">
        <v>14</v>
      </c>
      <c r="G23" s="45">
        <f>E23*A23</f>
        <v>26916.2</v>
      </c>
    </row>
    <row r="24" customFormat="1" ht="15" spans="1:7">
      <c r="A24" s="34"/>
      <c r="B24" s="34"/>
      <c r="C24" s="47" t="s">
        <v>54</v>
      </c>
      <c r="D24" s="48"/>
      <c r="E24" s="37"/>
      <c r="F24" s="34"/>
      <c r="G24" s="49"/>
    </row>
    <row r="25" customFormat="1" ht="15" spans="1:7">
      <c r="A25" s="34"/>
      <c r="B25" s="34"/>
      <c r="C25" s="47" t="s">
        <v>58</v>
      </c>
      <c r="D25" s="48"/>
      <c r="E25" s="37"/>
      <c r="F25" s="34"/>
      <c r="G25" s="49"/>
    </row>
    <row r="26" customFormat="1" ht="15.75" spans="1:7">
      <c r="A26" s="14"/>
      <c r="B26" s="14"/>
      <c r="C26" s="51" t="s">
        <v>59</v>
      </c>
      <c r="D26" s="52"/>
      <c r="E26" s="40"/>
      <c r="F26" s="14"/>
      <c r="G26" s="53"/>
    </row>
    <row r="27" customFormat="1" ht="15" spans="1:7">
      <c r="A27" s="29">
        <v>2</v>
      </c>
      <c r="B27" s="29" t="s">
        <v>12</v>
      </c>
      <c r="C27" s="43" t="s">
        <v>53</v>
      </c>
      <c r="D27" s="44">
        <v>27995</v>
      </c>
      <c r="E27" s="32">
        <f>(D27*0.76)-1000</f>
        <v>20276.2</v>
      </c>
      <c r="F27" s="29" t="s">
        <v>14</v>
      </c>
      <c r="G27" s="45">
        <f>E27*A27</f>
        <v>40552.4</v>
      </c>
    </row>
    <row r="28" customFormat="1" ht="15" spans="1:7">
      <c r="A28" s="34"/>
      <c r="B28" s="34"/>
      <c r="C28" s="47" t="s">
        <v>54</v>
      </c>
      <c r="D28" s="48"/>
      <c r="E28" s="37"/>
      <c r="F28" s="34"/>
      <c r="G28" s="49"/>
    </row>
    <row r="29" customFormat="1" ht="15" spans="1:7">
      <c r="A29" s="34"/>
      <c r="B29" s="34"/>
      <c r="C29" s="47" t="s">
        <v>55</v>
      </c>
      <c r="D29" s="48"/>
      <c r="E29" s="37"/>
      <c r="F29" s="34"/>
      <c r="G29" s="49"/>
    </row>
    <row r="30" customFormat="1" ht="15.75" spans="1:7">
      <c r="A30" s="14"/>
      <c r="B30" s="14"/>
      <c r="C30" s="51" t="s">
        <v>56</v>
      </c>
      <c r="D30" s="52"/>
      <c r="E30" s="40"/>
      <c r="F30" s="14"/>
      <c r="G30" s="53"/>
    </row>
    <row r="31" ht="17.25" spans="1:7">
      <c r="A31" s="54" t="s">
        <v>18</v>
      </c>
      <c r="B31" s="65"/>
      <c r="C31" s="65"/>
      <c r="D31" s="55"/>
      <c r="E31" s="56"/>
      <c r="F31" s="66" t="s">
        <v>14</v>
      </c>
      <c r="G31" s="58">
        <f>SUM(G20:G30)</f>
        <v>118680.8</v>
      </c>
    </row>
    <row r="32" ht="15" spans="1:7">
      <c r="A32" s="9" t="s">
        <v>103</v>
      </c>
      <c r="B32" s="10"/>
      <c r="C32" s="11"/>
      <c r="D32" s="12"/>
      <c r="E32" s="13"/>
      <c r="F32" s="14" t="s">
        <v>14</v>
      </c>
      <c r="G32" s="15">
        <v>28590</v>
      </c>
    </row>
    <row r="33" customFormat="1" ht="15.75" spans="1:8">
      <c r="A33" s="4" t="s">
        <v>51</v>
      </c>
      <c r="B33" s="16"/>
      <c r="C33" s="16"/>
      <c r="D33" s="5"/>
      <c r="E33" s="6"/>
      <c r="F33" s="17" t="s">
        <v>14</v>
      </c>
      <c r="G33" s="8">
        <v>600</v>
      </c>
      <c r="H33" s="2"/>
    </row>
    <row r="34" ht="17.25" spans="1:7">
      <c r="A34" s="54" t="s">
        <v>104</v>
      </c>
      <c r="B34" s="65"/>
      <c r="C34" s="65"/>
      <c r="D34" s="55"/>
      <c r="E34" s="56"/>
      <c r="F34" s="66" t="s">
        <v>14</v>
      </c>
      <c r="G34" s="58">
        <f>SUM(G31:G33)</f>
        <v>147870.8</v>
      </c>
    </row>
    <row r="35" ht="16.5" spans="1:7">
      <c r="A35" s="59"/>
      <c r="B35" s="59"/>
      <c r="C35" s="59"/>
      <c r="D35" s="59"/>
      <c r="E35" s="59"/>
      <c r="F35" s="88"/>
      <c r="G35" s="61"/>
    </row>
    <row r="36" spans="1:1">
      <c r="A36" s="1" t="s">
        <v>19</v>
      </c>
    </row>
    <row r="37" spans="2:2">
      <c r="B37" s="1" t="s">
        <v>20</v>
      </c>
    </row>
    <row r="38" customFormat="1" ht="15" spans="2:2">
      <c r="B38" s="1"/>
    </row>
    <row r="39" spans="1:1">
      <c r="A39" s="1" t="s">
        <v>21</v>
      </c>
    </row>
    <row r="40" spans="2:2">
      <c r="B40" s="1" t="s">
        <v>83</v>
      </c>
    </row>
    <row r="41" customFormat="1" ht="15" spans="2:2">
      <c r="B41" s="1" t="s">
        <v>62</v>
      </c>
    </row>
    <row r="42" s="2" customFormat="1" spans="2:2">
      <c r="B42" s="1"/>
    </row>
    <row r="43" spans="1:2">
      <c r="A43" s="1" t="s">
        <v>173</v>
      </c>
      <c r="B43" s="1" t="s">
        <v>174</v>
      </c>
    </row>
    <row r="44" spans="2:2">
      <c r="B44" s="1" t="s">
        <v>24</v>
      </c>
    </row>
    <row r="45" s="2" customFormat="1" spans="2:2">
      <c r="B45" s="23" t="s">
        <v>105</v>
      </c>
    </row>
    <row r="46" s="2" customFormat="1" spans="2:2">
      <c r="B46" s="23"/>
    </row>
    <row r="47" spans="2:2">
      <c r="B47" s="1" t="s">
        <v>25</v>
      </c>
    </row>
    <row r="49" spans="2:2">
      <c r="B49" s="1" t="s">
        <v>26</v>
      </c>
    </row>
    <row r="51" spans="2:2">
      <c r="B51" s="114" t="s">
        <v>223</v>
      </c>
    </row>
    <row r="55" spans="1:1">
      <c r="A55" s="1" t="s">
        <v>27</v>
      </c>
    </row>
    <row r="58" spans="1:1">
      <c r="A58" s="1" t="s">
        <v>28</v>
      </c>
    </row>
    <row r="59" spans="1:1">
      <c r="A59" s="1" t="s">
        <v>29</v>
      </c>
    </row>
    <row r="62" spans="1:4">
      <c r="A62" s="1" t="s">
        <v>30</v>
      </c>
      <c r="D62" s="1" t="s">
        <v>31</v>
      </c>
    </row>
    <row r="65" spans="1:4">
      <c r="A65" s="1" t="s">
        <v>32</v>
      </c>
      <c r="D65" s="1" t="s">
        <v>33</v>
      </c>
    </row>
    <row r="66" spans="1:4">
      <c r="A66" s="1" t="s">
        <v>34</v>
      </c>
      <c r="D66" s="1" t="s">
        <v>35</v>
      </c>
    </row>
    <row r="71" spans="1:5">
      <c r="A71" s="1" t="s">
        <v>262</v>
      </c>
      <c r="D71" s="1" t="s">
        <v>37</v>
      </c>
      <c r="E71" s="1" t="s">
        <v>38</v>
      </c>
    </row>
    <row r="72" spans="1:5">
      <c r="A72" s="1" t="s">
        <v>257</v>
      </c>
      <c r="E72" s="1" t="s">
        <v>40</v>
      </c>
    </row>
  </sheetData>
  <mergeCells count="22">
    <mergeCell ref="A4:B4"/>
    <mergeCell ref="A31:E31"/>
    <mergeCell ref="A33:E33"/>
    <mergeCell ref="A34:E34"/>
    <mergeCell ref="A20:A22"/>
    <mergeCell ref="A23:A26"/>
    <mergeCell ref="A27:A30"/>
    <mergeCell ref="B20:B22"/>
    <mergeCell ref="B23:B26"/>
    <mergeCell ref="B27:B30"/>
    <mergeCell ref="D20:D22"/>
    <mergeCell ref="D23:D26"/>
    <mergeCell ref="D27:D30"/>
    <mergeCell ref="E20:E22"/>
    <mergeCell ref="E23:E26"/>
    <mergeCell ref="E27:E30"/>
    <mergeCell ref="F20:F22"/>
    <mergeCell ref="F23:F26"/>
    <mergeCell ref="F27:F30"/>
    <mergeCell ref="G20:G22"/>
    <mergeCell ref="G23:G26"/>
    <mergeCell ref="G27:G30"/>
  </mergeCells>
  <pageMargins left="0.393055555555556" right="0.17" top="0.865972222222222" bottom="0.590277777777778" header="0.5" footer="0.196527777777778"/>
  <pageSetup paperSize="1" scale="67" orientation="portrait" horizontalDpi="120" verticalDpi="72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3"/>
  <sheetViews>
    <sheetView topLeftCell="A47" workbookViewId="0">
      <selection activeCell="A7" sqref="A7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3" style="1" customWidth="1"/>
    <col min="4" max="4" width="12.5714285714286" style="1" customWidth="1"/>
    <col min="5" max="5" width="15.5714285714286" style="1" customWidth="1"/>
    <col min="6" max="6" width="5.71428571428571" style="1" customWidth="1"/>
    <col min="7" max="7" width="16.5714285714286" style="1" customWidth="1"/>
    <col min="8" max="16384" width="9.14285714285714" style="1"/>
  </cols>
  <sheetData>
    <row r="4" spans="1:2">
      <c r="A4" s="24">
        <v>45758</v>
      </c>
      <c r="B4" s="24"/>
    </row>
    <row r="5" spans="1:2">
      <c r="A5" s="24"/>
      <c r="B5" s="24"/>
    </row>
    <row r="6" spans="1:2">
      <c r="A6" s="24"/>
      <c r="B6" s="24"/>
    </row>
    <row r="7" spans="1:1">
      <c r="A7" s="1" t="s">
        <v>263</v>
      </c>
    </row>
    <row r="8" spans="1:1">
      <c r="A8" s="1" t="s">
        <v>264</v>
      </c>
    </row>
    <row r="9" spans="1:1">
      <c r="A9" s="1" t="s">
        <v>265</v>
      </c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7" spans="1:1">
      <c r="A17" s="1" t="s">
        <v>102</v>
      </c>
    </row>
    <row r="18" ht="15" spans="3:3">
      <c r="C18" s="23" t="s">
        <v>266</v>
      </c>
    </row>
    <row r="19" ht="25.5" customHeight="1" spans="1:7">
      <c r="A19" s="25" t="s">
        <v>6</v>
      </c>
      <c r="B19" s="25" t="s">
        <v>7</v>
      </c>
      <c r="C19" s="25" t="s">
        <v>8</v>
      </c>
      <c r="D19" s="25" t="s">
        <v>9</v>
      </c>
      <c r="E19" s="26" t="s">
        <v>10</v>
      </c>
      <c r="F19" s="27"/>
      <c r="G19" s="28" t="s">
        <v>11</v>
      </c>
    </row>
    <row r="20" customFormat="1" ht="15" spans="1:7">
      <c r="A20" s="29">
        <v>1</v>
      </c>
      <c r="B20" s="29" t="s">
        <v>12</v>
      </c>
      <c r="C20" s="30" t="s">
        <v>71</v>
      </c>
      <c r="D20" s="31">
        <v>32995</v>
      </c>
      <c r="E20" s="32">
        <f>(D20*0.76)-4000</f>
        <v>21076.2</v>
      </c>
      <c r="F20" s="29" t="s">
        <v>14</v>
      </c>
      <c r="G20" s="33">
        <f>E20*A20</f>
        <v>21076.2</v>
      </c>
    </row>
    <row r="21" customFormat="1" ht="15" spans="1:7">
      <c r="A21" s="34"/>
      <c r="B21" s="34"/>
      <c r="C21" s="35" t="s">
        <v>72</v>
      </c>
      <c r="D21" s="36"/>
      <c r="E21" s="37"/>
      <c r="F21" s="34"/>
      <c r="G21" s="38"/>
    </row>
    <row r="22" customFormat="1" ht="15.75" spans="1:7">
      <c r="A22" s="14"/>
      <c r="B22" s="14"/>
      <c r="C22" s="39" t="s">
        <v>73</v>
      </c>
      <c r="D22" s="13"/>
      <c r="E22" s="40"/>
      <c r="F22" s="14"/>
      <c r="G22" s="41"/>
    </row>
    <row r="23" ht="17.25" spans="1:7">
      <c r="A23" s="54" t="s">
        <v>18</v>
      </c>
      <c r="B23" s="65"/>
      <c r="C23" s="65"/>
      <c r="D23" s="55"/>
      <c r="E23" s="56"/>
      <c r="F23" s="66" t="s">
        <v>14</v>
      </c>
      <c r="G23" s="58">
        <f>SUM(G20:G22)</f>
        <v>21076.2</v>
      </c>
    </row>
    <row r="24" ht="15" spans="1:7">
      <c r="A24" s="9" t="s">
        <v>103</v>
      </c>
      <c r="B24" s="10"/>
      <c r="C24" s="11"/>
      <c r="D24" s="12"/>
      <c r="E24" s="13"/>
      <c r="F24" s="14" t="s">
        <v>14</v>
      </c>
      <c r="G24" s="15">
        <v>15945</v>
      </c>
    </row>
    <row r="25" customFormat="1" ht="15.75" spans="1:8">
      <c r="A25" s="4" t="s">
        <v>51</v>
      </c>
      <c r="B25" s="16"/>
      <c r="C25" s="16"/>
      <c r="D25" s="5"/>
      <c r="E25" s="6"/>
      <c r="F25" s="17" t="s">
        <v>14</v>
      </c>
      <c r="G25" s="8">
        <v>600</v>
      </c>
      <c r="H25" s="2"/>
    </row>
    <row r="26" ht="17.25" spans="1:7">
      <c r="A26" s="54" t="s">
        <v>104</v>
      </c>
      <c r="B26" s="65"/>
      <c r="C26" s="65"/>
      <c r="D26" s="55"/>
      <c r="E26" s="56"/>
      <c r="F26" s="66" t="s">
        <v>14</v>
      </c>
      <c r="G26" s="58">
        <f>SUM(G23:G25)</f>
        <v>37621.2</v>
      </c>
    </row>
    <row r="27" ht="16.5" spans="1:7">
      <c r="A27" s="59"/>
      <c r="B27" s="59"/>
      <c r="C27" s="59"/>
      <c r="D27" s="59"/>
      <c r="E27" s="59"/>
      <c r="F27" s="88"/>
      <c r="G27" s="61"/>
    </row>
    <row r="28" ht="15" spans="3:3">
      <c r="C28" s="23" t="s">
        <v>267</v>
      </c>
    </row>
    <row r="29" ht="25.5" customHeight="1" spans="1:7">
      <c r="A29" s="25" t="s">
        <v>6</v>
      </c>
      <c r="B29" s="25" t="s">
        <v>7</v>
      </c>
      <c r="C29" s="25" t="s">
        <v>8</v>
      </c>
      <c r="D29" s="25" t="s">
        <v>9</v>
      </c>
      <c r="E29" s="26" t="s">
        <v>10</v>
      </c>
      <c r="F29" s="27"/>
      <c r="G29" s="28" t="s">
        <v>11</v>
      </c>
    </row>
    <row r="30" customFormat="1" ht="15" spans="1:7">
      <c r="A30" s="29">
        <v>1</v>
      </c>
      <c r="B30" s="29" t="s">
        <v>12</v>
      </c>
      <c r="C30" s="43" t="s">
        <v>57</v>
      </c>
      <c r="D30" s="44">
        <v>36995</v>
      </c>
      <c r="E30" s="32">
        <f>(D30*0.76)-1200</f>
        <v>26916.2</v>
      </c>
      <c r="F30" s="29" t="s">
        <v>14</v>
      </c>
      <c r="G30" s="45">
        <f>E30*A30</f>
        <v>26916.2</v>
      </c>
    </row>
    <row r="31" customFormat="1" ht="15" spans="1:7">
      <c r="A31" s="34"/>
      <c r="B31" s="34"/>
      <c r="C31" s="47" t="s">
        <v>54</v>
      </c>
      <c r="D31" s="48"/>
      <c r="E31" s="37"/>
      <c r="F31" s="34"/>
      <c r="G31" s="49"/>
    </row>
    <row r="32" customFormat="1" ht="15" spans="1:7">
      <c r="A32" s="34"/>
      <c r="B32" s="34"/>
      <c r="C32" s="47" t="s">
        <v>58</v>
      </c>
      <c r="D32" s="48"/>
      <c r="E32" s="37"/>
      <c r="F32" s="34"/>
      <c r="G32" s="49"/>
    </row>
    <row r="33" customFormat="1" ht="15.75" spans="1:7">
      <c r="A33" s="14"/>
      <c r="B33" s="14"/>
      <c r="C33" s="51" t="s">
        <v>59</v>
      </c>
      <c r="D33" s="52"/>
      <c r="E33" s="40"/>
      <c r="F33" s="14"/>
      <c r="G33" s="53"/>
    </row>
    <row r="34" ht="17.25" spans="1:7">
      <c r="A34" s="54" t="s">
        <v>18</v>
      </c>
      <c r="B34" s="65"/>
      <c r="C34" s="65"/>
      <c r="D34" s="55"/>
      <c r="E34" s="56"/>
      <c r="F34" s="66" t="s">
        <v>14</v>
      </c>
      <c r="G34" s="58">
        <f>SUM(G30:G33)</f>
        <v>26916.2</v>
      </c>
    </row>
    <row r="35" ht="15" spans="1:7">
      <c r="A35" s="9" t="s">
        <v>268</v>
      </c>
      <c r="B35" s="10"/>
      <c r="C35" s="11"/>
      <c r="D35" s="12"/>
      <c r="E35" s="13"/>
      <c r="F35" s="14" t="s">
        <v>14</v>
      </c>
      <c r="G35" s="15">
        <v>1800</v>
      </c>
    </row>
    <row r="36" customFormat="1" ht="15.75" spans="1:8">
      <c r="A36" s="4" t="s">
        <v>51</v>
      </c>
      <c r="B36" s="16"/>
      <c r="C36" s="16"/>
      <c r="D36" s="5"/>
      <c r="E36" s="6"/>
      <c r="F36" s="17" t="s">
        <v>14</v>
      </c>
      <c r="G36" s="8">
        <v>600</v>
      </c>
      <c r="H36" s="2"/>
    </row>
    <row r="37" ht="17.25" spans="1:7">
      <c r="A37" s="54" t="s">
        <v>104</v>
      </c>
      <c r="B37" s="65"/>
      <c r="C37" s="65"/>
      <c r="D37" s="55"/>
      <c r="E37" s="56"/>
      <c r="F37" s="66" t="s">
        <v>14</v>
      </c>
      <c r="G37" s="58">
        <f>SUM(G34:G36)</f>
        <v>29316.2</v>
      </c>
    </row>
    <row r="38" ht="16.5" spans="1:7">
      <c r="A38" s="59"/>
      <c r="B38" s="59"/>
      <c r="C38" s="59"/>
      <c r="D38" s="59"/>
      <c r="E38" s="59"/>
      <c r="F38" s="88"/>
      <c r="G38" s="61"/>
    </row>
    <row r="39" spans="1:1">
      <c r="A39" s="1" t="s">
        <v>19</v>
      </c>
    </row>
    <row r="40" spans="2:2">
      <c r="B40" s="1" t="s">
        <v>20</v>
      </c>
    </row>
    <row r="42" spans="1:1">
      <c r="A42" s="1" t="s">
        <v>21</v>
      </c>
    </row>
    <row r="43" customFormat="1" ht="15" spans="1:2">
      <c r="A43" s="2"/>
      <c r="B43" s="1" t="s">
        <v>83</v>
      </c>
    </row>
    <row r="44" customFormat="1" ht="15" spans="1:2">
      <c r="A44" s="2"/>
      <c r="B44" s="1" t="s">
        <v>62</v>
      </c>
    </row>
    <row r="45" s="2" customFormat="1"/>
    <row r="46" spans="1:1">
      <c r="A46" s="1" t="s">
        <v>23</v>
      </c>
    </row>
    <row r="47" spans="2:2">
      <c r="B47" s="1" t="s">
        <v>24</v>
      </c>
    </row>
    <row r="48" spans="2:2">
      <c r="B48" s="23" t="s">
        <v>105</v>
      </c>
    </row>
    <row r="49" spans="2:2">
      <c r="B49" s="113"/>
    </row>
    <row r="50" spans="2:2">
      <c r="B50" s="1" t="s">
        <v>25</v>
      </c>
    </row>
    <row r="52" spans="2:2">
      <c r="B52" s="1" t="s">
        <v>26</v>
      </c>
    </row>
    <row r="53" spans="2:2">
      <c r="B53" s="114"/>
    </row>
    <row r="55" spans="2:2">
      <c r="B55" s="23"/>
    </row>
    <row r="57" spans="1:1">
      <c r="A57" s="1" t="s">
        <v>27</v>
      </c>
    </row>
    <row r="60" spans="1:1">
      <c r="A60" s="1" t="s">
        <v>28</v>
      </c>
    </row>
    <row r="61" spans="1:1">
      <c r="A61" s="1" t="s">
        <v>29</v>
      </c>
    </row>
    <row r="64" spans="1:4">
      <c r="A64" s="1" t="s">
        <v>96</v>
      </c>
      <c r="D64" s="1" t="s">
        <v>31</v>
      </c>
    </row>
    <row r="67" spans="1:4">
      <c r="A67" s="1" t="s">
        <v>32</v>
      </c>
      <c r="D67" s="1" t="s">
        <v>33</v>
      </c>
    </row>
    <row r="68" spans="1:4">
      <c r="A68" s="1" t="s">
        <v>34</v>
      </c>
      <c r="D68" s="1" t="s">
        <v>35</v>
      </c>
    </row>
    <row r="72" spans="1:5">
      <c r="A72" s="1" t="s">
        <v>269</v>
      </c>
      <c r="D72" s="1" t="s">
        <v>37</v>
      </c>
      <c r="E72" s="1" t="s">
        <v>38</v>
      </c>
    </row>
    <row r="73" spans="1:5">
      <c r="A73" s="1" t="s">
        <v>270</v>
      </c>
      <c r="E73" s="1" t="s">
        <v>40</v>
      </c>
    </row>
  </sheetData>
  <mergeCells count="19">
    <mergeCell ref="A4:B4"/>
    <mergeCell ref="A23:E23"/>
    <mergeCell ref="A25:E25"/>
    <mergeCell ref="A26:E26"/>
    <mergeCell ref="A34:E34"/>
    <mergeCell ref="A36:E36"/>
    <mergeCell ref="A37:E37"/>
    <mergeCell ref="A20:A22"/>
    <mergeCell ref="A30:A33"/>
    <mergeCell ref="B20:B22"/>
    <mergeCell ref="B30:B33"/>
    <mergeCell ref="D20:D22"/>
    <mergeCell ref="D30:D33"/>
    <mergeCell ref="E20:E22"/>
    <mergeCell ref="E30:E33"/>
    <mergeCell ref="F20:F22"/>
    <mergeCell ref="F30:F33"/>
    <mergeCell ref="G20:G22"/>
    <mergeCell ref="G30:G33"/>
  </mergeCells>
  <pageMargins left="0.432638888888889" right="0.17" top="0.84" bottom="0.590277777777778" header="0.511805555555556" footer="0.196527777777778"/>
  <pageSetup paperSize="1" scale="65" orientation="portrait" horizontalDpi="120" verticalDpi="72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9"/>
  <sheetViews>
    <sheetView topLeftCell="A56" workbookViewId="0">
      <selection activeCell="A7" sqref="A7"/>
    </sheetView>
  </sheetViews>
  <sheetFormatPr defaultColWidth="9.14285714285714" defaultRowHeight="14.25" outlineLevelCol="6"/>
  <cols>
    <col min="1" max="1" width="6.57142857142857" style="1" customWidth="1"/>
    <col min="2" max="2" width="11.4285714285714" style="1" customWidth="1"/>
    <col min="3" max="3" width="53" style="1" customWidth="1"/>
    <col min="4" max="4" width="12.5714285714286" style="1" customWidth="1"/>
    <col min="5" max="5" width="15.5714285714286" style="1" customWidth="1"/>
    <col min="6" max="6" width="5.71428571428571" style="1" customWidth="1"/>
    <col min="7" max="7" width="16.5714285714286" style="1" customWidth="1"/>
    <col min="8" max="16384" width="9.14285714285714" style="1"/>
  </cols>
  <sheetData>
    <row r="4" spans="1:2">
      <c r="A4" s="24">
        <v>45758</v>
      </c>
      <c r="B4" s="24"/>
    </row>
    <row r="5" spans="1:2">
      <c r="A5" s="24"/>
      <c r="B5" s="24"/>
    </row>
    <row r="6" spans="1:2">
      <c r="A6" s="24"/>
      <c r="B6" s="24"/>
    </row>
    <row r="7" spans="1:1">
      <c r="A7" s="1" t="s">
        <v>271</v>
      </c>
    </row>
    <row r="8" spans="1:1">
      <c r="A8" s="1" t="s">
        <v>272</v>
      </c>
    </row>
    <row r="9" spans="1:1">
      <c r="A9" s="1" t="s">
        <v>273</v>
      </c>
    </row>
    <row r="10" spans="1:1">
      <c r="A10" s="1" t="s">
        <v>274</v>
      </c>
    </row>
    <row r="13" spans="1:1">
      <c r="A13" s="1" t="s">
        <v>2</v>
      </c>
    </row>
    <row r="15" spans="2:2">
      <c r="B15" s="1" t="s">
        <v>3</v>
      </c>
    </row>
    <row r="16" spans="2:2">
      <c r="B16" s="1" t="s">
        <v>4</v>
      </c>
    </row>
    <row r="18" spans="1:1">
      <c r="A18" s="1" t="s">
        <v>102</v>
      </c>
    </row>
    <row r="19" ht="15" spans="3:3">
      <c r="C19" s="23"/>
    </row>
    <row r="20" ht="25.5" customHeight="1" spans="1:7">
      <c r="A20" s="25" t="s">
        <v>6</v>
      </c>
      <c r="B20" s="25" t="s">
        <v>7</v>
      </c>
      <c r="C20" s="25" t="s">
        <v>8</v>
      </c>
      <c r="D20" s="25" t="s">
        <v>9</v>
      </c>
      <c r="E20" s="26" t="s">
        <v>10</v>
      </c>
      <c r="F20" s="27"/>
      <c r="G20" s="28" t="s">
        <v>11</v>
      </c>
    </row>
    <row r="21" customFormat="1" ht="15" spans="1:7">
      <c r="A21" s="29">
        <v>2</v>
      </c>
      <c r="B21" s="29" t="s">
        <v>12</v>
      </c>
      <c r="C21" s="30" t="s">
        <v>275</v>
      </c>
      <c r="D21" s="31">
        <v>151995</v>
      </c>
      <c r="E21" s="32">
        <f>(D21*0.76)</f>
        <v>115516.2</v>
      </c>
      <c r="F21" s="29" t="s">
        <v>14</v>
      </c>
      <c r="G21" s="33">
        <f>E21*A21</f>
        <v>231032.4</v>
      </c>
    </row>
    <row r="22" customFormat="1" ht="15" spans="1:7">
      <c r="A22" s="34"/>
      <c r="B22" s="34"/>
      <c r="C22" s="35" t="s">
        <v>276</v>
      </c>
      <c r="D22" s="36"/>
      <c r="E22" s="37"/>
      <c r="F22" s="34"/>
      <c r="G22" s="38"/>
    </row>
    <row r="23" customFormat="1" ht="15.75" spans="1:7">
      <c r="A23" s="14"/>
      <c r="B23" s="14"/>
      <c r="C23" s="39" t="s">
        <v>277</v>
      </c>
      <c r="D23" s="13"/>
      <c r="E23" s="40"/>
      <c r="F23" s="14"/>
      <c r="G23" s="41"/>
    </row>
    <row r="24" customFormat="1" ht="15" spans="1:7">
      <c r="A24" s="29">
        <v>2</v>
      </c>
      <c r="B24" s="29" t="s">
        <v>12</v>
      </c>
      <c r="C24" s="30" t="s">
        <v>278</v>
      </c>
      <c r="D24" s="31">
        <v>119995</v>
      </c>
      <c r="E24" s="32">
        <f>D24*0.76</f>
        <v>91196.2</v>
      </c>
      <c r="F24" s="29" t="s">
        <v>14</v>
      </c>
      <c r="G24" s="33">
        <f>E24*A24</f>
        <v>182392.4</v>
      </c>
    </row>
    <row r="25" customFormat="1" ht="15" spans="1:7">
      <c r="A25" s="34"/>
      <c r="B25" s="34"/>
      <c r="C25" s="35" t="s">
        <v>279</v>
      </c>
      <c r="D25" s="36"/>
      <c r="E25" s="37"/>
      <c r="F25" s="34"/>
      <c r="G25" s="38"/>
    </row>
    <row r="26" customFormat="1" ht="15.75" spans="1:7">
      <c r="A26" s="14"/>
      <c r="B26" s="14"/>
      <c r="C26" s="39" t="s">
        <v>280</v>
      </c>
      <c r="D26" s="13"/>
      <c r="E26" s="40"/>
      <c r="F26" s="14"/>
      <c r="G26" s="41"/>
    </row>
    <row r="27" customFormat="1" ht="15" spans="1:7">
      <c r="A27" s="29">
        <v>3</v>
      </c>
      <c r="B27" s="29" t="s">
        <v>12</v>
      </c>
      <c r="C27" s="30" t="s">
        <v>146</v>
      </c>
      <c r="D27" s="31">
        <v>76595</v>
      </c>
      <c r="E27" s="32">
        <f>(D27*0.76)-7000</f>
        <v>51212.2</v>
      </c>
      <c r="F27" s="29" t="s">
        <v>14</v>
      </c>
      <c r="G27" s="33">
        <f>E27*A27</f>
        <v>153636.6</v>
      </c>
    </row>
    <row r="28" customFormat="1" ht="15" spans="1:7">
      <c r="A28" s="34"/>
      <c r="B28" s="34"/>
      <c r="C28" s="35" t="s">
        <v>76</v>
      </c>
      <c r="D28" s="36"/>
      <c r="E28" s="37"/>
      <c r="F28" s="34"/>
      <c r="G28" s="38"/>
    </row>
    <row r="29" customFormat="1" ht="15.75" spans="1:7">
      <c r="A29" s="14"/>
      <c r="B29" s="14"/>
      <c r="C29" s="39" t="s">
        <v>147</v>
      </c>
      <c r="D29" s="13"/>
      <c r="E29" s="40"/>
      <c r="F29" s="14"/>
      <c r="G29" s="41"/>
    </row>
    <row r="30" customFormat="1" ht="15" spans="1:7">
      <c r="A30" s="29">
        <v>3</v>
      </c>
      <c r="B30" s="29" t="s">
        <v>12</v>
      </c>
      <c r="C30" s="30" t="s">
        <v>75</v>
      </c>
      <c r="D30" s="31">
        <v>68995</v>
      </c>
      <c r="E30" s="32">
        <f>(D30*0.76)-7000</f>
        <v>45436.2</v>
      </c>
      <c r="F30" s="29" t="s">
        <v>14</v>
      </c>
      <c r="G30" s="33">
        <f>E30*A30</f>
        <v>136308.6</v>
      </c>
    </row>
    <row r="31" customFormat="1" ht="15" spans="1:7">
      <c r="A31" s="34"/>
      <c r="B31" s="34"/>
      <c r="C31" s="35" t="s">
        <v>76</v>
      </c>
      <c r="D31" s="36"/>
      <c r="E31" s="37"/>
      <c r="F31" s="34"/>
      <c r="G31" s="38"/>
    </row>
    <row r="32" customFormat="1" ht="15.75" spans="1:7">
      <c r="A32" s="14"/>
      <c r="B32" s="14"/>
      <c r="C32" s="39" t="s">
        <v>77</v>
      </c>
      <c r="D32" s="13"/>
      <c r="E32" s="40"/>
      <c r="F32" s="14"/>
      <c r="G32" s="41"/>
    </row>
    <row r="33" customFormat="1" ht="15" spans="1:7">
      <c r="A33" s="29">
        <v>2</v>
      </c>
      <c r="B33" s="29" t="s">
        <v>12</v>
      </c>
      <c r="C33" s="30" t="s">
        <v>156</v>
      </c>
      <c r="D33" s="31">
        <v>59595</v>
      </c>
      <c r="E33" s="32">
        <f>(D33*0.76)-7000</f>
        <v>38292.2</v>
      </c>
      <c r="F33" s="29" t="s">
        <v>14</v>
      </c>
      <c r="G33" s="33">
        <f>E33*A33</f>
        <v>76584.4</v>
      </c>
    </row>
    <row r="34" customFormat="1" ht="15" spans="1:7">
      <c r="A34" s="34"/>
      <c r="B34" s="34"/>
      <c r="C34" s="35" t="s">
        <v>76</v>
      </c>
      <c r="D34" s="36"/>
      <c r="E34" s="37"/>
      <c r="F34" s="34"/>
      <c r="G34" s="38"/>
    </row>
    <row r="35" customFormat="1" ht="15.75" spans="1:7">
      <c r="A35" s="14"/>
      <c r="B35" s="14"/>
      <c r="C35" s="39" t="s">
        <v>157</v>
      </c>
      <c r="D35" s="13"/>
      <c r="E35" s="40"/>
      <c r="F35" s="14"/>
      <c r="G35" s="41"/>
    </row>
    <row r="36" customFormat="1" ht="15" spans="1:7">
      <c r="A36" s="29">
        <v>3</v>
      </c>
      <c r="B36" s="29" t="s">
        <v>12</v>
      </c>
      <c r="C36" s="30" t="s">
        <v>78</v>
      </c>
      <c r="D36" s="31">
        <v>46595</v>
      </c>
      <c r="E36" s="32">
        <f>(D36*0.76)-7000</f>
        <v>28412.2</v>
      </c>
      <c r="F36" s="29" t="s">
        <v>14</v>
      </c>
      <c r="G36" s="33">
        <f>E36*A36</f>
        <v>85236.6</v>
      </c>
    </row>
    <row r="37" customFormat="1" ht="15" spans="1:7">
      <c r="A37" s="34"/>
      <c r="B37" s="34"/>
      <c r="C37" s="35" t="s">
        <v>76</v>
      </c>
      <c r="D37" s="36"/>
      <c r="E37" s="37"/>
      <c r="F37" s="34"/>
      <c r="G37" s="38"/>
    </row>
    <row r="38" customFormat="1" ht="15.75" spans="1:7">
      <c r="A38" s="14"/>
      <c r="B38" s="14"/>
      <c r="C38" s="39" t="s">
        <v>79</v>
      </c>
      <c r="D38" s="13"/>
      <c r="E38" s="40"/>
      <c r="F38" s="14"/>
      <c r="G38" s="41"/>
    </row>
    <row r="39" ht="17.25" spans="1:7">
      <c r="A39" s="54" t="s">
        <v>18</v>
      </c>
      <c r="B39" s="65"/>
      <c r="C39" s="65"/>
      <c r="D39" s="55"/>
      <c r="E39" s="56"/>
      <c r="F39" s="66" t="s">
        <v>14</v>
      </c>
      <c r="G39" s="58">
        <f>SUM(G21:G38)</f>
        <v>865191</v>
      </c>
    </row>
    <row r="40" ht="15" spans="1:7">
      <c r="A40" s="9" t="s">
        <v>103</v>
      </c>
      <c r="B40" s="10"/>
      <c r="C40" s="11"/>
      <c r="D40" s="12"/>
      <c r="E40" s="13"/>
      <c r="F40" s="14" t="s">
        <v>14</v>
      </c>
      <c r="G40" s="15">
        <v>498280</v>
      </c>
    </row>
    <row r="41" ht="17.25" spans="1:7">
      <c r="A41" s="54" t="s">
        <v>104</v>
      </c>
      <c r="B41" s="65"/>
      <c r="C41" s="65"/>
      <c r="D41" s="55"/>
      <c r="E41" s="56"/>
      <c r="F41" s="66" t="s">
        <v>14</v>
      </c>
      <c r="G41" s="58">
        <f>SUM(G39:G40)</f>
        <v>1363471</v>
      </c>
    </row>
    <row r="42" ht="16.5" spans="1:7">
      <c r="A42" s="59"/>
      <c r="B42" s="59"/>
      <c r="C42" s="59"/>
      <c r="D42" s="59"/>
      <c r="E42" s="59"/>
      <c r="F42" s="88"/>
      <c r="G42" s="61"/>
    </row>
    <row r="43" spans="1:1">
      <c r="A43" s="1" t="s">
        <v>19</v>
      </c>
    </row>
    <row r="44" spans="2:2">
      <c r="B44" s="1" t="s">
        <v>20</v>
      </c>
    </row>
    <row r="46" spans="1:1">
      <c r="A46" s="1" t="s">
        <v>21</v>
      </c>
    </row>
    <row r="47" customFormat="1" ht="15" spans="1:2">
      <c r="A47" s="2"/>
      <c r="B47" s="1" t="s">
        <v>281</v>
      </c>
    </row>
    <row r="48" customFormat="1" ht="15" spans="1:2">
      <c r="A48" s="2"/>
      <c r="B48" s="1" t="s">
        <v>282</v>
      </c>
    </row>
    <row r="49" customFormat="1" ht="15" spans="1:2">
      <c r="A49" s="2"/>
      <c r="B49" s="1" t="s">
        <v>83</v>
      </c>
    </row>
    <row r="50" s="2" customFormat="1"/>
    <row r="51" spans="1:1">
      <c r="A51" s="1" t="s">
        <v>23</v>
      </c>
    </row>
    <row r="52" spans="2:2">
      <c r="B52" s="1" t="s">
        <v>24</v>
      </c>
    </row>
    <row r="53" spans="2:2">
      <c r="B53" s="23" t="s">
        <v>105</v>
      </c>
    </row>
    <row r="54" spans="2:2">
      <c r="B54" s="113"/>
    </row>
    <row r="55" spans="2:2">
      <c r="B55" s="1" t="s">
        <v>25</v>
      </c>
    </row>
    <row r="57" spans="2:2">
      <c r="B57" s="1" t="s">
        <v>26</v>
      </c>
    </row>
    <row r="58" spans="2:2">
      <c r="B58" s="114"/>
    </row>
    <row r="60" spans="2:2">
      <c r="B60" s="23"/>
    </row>
    <row r="62" spans="1:1">
      <c r="A62" s="1" t="s">
        <v>27</v>
      </c>
    </row>
    <row r="65" spans="1:1">
      <c r="A65" s="1" t="s">
        <v>28</v>
      </c>
    </row>
    <row r="66" spans="1:1">
      <c r="A66" s="1" t="s">
        <v>29</v>
      </c>
    </row>
    <row r="69" spans="1:4">
      <c r="A69" s="1" t="s">
        <v>96</v>
      </c>
      <c r="D69" s="1" t="s">
        <v>31</v>
      </c>
    </row>
    <row r="72" spans="1:4">
      <c r="A72" s="1" t="s">
        <v>32</v>
      </c>
      <c r="D72" s="1" t="s">
        <v>33</v>
      </c>
    </row>
    <row r="73" spans="1:4">
      <c r="A73" s="1" t="s">
        <v>34</v>
      </c>
      <c r="D73" s="1" t="s">
        <v>35</v>
      </c>
    </row>
    <row r="78" spans="1:5">
      <c r="A78" s="1" t="s">
        <v>283</v>
      </c>
      <c r="D78" s="1" t="s">
        <v>37</v>
      </c>
      <c r="E78" s="1" t="s">
        <v>38</v>
      </c>
    </row>
    <row r="79" spans="1:5">
      <c r="A79" s="1" t="s">
        <v>284</v>
      </c>
      <c r="E79" s="1" t="s">
        <v>40</v>
      </c>
    </row>
  </sheetData>
  <mergeCells count="39">
    <mergeCell ref="A4:B4"/>
    <mergeCell ref="A39:E39"/>
    <mergeCell ref="A41:E41"/>
    <mergeCell ref="A21:A23"/>
    <mergeCell ref="A24:A26"/>
    <mergeCell ref="A27:A29"/>
    <mergeCell ref="A30:A32"/>
    <mergeCell ref="A33:A35"/>
    <mergeCell ref="A36:A38"/>
    <mergeCell ref="B21:B23"/>
    <mergeCell ref="B24:B26"/>
    <mergeCell ref="B27:B29"/>
    <mergeCell ref="B30:B32"/>
    <mergeCell ref="B33:B35"/>
    <mergeCell ref="B36:B38"/>
    <mergeCell ref="D21:D23"/>
    <mergeCell ref="D24:D26"/>
    <mergeCell ref="D27:D29"/>
    <mergeCell ref="D30:D32"/>
    <mergeCell ref="D33:D35"/>
    <mergeCell ref="D36:D38"/>
    <mergeCell ref="E21:E23"/>
    <mergeCell ref="E24:E26"/>
    <mergeCell ref="E27:E29"/>
    <mergeCell ref="E30:E32"/>
    <mergeCell ref="E33:E35"/>
    <mergeCell ref="E36:E38"/>
    <mergeCell ref="F21:F23"/>
    <mergeCell ref="F24:F26"/>
    <mergeCell ref="F27:F29"/>
    <mergeCell ref="F30:F32"/>
    <mergeCell ref="F33:F35"/>
    <mergeCell ref="F36:F38"/>
    <mergeCell ref="G21:G23"/>
    <mergeCell ref="G24:G26"/>
    <mergeCell ref="G27:G29"/>
    <mergeCell ref="G30:G32"/>
    <mergeCell ref="G33:G35"/>
    <mergeCell ref="G36:G38"/>
  </mergeCells>
  <pageMargins left="0.432638888888889" right="0.17" top="0.84" bottom="0.590277777777778" header="0.511805555555556" footer="0.196527777777778"/>
  <pageSetup paperSize="1" scale="61" orientation="portrait" horizontalDpi="120" verticalDpi="72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8"/>
  <sheetViews>
    <sheetView topLeftCell="A42" workbookViewId="0">
      <selection activeCell="A7" sqref="A7"/>
    </sheetView>
  </sheetViews>
  <sheetFormatPr defaultColWidth="9.14285714285714" defaultRowHeight="14.25" outlineLevelCol="6"/>
  <cols>
    <col min="1" max="1" width="6.57142857142857" style="1" customWidth="1"/>
    <col min="2" max="2" width="11.4285714285714" style="1" customWidth="1"/>
    <col min="3" max="3" width="52.7142857142857" style="1" customWidth="1"/>
    <col min="4" max="4" width="13.7142857142857" style="1" customWidth="1"/>
    <col min="5" max="5" width="16.1428571428571" style="1" customWidth="1"/>
    <col min="6" max="6" width="6" style="1" customWidth="1"/>
    <col min="7" max="7" width="15.4285714285714" style="1" customWidth="1"/>
    <col min="8" max="8" width="9.14285714285714" style="1"/>
    <col min="9" max="9" width="12.1428571428571" style="1" customWidth="1"/>
    <col min="10" max="16384" width="9.14285714285714" style="1"/>
  </cols>
  <sheetData>
    <row r="4" spans="1:2">
      <c r="A4" s="24">
        <v>45761</v>
      </c>
      <c r="B4" s="24"/>
    </row>
    <row r="5" spans="1:2">
      <c r="A5" s="24"/>
      <c r="B5" s="24"/>
    </row>
    <row r="6" spans="1:2">
      <c r="A6" s="24"/>
      <c r="B6" s="24"/>
    </row>
    <row r="7" spans="1:2">
      <c r="A7" s="24" t="s">
        <v>201</v>
      </c>
      <c r="B7" s="24"/>
    </row>
    <row r="8" spans="1:1">
      <c r="A8" s="1" t="s">
        <v>202</v>
      </c>
    </row>
    <row r="11" spans="1:1">
      <c r="A11" s="1" t="s">
        <v>2</v>
      </c>
    </row>
    <row r="13" spans="2:2">
      <c r="B13" s="1" t="s">
        <v>3</v>
      </c>
    </row>
    <row r="14" spans="2:2">
      <c r="B14" s="1" t="s">
        <v>4</v>
      </c>
    </row>
    <row r="16" spans="1:1">
      <c r="A16" s="1" t="s">
        <v>86</v>
      </c>
    </row>
    <row r="17" ht="15" spans="3:3">
      <c r="C17" s="23" t="s">
        <v>43</v>
      </c>
    </row>
    <row r="18" ht="25.5" customHeight="1" spans="1:7">
      <c r="A18" s="25" t="s">
        <v>6</v>
      </c>
      <c r="B18" s="25" t="s">
        <v>7</v>
      </c>
      <c r="C18" s="25" t="s">
        <v>8</v>
      </c>
      <c r="D18" s="25" t="s">
        <v>9</v>
      </c>
      <c r="E18" s="26" t="s">
        <v>10</v>
      </c>
      <c r="F18" s="27"/>
      <c r="G18" s="28" t="s">
        <v>11</v>
      </c>
    </row>
    <row r="19" spans="1:7">
      <c r="A19" s="29">
        <v>1</v>
      </c>
      <c r="B19" s="29" t="s">
        <v>12</v>
      </c>
      <c r="C19" s="30" t="s">
        <v>71</v>
      </c>
      <c r="D19" s="31">
        <v>32995</v>
      </c>
      <c r="E19" s="32">
        <f>(D19*0.76)-4000</f>
        <v>21076.2</v>
      </c>
      <c r="F19" s="29" t="s">
        <v>14</v>
      </c>
      <c r="G19" s="33">
        <f>E19*A19</f>
        <v>21076.2</v>
      </c>
    </row>
    <row r="20" spans="1:7">
      <c r="A20" s="34"/>
      <c r="B20" s="34"/>
      <c r="C20" s="35" t="s">
        <v>72</v>
      </c>
      <c r="D20" s="36"/>
      <c r="E20" s="37"/>
      <c r="F20" s="34"/>
      <c r="G20" s="38"/>
    </row>
    <row r="21" ht="15" spans="1:7">
      <c r="A21" s="14"/>
      <c r="B21" s="14"/>
      <c r="C21" s="39" t="s">
        <v>73</v>
      </c>
      <c r="D21" s="13"/>
      <c r="E21" s="40"/>
      <c r="F21" s="14"/>
      <c r="G21" s="41"/>
    </row>
    <row r="22" ht="17.25" spans="1:7">
      <c r="A22" s="54" t="s">
        <v>18</v>
      </c>
      <c r="B22" s="65"/>
      <c r="C22" s="65"/>
      <c r="D22" s="55"/>
      <c r="E22" s="56"/>
      <c r="F22" s="66" t="s">
        <v>14</v>
      </c>
      <c r="G22" s="58">
        <f>SUM(G19:G21)</f>
        <v>21076.2</v>
      </c>
    </row>
    <row r="23" s="2" customFormat="1" ht="16.5" spans="1:7">
      <c r="A23" s="59"/>
      <c r="B23" s="59"/>
      <c r="C23" s="59"/>
      <c r="D23" s="59"/>
      <c r="E23" s="59"/>
      <c r="F23" s="60"/>
      <c r="G23" s="61"/>
    </row>
    <row r="24" s="2" customFormat="1" ht="15" spans="1:7">
      <c r="A24" s="1"/>
      <c r="B24" s="1"/>
      <c r="C24" s="23" t="s">
        <v>52</v>
      </c>
      <c r="D24" s="1"/>
      <c r="E24" s="1"/>
      <c r="F24" s="1"/>
      <c r="G24" s="1"/>
    </row>
    <row r="25" s="2" customFormat="1" ht="25.5" customHeight="1" spans="1:7">
      <c r="A25" s="25" t="s">
        <v>6</v>
      </c>
      <c r="B25" s="25" t="s">
        <v>7</v>
      </c>
      <c r="C25" s="25" t="s">
        <v>8</v>
      </c>
      <c r="D25" s="25" t="s">
        <v>9</v>
      </c>
      <c r="E25" s="26" t="s">
        <v>10</v>
      </c>
      <c r="F25" s="27"/>
      <c r="G25" s="28" t="s">
        <v>11</v>
      </c>
    </row>
    <row r="26" s="2" customFormat="1" spans="1:7">
      <c r="A26" s="29">
        <v>1</v>
      </c>
      <c r="B26" s="29" t="s">
        <v>12</v>
      </c>
      <c r="C26" s="30" t="s">
        <v>78</v>
      </c>
      <c r="D26" s="31">
        <v>46595</v>
      </c>
      <c r="E26" s="32">
        <f>(D26*0.76)-7000</f>
        <v>28412.2</v>
      </c>
      <c r="F26" s="29" t="s">
        <v>14</v>
      </c>
      <c r="G26" s="33">
        <f>E26*A26</f>
        <v>28412.2</v>
      </c>
    </row>
    <row r="27" s="2" customFormat="1" spans="1:7">
      <c r="A27" s="34"/>
      <c r="B27" s="34"/>
      <c r="C27" s="35" t="s">
        <v>76</v>
      </c>
      <c r="D27" s="36"/>
      <c r="E27" s="37"/>
      <c r="F27" s="34"/>
      <c r="G27" s="38"/>
    </row>
    <row r="28" s="2" customFormat="1" ht="15" spans="1:7">
      <c r="A28" s="14"/>
      <c r="B28" s="14"/>
      <c r="C28" s="39" t="s">
        <v>79</v>
      </c>
      <c r="D28" s="13"/>
      <c r="E28" s="40"/>
      <c r="F28" s="14"/>
      <c r="G28" s="41"/>
    </row>
    <row r="29" s="2" customFormat="1" ht="17.25" spans="1:7">
      <c r="A29" s="54" t="s">
        <v>18</v>
      </c>
      <c r="B29" s="65"/>
      <c r="C29" s="65"/>
      <c r="D29" s="55"/>
      <c r="E29" s="56"/>
      <c r="F29" s="66" t="s">
        <v>14</v>
      </c>
      <c r="G29" s="58">
        <f>SUM(G26:G28)</f>
        <v>28412.2</v>
      </c>
    </row>
    <row r="30" s="2" customFormat="1" ht="16.5" spans="1:7">
      <c r="A30" s="59"/>
      <c r="B30" s="59"/>
      <c r="C30" s="59"/>
      <c r="D30" s="59"/>
      <c r="E30" s="59"/>
      <c r="F30" s="60"/>
      <c r="G30" s="61"/>
    </row>
    <row r="31" spans="1:1">
      <c r="A31" s="1" t="s">
        <v>19</v>
      </c>
    </row>
    <row r="32" spans="2:2">
      <c r="B32" s="1" t="s">
        <v>20</v>
      </c>
    </row>
    <row r="34" spans="1:1">
      <c r="A34" s="1" t="s">
        <v>60</v>
      </c>
    </row>
    <row r="35" spans="2:2">
      <c r="B35" s="1" t="s">
        <v>80</v>
      </c>
    </row>
    <row r="36" spans="2:2">
      <c r="B36" s="1" t="s">
        <v>81</v>
      </c>
    </row>
    <row r="37" spans="2:2">
      <c r="B37" s="1" t="s">
        <v>82</v>
      </c>
    </row>
    <row r="39" spans="1:1">
      <c r="A39" s="1" t="s">
        <v>21</v>
      </c>
    </row>
    <row r="40" spans="2:2">
      <c r="B40" s="1" t="s">
        <v>83</v>
      </c>
    </row>
    <row r="42" spans="1:1">
      <c r="A42" s="1" t="s">
        <v>23</v>
      </c>
    </row>
    <row r="43" spans="2:2">
      <c r="B43" s="1" t="s">
        <v>24</v>
      </c>
    </row>
    <row r="45" spans="2:2">
      <c r="B45" s="1" t="s">
        <v>25</v>
      </c>
    </row>
    <row r="47" spans="2:2">
      <c r="B47" s="1" t="s">
        <v>26</v>
      </c>
    </row>
    <row r="52" spans="1:1">
      <c r="A52" s="1" t="s">
        <v>27</v>
      </c>
    </row>
    <row r="55" spans="1:1">
      <c r="A55" s="1" t="s">
        <v>28</v>
      </c>
    </row>
    <row r="56" spans="1:1">
      <c r="A56" s="1" t="s">
        <v>29</v>
      </c>
    </row>
    <row r="58" spans="1:4">
      <c r="A58" s="1" t="s">
        <v>96</v>
      </c>
      <c r="D58" s="1" t="s">
        <v>31</v>
      </c>
    </row>
    <row r="61" spans="1:4">
      <c r="A61" s="1" t="s">
        <v>32</v>
      </c>
      <c r="D61" s="1" t="s">
        <v>33</v>
      </c>
    </row>
    <row r="62" spans="1:4">
      <c r="A62" s="1" t="s">
        <v>34</v>
      </c>
      <c r="D62" s="1" t="s">
        <v>35</v>
      </c>
    </row>
    <row r="67" spans="1:5">
      <c r="A67" s="1" t="s">
        <v>285</v>
      </c>
      <c r="D67" s="1" t="s">
        <v>37</v>
      </c>
      <c r="E67" s="1" t="s">
        <v>38</v>
      </c>
    </row>
    <row r="68" spans="1:5">
      <c r="A68" s="1" t="s">
        <v>195</v>
      </c>
      <c r="E68" s="1" t="s">
        <v>40</v>
      </c>
    </row>
  </sheetData>
  <mergeCells count="15">
    <mergeCell ref="A4:B4"/>
    <mergeCell ref="A22:E22"/>
    <mergeCell ref="A29:E29"/>
    <mergeCell ref="A19:A21"/>
    <mergeCell ref="A26:A28"/>
    <mergeCell ref="B19:B21"/>
    <mergeCell ref="B26:B28"/>
    <mergeCell ref="D19:D21"/>
    <mergeCell ref="D26:D28"/>
    <mergeCell ref="E19:E21"/>
    <mergeCell ref="E26:E28"/>
    <mergeCell ref="F19:F21"/>
    <mergeCell ref="F26:F28"/>
    <mergeCell ref="G19:G21"/>
    <mergeCell ref="G26:G28"/>
  </mergeCells>
  <pageMargins left="0.393055555555556" right="0.17" top="0.84" bottom="0.590277777777778" header="0.5" footer="0.196527777777778"/>
  <pageSetup paperSize="1" scale="71" orientation="portrait" horizontalDpi="120" verticalDpi="72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1"/>
  <sheetViews>
    <sheetView topLeftCell="A45" workbookViewId="0">
      <selection activeCell="A7" sqref="A7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3" style="1" customWidth="1"/>
    <col min="4" max="4" width="12.5714285714286" style="1" customWidth="1"/>
    <col min="5" max="5" width="15.5714285714286" style="1" customWidth="1"/>
    <col min="6" max="6" width="5.71428571428571" style="1" customWidth="1"/>
    <col min="7" max="7" width="16.5714285714286" style="1" customWidth="1"/>
    <col min="8" max="8" width="9.14285714285714" style="1"/>
    <col min="9" max="9" width="10.7142857142857" style="1" customWidth="1"/>
    <col min="10" max="16384" width="9.14285714285714" style="1"/>
  </cols>
  <sheetData>
    <row r="4" spans="1:2">
      <c r="A4" s="24">
        <v>45758</v>
      </c>
      <c r="B4" s="24"/>
    </row>
    <row r="5" spans="1:2">
      <c r="A5" s="24"/>
      <c r="B5" s="24"/>
    </row>
    <row r="6" spans="1:2">
      <c r="A6" s="24"/>
      <c r="B6" s="24"/>
    </row>
    <row r="7" spans="1:1">
      <c r="A7" s="1" t="s">
        <v>263</v>
      </c>
    </row>
    <row r="8" spans="1:1">
      <c r="A8" s="1" t="s">
        <v>264</v>
      </c>
    </row>
    <row r="9" spans="1:1">
      <c r="A9" s="1" t="s">
        <v>265</v>
      </c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7" spans="1:1">
      <c r="A17" s="1" t="s">
        <v>86</v>
      </c>
    </row>
    <row r="18" ht="15" spans="3:3">
      <c r="C18" s="23" t="s">
        <v>286</v>
      </c>
    </row>
    <row r="19" ht="25.5" customHeight="1" spans="1:7">
      <c r="A19" s="25" t="s">
        <v>6</v>
      </c>
      <c r="B19" s="25" t="s">
        <v>7</v>
      </c>
      <c r="C19" s="25" t="s">
        <v>8</v>
      </c>
      <c r="D19" s="25" t="s">
        <v>9</v>
      </c>
      <c r="E19" s="26" t="s">
        <v>10</v>
      </c>
      <c r="F19" s="27"/>
      <c r="G19" s="28" t="s">
        <v>11</v>
      </c>
    </row>
    <row r="20" customFormat="1" ht="15" spans="1:7">
      <c r="A20" s="29">
        <v>1</v>
      </c>
      <c r="B20" s="29" t="s">
        <v>12</v>
      </c>
      <c r="C20" s="30" t="s">
        <v>154</v>
      </c>
      <c r="D20" s="31">
        <v>41995</v>
      </c>
      <c r="E20" s="32">
        <f>(D20*0.76)-4000</f>
        <v>27916.2</v>
      </c>
      <c r="F20" s="29" t="s">
        <v>14</v>
      </c>
      <c r="G20" s="33">
        <f>E20*A20</f>
        <v>27916.2</v>
      </c>
    </row>
    <row r="21" customFormat="1" ht="15" spans="1:7">
      <c r="A21" s="34"/>
      <c r="B21" s="34"/>
      <c r="C21" s="35" t="s">
        <v>72</v>
      </c>
      <c r="D21" s="36"/>
      <c r="E21" s="37"/>
      <c r="F21" s="34"/>
      <c r="G21" s="38"/>
    </row>
    <row r="22" customFormat="1" ht="15.75" spans="1:7">
      <c r="A22" s="14"/>
      <c r="B22" s="14"/>
      <c r="C22" s="39" t="s">
        <v>155</v>
      </c>
      <c r="D22" s="13"/>
      <c r="E22" s="40"/>
      <c r="F22" s="14"/>
      <c r="G22" s="41"/>
    </row>
    <row r="23" customFormat="1" ht="15.75" spans="1:8">
      <c r="A23" s="4" t="s">
        <v>51</v>
      </c>
      <c r="B23" s="16"/>
      <c r="C23" s="16"/>
      <c r="D23" s="5"/>
      <c r="E23" s="6"/>
      <c r="F23" s="17" t="s">
        <v>14</v>
      </c>
      <c r="G23" s="8">
        <v>600</v>
      </c>
      <c r="H23" s="2"/>
    </row>
    <row r="24" ht="17.25" spans="1:7">
      <c r="A24" s="54" t="s">
        <v>18</v>
      </c>
      <c r="B24" s="65"/>
      <c r="C24" s="65"/>
      <c r="D24" s="55"/>
      <c r="E24" s="56"/>
      <c r="F24" s="66" t="s">
        <v>14</v>
      </c>
      <c r="G24" s="58">
        <f>SUM(G20:G23)</f>
        <v>28516.2</v>
      </c>
    </row>
    <row r="25" ht="17.25" spans="1:7">
      <c r="A25" s="59"/>
      <c r="B25" s="59"/>
      <c r="C25" s="59"/>
      <c r="D25" s="59"/>
      <c r="E25" s="59"/>
      <c r="F25" s="88"/>
      <c r="G25" s="61"/>
    </row>
    <row r="26" ht="25.5" customHeight="1" spans="1:7">
      <c r="A26" s="25" t="s">
        <v>6</v>
      </c>
      <c r="B26" s="25" t="s">
        <v>7</v>
      </c>
      <c r="C26" s="25" t="s">
        <v>8</v>
      </c>
      <c r="D26" s="25" t="s">
        <v>9</v>
      </c>
      <c r="E26" s="26" t="s">
        <v>10</v>
      </c>
      <c r="F26" s="27"/>
      <c r="G26" s="28" t="s">
        <v>11</v>
      </c>
    </row>
    <row r="27" customFormat="1" ht="15" spans="1:7">
      <c r="A27" s="29">
        <v>1</v>
      </c>
      <c r="B27" s="29" t="s">
        <v>12</v>
      </c>
      <c r="C27" s="30" t="s">
        <v>156</v>
      </c>
      <c r="D27" s="31">
        <v>59595</v>
      </c>
      <c r="E27" s="32">
        <f>(D27*0.76)-7000</f>
        <v>38292.2</v>
      </c>
      <c r="F27" s="29" t="s">
        <v>14</v>
      </c>
      <c r="G27" s="33">
        <f>E27*A27</f>
        <v>38292.2</v>
      </c>
    </row>
    <row r="28" customFormat="1" ht="15" spans="1:7">
      <c r="A28" s="34"/>
      <c r="B28" s="34"/>
      <c r="C28" s="35" t="s">
        <v>76</v>
      </c>
      <c r="D28" s="36"/>
      <c r="E28" s="37"/>
      <c r="F28" s="34"/>
      <c r="G28" s="38"/>
    </row>
    <row r="29" customFormat="1" ht="15.75" spans="1:7">
      <c r="A29" s="14"/>
      <c r="B29" s="14"/>
      <c r="C29" s="39" t="s">
        <v>157</v>
      </c>
      <c r="D29" s="13"/>
      <c r="E29" s="40"/>
      <c r="F29" s="14"/>
      <c r="G29" s="41"/>
    </row>
    <row r="30" customFormat="1" ht="15.75" spans="1:8">
      <c r="A30" s="4" t="s">
        <v>51</v>
      </c>
      <c r="B30" s="16"/>
      <c r="C30" s="16"/>
      <c r="D30" s="5"/>
      <c r="E30" s="6"/>
      <c r="F30" s="17" t="s">
        <v>14</v>
      </c>
      <c r="G30" s="8">
        <v>600</v>
      </c>
      <c r="H30" s="2"/>
    </row>
    <row r="31" ht="17.25" spans="1:7">
      <c r="A31" s="54" t="s">
        <v>18</v>
      </c>
      <c r="B31" s="65"/>
      <c r="C31" s="65"/>
      <c r="D31" s="55"/>
      <c r="E31" s="56"/>
      <c r="F31" s="66" t="s">
        <v>14</v>
      </c>
      <c r="G31" s="58">
        <f>SUM(G27:G30)</f>
        <v>38892.2</v>
      </c>
    </row>
    <row r="32" ht="16.5" spans="1:7">
      <c r="A32" s="59"/>
      <c r="B32" s="59"/>
      <c r="C32" s="59"/>
      <c r="D32" s="59"/>
      <c r="E32" s="59"/>
      <c r="F32" s="88"/>
      <c r="G32" s="61"/>
    </row>
    <row r="33" spans="1:1">
      <c r="A33" s="1" t="s">
        <v>19</v>
      </c>
    </row>
    <row r="34" spans="2:2">
      <c r="B34" s="1" t="s">
        <v>20</v>
      </c>
    </row>
    <row r="36" spans="1:1">
      <c r="A36" s="1" t="s">
        <v>60</v>
      </c>
    </row>
    <row r="37" spans="2:2">
      <c r="B37" s="1" t="s">
        <v>80</v>
      </c>
    </row>
    <row r="38" spans="2:2">
      <c r="B38" s="1" t="s">
        <v>81</v>
      </c>
    </row>
    <row r="39" spans="2:2">
      <c r="B39" s="1" t="s">
        <v>82</v>
      </c>
    </row>
    <row r="41" spans="1:1">
      <c r="A41" s="1" t="s">
        <v>21</v>
      </c>
    </row>
    <row r="42" customFormat="1" ht="15" spans="1:2">
      <c r="A42" s="2"/>
      <c r="B42" s="1" t="s">
        <v>83</v>
      </c>
    </row>
    <row r="43" s="2" customFormat="1"/>
    <row r="44" spans="1:1">
      <c r="A44" s="1" t="s">
        <v>23</v>
      </c>
    </row>
    <row r="45" spans="2:2">
      <c r="B45" s="1" t="s">
        <v>24</v>
      </c>
    </row>
    <row r="46" spans="2:2">
      <c r="B46" s="113"/>
    </row>
    <row r="47" spans="2:2">
      <c r="B47" s="1" t="s">
        <v>25</v>
      </c>
    </row>
    <row r="49" spans="2:2">
      <c r="B49" s="1" t="s">
        <v>26</v>
      </c>
    </row>
    <row r="50" spans="2:2">
      <c r="B50" s="114"/>
    </row>
    <row r="52" spans="2:2">
      <c r="B52" s="23"/>
    </row>
    <row r="54" spans="1:1">
      <c r="A54" s="1" t="s">
        <v>27</v>
      </c>
    </row>
    <row r="57" spans="1:1">
      <c r="A57" s="1" t="s">
        <v>28</v>
      </c>
    </row>
    <row r="58" spans="1:1">
      <c r="A58" s="1" t="s">
        <v>29</v>
      </c>
    </row>
    <row r="61" spans="1:4">
      <c r="A61" s="1" t="s">
        <v>96</v>
      </c>
      <c r="D61" s="1" t="s">
        <v>31</v>
      </c>
    </row>
    <row r="64" spans="1:4">
      <c r="A64" s="1" t="s">
        <v>32</v>
      </c>
      <c r="D64" s="1" t="s">
        <v>33</v>
      </c>
    </row>
    <row r="65" spans="1:4">
      <c r="A65" s="1" t="s">
        <v>34</v>
      </c>
      <c r="D65" s="1" t="s">
        <v>35</v>
      </c>
    </row>
    <row r="70" spans="1:5">
      <c r="A70" s="1" t="s">
        <v>287</v>
      </c>
      <c r="D70" s="1" t="s">
        <v>37</v>
      </c>
      <c r="E70" s="1" t="s">
        <v>38</v>
      </c>
    </row>
    <row r="71" spans="1:5">
      <c r="A71" s="1" t="s">
        <v>288</v>
      </c>
      <c r="E71" s="1" t="s">
        <v>40</v>
      </c>
    </row>
  </sheetData>
  <mergeCells count="17">
    <mergeCell ref="A4:B4"/>
    <mergeCell ref="A23:E23"/>
    <mergeCell ref="A24:E24"/>
    <mergeCell ref="A30:E30"/>
    <mergeCell ref="A31:E31"/>
    <mergeCell ref="A20:A22"/>
    <mergeCell ref="A27:A29"/>
    <mergeCell ref="B20:B22"/>
    <mergeCell ref="B27:B29"/>
    <mergeCell ref="D20:D22"/>
    <mergeCell ref="D27:D29"/>
    <mergeCell ref="E20:E22"/>
    <mergeCell ref="E27:E29"/>
    <mergeCell ref="F20:F22"/>
    <mergeCell ref="F27:F29"/>
    <mergeCell ref="G20:G22"/>
    <mergeCell ref="G27:G29"/>
  </mergeCells>
  <pageMargins left="0.432638888888889" right="0.17" top="0.84" bottom="0.590277777777778" header="0.511805555555556" footer="0.196527777777778"/>
  <pageSetup paperSize="1" scale="67" orientation="portrait" horizontalDpi="120" verticalDpi="72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7"/>
  <sheetViews>
    <sheetView topLeftCell="A44" workbookViewId="0">
      <selection activeCell="A7" sqref="A7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3" style="1" customWidth="1"/>
    <col min="4" max="4" width="12.5714285714286" style="1" customWidth="1"/>
    <col min="5" max="5" width="15.5714285714286" style="1" customWidth="1"/>
    <col min="6" max="6" width="5.71428571428571" style="1" customWidth="1"/>
    <col min="7" max="7" width="16.5714285714286" style="1" customWidth="1"/>
    <col min="8" max="16384" width="9.14285714285714" style="1"/>
  </cols>
  <sheetData>
    <row r="4" spans="1:2">
      <c r="A4" s="24">
        <v>45761</v>
      </c>
      <c r="B4" s="24"/>
    </row>
    <row r="5" spans="1:2">
      <c r="A5" s="24"/>
      <c r="B5" s="24"/>
    </row>
    <row r="6" spans="1:2">
      <c r="A6" s="24"/>
      <c r="B6" s="24"/>
    </row>
    <row r="7" spans="1:1">
      <c r="A7" s="24" t="s">
        <v>289</v>
      </c>
    </row>
    <row r="8" spans="1:1">
      <c r="A8" s="24" t="s">
        <v>290</v>
      </c>
    </row>
    <row r="9" spans="1:1">
      <c r="A9" s="24" t="s">
        <v>291</v>
      </c>
    </row>
    <row r="10" spans="1:1">
      <c r="A10" s="1" t="s">
        <v>292</v>
      </c>
    </row>
    <row r="13" spans="1:1">
      <c r="A13" s="1" t="s">
        <v>2</v>
      </c>
    </row>
    <row r="15" spans="2:2">
      <c r="B15" s="1" t="s">
        <v>3</v>
      </c>
    </row>
    <row r="16" spans="2:2">
      <c r="B16" s="1" t="s">
        <v>4</v>
      </c>
    </row>
    <row r="18" spans="1:1">
      <c r="A18" s="1" t="s">
        <v>102</v>
      </c>
    </row>
    <row r="19" ht="15" spans="3:3">
      <c r="C19" s="23"/>
    </row>
    <row r="20" ht="25.5" customHeight="1" spans="1:7">
      <c r="A20" s="25" t="s">
        <v>6</v>
      </c>
      <c r="B20" s="25" t="s">
        <v>7</v>
      </c>
      <c r="C20" s="25" t="s">
        <v>8</v>
      </c>
      <c r="D20" s="25" t="s">
        <v>9</v>
      </c>
      <c r="E20" s="26" t="s">
        <v>10</v>
      </c>
      <c r="F20" s="27"/>
      <c r="G20" s="28" t="s">
        <v>11</v>
      </c>
    </row>
    <row r="21" customFormat="1" ht="15" spans="1:7">
      <c r="A21" s="29">
        <v>1</v>
      </c>
      <c r="B21" s="29" t="s">
        <v>12</v>
      </c>
      <c r="C21" s="30" t="s">
        <v>75</v>
      </c>
      <c r="D21" s="31">
        <v>68995</v>
      </c>
      <c r="E21" s="32">
        <f>(D21*0.76)-7000</f>
        <v>45436.2</v>
      </c>
      <c r="F21" s="29" t="s">
        <v>14</v>
      </c>
      <c r="G21" s="33">
        <f>E21*A21</f>
        <v>45436.2</v>
      </c>
    </row>
    <row r="22" customFormat="1" ht="15" spans="1:7">
      <c r="A22" s="34"/>
      <c r="B22" s="34"/>
      <c r="C22" s="35" t="s">
        <v>76</v>
      </c>
      <c r="D22" s="36"/>
      <c r="E22" s="37"/>
      <c r="F22" s="34"/>
      <c r="G22" s="38"/>
    </row>
    <row r="23" customFormat="1" ht="15.75" spans="1:7">
      <c r="A23" s="14"/>
      <c r="B23" s="14"/>
      <c r="C23" s="39" t="s">
        <v>77</v>
      </c>
      <c r="D23" s="13"/>
      <c r="E23" s="40"/>
      <c r="F23" s="14"/>
      <c r="G23" s="41"/>
    </row>
    <row r="24" customFormat="1" ht="15" spans="1:7">
      <c r="A24" s="29">
        <v>2</v>
      </c>
      <c r="B24" s="29" t="s">
        <v>12</v>
      </c>
      <c r="C24" s="30" t="s">
        <v>156</v>
      </c>
      <c r="D24" s="31">
        <v>59595</v>
      </c>
      <c r="E24" s="32">
        <f>(D24*0.76)-7000</f>
        <v>38292.2</v>
      </c>
      <c r="F24" s="29" t="s">
        <v>14</v>
      </c>
      <c r="G24" s="33">
        <f>E24*A24</f>
        <v>76584.4</v>
      </c>
    </row>
    <row r="25" customFormat="1" ht="15" spans="1:7">
      <c r="A25" s="34"/>
      <c r="B25" s="34"/>
      <c r="C25" s="35" t="s">
        <v>76</v>
      </c>
      <c r="D25" s="36"/>
      <c r="E25" s="37"/>
      <c r="F25" s="34"/>
      <c r="G25" s="38"/>
    </row>
    <row r="26" customFormat="1" ht="15.75" spans="1:7">
      <c r="A26" s="14"/>
      <c r="B26" s="14"/>
      <c r="C26" s="39" t="s">
        <v>157</v>
      </c>
      <c r="D26" s="13"/>
      <c r="E26" s="40"/>
      <c r="F26" s="14"/>
      <c r="G26" s="41"/>
    </row>
    <row r="27" ht="17.25" spans="1:7">
      <c r="A27" s="54" t="s">
        <v>18</v>
      </c>
      <c r="B27" s="65"/>
      <c r="C27" s="65"/>
      <c r="D27" s="55"/>
      <c r="E27" s="56"/>
      <c r="F27" s="66" t="s">
        <v>14</v>
      </c>
      <c r="G27" s="58">
        <f>SUM(G21:G26)</f>
        <v>122020.6</v>
      </c>
    </row>
    <row r="28" ht="15" spans="1:7">
      <c r="A28" s="9" t="s">
        <v>103</v>
      </c>
      <c r="B28" s="10"/>
      <c r="C28" s="11"/>
      <c r="D28" s="12"/>
      <c r="E28" s="13"/>
      <c r="F28" s="14" t="s">
        <v>14</v>
      </c>
      <c r="G28" s="15">
        <v>88690</v>
      </c>
    </row>
    <row r="29" customFormat="1" ht="15.75" spans="1:8">
      <c r="A29" s="4" t="s">
        <v>51</v>
      </c>
      <c r="B29" s="16"/>
      <c r="C29" s="16"/>
      <c r="D29" s="5"/>
      <c r="E29" s="6"/>
      <c r="F29" s="17" t="s">
        <v>14</v>
      </c>
      <c r="G29" s="8">
        <v>600</v>
      </c>
      <c r="H29" s="2"/>
    </row>
    <row r="30" ht="17.25" spans="1:7">
      <c r="A30" s="54" t="s">
        <v>104</v>
      </c>
      <c r="B30" s="65"/>
      <c r="C30" s="65"/>
      <c r="D30" s="55"/>
      <c r="E30" s="56"/>
      <c r="F30" s="66" t="s">
        <v>14</v>
      </c>
      <c r="G30" s="58">
        <f>SUM(G27:G29)</f>
        <v>211310.6</v>
      </c>
    </row>
    <row r="31" ht="16.5" spans="1:7">
      <c r="A31" s="59"/>
      <c r="B31" s="59"/>
      <c r="C31" s="59"/>
      <c r="D31" s="59"/>
      <c r="E31" s="59"/>
      <c r="F31" s="88"/>
      <c r="G31" s="61"/>
    </row>
    <row r="32" spans="1:1">
      <c r="A32" s="1" t="s">
        <v>19</v>
      </c>
    </row>
    <row r="33" spans="2:2">
      <c r="B33" s="1" t="s">
        <v>20</v>
      </c>
    </row>
    <row r="35" spans="1:1">
      <c r="A35" s="1" t="s">
        <v>21</v>
      </c>
    </row>
    <row r="36" customFormat="1" ht="15" spans="1:2">
      <c r="A36" s="2"/>
      <c r="B36" s="1" t="s">
        <v>83</v>
      </c>
    </row>
    <row r="37" s="2" customFormat="1"/>
    <row r="38" spans="1:1">
      <c r="A38" s="1" t="s">
        <v>23</v>
      </c>
    </row>
    <row r="39" spans="2:2">
      <c r="B39" s="1" t="s">
        <v>24</v>
      </c>
    </row>
    <row r="40" spans="2:2">
      <c r="B40" s="23" t="s">
        <v>105</v>
      </c>
    </row>
    <row r="41" spans="2:2">
      <c r="B41" s="113"/>
    </row>
    <row r="42" spans="2:2">
      <c r="B42" s="1" t="s">
        <v>25</v>
      </c>
    </row>
    <row r="44" spans="2:2">
      <c r="B44" s="1" t="s">
        <v>26</v>
      </c>
    </row>
    <row r="45" spans="2:2">
      <c r="B45" s="114"/>
    </row>
    <row r="46" spans="2:2">
      <c r="B46" s="114"/>
    </row>
    <row r="48" spans="2:2">
      <c r="B48" s="23"/>
    </row>
    <row r="50" spans="1:1">
      <c r="A50" s="1" t="s">
        <v>27</v>
      </c>
    </row>
    <row r="53" spans="1:1">
      <c r="A53" s="1" t="s">
        <v>28</v>
      </c>
    </row>
    <row r="54" spans="1:1">
      <c r="A54" s="1" t="s">
        <v>29</v>
      </c>
    </row>
    <row r="57" spans="1:4">
      <c r="A57" s="1" t="s">
        <v>96</v>
      </c>
      <c r="D57" s="1" t="s">
        <v>31</v>
      </c>
    </row>
    <row r="60" spans="1:4">
      <c r="A60" s="1" t="s">
        <v>32</v>
      </c>
      <c r="D60" s="1" t="s">
        <v>33</v>
      </c>
    </row>
    <row r="61" spans="1:4">
      <c r="A61" s="1" t="s">
        <v>34</v>
      </c>
      <c r="D61" s="1" t="s">
        <v>35</v>
      </c>
    </row>
    <row r="66" spans="1:5">
      <c r="A66" s="1" t="s">
        <v>293</v>
      </c>
      <c r="D66" s="1" t="s">
        <v>37</v>
      </c>
      <c r="E66" s="1" t="s">
        <v>38</v>
      </c>
    </row>
    <row r="67" spans="1:5">
      <c r="A67" s="1" t="s">
        <v>149</v>
      </c>
      <c r="E67" s="1" t="s">
        <v>40</v>
      </c>
    </row>
  </sheetData>
  <mergeCells count="16">
    <mergeCell ref="A4:B4"/>
    <mergeCell ref="A27:E27"/>
    <mergeCell ref="A29:E29"/>
    <mergeCell ref="A30:E30"/>
    <mergeCell ref="A21:A23"/>
    <mergeCell ref="A24:A26"/>
    <mergeCell ref="B21:B23"/>
    <mergeCell ref="B24:B26"/>
    <mergeCell ref="D21:D23"/>
    <mergeCell ref="D24:D26"/>
    <mergeCell ref="E21:E23"/>
    <mergeCell ref="E24:E26"/>
    <mergeCell ref="F21:F23"/>
    <mergeCell ref="F24:F26"/>
    <mergeCell ref="G21:G23"/>
    <mergeCell ref="G24:G26"/>
  </mergeCells>
  <pageMargins left="0.432638888888889" right="0.17" top="0.84" bottom="0.590277777777778" header="0.511805555555556" footer="0.196527777777778"/>
  <pageSetup paperSize="1" scale="72" orientation="portrait" horizontalDpi="120" verticalDpi="72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3"/>
  <sheetViews>
    <sheetView workbookViewId="0">
      <selection activeCell="A7" sqref="A7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3" style="1" customWidth="1"/>
    <col min="4" max="4" width="12.5714285714286" style="1" customWidth="1"/>
    <col min="5" max="5" width="15.5714285714286" style="1" customWidth="1"/>
    <col min="6" max="6" width="5.71428571428571" style="1" customWidth="1"/>
    <col min="7" max="7" width="16.5714285714286" style="1" customWidth="1"/>
    <col min="8" max="16384" width="9.14285714285714" style="1"/>
  </cols>
  <sheetData>
    <row r="4" spans="1:2">
      <c r="A4" s="24">
        <v>45761</v>
      </c>
      <c r="B4" s="24"/>
    </row>
    <row r="5" spans="1:2">
      <c r="A5" s="24"/>
      <c r="B5" s="24"/>
    </row>
    <row r="6" spans="1:2">
      <c r="A6" s="24"/>
      <c r="B6" s="24"/>
    </row>
    <row r="7" spans="1:1">
      <c r="A7" s="24" t="s">
        <v>294</v>
      </c>
    </row>
    <row r="8" spans="1:1">
      <c r="A8" s="24" t="s">
        <v>295</v>
      </c>
    </row>
    <row r="9" spans="1:1">
      <c r="A9" s="1" t="s">
        <v>296</v>
      </c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7" spans="1:1">
      <c r="A17" s="1" t="s">
        <v>102</v>
      </c>
    </row>
    <row r="18" ht="15" spans="3:3">
      <c r="C18" s="23"/>
    </row>
    <row r="19" ht="25.5" customHeight="1" spans="1:7">
      <c r="A19" s="25" t="s">
        <v>6</v>
      </c>
      <c r="B19" s="25" t="s">
        <v>7</v>
      </c>
      <c r="C19" s="25" t="s">
        <v>8</v>
      </c>
      <c r="D19" s="25" t="s">
        <v>9</v>
      </c>
      <c r="E19" s="26" t="s">
        <v>10</v>
      </c>
      <c r="F19" s="27"/>
      <c r="G19" s="28" t="s">
        <v>11</v>
      </c>
    </row>
    <row r="20" customFormat="1" ht="15" spans="1:7">
      <c r="A20" s="29">
        <v>1</v>
      </c>
      <c r="B20" s="29" t="s">
        <v>12</v>
      </c>
      <c r="C20" s="30" t="s">
        <v>135</v>
      </c>
      <c r="D20" s="31">
        <v>113195</v>
      </c>
      <c r="E20" s="32">
        <f>(D20*0.76)-7000</f>
        <v>79028.2</v>
      </c>
      <c r="F20" s="29" t="s">
        <v>14</v>
      </c>
      <c r="G20" s="33">
        <f>E20*A20</f>
        <v>79028.2</v>
      </c>
    </row>
    <row r="21" customFormat="1" ht="15" spans="1:7">
      <c r="A21" s="34"/>
      <c r="B21" s="34"/>
      <c r="C21" s="35" t="s">
        <v>133</v>
      </c>
      <c r="D21" s="36"/>
      <c r="E21" s="37"/>
      <c r="F21" s="34"/>
      <c r="G21" s="38"/>
    </row>
    <row r="22" customFormat="1" ht="15.75" spans="1:7">
      <c r="A22" s="14"/>
      <c r="B22" s="14"/>
      <c r="C22" s="39" t="s">
        <v>136</v>
      </c>
      <c r="D22" s="13"/>
      <c r="E22" s="40"/>
      <c r="F22" s="14"/>
      <c r="G22" s="41"/>
    </row>
    <row r="23" ht="17.25" spans="1:7">
      <c r="A23" s="54" t="s">
        <v>18</v>
      </c>
      <c r="B23" s="65"/>
      <c r="C23" s="65"/>
      <c r="D23" s="55"/>
      <c r="E23" s="56"/>
      <c r="F23" s="66" t="s">
        <v>14</v>
      </c>
      <c r="G23" s="58">
        <f>SUM(G20:G22)</f>
        <v>79028.2</v>
      </c>
    </row>
    <row r="24" ht="15" spans="1:7">
      <c r="A24" s="9" t="s">
        <v>103</v>
      </c>
      <c r="B24" s="10"/>
      <c r="C24" s="11"/>
      <c r="D24" s="12"/>
      <c r="E24" s="13"/>
      <c r="F24" s="14" t="s">
        <v>14</v>
      </c>
      <c r="G24" s="15">
        <v>32795</v>
      </c>
    </row>
    <row r="25" customFormat="1" ht="15.75" spans="1:8">
      <c r="A25" s="4" t="s">
        <v>51</v>
      </c>
      <c r="B25" s="16"/>
      <c r="C25" s="16"/>
      <c r="D25" s="5"/>
      <c r="E25" s="6"/>
      <c r="F25" s="17" t="s">
        <v>14</v>
      </c>
      <c r="G25" s="8">
        <v>600</v>
      </c>
      <c r="H25" s="2"/>
    </row>
    <row r="26" ht="17.25" spans="1:7">
      <c r="A26" s="54" t="s">
        <v>104</v>
      </c>
      <c r="B26" s="65"/>
      <c r="C26" s="65"/>
      <c r="D26" s="55"/>
      <c r="E26" s="56"/>
      <c r="F26" s="66" t="s">
        <v>14</v>
      </c>
      <c r="G26" s="58">
        <f>SUM(G23:G25)</f>
        <v>112423.2</v>
      </c>
    </row>
    <row r="27" ht="16.5" spans="1:7">
      <c r="A27" s="59"/>
      <c r="B27" s="59"/>
      <c r="C27" s="59"/>
      <c r="D27" s="59"/>
      <c r="E27" s="59"/>
      <c r="F27" s="88"/>
      <c r="G27" s="61"/>
    </row>
    <row r="28" spans="1:1">
      <c r="A28" s="1" t="s">
        <v>19</v>
      </c>
    </row>
    <row r="29" spans="2:2">
      <c r="B29" s="1" t="s">
        <v>20</v>
      </c>
    </row>
    <row r="31" spans="1:1">
      <c r="A31" s="1" t="s">
        <v>21</v>
      </c>
    </row>
    <row r="32" customFormat="1" ht="15" spans="1:2">
      <c r="A32" s="2"/>
      <c r="B32" s="1" t="s">
        <v>140</v>
      </c>
    </row>
    <row r="33" s="2" customFormat="1"/>
    <row r="34" spans="1:1">
      <c r="A34" s="1" t="s">
        <v>23</v>
      </c>
    </row>
    <row r="35" spans="2:2">
      <c r="B35" s="1" t="s">
        <v>24</v>
      </c>
    </row>
    <row r="36" spans="2:2">
      <c r="B36" s="23" t="s">
        <v>105</v>
      </c>
    </row>
    <row r="37" spans="2:2">
      <c r="B37" s="113"/>
    </row>
    <row r="38" spans="2:2">
      <c r="B38" s="1" t="s">
        <v>25</v>
      </c>
    </row>
    <row r="40" spans="2:2">
      <c r="B40" s="1" t="s">
        <v>26</v>
      </c>
    </row>
    <row r="41" spans="2:2">
      <c r="B41" s="114"/>
    </row>
    <row r="42" spans="2:2">
      <c r="B42" s="114"/>
    </row>
    <row r="44" spans="2:2">
      <c r="B44" s="23"/>
    </row>
    <row r="46" spans="1:1">
      <c r="A46" s="1" t="s">
        <v>27</v>
      </c>
    </row>
    <row r="49" spans="1:1">
      <c r="A49" s="1" t="s">
        <v>28</v>
      </c>
    </row>
    <row r="50" spans="1:1">
      <c r="A50" s="1" t="s">
        <v>29</v>
      </c>
    </row>
    <row r="53" spans="1:4">
      <c r="A53" s="1" t="s">
        <v>96</v>
      </c>
      <c r="D53" s="1" t="s">
        <v>31</v>
      </c>
    </row>
    <row r="56" spans="1:4">
      <c r="A56" s="1" t="s">
        <v>32</v>
      </c>
      <c r="D56" s="1" t="s">
        <v>33</v>
      </c>
    </row>
    <row r="57" spans="1:4">
      <c r="A57" s="1" t="s">
        <v>34</v>
      </c>
      <c r="D57" s="1" t="s">
        <v>35</v>
      </c>
    </row>
    <row r="62" spans="1:5">
      <c r="A62" s="1" t="s">
        <v>297</v>
      </c>
      <c r="D62" s="1" t="s">
        <v>37</v>
      </c>
      <c r="E62" s="1" t="s">
        <v>38</v>
      </c>
    </row>
    <row r="63" spans="1:5">
      <c r="A63" s="1" t="s">
        <v>243</v>
      </c>
      <c r="E63" s="1" t="s">
        <v>40</v>
      </c>
    </row>
  </sheetData>
  <mergeCells count="10">
    <mergeCell ref="A4:B4"/>
    <mergeCell ref="A23:E23"/>
    <mergeCell ref="A25:E25"/>
    <mergeCell ref="A26:E26"/>
    <mergeCell ref="A20:A22"/>
    <mergeCell ref="B20:B22"/>
    <mergeCell ref="D20:D22"/>
    <mergeCell ref="E20:E22"/>
    <mergeCell ref="F20:F22"/>
    <mergeCell ref="G20:G22"/>
  </mergeCells>
  <pageMargins left="0.432638888888889" right="0.17" top="0.84" bottom="0.590277777777778" header="0.511805555555556" footer="0.196527777777778"/>
  <pageSetup paperSize="1" scale="77" orientation="portrait" horizontalDpi="120" verticalDpi="72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4"/>
  <sheetViews>
    <sheetView workbookViewId="0">
      <selection activeCell="A7" sqref="A7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3" style="1" customWidth="1"/>
    <col min="4" max="4" width="12.5714285714286" style="1" customWidth="1"/>
    <col min="5" max="5" width="15.5714285714286" style="1" customWidth="1"/>
    <col min="6" max="6" width="5.71428571428571" style="1" customWidth="1"/>
    <col min="7" max="7" width="16.5714285714286" style="1" customWidth="1"/>
    <col min="8" max="16384" width="9.14285714285714" style="1"/>
  </cols>
  <sheetData>
    <row r="4" spans="1:2">
      <c r="A4" s="24">
        <v>45761</v>
      </c>
      <c r="B4" s="24"/>
    </row>
    <row r="5" spans="1:2">
      <c r="A5" s="24"/>
      <c r="B5" s="24"/>
    </row>
    <row r="6" spans="1:2">
      <c r="A6" s="24"/>
      <c r="B6" s="24"/>
    </row>
    <row r="7" spans="1:1">
      <c r="A7" s="24" t="s">
        <v>298</v>
      </c>
    </row>
    <row r="8" spans="1:1">
      <c r="A8" s="24" t="s">
        <v>299</v>
      </c>
    </row>
    <row r="9" spans="1:1">
      <c r="A9" s="1" t="s">
        <v>300</v>
      </c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7" spans="1:1">
      <c r="A17" s="1" t="s">
        <v>102</v>
      </c>
    </row>
    <row r="18" ht="15" spans="3:3">
      <c r="C18" s="23"/>
    </row>
    <row r="19" ht="25.5" customHeight="1" spans="1:7">
      <c r="A19" s="25" t="s">
        <v>6</v>
      </c>
      <c r="B19" s="25" t="s">
        <v>7</v>
      </c>
      <c r="C19" s="25" t="s">
        <v>8</v>
      </c>
      <c r="D19" s="25" t="s">
        <v>9</v>
      </c>
      <c r="E19" s="26" t="s">
        <v>10</v>
      </c>
      <c r="F19" s="27"/>
      <c r="G19" s="28" t="s">
        <v>11</v>
      </c>
    </row>
    <row r="20" customFormat="1" ht="15" spans="1:7">
      <c r="A20" s="29">
        <v>1</v>
      </c>
      <c r="B20" s="42" t="s">
        <v>12</v>
      </c>
      <c r="C20" s="43" t="s">
        <v>301</v>
      </c>
      <c r="D20" s="44">
        <v>10695</v>
      </c>
      <c r="E20" s="32">
        <f>(D20*0.76)-400</f>
        <v>7728.2</v>
      </c>
      <c r="F20" s="29" t="s">
        <v>14</v>
      </c>
      <c r="G20" s="33">
        <f>E20*A20</f>
        <v>7728.2</v>
      </c>
    </row>
    <row r="21" customFormat="1" ht="15" spans="1:7">
      <c r="A21" s="34"/>
      <c r="B21" s="46"/>
      <c r="C21" s="47" t="s">
        <v>302</v>
      </c>
      <c r="D21" s="48"/>
      <c r="E21" s="37"/>
      <c r="F21" s="34"/>
      <c r="G21" s="38"/>
    </row>
    <row r="22" customFormat="1" ht="15" spans="1:7">
      <c r="A22" s="34"/>
      <c r="B22" s="46"/>
      <c r="C22" s="47" t="s">
        <v>303</v>
      </c>
      <c r="D22" s="48"/>
      <c r="E22" s="37"/>
      <c r="F22" s="34"/>
      <c r="G22" s="38"/>
    </row>
    <row r="23" customFormat="1" ht="15.75" spans="1:7">
      <c r="A23" s="14"/>
      <c r="B23" s="50"/>
      <c r="C23" s="51" t="s">
        <v>304</v>
      </c>
      <c r="D23" s="52"/>
      <c r="E23" s="40"/>
      <c r="F23" s="14"/>
      <c r="G23" s="41"/>
    </row>
    <row r="24" ht="17.25" spans="1:7">
      <c r="A24" s="54" t="s">
        <v>18</v>
      </c>
      <c r="B24" s="65"/>
      <c r="C24" s="65"/>
      <c r="D24" s="55"/>
      <c r="E24" s="56"/>
      <c r="F24" s="66" t="s">
        <v>14</v>
      </c>
      <c r="G24" s="58">
        <f>SUM(G20:G23)</f>
        <v>7728.2</v>
      </c>
    </row>
    <row r="25" ht="15" spans="1:7">
      <c r="A25" s="9" t="s">
        <v>103</v>
      </c>
      <c r="B25" s="10"/>
      <c r="C25" s="11"/>
      <c r="D25" s="12"/>
      <c r="E25" s="13"/>
      <c r="F25" s="14" t="s">
        <v>14</v>
      </c>
      <c r="G25" s="15">
        <v>1200</v>
      </c>
    </row>
    <row r="26" customFormat="1" ht="15.75" spans="1:8">
      <c r="A26" s="4" t="s">
        <v>51</v>
      </c>
      <c r="B26" s="16"/>
      <c r="C26" s="16"/>
      <c r="D26" s="5"/>
      <c r="E26" s="6"/>
      <c r="F26" s="17" t="s">
        <v>14</v>
      </c>
      <c r="G26" s="8">
        <v>600</v>
      </c>
      <c r="H26" s="2"/>
    </row>
    <row r="27" ht="17.25" spans="1:7">
      <c r="A27" s="54" t="s">
        <v>104</v>
      </c>
      <c r="B27" s="65"/>
      <c r="C27" s="65"/>
      <c r="D27" s="55"/>
      <c r="E27" s="56"/>
      <c r="F27" s="66" t="s">
        <v>14</v>
      </c>
      <c r="G27" s="58">
        <f>SUM(G24:G26)</f>
        <v>9528.2</v>
      </c>
    </row>
    <row r="28" ht="16.5" spans="1:7">
      <c r="A28" s="59"/>
      <c r="B28" s="59"/>
      <c r="C28" s="59"/>
      <c r="D28" s="59"/>
      <c r="E28" s="59"/>
      <c r="F28" s="88"/>
      <c r="G28" s="61"/>
    </row>
    <row r="29" spans="1:1">
      <c r="A29" s="1" t="s">
        <v>19</v>
      </c>
    </row>
    <row r="30" spans="2:2">
      <c r="B30" s="1" t="s">
        <v>20</v>
      </c>
    </row>
    <row r="32" spans="1:1">
      <c r="A32" s="1" t="s">
        <v>21</v>
      </c>
    </row>
    <row r="33" customFormat="1" ht="15" spans="1:2">
      <c r="A33" s="2"/>
      <c r="B33" s="1" t="s">
        <v>62</v>
      </c>
    </row>
    <row r="34" s="2" customFormat="1"/>
    <row r="35" spans="1:1">
      <c r="A35" s="1" t="s">
        <v>23</v>
      </c>
    </row>
    <row r="36" spans="2:2">
      <c r="B36" s="1" t="s">
        <v>24</v>
      </c>
    </row>
    <row r="37" spans="2:2">
      <c r="B37" s="23" t="s">
        <v>105</v>
      </c>
    </row>
    <row r="38" spans="2:2">
      <c r="B38" s="113"/>
    </row>
    <row r="39" spans="2:2">
      <c r="B39" s="1" t="s">
        <v>25</v>
      </c>
    </row>
    <row r="41" spans="2:2">
      <c r="B41" s="1" t="s">
        <v>26</v>
      </c>
    </row>
    <row r="42" spans="2:2">
      <c r="B42" s="114"/>
    </row>
    <row r="43" spans="2:2">
      <c r="B43" s="114"/>
    </row>
    <row r="45" spans="2:2">
      <c r="B45" s="23"/>
    </row>
    <row r="47" spans="1:1">
      <c r="A47" s="1" t="s">
        <v>27</v>
      </c>
    </row>
    <row r="50" spans="1:1">
      <c r="A50" s="1" t="s">
        <v>28</v>
      </c>
    </row>
    <row r="51" spans="1:1">
      <c r="A51" s="1" t="s">
        <v>29</v>
      </c>
    </row>
    <row r="54" spans="1:4">
      <c r="A54" s="1" t="s">
        <v>96</v>
      </c>
      <c r="D54" s="1" t="s">
        <v>31</v>
      </c>
    </row>
    <row r="57" spans="1:4">
      <c r="A57" s="1" t="s">
        <v>32</v>
      </c>
      <c r="D57" s="1" t="s">
        <v>33</v>
      </c>
    </row>
    <row r="58" spans="1:4">
      <c r="A58" s="1" t="s">
        <v>34</v>
      </c>
      <c r="D58" s="1" t="s">
        <v>35</v>
      </c>
    </row>
    <row r="63" spans="1:5">
      <c r="A63" s="1" t="s">
        <v>305</v>
      </c>
      <c r="D63" s="1" t="s">
        <v>37</v>
      </c>
      <c r="E63" s="1" t="s">
        <v>38</v>
      </c>
    </row>
    <row r="64" spans="1:5">
      <c r="A64" s="1" t="s">
        <v>306</v>
      </c>
      <c r="E64" s="1" t="s">
        <v>40</v>
      </c>
    </row>
  </sheetData>
  <mergeCells count="10">
    <mergeCell ref="A4:B4"/>
    <mergeCell ref="A24:E24"/>
    <mergeCell ref="A26:E26"/>
    <mergeCell ref="A27:E27"/>
    <mergeCell ref="A20:A23"/>
    <mergeCell ref="B20:B23"/>
    <mergeCell ref="D20:D23"/>
    <mergeCell ref="E20:E23"/>
    <mergeCell ref="F20:F23"/>
    <mergeCell ref="G20:G23"/>
  </mergeCells>
  <pageMargins left="0.432638888888889" right="0.17" top="0.84" bottom="0.590277777777778" header="0.511805555555556" footer="0.196527777777778"/>
  <pageSetup paperSize="1" scale="75" orientation="portrait" horizontalDpi="120" verticalDpi="72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1"/>
  <sheetViews>
    <sheetView workbookViewId="0">
      <selection activeCell="A7" sqref="A7"/>
    </sheetView>
  </sheetViews>
  <sheetFormatPr defaultColWidth="9.14285714285714" defaultRowHeight="14.25" outlineLevelCol="6"/>
  <cols>
    <col min="1" max="1" width="6.57142857142857" style="1" customWidth="1"/>
    <col min="2" max="2" width="11.4285714285714" style="1" customWidth="1"/>
    <col min="3" max="3" width="58.1428571428571" style="1" customWidth="1"/>
    <col min="4" max="4" width="12.5714285714286" style="1" customWidth="1"/>
    <col min="5" max="5" width="16.1428571428571" style="1" customWidth="1"/>
    <col min="6" max="6" width="5.71428571428571" style="1" customWidth="1"/>
    <col min="7" max="7" width="15.4285714285714" style="1" customWidth="1"/>
    <col min="8" max="16384" width="9.14285714285714" style="1"/>
  </cols>
  <sheetData>
    <row r="4" spans="1:2">
      <c r="A4" s="24">
        <v>45761</v>
      </c>
      <c r="B4" s="24"/>
    </row>
    <row r="5" spans="1:2">
      <c r="A5" s="24"/>
      <c r="B5" s="24"/>
    </row>
    <row r="6" spans="1:2">
      <c r="A6" s="24"/>
      <c r="B6" s="24"/>
    </row>
    <row r="7" spans="1:2">
      <c r="A7" s="24" t="s">
        <v>307</v>
      </c>
      <c r="B7" s="24"/>
    </row>
    <row r="8" spans="1:1">
      <c r="A8" s="24"/>
    </row>
    <row r="10" spans="1:1">
      <c r="A10" s="1" t="s">
        <v>2</v>
      </c>
    </row>
    <row r="12" spans="2:2">
      <c r="B12" s="1" t="s">
        <v>3</v>
      </c>
    </row>
    <row r="13" spans="2:2">
      <c r="B13" s="1" t="s">
        <v>4</v>
      </c>
    </row>
    <row r="16" spans="1:1">
      <c r="A16" s="1" t="s">
        <v>5</v>
      </c>
    </row>
    <row r="17" ht="15" spans="3:3">
      <c r="C17" s="23" t="s">
        <v>308</v>
      </c>
    </row>
    <row r="18" ht="25.5" customHeight="1" spans="1:7">
      <c r="A18" s="25" t="s">
        <v>6</v>
      </c>
      <c r="B18" s="25" t="s">
        <v>7</v>
      </c>
      <c r="C18" s="25" t="s">
        <v>8</v>
      </c>
      <c r="D18" s="25" t="s">
        <v>9</v>
      </c>
      <c r="E18" s="26" t="s">
        <v>10</v>
      </c>
      <c r="F18" s="27"/>
      <c r="G18" s="28" t="s">
        <v>11</v>
      </c>
    </row>
    <row r="19" spans="1:7">
      <c r="A19" s="29">
        <v>1</v>
      </c>
      <c r="B19" s="42" t="s">
        <v>12</v>
      </c>
      <c r="C19" s="43" t="s">
        <v>111</v>
      </c>
      <c r="D19" s="44">
        <v>48695</v>
      </c>
      <c r="E19" s="32">
        <f>(D19*0.76)-1800</f>
        <v>35208.2</v>
      </c>
      <c r="F19" s="29" t="s">
        <v>14</v>
      </c>
      <c r="G19" s="45">
        <f>E19*A19</f>
        <v>35208.2</v>
      </c>
    </row>
    <row r="20" spans="1:7">
      <c r="A20" s="34"/>
      <c r="B20" s="46"/>
      <c r="C20" s="47" t="s">
        <v>45</v>
      </c>
      <c r="D20" s="48"/>
      <c r="E20" s="37"/>
      <c r="F20" s="34"/>
      <c r="G20" s="49"/>
    </row>
    <row r="21" spans="1:7">
      <c r="A21" s="34"/>
      <c r="B21" s="46"/>
      <c r="C21" s="47" t="s">
        <v>112</v>
      </c>
      <c r="D21" s="48"/>
      <c r="E21" s="37"/>
      <c r="F21" s="34"/>
      <c r="G21" s="49"/>
    </row>
    <row r="22" ht="15" spans="1:7">
      <c r="A22" s="14"/>
      <c r="B22" s="50"/>
      <c r="C22" s="51" t="s">
        <v>113</v>
      </c>
      <c r="D22" s="52"/>
      <c r="E22" s="40"/>
      <c r="F22" s="14"/>
      <c r="G22" s="53"/>
    </row>
    <row r="23" ht="15" spans="1:7">
      <c r="A23" s="4" t="s">
        <v>51</v>
      </c>
      <c r="B23" s="16"/>
      <c r="C23" s="16"/>
      <c r="D23" s="5"/>
      <c r="E23" s="6"/>
      <c r="F23" s="17" t="s">
        <v>14</v>
      </c>
      <c r="G23" s="8">
        <v>600</v>
      </c>
    </row>
    <row r="24" ht="17.25" spans="1:7">
      <c r="A24" s="54" t="s">
        <v>18</v>
      </c>
      <c r="B24" s="65"/>
      <c r="C24" s="65"/>
      <c r="D24" s="55"/>
      <c r="E24" s="56"/>
      <c r="F24" s="66" t="s">
        <v>14</v>
      </c>
      <c r="G24" s="58">
        <f>SUM(G19:G23)</f>
        <v>35808.2</v>
      </c>
    </row>
    <row r="25" ht="16.5" spans="1:7">
      <c r="A25" s="59"/>
      <c r="B25" s="59"/>
      <c r="C25" s="59"/>
      <c r="D25" s="59"/>
      <c r="E25" s="59"/>
      <c r="F25" s="88"/>
      <c r="G25" s="61"/>
    </row>
    <row r="26" ht="15" spans="3:3">
      <c r="C26" s="23" t="s">
        <v>309</v>
      </c>
    </row>
    <row r="27" ht="25.5" customHeight="1" spans="1:7">
      <c r="A27" s="25" t="s">
        <v>6</v>
      </c>
      <c r="B27" s="25" t="s">
        <v>7</v>
      </c>
      <c r="C27" s="25" t="s">
        <v>8</v>
      </c>
      <c r="D27" s="25" t="s">
        <v>9</v>
      </c>
      <c r="E27" s="26" t="s">
        <v>10</v>
      </c>
      <c r="F27" s="27"/>
      <c r="G27" s="28" t="s">
        <v>11</v>
      </c>
    </row>
    <row r="28" spans="1:7">
      <c r="A28" s="29">
        <v>1</v>
      </c>
      <c r="B28" s="42" t="s">
        <v>12</v>
      </c>
      <c r="C28" s="43" t="s">
        <v>310</v>
      </c>
      <c r="D28" s="44">
        <v>30995</v>
      </c>
      <c r="E28" s="32">
        <f>(D28*0.76)-1200</f>
        <v>22356.2</v>
      </c>
      <c r="F28" s="29" t="s">
        <v>14</v>
      </c>
      <c r="G28" s="45">
        <f>E28*A28</f>
        <v>22356.2</v>
      </c>
    </row>
    <row r="29" spans="1:7">
      <c r="A29" s="34"/>
      <c r="B29" s="46"/>
      <c r="C29" s="47" t="s">
        <v>311</v>
      </c>
      <c r="D29" s="48"/>
      <c r="E29" s="37"/>
      <c r="F29" s="34"/>
      <c r="G29" s="49"/>
    </row>
    <row r="30" spans="1:7">
      <c r="A30" s="34"/>
      <c r="B30" s="46"/>
      <c r="C30" s="47" t="s">
        <v>312</v>
      </c>
      <c r="D30" s="48"/>
      <c r="E30" s="37"/>
      <c r="F30" s="34"/>
      <c r="G30" s="49"/>
    </row>
    <row r="31" ht="15" spans="1:7">
      <c r="A31" s="14"/>
      <c r="B31" s="50"/>
      <c r="C31" s="51" t="s">
        <v>313</v>
      </c>
      <c r="D31" s="52"/>
      <c r="E31" s="40"/>
      <c r="F31" s="14"/>
      <c r="G31" s="53"/>
    </row>
    <row r="32" ht="15" spans="1:7">
      <c r="A32" s="4" t="s">
        <v>51</v>
      </c>
      <c r="B32" s="16"/>
      <c r="C32" s="16"/>
      <c r="D32" s="5"/>
      <c r="E32" s="6"/>
      <c r="F32" s="17" t="s">
        <v>14</v>
      </c>
      <c r="G32" s="8">
        <v>600</v>
      </c>
    </row>
    <row r="33" ht="17.25" spans="1:7">
      <c r="A33" s="54" t="s">
        <v>18</v>
      </c>
      <c r="B33" s="65"/>
      <c r="C33" s="65"/>
      <c r="D33" s="55"/>
      <c r="E33" s="56"/>
      <c r="F33" s="66" t="s">
        <v>14</v>
      </c>
      <c r="G33" s="58">
        <f>SUM(G28:G32)</f>
        <v>22956.2</v>
      </c>
    </row>
    <row r="34" ht="16.5" spans="1:7">
      <c r="A34" s="59"/>
      <c r="B34" s="59"/>
      <c r="C34" s="59"/>
      <c r="D34" s="59"/>
      <c r="E34" s="59"/>
      <c r="F34" s="88"/>
      <c r="G34" s="61"/>
    </row>
    <row r="35" spans="1:1">
      <c r="A35" s="1" t="s">
        <v>19</v>
      </c>
    </row>
    <row r="36" spans="2:2">
      <c r="B36" s="1" t="s">
        <v>20</v>
      </c>
    </row>
    <row r="38" spans="1:1">
      <c r="A38" s="1" t="s">
        <v>60</v>
      </c>
    </row>
    <row r="39" spans="2:2">
      <c r="B39" s="1" t="s">
        <v>61</v>
      </c>
    </row>
    <row r="41" spans="1:1">
      <c r="A41" s="1" t="s">
        <v>21</v>
      </c>
    </row>
    <row r="42" s="2" customFormat="1" spans="2:2">
      <c r="B42" s="1" t="s">
        <v>62</v>
      </c>
    </row>
    <row r="44" spans="1:1">
      <c r="A44" s="1" t="s">
        <v>23</v>
      </c>
    </row>
    <row r="45" spans="2:2">
      <c r="B45" s="1" t="s">
        <v>24</v>
      </c>
    </row>
    <row r="47" spans="2:2">
      <c r="B47" s="1" t="s">
        <v>25</v>
      </c>
    </row>
    <row r="49" spans="2:2">
      <c r="B49" s="1" t="s">
        <v>26</v>
      </c>
    </row>
    <row r="54" spans="1:1">
      <c r="A54" s="1" t="s">
        <v>27</v>
      </c>
    </row>
    <row r="57" spans="1:1">
      <c r="A57" s="1" t="s">
        <v>28</v>
      </c>
    </row>
    <row r="58" spans="1:1">
      <c r="A58" s="1" t="s">
        <v>29</v>
      </c>
    </row>
    <row r="61" spans="1:4">
      <c r="A61" s="1" t="s">
        <v>96</v>
      </c>
      <c r="D61" s="1" t="s">
        <v>31</v>
      </c>
    </row>
    <row r="64" spans="1:4">
      <c r="A64" s="1" t="s">
        <v>32</v>
      </c>
      <c r="D64" s="1" t="s">
        <v>33</v>
      </c>
    </row>
    <row r="65" spans="1:4">
      <c r="A65" s="1" t="s">
        <v>34</v>
      </c>
      <c r="D65" s="1" t="s">
        <v>35</v>
      </c>
    </row>
    <row r="70" spans="1:5">
      <c r="A70" s="1" t="s">
        <v>314</v>
      </c>
      <c r="D70" s="1" t="s">
        <v>37</v>
      </c>
      <c r="E70" s="1" t="s">
        <v>38</v>
      </c>
    </row>
    <row r="71" spans="1:5">
      <c r="A71" s="1" t="s">
        <v>315</v>
      </c>
      <c r="E71" s="1" t="s">
        <v>40</v>
      </c>
    </row>
  </sheetData>
  <mergeCells count="17">
    <mergeCell ref="A4:B4"/>
    <mergeCell ref="A23:E23"/>
    <mergeCell ref="A24:E24"/>
    <mergeCell ref="A32:E32"/>
    <mergeCell ref="A33:E33"/>
    <mergeCell ref="A19:A22"/>
    <mergeCell ref="A28:A31"/>
    <mergeCell ref="B19:B22"/>
    <mergeCell ref="B28:B31"/>
    <mergeCell ref="D19:D22"/>
    <mergeCell ref="D28:D31"/>
    <mergeCell ref="E19:E22"/>
    <mergeCell ref="E28:E31"/>
    <mergeCell ref="F19:F22"/>
    <mergeCell ref="F28:F31"/>
    <mergeCell ref="G19:G22"/>
    <mergeCell ref="G28:G31"/>
  </mergeCells>
  <pageMargins left="0.393055555555556" right="0.17" top="0.84" bottom="0.590277777777778" header="0.5" footer="0.196527777777778"/>
  <pageSetup paperSize="1" scale="68" orientation="portrait" horizontalDpi="120" verticalDpi="7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5"/>
  <sheetViews>
    <sheetView topLeftCell="A13" workbookViewId="0">
      <selection activeCell="A7" sqref="A7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3" style="1" customWidth="1"/>
    <col min="4" max="4" width="12.5714285714286" style="1" customWidth="1"/>
    <col min="5" max="5" width="15.5714285714286" style="1" customWidth="1"/>
    <col min="6" max="6" width="5.71428571428571" style="1" customWidth="1"/>
    <col min="7" max="7" width="16.5714285714286" style="1" customWidth="1"/>
    <col min="8" max="16384" width="9.14285714285714" style="1"/>
  </cols>
  <sheetData>
    <row r="4" spans="1:2">
      <c r="A4" s="24">
        <v>45749</v>
      </c>
      <c r="B4" s="24"/>
    </row>
    <row r="5" spans="1:2">
      <c r="A5" s="24"/>
      <c r="B5" s="24"/>
    </row>
    <row r="6" spans="1:2">
      <c r="A6" s="24"/>
      <c r="B6" s="24"/>
    </row>
    <row r="7" spans="1:1">
      <c r="A7" s="24" t="s">
        <v>99</v>
      </c>
    </row>
    <row r="8" spans="1:1">
      <c r="A8" s="1" t="s">
        <v>100</v>
      </c>
    </row>
    <row r="9" spans="1:1">
      <c r="A9" s="1" t="s">
        <v>101</v>
      </c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7" spans="1:1">
      <c r="A17" s="1" t="s">
        <v>102</v>
      </c>
    </row>
    <row r="18" ht="15" spans="3:3">
      <c r="C18" s="23"/>
    </row>
    <row r="19" ht="25.5" customHeight="1" spans="1:7">
      <c r="A19" s="25" t="s">
        <v>6</v>
      </c>
      <c r="B19" s="25" t="s">
        <v>7</v>
      </c>
      <c r="C19" s="25" t="s">
        <v>8</v>
      </c>
      <c r="D19" s="25" t="s">
        <v>9</v>
      </c>
      <c r="E19" s="26" t="s">
        <v>10</v>
      </c>
      <c r="F19" s="27"/>
      <c r="G19" s="28" t="s">
        <v>11</v>
      </c>
    </row>
    <row r="20" customFormat="1" ht="15" spans="1:7">
      <c r="A20" s="29">
        <v>1</v>
      </c>
      <c r="B20" s="29" t="s">
        <v>12</v>
      </c>
      <c r="C20" s="30" t="s">
        <v>71</v>
      </c>
      <c r="D20" s="31">
        <v>32995</v>
      </c>
      <c r="E20" s="32">
        <f>(D20*0.76)-4000</f>
        <v>21076.2</v>
      </c>
      <c r="F20" s="29" t="s">
        <v>14</v>
      </c>
      <c r="G20" s="33">
        <f>E20*A20</f>
        <v>21076.2</v>
      </c>
    </row>
    <row r="21" customFormat="1" ht="15" spans="1:7">
      <c r="A21" s="34"/>
      <c r="B21" s="34"/>
      <c r="C21" s="35" t="s">
        <v>72</v>
      </c>
      <c r="D21" s="36"/>
      <c r="E21" s="37"/>
      <c r="F21" s="34"/>
      <c r="G21" s="38"/>
    </row>
    <row r="22" customFormat="1" ht="15.75" spans="1:7">
      <c r="A22" s="14"/>
      <c r="B22" s="14"/>
      <c r="C22" s="39" t="s">
        <v>73</v>
      </c>
      <c r="D22" s="13"/>
      <c r="E22" s="40"/>
      <c r="F22" s="14"/>
      <c r="G22" s="41"/>
    </row>
    <row r="23" ht="17.25" spans="1:7">
      <c r="A23" s="54" t="s">
        <v>18</v>
      </c>
      <c r="B23" s="65"/>
      <c r="C23" s="65"/>
      <c r="D23" s="55"/>
      <c r="E23" s="56"/>
      <c r="F23" s="66" t="s">
        <v>14</v>
      </c>
      <c r="G23" s="58">
        <f>SUM(G20:G22)</f>
        <v>21076.2</v>
      </c>
    </row>
    <row r="24" ht="15" spans="1:7">
      <c r="A24" s="9" t="s">
        <v>103</v>
      </c>
      <c r="B24" s="10"/>
      <c r="C24" s="11"/>
      <c r="D24" s="12"/>
      <c r="E24" s="13"/>
      <c r="F24" s="14" t="s">
        <v>14</v>
      </c>
      <c r="G24" s="15">
        <v>19600</v>
      </c>
    </row>
    <row r="25" customFormat="1" ht="15.75" spans="1:8">
      <c r="A25" s="4" t="s">
        <v>51</v>
      </c>
      <c r="B25" s="16"/>
      <c r="C25" s="16"/>
      <c r="D25" s="5"/>
      <c r="E25" s="6"/>
      <c r="F25" s="17" t="s">
        <v>14</v>
      </c>
      <c r="G25" s="8">
        <v>600</v>
      </c>
      <c r="H25" s="2"/>
    </row>
    <row r="26" ht="17.25" spans="1:7">
      <c r="A26" s="54" t="s">
        <v>104</v>
      </c>
      <c r="B26" s="65"/>
      <c r="C26" s="65"/>
      <c r="D26" s="55"/>
      <c r="E26" s="56"/>
      <c r="F26" s="66" t="s">
        <v>14</v>
      </c>
      <c r="G26" s="58">
        <f>SUM(G23:G25)</f>
        <v>41276.2</v>
      </c>
    </row>
    <row r="27" ht="16.5" spans="1:7">
      <c r="A27" s="59"/>
      <c r="B27" s="59"/>
      <c r="C27" s="59"/>
      <c r="D27" s="59"/>
      <c r="E27" s="59"/>
      <c r="F27" s="88"/>
      <c r="G27" s="61"/>
    </row>
    <row r="28" spans="1:1">
      <c r="A28" s="1" t="s">
        <v>19</v>
      </c>
    </row>
    <row r="29" spans="2:2">
      <c r="B29" s="1" t="s">
        <v>20</v>
      </c>
    </row>
    <row r="31" spans="1:1">
      <c r="A31" s="1" t="s">
        <v>21</v>
      </c>
    </row>
    <row r="32" customFormat="1" ht="15" spans="1:2">
      <c r="A32" s="2"/>
      <c r="B32" s="1" t="s">
        <v>83</v>
      </c>
    </row>
    <row r="33" s="2" customFormat="1"/>
    <row r="34" spans="1:1">
      <c r="A34" s="1" t="s">
        <v>23</v>
      </c>
    </row>
    <row r="35" spans="2:2">
      <c r="B35" s="1" t="s">
        <v>24</v>
      </c>
    </row>
    <row r="36" spans="2:2">
      <c r="B36" s="23" t="s">
        <v>105</v>
      </c>
    </row>
    <row r="37" spans="2:2">
      <c r="B37" s="113"/>
    </row>
    <row r="38" spans="2:2">
      <c r="B38" s="1" t="s">
        <v>25</v>
      </c>
    </row>
    <row r="40" spans="2:2">
      <c r="B40" s="1" t="s">
        <v>26</v>
      </c>
    </row>
    <row r="43" spans="2:2">
      <c r="B43" s="114"/>
    </row>
    <row r="44" spans="2:2">
      <c r="B44" s="114"/>
    </row>
    <row r="46" spans="2:2">
      <c r="B46" s="23"/>
    </row>
    <row r="48" spans="1:1">
      <c r="A48" s="1" t="s">
        <v>27</v>
      </c>
    </row>
    <row r="51" spans="1:1">
      <c r="A51" s="1" t="s">
        <v>28</v>
      </c>
    </row>
    <row r="52" spans="1:1">
      <c r="A52" s="1" t="s">
        <v>29</v>
      </c>
    </row>
    <row r="55" spans="1:4">
      <c r="A55" s="1" t="s">
        <v>96</v>
      </c>
      <c r="D55" s="1" t="s">
        <v>31</v>
      </c>
    </row>
    <row r="58" spans="1:4">
      <c r="A58" s="1" t="s">
        <v>32</v>
      </c>
      <c r="D58" s="1" t="s">
        <v>33</v>
      </c>
    </row>
    <row r="59" spans="1:4">
      <c r="A59" s="1" t="s">
        <v>34</v>
      </c>
      <c r="D59" s="1" t="s">
        <v>35</v>
      </c>
    </row>
    <row r="64" spans="1:5">
      <c r="A64" s="1" t="s">
        <v>106</v>
      </c>
      <c r="D64" s="1" t="s">
        <v>37</v>
      </c>
      <c r="E64" s="1" t="s">
        <v>38</v>
      </c>
    </row>
    <row r="65" spans="1:5">
      <c r="A65" s="1" t="s">
        <v>107</v>
      </c>
      <c r="E65" s="1" t="s">
        <v>40</v>
      </c>
    </row>
  </sheetData>
  <mergeCells count="10">
    <mergeCell ref="A4:B4"/>
    <mergeCell ref="A23:E23"/>
    <mergeCell ref="A25:E25"/>
    <mergeCell ref="A26:E26"/>
    <mergeCell ref="A20:A22"/>
    <mergeCell ref="B20:B22"/>
    <mergeCell ref="D20:D22"/>
    <mergeCell ref="E20:E22"/>
    <mergeCell ref="F20:F22"/>
    <mergeCell ref="G20:G22"/>
  </mergeCells>
  <pageMargins left="0.432638888888889" right="0.17" top="0.84" bottom="0.590277777777778" header="0.511805555555556" footer="0.196527777777778"/>
  <pageSetup paperSize="1" scale="74" orientation="portrait" horizontalDpi="120" verticalDpi="72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9"/>
  <sheetViews>
    <sheetView workbookViewId="0">
      <selection activeCell="A7" sqref="A7"/>
    </sheetView>
  </sheetViews>
  <sheetFormatPr defaultColWidth="9.14285714285714" defaultRowHeight="14.25" outlineLevelCol="6"/>
  <cols>
    <col min="1" max="1" width="6.57142857142857" style="1" customWidth="1"/>
    <col min="2" max="2" width="11.4285714285714" style="1" customWidth="1"/>
    <col min="3" max="3" width="55.4285714285714" style="1" customWidth="1"/>
    <col min="4" max="4" width="12.5714285714286" style="1" customWidth="1"/>
    <col min="5" max="5" width="15.5714285714286" style="1" customWidth="1"/>
    <col min="6" max="6" width="5.71428571428571" style="1" customWidth="1"/>
    <col min="7" max="7" width="15.4285714285714" style="1" customWidth="1"/>
    <col min="8" max="8" width="9.14285714285714" style="1"/>
    <col min="9" max="9" width="12" style="1" customWidth="1"/>
    <col min="10" max="16384" width="9.14285714285714" style="1"/>
  </cols>
  <sheetData>
    <row r="4" spans="1:2">
      <c r="A4" s="24">
        <v>45761</v>
      </c>
      <c r="B4" s="24"/>
    </row>
    <row r="5" spans="1:2">
      <c r="A5" s="24"/>
      <c r="B5" s="24"/>
    </row>
    <row r="6" spans="1:2">
      <c r="A6" s="24"/>
      <c r="B6" s="24"/>
    </row>
    <row r="7" spans="1:2">
      <c r="A7" s="24" t="s">
        <v>316</v>
      </c>
      <c r="B7" s="24"/>
    </row>
    <row r="8" spans="1:1">
      <c r="A8" s="24"/>
    </row>
    <row r="10" spans="1:1">
      <c r="A10" s="1" t="s">
        <v>2</v>
      </c>
    </row>
    <row r="12" spans="2:2">
      <c r="B12" s="1" t="s">
        <v>3</v>
      </c>
    </row>
    <row r="13" spans="2:2">
      <c r="B13" s="1" t="s">
        <v>4</v>
      </c>
    </row>
    <row r="16" spans="1:1">
      <c r="A16" s="1" t="s">
        <v>5</v>
      </c>
    </row>
    <row r="17" ht="15" spans="3:3">
      <c r="C17" s="23"/>
    </row>
    <row r="18" ht="25.5" customHeight="1" spans="1:7">
      <c r="A18" s="25" t="s">
        <v>6</v>
      </c>
      <c r="B18" s="25" t="s">
        <v>7</v>
      </c>
      <c r="C18" s="25" t="s">
        <v>8</v>
      </c>
      <c r="D18" s="25" t="s">
        <v>9</v>
      </c>
      <c r="E18" s="26" t="s">
        <v>10</v>
      </c>
      <c r="F18" s="27"/>
      <c r="G18" s="28" t="s">
        <v>11</v>
      </c>
    </row>
    <row r="19" spans="1:7">
      <c r="A19" s="29">
        <v>1</v>
      </c>
      <c r="B19" s="29" t="s">
        <v>12</v>
      </c>
      <c r="C19" s="30" t="s">
        <v>317</v>
      </c>
      <c r="D19" s="31">
        <v>30795</v>
      </c>
      <c r="E19" s="32">
        <v>15400</v>
      </c>
      <c r="F19" s="29" t="s">
        <v>14</v>
      </c>
      <c r="G19" s="33">
        <f>E19*A19</f>
        <v>15400</v>
      </c>
    </row>
    <row r="20" spans="1:7">
      <c r="A20" s="34"/>
      <c r="B20" s="34"/>
      <c r="C20" s="35" t="s">
        <v>318</v>
      </c>
      <c r="D20" s="36"/>
      <c r="E20" s="37"/>
      <c r="F20" s="34"/>
      <c r="G20" s="38"/>
    </row>
    <row r="21" ht="15" spans="1:7">
      <c r="A21" s="14"/>
      <c r="B21" s="14"/>
      <c r="C21" s="39" t="s">
        <v>319</v>
      </c>
      <c r="D21" s="13"/>
      <c r="E21" s="40"/>
      <c r="F21" s="14"/>
      <c r="G21" s="41"/>
    </row>
    <row r="22" spans="1:7">
      <c r="A22" s="29">
        <v>1</v>
      </c>
      <c r="B22" s="29" t="s">
        <v>12</v>
      </c>
      <c r="C22" s="30" t="s">
        <v>71</v>
      </c>
      <c r="D22" s="31">
        <v>32995</v>
      </c>
      <c r="E22" s="32">
        <f>(D22*0.76)-4000</f>
        <v>21076.2</v>
      </c>
      <c r="F22" s="29" t="s">
        <v>14</v>
      </c>
      <c r="G22" s="33">
        <f>E22*A22</f>
        <v>21076.2</v>
      </c>
    </row>
    <row r="23" spans="1:7">
      <c r="A23" s="34"/>
      <c r="B23" s="34"/>
      <c r="C23" s="35" t="s">
        <v>72</v>
      </c>
      <c r="D23" s="36"/>
      <c r="E23" s="37"/>
      <c r="F23" s="34"/>
      <c r="G23" s="38"/>
    </row>
    <row r="24" ht="15" spans="1:7">
      <c r="A24" s="14"/>
      <c r="B24" s="14"/>
      <c r="C24" s="39" t="s">
        <v>73</v>
      </c>
      <c r="D24" s="13"/>
      <c r="E24" s="40"/>
      <c r="F24" s="14"/>
      <c r="G24" s="41"/>
    </row>
    <row r="25" ht="15" spans="1:7">
      <c r="A25" s="4" t="s">
        <v>51</v>
      </c>
      <c r="B25" s="16"/>
      <c r="C25" s="16"/>
      <c r="D25" s="5"/>
      <c r="E25" s="6"/>
      <c r="F25" s="17" t="s">
        <v>14</v>
      </c>
      <c r="G25" s="8">
        <v>600</v>
      </c>
    </row>
    <row r="26" ht="17.25" spans="1:7">
      <c r="A26" s="54" t="s">
        <v>18</v>
      </c>
      <c r="B26" s="65"/>
      <c r="C26" s="65"/>
      <c r="D26" s="55"/>
      <c r="E26" s="56"/>
      <c r="F26" s="66" t="s">
        <v>14</v>
      </c>
      <c r="G26" s="58">
        <f>SUM(G19:G25)</f>
        <v>37076.2</v>
      </c>
    </row>
    <row r="27" ht="16.5" spans="1:7">
      <c r="A27" s="59"/>
      <c r="B27" s="59"/>
      <c r="C27" s="59"/>
      <c r="D27" s="59"/>
      <c r="E27" s="59"/>
      <c r="F27" s="88"/>
      <c r="G27" s="61"/>
    </row>
    <row r="28" spans="1:1">
      <c r="A28" s="1" t="s">
        <v>19</v>
      </c>
    </row>
    <row r="29" spans="2:2">
      <c r="B29" s="1" t="s">
        <v>20</v>
      </c>
    </row>
    <row r="31" spans="1:1">
      <c r="A31" s="1" t="s">
        <v>60</v>
      </c>
    </row>
    <row r="32" spans="2:2">
      <c r="B32" s="1" t="s">
        <v>80</v>
      </c>
    </row>
    <row r="33" spans="2:2">
      <c r="B33" s="1" t="s">
        <v>81</v>
      </c>
    </row>
    <row r="34" spans="2:2">
      <c r="B34" s="1" t="s">
        <v>82</v>
      </c>
    </row>
    <row r="36" spans="1:1">
      <c r="A36" s="1" t="s">
        <v>21</v>
      </c>
    </row>
    <row r="37" s="2" customFormat="1" spans="2:2">
      <c r="B37" s="1" t="s">
        <v>83</v>
      </c>
    </row>
    <row r="39" spans="1:1">
      <c r="A39" s="1" t="s">
        <v>23</v>
      </c>
    </row>
    <row r="40" spans="2:2">
      <c r="B40" s="1" t="s">
        <v>24</v>
      </c>
    </row>
    <row r="42" spans="2:2">
      <c r="B42" s="1" t="s">
        <v>25</v>
      </c>
    </row>
    <row r="44" spans="2:2">
      <c r="B44" s="1" t="s">
        <v>26</v>
      </c>
    </row>
    <row r="51" spans="1:1">
      <c r="A51" s="1" t="s">
        <v>27</v>
      </c>
    </row>
    <row r="54" spans="1:1">
      <c r="A54" s="1" t="s">
        <v>28</v>
      </c>
    </row>
    <row r="55" spans="1:1">
      <c r="A55" s="1" t="s">
        <v>29</v>
      </c>
    </row>
    <row r="58" spans="1:4">
      <c r="A58" s="1" t="s">
        <v>96</v>
      </c>
      <c r="D58" s="1" t="s">
        <v>31</v>
      </c>
    </row>
    <row r="61" spans="1:4">
      <c r="A61" s="1" t="s">
        <v>32</v>
      </c>
      <c r="D61" s="1" t="s">
        <v>33</v>
      </c>
    </row>
    <row r="62" spans="1:4">
      <c r="A62" s="1" t="s">
        <v>34</v>
      </c>
      <c r="D62" s="1" t="s">
        <v>35</v>
      </c>
    </row>
    <row r="68" spans="1:5">
      <c r="A68" s="1" t="s">
        <v>320</v>
      </c>
      <c r="D68" s="1" t="s">
        <v>37</v>
      </c>
      <c r="E68" s="1" t="s">
        <v>38</v>
      </c>
    </row>
    <row r="69" spans="1:5">
      <c r="A69" s="1" t="s">
        <v>321</v>
      </c>
      <c r="E69" s="1" t="s">
        <v>40</v>
      </c>
    </row>
  </sheetData>
  <mergeCells count="15">
    <mergeCell ref="A4:B4"/>
    <mergeCell ref="A25:E25"/>
    <mergeCell ref="A26:E26"/>
    <mergeCell ref="A19:A21"/>
    <mergeCell ref="A22:A24"/>
    <mergeCell ref="B19:B21"/>
    <mergeCell ref="B22:B24"/>
    <mergeCell ref="D19:D21"/>
    <mergeCell ref="D22:D24"/>
    <mergeCell ref="E19:E21"/>
    <mergeCell ref="E22:E24"/>
    <mergeCell ref="F19:F21"/>
    <mergeCell ref="F22:F24"/>
    <mergeCell ref="G19:G21"/>
    <mergeCell ref="G22:G24"/>
  </mergeCells>
  <pageMargins left="0.393055555555556" right="0.17" top="0.84" bottom="0.590277777777778" header="0.5" footer="0.196527777777778"/>
  <pageSetup paperSize="1" scale="70" orientation="portrait" horizontalDpi="120" verticalDpi="72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8"/>
  <sheetViews>
    <sheetView workbookViewId="0">
      <selection activeCell="A7" sqref="A7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6.5714285714286" style="1" customWidth="1"/>
    <col min="4" max="4" width="12.5714285714286" style="1" customWidth="1"/>
    <col min="5" max="5" width="14.8571428571429" style="1" customWidth="1"/>
    <col min="6" max="6" width="5.71428571428571" style="1" customWidth="1"/>
    <col min="7" max="7" width="15.4285714285714" style="1" customWidth="1"/>
    <col min="8" max="16384" width="9.14285714285714" style="1"/>
  </cols>
  <sheetData>
    <row r="4" spans="1:2">
      <c r="A4" s="24">
        <v>45761</v>
      </c>
      <c r="B4" s="24"/>
    </row>
    <row r="5" spans="1:2">
      <c r="A5" s="24"/>
      <c r="B5" s="24"/>
    </row>
    <row r="6" spans="1:2">
      <c r="A6" s="24"/>
      <c r="B6" s="24"/>
    </row>
    <row r="7" spans="1:2">
      <c r="A7" s="24" t="s">
        <v>322</v>
      </c>
      <c r="B7" s="24"/>
    </row>
    <row r="8" spans="1:2">
      <c r="A8" s="24" t="s">
        <v>323</v>
      </c>
      <c r="B8" s="24"/>
    </row>
    <row r="9" spans="1:2">
      <c r="A9" s="24" t="s">
        <v>324</v>
      </c>
      <c r="B9" s="24"/>
    </row>
    <row r="10" spans="1:2">
      <c r="A10" s="24"/>
      <c r="B10" s="24"/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8" spans="1:1">
      <c r="A18" s="1" t="s">
        <v>102</v>
      </c>
    </row>
    <row r="19" ht="15" spans="3:3">
      <c r="C19" s="23"/>
    </row>
    <row r="20" ht="25.5" customHeight="1" spans="1:7">
      <c r="A20" s="25" t="s">
        <v>6</v>
      </c>
      <c r="B20" s="25" t="s">
        <v>7</v>
      </c>
      <c r="C20" s="25" t="s">
        <v>8</v>
      </c>
      <c r="D20" s="25" t="s">
        <v>9</v>
      </c>
      <c r="E20" s="26" t="s">
        <v>10</v>
      </c>
      <c r="F20" s="27"/>
      <c r="G20" s="28" t="s">
        <v>11</v>
      </c>
    </row>
    <row r="21" spans="1:7">
      <c r="A21" s="29">
        <v>1</v>
      </c>
      <c r="B21" s="29" t="s">
        <v>12</v>
      </c>
      <c r="C21" s="30" t="s">
        <v>325</v>
      </c>
      <c r="D21" s="31">
        <v>154995</v>
      </c>
      <c r="E21" s="32">
        <f>(D21*0.76)</f>
        <v>117796.2</v>
      </c>
      <c r="F21" s="29" t="s">
        <v>14</v>
      </c>
      <c r="G21" s="33">
        <f>E21*A21</f>
        <v>117796.2</v>
      </c>
    </row>
    <row r="22" spans="1:7">
      <c r="A22" s="34"/>
      <c r="B22" s="34"/>
      <c r="C22" s="35" t="s">
        <v>279</v>
      </c>
      <c r="D22" s="36"/>
      <c r="E22" s="37"/>
      <c r="F22" s="34"/>
      <c r="G22" s="38"/>
    </row>
    <row r="23" ht="15" spans="1:7">
      <c r="A23" s="14"/>
      <c r="B23" s="14"/>
      <c r="C23" s="39" t="s">
        <v>326</v>
      </c>
      <c r="D23" s="13"/>
      <c r="E23" s="40"/>
      <c r="F23" s="14"/>
      <c r="G23" s="41"/>
    </row>
    <row r="24" customFormat="1" ht="15" spans="1:8">
      <c r="A24" s="29">
        <v>1</v>
      </c>
      <c r="B24" s="29" t="s">
        <v>12</v>
      </c>
      <c r="C24" s="30" t="s">
        <v>327</v>
      </c>
      <c r="D24" s="31">
        <v>110995</v>
      </c>
      <c r="E24" s="32">
        <f>(D24*0.76)-3000</f>
        <v>81356.2</v>
      </c>
      <c r="F24" s="29" t="s">
        <v>14</v>
      </c>
      <c r="G24" s="33">
        <f>E24*A24</f>
        <v>81356.2</v>
      </c>
      <c r="H24" s="1"/>
    </row>
    <row r="25" customFormat="1" ht="15" spans="1:8">
      <c r="A25" s="34"/>
      <c r="B25" s="34"/>
      <c r="C25" s="35" t="s">
        <v>133</v>
      </c>
      <c r="D25" s="36"/>
      <c r="E25" s="37"/>
      <c r="F25" s="34"/>
      <c r="G25" s="38"/>
      <c r="H25" s="1"/>
    </row>
    <row r="26" customFormat="1" ht="15.75" spans="1:8">
      <c r="A26" s="14"/>
      <c r="B26" s="14"/>
      <c r="C26" s="39" t="s">
        <v>328</v>
      </c>
      <c r="D26" s="13"/>
      <c r="E26" s="40"/>
      <c r="F26" s="14"/>
      <c r="G26" s="41"/>
      <c r="H26" s="1"/>
    </row>
    <row r="27" customFormat="1" ht="15" spans="1:8">
      <c r="A27" s="29">
        <v>1</v>
      </c>
      <c r="B27" s="29" t="s">
        <v>12</v>
      </c>
      <c r="C27" s="30" t="s">
        <v>278</v>
      </c>
      <c r="D27" s="31">
        <v>119995</v>
      </c>
      <c r="E27" s="32">
        <f>D27*0.76</f>
        <v>91196.2</v>
      </c>
      <c r="F27" s="29" t="s">
        <v>14</v>
      </c>
      <c r="G27" s="33">
        <f>E27*A27</f>
        <v>91196.2</v>
      </c>
      <c r="H27" s="1"/>
    </row>
    <row r="28" customFormat="1" ht="15" spans="1:8">
      <c r="A28" s="34"/>
      <c r="B28" s="34"/>
      <c r="C28" s="35" t="s">
        <v>279</v>
      </c>
      <c r="D28" s="36"/>
      <c r="E28" s="37"/>
      <c r="F28" s="34"/>
      <c r="G28" s="38"/>
      <c r="H28" s="1"/>
    </row>
    <row r="29" customFormat="1" ht="15.75" spans="1:8">
      <c r="A29" s="14"/>
      <c r="B29" s="14"/>
      <c r="C29" s="39" t="s">
        <v>280</v>
      </c>
      <c r="D29" s="13"/>
      <c r="E29" s="40"/>
      <c r="F29" s="14"/>
      <c r="G29" s="41"/>
      <c r="H29" s="1"/>
    </row>
    <row r="30" customFormat="1" ht="15" spans="1:8">
      <c r="A30" s="29">
        <v>1</v>
      </c>
      <c r="B30" s="29" t="s">
        <v>12</v>
      </c>
      <c r="C30" s="30" t="s">
        <v>135</v>
      </c>
      <c r="D30" s="31">
        <v>113195</v>
      </c>
      <c r="E30" s="32">
        <f>(D30*0.76)-7000</f>
        <v>79028.2</v>
      </c>
      <c r="F30" s="29" t="s">
        <v>14</v>
      </c>
      <c r="G30" s="33">
        <f>E30*A30</f>
        <v>79028.2</v>
      </c>
      <c r="H30" s="1"/>
    </row>
    <row r="31" customFormat="1" ht="15" spans="1:8">
      <c r="A31" s="34"/>
      <c r="B31" s="34"/>
      <c r="C31" s="35" t="s">
        <v>133</v>
      </c>
      <c r="D31" s="36"/>
      <c r="E31" s="37"/>
      <c r="F31" s="34"/>
      <c r="G31" s="38"/>
      <c r="H31" s="1"/>
    </row>
    <row r="32" customFormat="1" ht="15.75" spans="1:8">
      <c r="A32" s="14"/>
      <c r="B32" s="14"/>
      <c r="C32" s="39" t="s">
        <v>136</v>
      </c>
      <c r="D32" s="13"/>
      <c r="E32" s="40"/>
      <c r="F32" s="14"/>
      <c r="G32" s="41"/>
      <c r="H32" s="1"/>
    </row>
    <row r="33" customFormat="1" ht="15" spans="1:8">
      <c r="A33" s="29">
        <v>2</v>
      </c>
      <c r="B33" s="29" t="s">
        <v>12</v>
      </c>
      <c r="C33" s="30" t="s">
        <v>146</v>
      </c>
      <c r="D33" s="31">
        <v>76595</v>
      </c>
      <c r="E33" s="32">
        <f>(D33*0.76)-7000</f>
        <v>51212.2</v>
      </c>
      <c r="F33" s="29" t="s">
        <v>14</v>
      </c>
      <c r="G33" s="33">
        <f>E33*A33</f>
        <v>102424.4</v>
      </c>
      <c r="H33" s="1"/>
    </row>
    <row r="34" customFormat="1" ht="15" spans="1:8">
      <c r="A34" s="34"/>
      <c r="B34" s="34"/>
      <c r="C34" s="35" t="s">
        <v>76</v>
      </c>
      <c r="D34" s="36"/>
      <c r="E34" s="37"/>
      <c r="F34" s="34"/>
      <c r="G34" s="38"/>
      <c r="H34" s="1"/>
    </row>
    <row r="35" customFormat="1" ht="15.75" spans="1:8">
      <c r="A35" s="14"/>
      <c r="B35" s="14"/>
      <c r="C35" s="39" t="s">
        <v>147</v>
      </c>
      <c r="D35" s="13"/>
      <c r="E35" s="40"/>
      <c r="F35" s="14"/>
      <c r="G35" s="41"/>
      <c r="H35" s="1"/>
    </row>
    <row r="36" customFormat="1" ht="17.25" spans="1:8">
      <c r="A36" s="54" t="s">
        <v>18</v>
      </c>
      <c r="B36" s="65"/>
      <c r="C36" s="65"/>
      <c r="D36" s="55"/>
      <c r="E36" s="56"/>
      <c r="F36" s="14"/>
      <c r="G36" s="58">
        <f>SUM(G21:G35)</f>
        <v>471801.2</v>
      </c>
      <c r="H36" s="1"/>
    </row>
    <row r="37" customFormat="1" ht="15.75" spans="1:8">
      <c r="A37" s="9" t="s">
        <v>103</v>
      </c>
      <c r="B37" s="10"/>
      <c r="C37" s="11"/>
      <c r="D37" s="12"/>
      <c r="E37" s="13"/>
      <c r="F37" s="14"/>
      <c r="G37" s="15">
        <v>197575</v>
      </c>
      <c r="H37" s="1"/>
    </row>
    <row r="38" ht="17.25" spans="1:7">
      <c r="A38" s="54" t="s">
        <v>104</v>
      </c>
      <c r="B38" s="65"/>
      <c r="C38" s="65"/>
      <c r="D38" s="55"/>
      <c r="E38" s="56"/>
      <c r="F38" s="57" t="s">
        <v>14</v>
      </c>
      <c r="G38" s="58">
        <f>SUM(G36:G37)</f>
        <v>669376.2</v>
      </c>
    </row>
    <row r="39" ht="16.5" spans="1:8">
      <c r="A39" s="59"/>
      <c r="B39" s="59"/>
      <c r="C39" s="59"/>
      <c r="D39" s="59"/>
      <c r="E39" s="59"/>
      <c r="F39" s="88"/>
      <c r="G39" s="61"/>
      <c r="H39" s="2"/>
    </row>
    <row r="40" spans="1:8">
      <c r="A40" s="1" t="s">
        <v>19</v>
      </c>
      <c r="H40" s="2"/>
    </row>
    <row r="41" spans="2:8">
      <c r="B41" s="1" t="s">
        <v>20</v>
      </c>
      <c r="H41" s="2"/>
    </row>
    <row r="42" spans="8:8">
      <c r="H42" s="2"/>
    </row>
    <row r="43" spans="1:1">
      <c r="A43" s="1" t="s">
        <v>21</v>
      </c>
    </row>
    <row r="44" customFormat="1" ht="15" spans="1:8">
      <c r="A44" s="2"/>
      <c r="B44" s="1" t="s">
        <v>83</v>
      </c>
      <c r="H44" s="1"/>
    </row>
    <row r="45" customFormat="1" ht="15" spans="1:8">
      <c r="A45" s="2"/>
      <c r="B45" s="1" t="s">
        <v>140</v>
      </c>
      <c r="H45" s="1"/>
    </row>
    <row r="46" spans="2:2">
      <c r="B46" s="1" t="s">
        <v>282</v>
      </c>
    </row>
    <row r="48" spans="1:1">
      <c r="A48" s="1" t="s">
        <v>23</v>
      </c>
    </row>
    <row r="49" spans="2:2">
      <c r="B49" s="1" t="s">
        <v>24</v>
      </c>
    </row>
    <row r="50" spans="2:2">
      <c r="B50" s="114" t="s">
        <v>213</v>
      </c>
    </row>
    <row r="52" spans="2:2">
      <c r="B52" s="1" t="s">
        <v>25</v>
      </c>
    </row>
    <row r="54" spans="2:2">
      <c r="B54" s="1" t="s">
        <v>26</v>
      </c>
    </row>
    <row r="56" spans="3:3">
      <c r="C56" s="114" t="s">
        <v>329</v>
      </c>
    </row>
    <row r="57" spans="3:3">
      <c r="C57" s="114"/>
    </row>
    <row r="58" spans="3:3">
      <c r="C58" s="114"/>
    </row>
    <row r="61" spans="1:1">
      <c r="A61" s="1" t="s">
        <v>27</v>
      </c>
    </row>
    <row r="64" spans="1:1">
      <c r="A64" s="1" t="s">
        <v>28</v>
      </c>
    </row>
    <row r="65" spans="1:1">
      <c r="A65" s="1" t="s">
        <v>29</v>
      </c>
    </row>
    <row r="68" spans="1:4">
      <c r="A68" s="1" t="s">
        <v>96</v>
      </c>
      <c r="D68" s="1" t="s">
        <v>31</v>
      </c>
    </row>
    <row r="71" spans="1:4">
      <c r="A71" s="1" t="s">
        <v>32</v>
      </c>
      <c r="D71" s="1" t="s">
        <v>33</v>
      </c>
    </row>
    <row r="72" spans="1:4">
      <c r="A72" s="1" t="s">
        <v>34</v>
      </c>
      <c r="D72" s="1" t="s">
        <v>35</v>
      </c>
    </row>
    <row r="77" spans="1:5">
      <c r="A77" s="1" t="s">
        <v>330</v>
      </c>
      <c r="D77" s="1" t="s">
        <v>37</v>
      </c>
      <c r="E77" s="1" t="s">
        <v>38</v>
      </c>
    </row>
    <row r="78" spans="1:5">
      <c r="A78" s="1" t="s">
        <v>331</v>
      </c>
      <c r="E78" s="1" t="s">
        <v>40</v>
      </c>
    </row>
  </sheetData>
  <mergeCells count="33">
    <mergeCell ref="A4:B4"/>
    <mergeCell ref="A36:E36"/>
    <mergeCell ref="A38:E38"/>
    <mergeCell ref="A21:A23"/>
    <mergeCell ref="A24:A26"/>
    <mergeCell ref="A27:A29"/>
    <mergeCell ref="A30:A32"/>
    <mergeCell ref="A33:A35"/>
    <mergeCell ref="B21:B23"/>
    <mergeCell ref="B24:B26"/>
    <mergeCell ref="B27:B29"/>
    <mergeCell ref="B30:B32"/>
    <mergeCell ref="B33:B35"/>
    <mergeCell ref="D21:D23"/>
    <mergeCell ref="D24:D26"/>
    <mergeCell ref="D27:D29"/>
    <mergeCell ref="D30:D32"/>
    <mergeCell ref="D33:D35"/>
    <mergeCell ref="E21:E23"/>
    <mergeCell ref="E24:E26"/>
    <mergeCell ref="E27:E29"/>
    <mergeCell ref="E30:E32"/>
    <mergeCell ref="E33:E35"/>
    <mergeCell ref="F21:F23"/>
    <mergeCell ref="F24:F26"/>
    <mergeCell ref="F27:F29"/>
    <mergeCell ref="F30:F32"/>
    <mergeCell ref="F33:F35"/>
    <mergeCell ref="G21:G23"/>
    <mergeCell ref="G24:G26"/>
    <mergeCell ref="G27:G29"/>
    <mergeCell ref="G30:G32"/>
    <mergeCell ref="G33:G35"/>
  </mergeCells>
  <pageMargins left="0.393055555555556" right="0.17" top="0.84" bottom="0.590277777777778" header="0.5" footer="0.196527777777778"/>
  <pageSetup paperSize="1" scale="62" orientation="portrait" horizontalDpi="120" verticalDpi="72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7"/>
  <sheetViews>
    <sheetView workbookViewId="0">
      <selection activeCell="A7" sqref="A7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1.7142857142857" style="1" customWidth="1"/>
    <col min="4" max="4" width="12.5714285714286" style="1" customWidth="1"/>
    <col min="5" max="5" width="14.5714285714286" style="1" customWidth="1"/>
    <col min="6" max="6" width="5.71428571428571" style="1" customWidth="1"/>
    <col min="7" max="7" width="17.1428571428571" style="1" customWidth="1"/>
    <col min="8" max="16384" width="9.14285714285714" style="1"/>
  </cols>
  <sheetData>
    <row r="4" spans="1:2">
      <c r="A4" s="24">
        <v>45761</v>
      </c>
      <c r="B4" s="24"/>
    </row>
    <row r="5" spans="1:2">
      <c r="A5" s="24"/>
      <c r="B5" s="24"/>
    </row>
    <row r="6" spans="1:2">
      <c r="A6" s="24"/>
      <c r="B6" s="24"/>
    </row>
    <row r="7" spans="1:1">
      <c r="A7" s="1" t="s">
        <v>196</v>
      </c>
    </row>
    <row r="8" spans="1:1">
      <c r="A8" s="1" t="s">
        <v>197</v>
      </c>
    </row>
    <row r="9" spans="1:1">
      <c r="A9" s="1" t="s">
        <v>198</v>
      </c>
    </row>
    <row r="10" spans="1:1">
      <c r="A10" s="1" t="s">
        <v>199</v>
      </c>
    </row>
    <row r="13" spans="1:1">
      <c r="A13" s="1" t="s">
        <v>2</v>
      </c>
    </row>
    <row r="15" spans="2:2">
      <c r="B15" s="1" t="s">
        <v>3</v>
      </c>
    </row>
    <row r="16" spans="2:2">
      <c r="B16" s="1" t="s">
        <v>4</v>
      </c>
    </row>
    <row r="18" spans="1:1">
      <c r="A18" s="1" t="s">
        <v>102</v>
      </c>
    </row>
    <row r="19" ht="15" spans="3:3">
      <c r="C19" s="23"/>
    </row>
    <row r="20" ht="25.5" customHeight="1" spans="1:7">
      <c r="A20" s="25" t="s">
        <v>6</v>
      </c>
      <c r="B20" s="25" t="s">
        <v>7</v>
      </c>
      <c r="C20" s="25" t="s">
        <v>8</v>
      </c>
      <c r="D20" s="25" t="s">
        <v>9</v>
      </c>
      <c r="E20" s="26" t="s">
        <v>10</v>
      </c>
      <c r="F20" s="27"/>
      <c r="G20" s="28" t="s">
        <v>11</v>
      </c>
    </row>
    <row r="21" spans="1:7">
      <c r="A21" s="29">
        <v>3</v>
      </c>
      <c r="B21" s="29" t="s">
        <v>12</v>
      </c>
      <c r="C21" s="30" t="s">
        <v>146</v>
      </c>
      <c r="D21" s="31">
        <v>76595</v>
      </c>
      <c r="E21" s="32">
        <f>(D21*0.76)-7000</f>
        <v>51212.2</v>
      </c>
      <c r="F21" s="29" t="s">
        <v>14</v>
      </c>
      <c r="G21" s="33">
        <f>E21*A21</f>
        <v>153636.6</v>
      </c>
    </row>
    <row r="22" spans="1:7">
      <c r="A22" s="34"/>
      <c r="B22" s="34"/>
      <c r="C22" s="35" t="s">
        <v>76</v>
      </c>
      <c r="D22" s="36"/>
      <c r="E22" s="37"/>
      <c r="F22" s="34"/>
      <c r="G22" s="38"/>
    </row>
    <row r="23" ht="15" spans="1:7">
      <c r="A23" s="14"/>
      <c r="B23" s="14"/>
      <c r="C23" s="39" t="s">
        <v>147</v>
      </c>
      <c r="D23" s="13"/>
      <c r="E23" s="40"/>
      <c r="F23" s="14"/>
      <c r="G23" s="41"/>
    </row>
    <row r="24" customFormat="1" ht="15" spans="1:7">
      <c r="A24" s="29">
        <v>1</v>
      </c>
      <c r="B24" s="29" t="s">
        <v>12</v>
      </c>
      <c r="C24" s="30" t="s">
        <v>75</v>
      </c>
      <c r="D24" s="31">
        <v>68995</v>
      </c>
      <c r="E24" s="32">
        <f>(D24*0.76)-7000</f>
        <v>45436.2</v>
      </c>
      <c r="F24" s="29" t="s">
        <v>14</v>
      </c>
      <c r="G24" s="33">
        <f>E24*A24</f>
        <v>45436.2</v>
      </c>
    </row>
    <row r="25" customFormat="1" ht="15" spans="1:7">
      <c r="A25" s="34"/>
      <c r="B25" s="34"/>
      <c r="C25" s="35" t="s">
        <v>76</v>
      </c>
      <c r="D25" s="36"/>
      <c r="E25" s="37"/>
      <c r="F25" s="34"/>
      <c r="G25" s="38"/>
    </row>
    <row r="26" customFormat="1" ht="15.75" spans="1:7">
      <c r="A26" s="14"/>
      <c r="B26" s="14"/>
      <c r="C26" s="39" t="s">
        <v>77</v>
      </c>
      <c r="D26" s="13"/>
      <c r="E26" s="40"/>
      <c r="F26" s="14"/>
      <c r="G26" s="41"/>
    </row>
    <row r="27" ht="17.25" spans="1:7">
      <c r="A27" s="54" t="s">
        <v>18</v>
      </c>
      <c r="B27" s="65"/>
      <c r="C27" s="65"/>
      <c r="D27" s="55"/>
      <c r="E27" s="56"/>
      <c r="F27" s="66" t="s">
        <v>14</v>
      </c>
      <c r="G27" s="58">
        <f>SUM(G21:G26)</f>
        <v>199072.8</v>
      </c>
    </row>
    <row r="28" ht="15" spans="1:7">
      <c r="A28" s="9" t="s">
        <v>103</v>
      </c>
      <c r="B28" s="10"/>
      <c r="C28" s="11"/>
      <c r="D28" s="12"/>
      <c r="E28" s="13"/>
      <c r="F28" s="14" t="s">
        <v>14</v>
      </c>
      <c r="G28" s="15">
        <v>146520</v>
      </c>
    </row>
    <row r="29" customFormat="1" ht="15.75" spans="1:8">
      <c r="A29" s="4" t="s">
        <v>51</v>
      </c>
      <c r="B29" s="16"/>
      <c r="C29" s="16"/>
      <c r="D29" s="5"/>
      <c r="E29" s="6"/>
      <c r="F29" s="17" t="s">
        <v>14</v>
      </c>
      <c r="G29" s="8">
        <v>600</v>
      </c>
      <c r="H29" s="2"/>
    </row>
    <row r="30" ht="17.25" spans="1:7">
      <c r="A30" s="54" t="s">
        <v>104</v>
      </c>
      <c r="B30" s="65"/>
      <c r="C30" s="65"/>
      <c r="D30" s="55"/>
      <c r="E30" s="56"/>
      <c r="F30" s="66" t="s">
        <v>14</v>
      </c>
      <c r="G30" s="58">
        <f>SUM(G27:G29)</f>
        <v>346192.8</v>
      </c>
    </row>
    <row r="31" ht="16.5" spans="1:7">
      <c r="A31" s="59"/>
      <c r="B31" s="59"/>
      <c r="C31" s="59"/>
      <c r="D31" s="59"/>
      <c r="E31" s="59"/>
      <c r="F31" s="88"/>
      <c r="G31" s="61"/>
    </row>
    <row r="32" spans="1:1">
      <c r="A32" s="1" t="s">
        <v>19</v>
      </c>
    </row>
    <row r="33" spans="2:2">
      <c r="B33" s="1" t="s">
        <v>20</v>
      </c>
    </row>
    <row r="34" customFormat="1" ht="15" spans="2:2">
      <c r="B34" s="1"/>
    </row>
    <row r="35" spans="1:1">
      <c r="A35" s="1" t="s">
        <v>21</v>
      </c>
    </row>
    <row r="36" spans="2:2">
      <c r="B36" s="1" t="s">
        <v>83</v>
      </c>
    </row>
    <row r="37" s="2" customFormat="1" spans="2:2">
      <c r="B37" s="1"/>
    </row>
    <row r="38" spans="1:1">
      <c r="A38" s="1" t="s">
        <v>173</v>
      </c>
    </row>
    <row r="39" spans="2:2">
      <c r="B39" s="1" t="s">
        <v>174</v>
      </c>
    </row>
    <row r="40" spans="2:2">
      <c r="B40" s="1" t="s">
        <v>24</v>
      </c>
    </row>
    <row r="41" s="2" customFormat="1" spans="2:2">
      <c r="B41" s="23"/>
    </row>
    <row r="42" spans="2:2">
      <c r="B42" s="1" t="s">
        <v>25</v>
      </c>
    </row>
    <row r="44" spans="2:2">
      <c r="B44" s="1" t="s">
        <v>26</v>
      </c>
    </row>
    <row r="46" spans="2:2">
      <c r="B46" s="23" t="s">
        <v>105</v>
      </c>
    </row>
    <row r="50" spans="1:1">
      <c r="A50" s="1" t="s">
        <v>27</v>
      </c>
    </row>
    <row r="53" spans="1:1">
      <c r="A53" s="1" t="s">
        <v>28</v>
      </c>
    </row>
    <row r="54" spans="1:1">
      <c r="A54" s="1" t="s">
        <v>29</v>
      </c>
    </row>
    <row r="57" spans="1:4">
      <c r="A57" s="1" t="s">
        <v>30</v>
      </c>
      <c r="D57" s="1" t="s">
        <v>31</v>
      </c>
    </row>
    <row r="60" spans="1:4">
      <c r="A60" s="1" t="s">
        <v>32</v>
      </c>
      <c r="D60" s="1" t="s">
        <v>33</v>
      </c>
    </row>
    <row r="61" spans="1:4">
      <c r="A61" s="1" t="s">
        <v>34</v>
      </c>
      <c r="D61" s="1" t="s">
        <v>35</v>
      </c>
    </row>
    <row r="66" spans="1:5">
      <c r="A66" s="1" t="s">
        <v>332</v>
      </c>
      <c r="D66" s="1" t="s">
        <v>37</v>
      </c>
      <c r="E66" s="1" t="s">
        <v>38</v>
      </c>
    </row>
    <row r="67" spans="1:5">
      <c r="A67" s="1" t="s">
        <v>181</v>
      </c>
      <c r="E67" s="1" t="s">
        <v>40</v>
      </c>
    </row>
  </sheetData>
  <mergeCells count="16">
    <mergeCell ref="A4:B4"/>
    <mergeCell ref="A27:E27"/>
    <mergeCell ref="A29:E29"/>
    <mergeCell ref="A30:E30"/>
    <mergeCell ref="A21:A23"/>
    <mergeCell ref="A24:A26"/>
    <mergeCell ref="B21:B23"/>
    <mergeCell ref="B24:B26"/>
    <mergeCell ref="D21:D23"/>
    <mergeCell ref="D24:D26"/>
    <mergeCell ref="E21:E23"/>
    <mergeCell ref="E24:E26"/>
    <mergeCell ref="F21:F23"/>
    <mergeCell ref="F24:F26"/>
    <mergeCell ref="G21:G23"/>
    <mergeCell ref="G24:G26"/>
  </mergeCells>
  <pageMargins left="0.393055555555556" right="0.17" top="0.865972222222222" bottom="0.590277777777778" header="0.5" footer="0.196527777777778"/>
  <pageSetup paperSize="1" scale="72" orientation="portrait" horizontalDpi="120" verticalDpi="72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5"/>
  <sheetViews>
    <sheetView topLeftCell="A35" workbookViewId="0">
      <selection activeCell="E26" sqref="E26"/>
    </sheetView>
  </sheetViews>
  <sheetFormatPr defaultColWidth="9.14285714285714" defaultRowHeight="14.25" outlineLevelCol="6"/>
  <cols>
    <col min="1" max="1" width="6.57142857142857" style="1" customWidth="1"/>
    <col min="2" max="2" width="11.4285714285714" style="1" customWidth="1"/>
    <col min="3" max="3" width="58.1428571428571" style="1" customWidth="1"/>
    <col min="4" max="4" width="12.5714285714286" style="1" customWidth="1"/>
    <col min="5" max="5" width="16.1428571428571" style="1" customWidth="1"/>
    <col min="6" max="6" width="5.71428571428571" style="1" customWidth="1"/>
    <col min="7" max="7" width="15.4285714285714" style="1" customWidth="1"/>
    <col min="8" max="16384" width="9.14285714285714" style="1"/>
  </cols>
  <sheetData>
    <row r="4" spans="1:2">
      <c r="A4" s="24">
        <v>45761</v>
      </c>
      <c r="B4" s="24"/>
    </row>
    <row r="5" spans="1:2">
      <c r="A5" s="24"/>
      <c r="B5" s="24"/>
    </row>
    <row r="6" spans="1:2">
      <c r="A6" s="24"/>
      <c r="B6" s="24"/>
    </row>
    <row r="7" spans="1:2">
      <c r="A7" s="24" t="s">
        <v>333</v>
      </c>
      <c r="B7" s="24"/>
    </row>
    <row r="8" spans="1:1">
      <c r="A8" s="24" t="s">
        <v>334</v>
      </c>
    </row>
    <row r="11" spans="1:1">
      <c r="A11" s="1" t="s">
        <v>2</v>
      </c>
    </row>
    <row r="13" spans="2:2">
      <c r="B13" s="1" t="s">
        <v>3</v>
      </c>
    </row>
    <row r="14" spans="2:2">
      <c r="B14" s="1" t="s">
        <v>4</v>
      </c>
    </row>
    <row r="16" spans="1:1">
      <c r="A16" s="1" t="s">
        <v>5</v>
      </c>
    </row>
    <row r="17" ht="15" spans="3:3">
      <c r="C17" s="23"/>
    </row>
    <row r="18" ht="25.5" customHeight="1" spans="1:7">
      <c r="A18" s="25" t="s">
        <v>6</v>
      </c>
      <c r="B18" s="25" t="s">
        <v>7</v>
      </c>
      <c r="C18" s="25" t="s">
        <v>8</v>
      </c>
      <c r="D18" s="25" t="s">
        <v>9</v>
      </c>
      <c r="E18" s="26" t="s">
        <v>10</v>
      </c>
      <c r="F18" s="27"/>
      <c r="G18" s="28" t="s">
        <v>11</v>
      </c>
    </row>
    <row r="19" spans="1:7">
      <c r="A19" s="29">
        <v>2</v>
      </c>
      <c r="B19" s="29" t="s">
        <v>12</v>
      </c>
      <c r="C19" s="43" t="s">
        <v>335</v>
      </c>
      <c r="D19" s="31">
        <v>14995</v>
      </c>
      <c r="E19" s="32">
        <f>(D19*0.7)</f>
        <v>10496.5</v>
      </c>
      <c r="F19" s="29" t="s">
        <v>14</v>
      </c>
      <c r="G19" s="33">
        <f>E19*A19</f>
        <v>20993</v>
      </c>
    </row>
    <row r="20" spans="1:7">
      <c r="A20" s="34"/>
      <c r="B20" s="34"/>
      <c r="C20" s="47" t="s">
        <v>336</v>
      </c>
      <c r="D20" s="36"/>
      <c r="E20" s="37"/>
      <c r="F20" s="34"/>
      <c r="G20" s="38"/>
    </row>
    <row r="21" spans="1:7">
      <c r="A21" s="34"/>
      <c r="B21" s="34"/>
      <c r="C21" s="47" t="s">
        <v>337</v>
      </c>
      <c r="D21" s="36"/>
      <c r="E21" s="37"/>
      <c r="F21" s="34"/>
      <c r="G21" s="38"/>
    </row>
    <row r="22" ht="15" spans="1:7">
      <c r="A22" s="14"/>
      <c r="B22" s="14"/>
      <c r="C22" s="51" t="s">
        <v>338</v>
      </c>
      <c r="D22" s="13"/>
      <c r="E22" s="40"/>
      <c r="F22" s="14"/>
      <c r="G22" s="41"/>
    </row>
    <row r="23" ht="15" spans="1:7">
      <c r="A23" s="4" t="s">
        <v>51</v>
      </c>
      <c r="B23" s="16"/>
      <c r="C23" s="16"/>
      <c r="D23" s="5"/>
      <c r="E23" s="6"/>
      <c r="F23" s="17" t="s">
        <v>14</v>
      </c>
      <c r="G23" s="8">
        <v>600</v>
      </c>
    </row>
    <row r="24" ht="17.25" spans="1:7">
      <c r="A24" s="54" t="s">
        <v>18</v>
      </c>
      <c r="B24" s="65"/>
      <c r="C24" s="65"/>
      <c r="D24" s="55"/>
      <c r="E24" s="56"/>
      <c r="F24" s="66" t="s">
        <v>14</v>
      </c>
      <c r="G24" s="58">
        <f>SUM(G19:G23)</f>
        <v>21593</v>
      </c>
    </row>
    <row r="25" ht="16.5" spans="1:7">
      <c r="A25" s="59"/>
      <c r="B25" s="59"/>
      <c r="C25" s="59"/>
      <c r="D25" s="59"/>
      <c r="E25" s="59"/>
      <c r="F25" s="88"/>
      <c r="G25" s="61"/>
    </row>
    <row r="26" spans="1:1">
      <c r="A26" s="1" t="s">
        <v>19</v>
      </c>
    </row>
    <row r="27" spans="2:2">
      <c r="B27" s="1" t="s">
        <v>20</v>
      </c>
    </row>
    <row r="29" spans="1:1">
      <c r="A29" s="1" t="s">
        <v>21</v>
      </c>
    </row>
    <row r="30" s="2" customFormat="1" spans="2:2">
      <c r="B30" s="1" t="s">
        <v>339</v>
      </c>
    </row>
    <row r="32" spans="1:1">
      <c r="A32" s="1" t="s">
        <v>23</v>
      </c>
    </row>
    <row r="33" spans="2:2">
      <c r="B33" s="1" t="s">
        <v>24</v>
      </c>
    </row>
    <row r="35" spans="2:2">
      <c r="B35" s="1" t="s">
        <v>25</v>
      </c>
    </row>
    <row r="37" spans="2:2">
      <c r="B37" s="1" t="s">
        <v>26</v>
      </c>
    </row>
    <row r="46" spans="1:1">
      <c r="A46" s="1" t="s">
        <v>27</v>
      </c>
    </row>
    <row r="49" spans="1:1">
      <c r="A49" s="1" t="s">
        <v>28</v>
      </c>
    </row>
    <row r="50" spans="1:1">
      <c r="A50" s="1" t="s">
        <v>29</v>
      </c>
    </row>
    <row r="53" spans="1:4">
      <c r="A53" s="1" t="s">
        <v>96</v>
      </c>
      <c r="D53" s="1" t="s">
        <v>31</v>
      </c>
    </row>
    <row r="56" spans="1:4">
      <c r="A56" s="1" t="s">
        <v>32</v>
      </c>
      <c r="D56" s="1" t="s">
        <v>33</v>
      </c>
    </row>
    <row r="57" spans="1:4">
      <c r="A57" s="1" t="s">
        <v>34</v>
      </c>
      <c r="D57" s="1" t="s">
        <v>35</v>
      </c>
    </row>
    <row r="64" spans="1:5">
      <c r="A64" s="1" t="s">
        <v>340</v>
      </c>
      <c r="D64" s="1" t="s">
        <v>37</v>
      </c>
      <c r="E64" s="1" t="s">
        <v>38</v>
      </c>
    </row>
    <row r="65" spans="1:5">
      <c r="A65" s="1" t="s">
        <v>341</v>
      </c>
      <c r="E65" s="1" t="s">
        <v>40</v>
      </c>
    </row>
  </sheetData>
  <mergeCells count="9">
    <mergeCell ref="A4:B4"/>
    <mergeCell ref="A23:E23"/>
    <mergeCell ref="A24:E24"/>
    <mergeCell ref="A19:A22"/>
    <mergeCell ref="B19:B22"/>
    <mergeCell ref="D19:D22"/>
    <mergeCell ref="E19:E22"/>
    <mergeCell ref="F19:F22"/>
    <mergeCell ref="G19:G22"/>
  </mergeCells>
  <pageMargins left="0.393055555555556" right="0.17" top="0.84" bottom="0.314583333333333" header="0.5" footer="0.590277777777778"/>
  <pageSetup paperSize="1" scale="76" orientation="portrait" horizontalDpi="120" verticalDpi="72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7"/>
  <sheetViews>
    <sheetView topLeftCell="A41" workbookViewId="0">
      <selection activeCell="D21" sqref="D21:D23"/>
    </sheetView>
  </sheetViews>
  <sheetFormatPr defaultColWidth="9.14285714285714" defaultRowHeight="14.25" outlineLevelCol="6"/>
  <cols>
    <col min="1" max="1" width="7.14285714285714" style="1" customWidth="1"/>
    <col min="2" max="2" width="11.8571428571429" style="1" customWidth="1"/>
    <col min="3" max="3" width="53.2857142857143" style="1" customWidth="1"/>
    <col min="4" max="4" width="12" style="1" customWidth="1"/>
    <col min="5" max="5" width="15" style="1" customWidth="1"/>
    <col min="6" max="6" width="6.85714285714286" style="1" customWidth="1"/>
    <col min="7" max="7" width="17.1428571428571" style="1" customWidth="1"/>
    <col min="8" max="16384" width="9.14285714285714" style="1"/>
  </cols>
  <sheetData>
    <row r="4" spans="1:2">
      <c r="A4" s="24">
        <v>45761</v>
      </c>
      <c r="B4" s="24"/>
    </row>
    <row r="5" spans="1:2">
      <c r="A5" s="24"/>
      <c r="B5" s="24"/>
    </row>
    <row r="6" spans="1:2">
      <c r="A6" s="24"/>
      <c r="B6" s="24"/>
    </row>
    <row r="7" spans="1:1">
      <c r="A7" s="1" t="s">
        <v>209</v>
      </c>
    </row>
    <row r="8" spans="1:1">
      <c r="A8" s="1" t="s">
        <v>210</v>
      </c>
    </row>
    <row r="9" spans="1:1">
      <c r="A9" s="1" t="s">
        <v>211</v>
      </c>
    </row>
    <row r="10" spans="1:1">
      <c r="A10" s="1" t="s">
        <v>212</v>
      </c>
    </row>
    <row r="13" spans="1:1">
      <c r="A13" s="1" t="s">
        <v>2</v>
      </c>
    </row>
    <row r="15" spans="2:2">
      <c r="B15" s="1" t="s">
        <v>3</v>
      </c>
    </row>
    <row r="16" spans="2:2">
      <c r="B16" s="1" t="s">
        <v>4</v>
      </c>
    </row>
    <row r="18" spans="1:1">
      <c r="A18" s="1" t="s">
        <v>102</v>
      </c>
    </row>
    <row r="19" ht="15"/>
    <row r="20" ht="30" customHeight="1" spans="1:7">
      <c r="A20" s="25" t="s">
        <v>6</v>
      </c>
      <c r="B20" s="25" t="s">
        <v>7</v>
      </c>
      <c r="C20" s="25" t="s">
        <v>8</v>
      </c>
      <c r="D20" s="25" t="s">
        <v>9</v>
      </c>
      <c r="E20" s="26" t="s">
        <v>10</v>
      </c>
      <c r="F20" s="27"/>
      <c r="G20" s="28" t="s">
        <v>11</v>
      </c>
    </row>
    <row r="21" spans="1:7">
      <c r="A21" s="29">
        <v>2</v>
      </c>
      <c r="B21" s="29" t="s">
        <v>12</v>
      </c>
      <c r="C21" s="30" t="s">
        <v>154</v>
      </c>
      <c r="D21" s="31">
        <v>41995</v>
      </c>
      <c r="E21" s="32">
        <f>(D21*0.76)-4000</f>
        <v>27916.2</v>
      </c>
      <c r="F21" s="29" t="s">
        <v>14</v>
      </c>
      <c r="G21" s="33">
        <f>E21*A21</f>
        <v>55832.4</v>
      </c>
    </row>
    <row r="22" spans="1:7">
      <c r="A22" s="34"/>
      <c r="B22" s="34"/>
      <c r="C22" s="35" t="s">
        <v>72</v>
      </c>
      <c r="D22" s="36"/>
      <c r="E22" s="37"/>
      <c r="F22" s="34"/>
      <c r="G22" s="38"/>
    </row>
    <row r="23" ht="15" spans="1:7">
      <c r="A23" s="14"/>
      <c r="B23" s="14"/>
      <c r="C23" s="39" t="s">
        <v>155</v>
      </c>
      <c r="D23" s="13"/>
      <c r="E23" s="40"/>
      <c r="F23" s="14"/>
      <c r="G23" s="41"/>
    </row>
    <row r="24" ht="17.25" spans="1:7">
      <c r="A24" s="54" t="s">
        <v>18</v>
      </c>
      <c r="B24" s="65"/>
      <c r="C24" s="65"/>
      <c r="D24" s="55"/>
      <c r="E24" s="56"/>
      <c r="F24" s="66" t="s">
        <v>14</v>
      </c>
      <c r="G24" s="58">
        <f>SUM(G21:G23)</f>
        <v>55832.4</v>
      </c>
    </row>
    <row r="25" ht="15" spans="1:7">
      <c r="A25" s="9" t="s">
        <v>103</v>
      </c>
      <c r="B25" s="10"/>
      <c r="C25" s="11"/>
      <c r="D25" s="12"/>
      <c r="E25" s="13"/>
      <c r="F25" s="14" t="s">
        <v>14</v>
      </c>
      <c r="G25" s="15">
        <v>17000</v>
      </c>
    </row>
    <row r="26" ht="15" spans="1:7">
      <c r="A26" s="4" t="s">
        <v>51</v>
      </c>
      <c r="B26" s="16"/>
      <c r="C26" s="16"/>
      <c r="D26" s="5"/>
      <c r="E26" s="6"/>
      <c r="F26" s="17" t="s">
        <v>14</v>
      </c>
      <c r="G26" s="8">
        <v>1000</v>
      </c>
    </row>
    <row r="27" ht="17.25" spans="1:7">
      <c r="A27" s="54" t="s">
        <v>104</v>
      </c>
      <c r="B27" s="65"/>
      <c r="C27" s="65"/>
      <c r="D27" s="55"/>
      <c r="E27" s="56"/>
      <c r="F27" s="66" t="s">
        <v>14</v>
      </c>
      <c r="G27" s="58">
        <f>SUM(G24:G26)</f>
        <v>73832.4</v>
      </c>
    </row>
    <row r="28" ht="16.5" spans="1:7">
      <c r="A28" s="59"/>
      <c r="B28" s="59"/>
      <c r="C28" s="59"/>
      <c r="D28" s="59"/>
      <c r="E28" s="59"/>
      <c r="F28" s="88"/>
      <c r="G28" s="61"/>
    </row>
    <row r="29" spans="1:1">
      <c r="A29" s="1" t="s">
        <v>19</v>
      </c>
    </row>
    <row r="30" spans="2:2">
      <c r="B30" s="1" t="s">
        <v>20</v>
      </c>
    </row>
    <row r="31" customFormat="1" ht="15" spans="2:2">
      <c r="B31" s="1"/>
    </row>
    <row r="32" spans="1:1">
      <c r="A32" s="1" t="s">
        <v>21</v>
      </c>
    </row>
    <row r="33" spans="2:2">
      <c r="B33" s="1" t="s">
        <v>83</v>
      </c>
    </row>
    <row r="34" s="2" customFormat="1" spans="2:2">
      <c r="B34" s="1"/>
    </row>
    <row r="35" spans="1:1">
      <c r="A35" s="1" t="s">
        <v>173</v>
      </c>
    </row>
    <row r="36" spans="2:2">
      <c r="B36" s="1" t="s">
        <v>174</v>
      </c>
    </row>
    <row r="37" spans="2:2">
      <c r="B37" s="1" t="s">
        <v>24</v>
      </c>
    </row>
    <row r="38" s="2" customFormat="1" spans="2:2">
      <c r="B38" s="23" t="s">
        <v>213</v>
      </c>
    </row>
    <row r="39" s="2" customFormat="1" spans="2:2">
      <c r="B39" s="23" t="s">
        <v>214</v>
      </c>
    </row>
    <row r="40" s="2" customFormat="1" spans="2:2">
      <c r="B40" s="23"/>
    </row>
    <row r="41" spans="2:2">
      <c r="B41" s="1" t="s">
        <v>25</v>
      </c>
    </row>
    <row r="43" spans="2:2">
      <c r="B43" s="1" t="s">
        <v>26</v>
      </c>
    </row>
    <row r="46" spans="2:2">
      <c r="B46" s="89"/>
    </row>
    <row r="49" spans="1:1">
      <c r="A49" s="1" t="s">
        <v>27</v>
      </c>
    </row>
    <row r="52" spans="1:1">
      <c r="A52" s="1" t="s">
        <v>28</v>
      </c>
    </row>
    <row r="53" spans="1:1">
      <c r="A53" s="1" t="s">
        <v>29</v>
      </c>
    </row>
    <row r="56" spans="1:4">
      <c r="A56" s="1" t="s">
        <v>30</v>
      </c>
      <c r="D56" s="1" t="s">
        <v>31</v>
      </c>
    </row>
    <row r="59" spans="1:4">
      <c r="A59" s="1" t="s">
        <v>32</v>
      </c>
      <c r="D59" s="1" t="s">
        <v>33</v>
      </c>
    </row>
    <row r="60" spans="1:4">
      <c r="A60" s="1" t="s">
        <v>34</v>
      </c>
      <c r="D60" s="1" t="s">
        <v>35</v>
      </c>
    </row>
    <row r="66" spans="1:5">
      <c r="A66" s="1" t="s">
        <v>342</v>
      </c>
      <c r="D66" s="1" t="s">
        <v>37</v>
      </c>
      <c r="E66" s="1" t="s">
        <v>38</v>
      </c>
    </row>
    <row r="67" spans="1:5">
      <c r="A67" s="1" t="s">
        <v>107</v>
      </c>
      <c r="E67" s="1" t="s">
        <v>40</v>
      </c>
    </row>
  </sheetData>
  <mergeCells count="10">
    <mergeCell ref="A4:B4"/>
    <mergeCell ref="A24:E24"/>
    <mergeCell ref="A26:E26"/>
    <mergeCell ref="A27:E27"/>
    <mergeCell ref="A21:A23"/>
    <mergeCell ref="B21:B23"/>
    <mergeCell ref="D21:D23"/>
    <mergeCell ref="E21:E23"/>
    <mergeCell ref="F21:F23"/>
    <mergeCell ref="G21:G23"/>
  </mergeCells>
  <pageMargins left="0.393055555555556" right="0.17" top="0.865972222222222" bottom="0.629861111111111" header="0.5" footer="0.196527777777778"/>
  <pageSetup paperSize="1" scale="72" orientation="portrait" horizontalDpi="120" verticalDpi="72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0"/>
  <sheetViews>
    <sheetView workbookViewId="0">
      <selection activeCell="A7" sqref="A7"/>
    </sheetView>
  </sheetViews>
  <sheetFormatPr defaultColWidth="9.14285714285714" defaultRowHeight="14.25" outlineLevelCol="6"/>
  <cols>
    <col min="1" max="1" width="6.57142857142857" style="1" customWidth="1"/>
    <col min="2" max="2" width="11.4285714285714" style="1" customWidth="1"/>
    <col min="3" max="3" width="55.4285714285714" style="1" customWidth="1"/>
    <col min="4" max="4" width="12.5714285714286" style="1" customWidth="1"/>
    <col min="5" max="5" width="15.5714285714286" style="1" customWidth="1"/>
    <col min="6" max="6" width="5.71428571428571" style="1" customWidth="1"/>
    <col min="7" max="7" width="15.4285714285714" style="1" customWidth="1"/>
    <col min="8" max="8" width="9.14285714285714" style="1"/>
    <col min="9" max="9" width="12" style="1" customWidth="1"/>
    <col min="10" max="16384" width="9.14285714285714" style="1"/>
  </cols>
  <sheetData>
    <row r="4" spans="1:2">
      <c r="A4" s="24">
        <v>45763</v>
      </c>
      <c r="B4" s="24"/>
    </row>
    <row r="5" spans="1:2">
      <c r="A5" s="24"/>
      <c r="B5" s="24"/>
    </row>
    <row r="6" spans="1:2">
      <c r="A6" s="24"/>
      <c r="B6" s="24"/>
    </row>
    <row r="7" spans="1:2">
      <c r="A7" s="24" t="s">
        <v>343</v>
      </c>
      <c r="B7" s="24"/>
    </row>
    <row r="8" spans="1:1">
      <c r="A8" s="24"/>
    </row>
    <row r="10" spans="1:1">
      <c r="A10" s="1" t="s">
        <v>2</v>
      </c>
    </row>
    <row r="12" spans="2:2">
      <c r="B12" s="1" t="s">
        <v>3</v>
      </c>
    </row>
    <row r="13" spans="2:2">
      <c r="B13" s="1" t="s">
        <v>4</v>
      </c>
    </row>
    <row r="16" spans="1:1">
      <c r="A16" s="1" t="s">
        <v>5</v>
      </c>
    </row>
    <row r="17" ht="15" spans="3:3">
      <c r="C17" s="23"/>
    </row>
    <row r="18" ht="25.5" customHeight="1" spans="1:7">
      <c r="A18" s="25" t="s">
        <v>6</v>
      </c>
      <c r="B18" s="25" t="s">
        <v>7</v>
      </c>
      <c r="C18" s="25" t="s">
        <v>8</v>
      </c>
      <c r="D18" s="25" t="s">
        <v>9</v>
      </c>
      <c r="E18" s="26" t="s">
        <v>10</v>
      </c>
      <c r="F18" s="27"/>
      <c r="G18" s="28" t="s">
        <v>11</v>
      </c>
    </row>
    <row r="19" spans="1:7">
      <c r="A19" s="29">
        <v>1</v>
      </c>
      <c r="B19" s="29" t="s">
        <v>12</v>
      </c>
      <c r="C19" s="43" t="s">
        <v>48</v>
      </c>
      <c r="D19" s="31">
        <v>43595</v>
      </c>
      <c r="E19" s="32">
        <f>(D19*0.76)-1800</f>
        <v>31332.2</v>
      </c>
      <c r="F19" s="29" t="s">
        <v>14</v>
      </c>
      <c r="G19" s="33">
        <f>E19*A19</f>
        <v>31332.2</v>
      </c>
    </row>
    <row r="20" spans="1:7">
      <c r="A20" s="34"/>
      <c r="B20" s="34"/>
      <c r="C20" s="47" t="s">
        <v>45</v>
      </c>
      <c r="D20" s="36"/>
      <c r="E20" s="37"/>
      <c r="F20" s="34"/>
      <c r="G20" s="38"/>
    </row>
    <row r="21" spans="1:7">
      <c r="A21" s="34"/>
      <c r="B21" s="34"/>
      <c r="C21" s="47" t="s">
        <v>49</v>
      </c>
      <c r="D21" s="36"/>
      <c r="E21" s="37"/>
      <c r="F21" s="34"/>
      <c r="G21" s="38"/>
    </row>
    <row r="22" ht="15" spans="1:7">
      <c r="A22" s="14"/>
      <c r="B22" s="14"/>
      <c r="C22" s="51" t="s">
        <v>50</v>
      </c>
      <c r="D22" s="13"/>
      <c r="E22" s="40"/>
      <c r="F22" s="14"/>
      <c r="G22" s="41"/>
    </row>
    <row r="23" spans="1:7">
      <c r="A23" s="29">
        <v>1</v>
      </c>
      <c r="B23" s="42" t="s">
        <v>12</v>
      </c>
      <c r="C23" s="43" t="s">
        <v>111</v>
      </c>
      <c r="D23" s="44">
        <v>48695</v>
      </c>
      <c r="E23" s="32">
        <f>(D23*0.76)-1800</f>
        <v>35208.2</v>
      </c>
      <c r="F23" s="29" t="s">
        <v>14</v>
      </c>
      <c r="G23" s="45">
        <f>E23*A23</f>
        <v>35208.2</v>
      </c>
    </row>
    <row r="24" spans="1:7">
      <c r="A24" s="34"/>
      <c r="B24" s="46"/>
      <c r="C24" s="47" t="s">
        <v>45</v>
      </c>
      <c r="D24" s="48"/>
      <c r="E24" s="37"/>
      <c r="F24" s="34"/>
      <c r="G24" s="49"/>
    </row>
    <row r="25" spans="1:7">
      <c r="A25" s="34"/>
      <c r="B25" s="46"/>
      <c r="C25" s="47" t="s">
        <v>112</v>
      </c>
      <c r="D25" s="48"/>
      <c r="E25" s="37"/>
      <c r="F25" s="34"/>
      <c r="G25" s="49"/>
    </row>
    <row r="26" ht="15" spans="1:7">
      <c r="A26" s="14"/>
      <c r="B26" s="50"/>
      <c r="C26" s="51" t="s">
        <v>113</v>
      </c>
      <c r="D26" s="52"/>
      <c r="E26" s="40"/>
      <c r="F26" s="14"/>
      <c r="G26" s="53"/>
    </row>
    <row r="27" ht="15" spans="1:7">
      <c r="A27" s="4" t="s">
        <v>51</v>
      </c>
      <c r="B27" s="16"/>
      <c r="C27" s="16"/>
      <c r="D27" s="5"/>
      <c r="E27" s="6"/>
      <c r="F27" s="17" t="s">
        <v>14</v>
      </c>
      <c r="G27" s="8">
        <v>600</v>
      </c>
    </row>
    <row r="28" ht="17.25" spans="1:7">
      <c r="A28" s="54" t="s">
        <v>18</v>
      </c>
      <c r="B28" s="65"/>
      <c r="C28" s="65"/>
      <c r="D28" s="55"/>
      <c r="E28" s="56"/>
      <c r="F28" s="66" t="s">
        <v>14</v>
      </c>
      <c r="G28" s="58">
        <f>SUM(G19:G27)</f>
        <v>67140.4</v>
      </c>
    </row>
    <row r="29" ht="16.5" spans="1:7">
      <c r="A29" s="59"/>
      <c r="B29" s="59"/>
      <c r="C29" s="59"/>
      <c r="D29" s="59"/>
      <c r="E29" s="59"/>
      <c r="F29" s="88"/>
      <c r="G29" s="61"/>
    </row>
    <row r="30" spans="1:1">
      <c r="A30" s="1" t="s">
        <v>19</v>
      </c>
    </row>
    <row r="31" spans="2:2">
      <c r="B31" s="1" t="s">
        <v>20</v>
      </c>
    </row>
    <row r="33" spans="1:1">
      <c r="A33" s="1" t="s">
        <v>60</v>
      </c>
    </row>
    <row r="34" spans="2:2">
      <c r="B34" s="1" t="s">
        <v>61</v>
      </c>
    </row>
    <row r="36" spans="1:1">
      <c r="A36" s="1" t="s">
        <v>21</v>
      </c>
    </row>
    <row r="37" s="2" customFormat="1" spans="2:2">
      <c r="B37" s="1" t="s">
        <v>62</v>
      </c>
    </row>
    <row r="39" spans="1:1">
      <c r="A39" s="1" t="s">
        <v>23</v>
      </c>
    </row>
    <row r="40" spans="2:2">
      <c r="B40" s="1" t="s">
        <v>24</v>
      </c>
    </row>
    <row r="42" spans="2:2">
      <c r="B42" s="1" t="s">
        <v>25</v>
      </c>
    </row>
    <row r="44" spans="2:2">
      <c r="B44" s="1" t="s">
        <v>26</v>
      </c>
    </row>
    <row r="51" spans="1:1">
      <c r="A51" s="1" t="s">
        <v>27</v>
      </c>
    </row>
    <row r="54" spans="1:1">
      <c r="A54" s="1" t="s">
        <v>28</v>
      </c>
    </row>
    <row r="55" spans="1:1">
      <c r="A55" s="1" t="s">
        <v>29</v>
      </c>
    </row>
    <row r="58" spans="1:4">
      <c r="A58" s="1" t="s">
        <v>96</v>
      </c>
      <c r="D58" s="1" t="s">
        <v>31</v>
      </c>
    </row>
    <row r="61" spans="1:4">
      <c r="A61" s="1" t="s">
        <v>32</v>
      </c>
      <c r="D61" s="1" t="s">
        <v>33</v>
      </c>
    </row>
    <row r="62" spans="1:4">
      <c r="A62" s="1" t="s">
        <v>34</v>
      </c>
      <c r="D62" s="1" t="s">
        <v>35</v>
      </c>
    </row>
    <row r="69" spans="1:5">
      <c r="A69" s="1" t="s">
        <v>344</v>
      </c>
      <c r="D69" s="1" t="s">
        <v>37</v>
      </c>
      <c r="E69" s="1" t="s">
        <v>38</v>
      </c>
    </row>
    <row r="70" spans="1:5">
      <c r="A70" s="1" t="s">
        <v>345</v>
      </c>
      <c r="E70" s="1" t="s">
        <v>40</v>
      </c>
    </row>
  </sheetData>
  <mergeCells count="15">
    <mergeCell ref="A4:B4"/>
    <mergeCell ref="A27:E27"/>
    <mergeCell ref="A28:E28"/>
    <mergeCell ref="A19:A22"/>
    <mergeCell ref="A23:A26"/>
    <mergeCell ref="B19:B22"/>
    <mergeCell ref="B23:B26"/>
    <mergeCell ref="D19:D22"/>
    <mergeCell ref="D23:D26"/>
    <mergeCell ref="E19:E22"/>
    <mergeCell ref="E23:E26"/>
    <mergeCell ref="F19:F22"/>
    <mergeCell ref="F23:F26"/>
    <mergeCell ref="G19:G22"/>
    <mergeCell ref="G23:G26"/>
  </mergeCells>
  <pageMargins left="0.393055555555556" right="0.17" top="0.84" bottom="0.590277777777778" header="0.5" footer="0.196527777777778"/>
  <pageSetup paperSize="1" scale="70" orientation="portrait" horizontalDpi="120" verticalDpi="72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0"/>
  <sheetViews>
    <sheetView workbookViewId="0">
      <selection activeCell="A7" sqref="A7"/>
    </sheetView>
  </sheetViews>
  <sheetFormatPr defaultColWidth="9.14285714285714" defaultRowHeight="14.25" outlineLevelCol="6"/>
  <cols>
    <col min="1" max="1" width="6.57142857142857" style="1" customWidth="1"/>
    <col min="2" max="2" width="11.4285714285714" style="1" customWidth="1"/>
    <col min="3" max="3" width="53.5714285714286" style="1" customWidth="1"/>
    <col min="4" max="4" width="12.5714285714286" style="1" customWidth="1"/>
    <col min="5" max="5" width="16.1428571428571" style="1" customWidth="1"/>
    <col min="6" max="6" width="5.71428571428571" style="1" customWidth="1"/>
    <col min="7" max="7" width="15.4285714285714" style="1" customWidth="1"/>
    <col min="8" max="16384" width="9.14285714285714" style="1"/>
  </cols>
  <sheetData>
    <row r="4" spans="1:2">
      <c r="A4" s="24">
        <v>45763</v>
      </c>
      <c r="B4" s="24"/>
    </row>
    <row r="5" spans="1:2">
      <c r="A5" s="24"/>
      <c r="B5" s="24"/>
    </row>
    <row r="6" spans="1:2">
      <c r="A6" s="24"/>
      <c r="B6" s="24"/>
    </row>
    <row r="7" spans="1:2">
      <c r="A7" s="24" t="s">
        <v>346</v>
      </c>
      <c r="B7" s="24"/>
    </row>
    <row r="8" spans="1:1">
      <c r="A8" s="24" t="s">
        <v>347</v>
      </c>
    </row>
    <row r="11" spans="1:1">
      <c r="A11" s="1" t="s">
        <v>2</v>
      </c>
    </row>
    <row r="13" spans="2:2">
      <c r="B13" s="1" t="s">
        <v>3</v>
      </c>
    </row>
    <row r="14" spans="2:2">
      <c r="B14" s="1" t="s">
        <v>4</v>
      </c>
    </row>
    <row r="17" spans="1:1">
      <c r="A17" s="1" t="s">
        <v>5</v>
      </c>
    </row>
    <row r="18" ht="15" spans="3:3">
      <c r="C18" s="23"/>
    </row>
    <row r="19" ht="25.5" customHeight="1" spans="1:7">
      <c r="A19" s="25" t="s">
        <v>6</v>
      </c>
      <c r="B19" s="25" t="s">
        <v>7</v>
      </c>
      <c r="C19" s="25" t="s">
        <v>8</v>
      </c>
      <c r="D19" s="25" t="s">
        <v>9</v>
      </c>
      <c r="E19" s="26" t="s">
        <v>10</v>
      </c>
      <c r="F19" s="27"/>
      <c r="G19" s="28" t="s">
        <v>11</v>
      </c>
    </row>
    <row r="20" spans="1:7">
      <c r="A20" s="29">
        <v>2</v>
      </c>
      <c r="B20" s="29" t="s">
        <v>12</v>
      </c>
      <c r="C20" s="30" t="s">
        <v>164</v>
      </c>
      <c r="D20" s="31">
        <v>80495</v>
      </c>
      <c r="E20" s="32">
        <f>(D20*0.76)-2500</f>
        <v>58676.2</v>
      </c>
      <c r="F20" s="29" t="s">
        <v>14</v>
      </c>
      <c r="G20" s="33">
        <f>E20*A20</f>
        <v>117352.4</v>
      </c>
    </row>
    <row r="21" spans="1:7">
      <c r="A21" s="34"/>
      <c r="B21" s="34"/>
      <c r="C21" s="35" t="s">
        <v>133</v>
      </c>
      <c r="D21" s="36"/>
      <c r="E21" s="37"/>
      <c r="F21" s="34"/>
      <c r="G21" s="38"/>
    </row>
    <row r="22" ht="15" spans="1:7">
      <c r="A22" s="14"/>
      <c r="B22" s="14"/>
      <c r="C22" s="39" t="s">
        <v>165</v>
      </c>
      <c r="D22" s="13"/>
      <c r="E22" s="40"/>
      <c r="F22" s="14"/>
      <c r="G22" s="41"/>
    </row>
    <row r="23" ht="15" spans="1:7">
      <c r="A23" s="4" t="s">
        <v>51</v>
      </c>
      <c r="B23" s="16"/>
      <c r="C23" s="16"/>
      <c r="D23" s="5"/>
      <c r="E23" s="6"/>
      <c r="F23" s="17" t="s">
        <v>14</v>
      </c>
      <c r="G23" s="8">
        <v>600</v>
      </c>
    </row>
    <row r="24" ht="17.25" spans="1:7">
      <c r="A24" s="54" t="s">
        <v>18</v>
      </c>
      <c r="B24" s="65"/>
      <c r="C24" s="65"/>
      <c r="D24" s="55"/>
      <c r="E24" s="56"/>
      <c r="F24" s="66" t="s">
        <v>14</v>
      </c>
      <c r="G24" s="58">
        <f>SUM(G20:G23)</f>
        <v>117952.4</v>
      </c>
    </row>
    <row r="25" ht="16.5" spans="1:7">
      <c r="A25" s="59"/>
      <c r="B25" s="59"/>
      <c r="C25" s="59"/>
      <c r="D25" s="59"/>
      <c r="E25" s="59"/>
      <c r="F25" s="88"/>
      <c r="G25" s="61"/>
    </row>
    <row r="26" spans="1:1">
      <c r="A26" s="1" t="s">
        <v>19</v>
      </c>
    </row>
    <row r="27" spans="2:2">
      <c r="B27" s="1" t="s">
        <v>20</v>
      </c>
    </row>
    <row r="29" spans="1:1">
      <c r="A29" s="1" t="s">
        <v>60</v>
      </c>
    </row>
    <row r="30" s="2" customFormat="1" spans="2:2">
      <c r="B30" s="18" t="s">
        <v>137</v>
      </c>
    </row>
    <row r="31" s="2" customFormat="1" spans="2:2">
      <c r="B31" s="19" t="s">
        <v>138</v>
      </c>
    </row>
    <row r="32" s="2" customFormat="1" spans="2:2">
      <c r="B32" s="19" t="s">
        <v>139</v>
      </c>
    </row>
    <row r="33" s="2" customFormat="1" spans="2:2">
      <c r="B33" s="115"/>
    </row>
    <row r="34" spans="1:1">
      <c r="A34" s="1" t="s">
        <v>21</v>
      </c>
    </row>
    <row r="35" s="2" customFormat="1" spans="2:2">
      <c r="B35" s="1" t="s">
        <v>140</v>
      </c>
    </row>
    <row r="36" s="2" customFormat="1"/>
    <row r="37" spans="1:1">
      <c r="A37" s="1" t="s">
        <v>23</v>
      </c>
    </row>
    <row r="38" spans="2:2">
      <c r="B38" s="1" t="s">
        <v>24</v>
      </c>
    </row>
    <row r="40" spans="2:2">
      <c r="B40" s="1" t="s">
        <v>25</v>
      </c>
    </row>
    <row r="42" spans="2:2">
      <c r="B42" s="1" t="s">
        <v>26</v>
      </c>
    </row>
    <row r="51" spans="1:1">
      <c r="A51" s="1" t="s">
        <v>27</v>
      </c>
    </row>
    <row r="54" spans="1:1">
      <c r="A54" s="1" t="s">
        <v>28</v>
      </c>
    </row>
    <row r="55" spans="1:1">
      <c r="A55" s="1" t="s">
        <v>29</v>
      </c>
    </row>
    <row r="58" spans="1:4">
      <c r="A58" s="1" t="s">
        <v>96</v>
      </c>
      <c r="D58" s="1" t="s">
        <v>31</v>
      </c>
    </row>
    <row r="61" spans="1:4">
      <c r="A61" s="1" t="s">
        <v>32</v>
      </c>
      <c r="D61" s="1" t="s">
        <v>33</v>
      </c>
    </row>
    <row r="62" spans="1:4">
      <c r="A62" s="1" t="s">
        <v>34</v>
      </c>
      <c r="D62" s="1" t="s">
        <v>35</v>
      </c>
    </row>
    <row r="69" spans="1:5">
      <c r="A69" s="1" t="s">
        <v>348</v>
      </c>
      <c r="D69" s="1" t="s">
        <v>37</v>
      </c>
      <c r="E69" s="1" t="s">
        <v>38</v>
      </c>
    </row>
    <row r="70" spans="1:5">
      <c r="A70" s="1" t="s">
        <v>168</v>
      </c>
      <c r="E70" s="1" t="s">
        <v>40</v>
      </c>
    </row>
  </sheetData>
  <mergeCells count="9">
    <mergeCell ref="A4:B4"/>
    <mergeCell ref="A23:E23"/>
    <mergeCell ref="A24:E24"/>
    <mergeCell ref="A20:A22"/>
    <mergeCell ref="B20:B22"/>
    <mergeCell ref="D20:D22"/>
    <mergeCell ref="E20:E22"/>
    <mergeCell ref="F20:F22"/>
    <mergeCell ref="G20:G22"/>
  </mergeCells>
  <pageMargins left="0.393055555555556" right="0.17" top="0.84" bottom="0.590277777777778" header="0.5" footer="0.196527777777778"/>
  <pageSetup paperSize="1" scale="70" orientation="portrait" horizontalDpi="120" verticalDpi="72"/>
  <headerFooter alignWithMargins="0"/>
  <rowBreaks count="1" manualBreakCount="1">
    <brk id="70" max="16383" man="1"/>
  </rowBreaks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1"/>
  <sheetViews>
    <sheetView workbookViewId="0">
      <selection activeCell="A7" sqref="A7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3" style="1" customWidth="1"/>
    <col min="4" max="4" width="12.5714285714286" style="1" customWidth="1"/>
    <col min="5" max="5" width="15.5714285714286" style="1" customWidth="1"/>
    <col min="6" max="6" width="5.71428571428571" style="1" customWidth="1"/>
    <col min="7" max="7" width="16.5714285714286" style="1" customWidth="1"/>
    <col min="8" max="16384" width="9.14285714285714" style="1"/>
  </cols>
  <sheetData>
    <row r="4" spans="1:2">
      <c r="A4" s="24">
        <v>45768</v>
      </c>
      <c r="B4" s="24"/>
    </row>
    <row r="5" spans="1:2">
      <c r="A5" s="24"/>
      <c r="B5" s="24"/>
    </row>
    <row r="6" spans="1:2">
      <c r="A6" s="24"/>
      <c r="B6" s="24"/>
    </row>
    <row r="7" spans="1:1">
      <c r="A7" s="24" t="s">
        <v>349</v>
      </c>
    </row>
    <row r="8" spans="1:1">
      <c r="A8" s="24" t="s">
        <v>350</v>
      </c>
    </row>
    <row r="9" spans="1:1">
      <c r="A9" s="1" t="s">
        <v>351</v>
      </c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7" spans="1:1">
      <c r="A17" s="1" t="s">
        <v>102</v>
      </c>
    </row>
    <row r="18" ht="15" spans="3:3">
      <c r="C18" s="64" t="s">
        <v>43</v>
      </c>
    </row>
    <row r="19" ht="25.5" customHeight="1" spans="1:7">
      <c r="A19" s="25" t="s">
        <v>6</v>
      </c>
      <c r="B19" s="25" t="s">
        <v>7</v>
      </c>
      <c r="C19" s="25" t="s">
        <v>8</v>
      </c>
      <c r="D19" s="25" t="s">
        <v>9</v>
      </c>
      <c r="E19" s="26" t="s">
        <v>10</v>
      </c>
      <c r="F19" s="27"/>
      <c r="G19" s="28" t="s">
        <v>11</v>
      </c>
    </row>
    <row r="20" customFormat="1" ht="15" spans="1:7">
      <c r="A20" s="29">
        <v>1</v>
      </c>
      <c r="B20" s="29" t="s">
        <v>12</v>
      </c>
      <c r="C20" s="30" t="s">
        <v>250</v>
      </c>
      <c r="D20" s="31">
        <v>29995</v>
      </c>
      <c r="E20" s="32">
        <f>(D20*0.76)-4000</f>
        <v>18796.2</v>
      </c>
      <c r="F20" s="29" t="s">
        <v>14</v>
      </c>
      <c r="G20" s="33">
        <f>E20*A20</f>
        <v>18796.2</v>
      </c>
    </row>
    <row r="21" customFormat="1" ht="15" spans="1:7">
      <c r="A21" s="34"/>
      <c r="B21" s="34"/>
      <c r="C21" s="35" t="s">
        <v>72</v>
      </c>
      <c r="D21" s="36"/>
      <c r="E21" s="37"/>
      <c r="F21" s="34"/>
      <c r="G21" s="38"/>
    </row>
    <row r="22" customFormat="1" ht="15.75" spans="1:7">
      <c r="A22" s="14"/>
      <c r="B22" s="14"/>
      <c r="C22" s="39" t="s">
        <v>251</v>
      </c>
      <c r="D22" s="13"/>
      <c r="E22" s="40"/>
      <c r="F22" s="14"/>
      <c r="G22" s="41"/>
    </row>
    <row r="23" customFormat="1" ht="15" spans="1:7">
      <c r="A23" s="29">
        <v>1</v>
      </c>
      <c r="B23" s="29" t="s">
        <v>12</v>
      </c>
      <c r="C23" s="30" t="s">
        <v>71</v>
      </c>
      <c r="D23" s="31">
        <v>32995</v>
      </c>
      <c r="E23" s="32">
        <f>(D23*0.76)-4000</f>
        <v>21076.2</v>
      </c>
      <c r="F23" s="29" t="s">
        <v>14</v>
      </c>
      <c r="G23" s="33">
        <f>E23*A23</f>
        <v>21076.2</v>
      </c>
    </row>
    <row r="24" customFormat="1" ht="15" spans="1:7">
      <c r="A24" s="34"/>
      <c r="B24" s="34"/>
      <c r="C24" s="35" t="s">
        <v>72</v>
      </c>
      <c r="D24" s="36"/>
      <c r="E24" s="37"/>
      <c r="F24" s="34"/>
      <c r="G24" s="38"/>
    </row>
    <row r="25" customFormat="1" ht="15.75" spans="1:7">
      <c r="A25" s="14"/>
      <c r="B25" s="14"/>
      <c r="C25" s="39" t="s">
        <v>73</v>
      </c>
      <c r="D25" s="13"/>
      <c r="E25" s="40"/>
      <c r="F25" s="14"/>
      <c r="G25" s="41"/>
    </row>
    <row r="26" customFormat="1" ht="15" spans="1:7">
      <c r="A26" s="29">
        <v>3</v>
      </c>
      <c r="B26" s="29" t="s">
        <v>12</v>
      </c>
      <c r="C26" s="30" t="s">
        <v>154</v>
      </c>
      <c r="D26" s="31">
        <v>41995</v>
      </c>
      <c r="E26" s="32">
        <f>(D26*0.76)-4000</f>
        <v>27916.2</v>
      </c>
      <c r="F26" s="29" t="s">
        <v>14</v>
      </c>
      <c r="G26" s="33">
        <f>E26*A26</f>
        <v>83748.6</v>
      </c>
    </row>
    <row r="27" customFormat="1" ht="15" spans="1:7">
      <c r="A27" s="34"/>
      <c r="B27" s="34"/>
      <c r="C27" s="35" t="s">
        <v>72</v>
      </c>
      <c r="D27" s="36"/>
      <c r="E27" s="37"/>
      <c r="F27" s="34"/>
      <c r="G27" s="38"/>
    </row>
    <row r="28" customFormat="1" ht="15.75" spans="1:7">
      <c r="A28" s="14"/>
      <c r="B28" s="14"/>
      <c r="C28" s="39" t="s">
        <v>155</v>
      </c>
      <c r="D28" s="13"/>
      <c r="E28" s="40"/>
      <c r="F28" s="14"/>
      <c r="G28" s="41"/>
    </row>
    <row r="29" customFormat="1" ht="15" spans="1:7">
      <c r="A29" s="29">
        <v>2</v>
      </c>
      <c r="B29" s="29" t="s">
        <v>12</v>
      </c>
      <c r="C29" s="30" t="s">
        <v>68</v>
      </c>
      <c r="D29" s="31">
        <v>49995</v>
      </c>
      <c r="E29" s="32">
        <f>(D29*0.76)-4000</f>
        <v>33996.2</v>
      </c>
      <c r="F29" s="29" t="s">
        <v>14</v>
      </c>
      <c r="G29" s="33">
        <f>E29*A29</f>
        <v>67992.4</v>
      </c>
    </row>
    <row r="30" customFormat="1" ht="15" spans="1:7">
      <c r="A30" s="34"/>
      <c r="B30" s="34"/>
      <c r="C30" s="35" t="s">
        <v>69</v>
      </c>
      <c r="D30" s="36"/>
      <c r="E30" s="37"/>
      <c r="F30" s="34"/>
      <c r="G30" s="38"/>
    </row>
    <row r="31" customFormat="1" ht="15.75" spans="1:7">
      <c r="A31" s="14"/>
      <c r="B31" s="14"/>
      <c r="C31" s="39" t="s">
        <v>70</v>
      </c>
      <c r="D31" s="13"/>
      <c r="E31" s="40"/>
      <c r="F31" s="14"/>
      <c r="G31" s="41"/>
    </row>
    <row r="32" ht="17.25" spans="1:7">
      <c r="A32" s="54" t="s">
        <v>18</v>
      </c>
      <c r="B32" s="65"/>
      <c r="C32" s="65"/>
      <c r="D32" s="55"/>
      <c r="E32" s="56"/>
      <c r="F32" s="66" t="s">
        <v>14</v>
      </c>
      <c r="G32" s="58">
        <f>SUM(G20:G31)</f>
        <v>191613.4</v>
      </c>
    </row>
    <row r="33" ht="15" spans="1:7">
      <c r="A33" s="9" t="s">
        <v>103</v>
      </c>
      <c r="B33" s="10"/>
      <c r="C33" s="11"/>
      <c r="D33" s="12"/>
      <c r="E33" s="13"/>
      <c r="F33" s="14" t="s">
        <v>14</v>
      </c>
      <c r="G33" s="15">
        <v>97650</v>
      </c>
    </row>
    <row r="34" customFormat="1" ht="15.75" spans="1:8">
      <c r="A34" s="4" t="s">
        <v>51</v>
      </c>
      <c r="B34" s="16"/>
      <c r="C34" s="16"/>
      <c r="D34" s="5"/>
      <c r="E34" s="6"/>
      <c r="F34" s="17" t="s">
        <v>14</v>
      </c>
      <c r="G34" s="8">
        <v>600</v>
      </c>
      <c r="H34" s="2"/>
    </row>
    <row r="35" ht="17.25" spans="1:7">
      <c r="A35" s="54" t="s">
        <v>104</v>
      </c>
      <c r="B35" s="65"/>
      <c r="C35" s="65"/>
      <c r="D35" s="55"/>
      <c r="E35" s="56"/>
      <c r="F35" s="66" t="s">
        <v>14</v>
      </c>
      <c r="G35" s="58">
        <f>SUM(G32:G34)</f>
        <v>289863.4</v>
      </c>
    </row>
    <row r="36" ht="16.5" spans="1:7">
      <c r="A36" s="59"/>
      <c r="B36" s="59"/>
      <c r="C36" s="59"/>
      <c r="D36" s="59"/>
      <c r="E36" s="59"/>
      <c r="F36" s="88"/>
      <c r="G36" s="61"/>
    </row>
    <row r="37" spans="1:1">
      <c r="A37" s="1" t="s">
        <v>19</v>
      </c>
    </row>
    <row r="38" spans="2:2">
      <c r="B38" s="1" t="s">
        <v>20</v>
      </c>
    </row>
    <row r="40" spans="1:1">
      <c r="A40" s="1" t="s">
        <v>21</v>
      </c>
    </row>
    <row r="41" customFormat="1" ht="15" spans="1:2">
      <c r="A41" s="2"/>
      <c r="B41" s="1" t="s">
        <v>83</v>
      </c>
    </row>
    <row r="42" s="2" customFormat="1"/>
    <row r="43" spans="1:1">
      <c r="A43" s="1" t="s">
        <v>23</v>
      </c>
    </row>
    <row r="44" spans="2:2">
      <c r="B44" s="1" t="s">
        <v>24</v>
      </c>
    </row>
    <row r="45" spans="2:2">
      <c r="B45" s="23" t="s">
        <v>105</v>
      </c>
    </row>
    <row r="46" spans="2:2">
      <c r="B46" s="113"/>
    </row>
    <row r="47" spans="2:2">
      <c r="B47" s="1" t="s">
        <v>25</v>
      </c>
    </row>
    <row r="49" spans="2:2">
      <c r="B49" s="1" t="s">
        <v>26</v>
      </c>
    </row>
    <row r="50" spans="2:2">
      <c r="B50" s="114"/>
    </row>
    <row r="52" spans="2:2">
      <c r="B52" s="23"/>
    </row>
    <row r="54" spans="1:1">
      <c r="A54" s="1" t="s">
        <v>27</v>
      </c>
    </row>
    <row r="57" spans="1:1">
      <c r="A57" s="1" t="s">
        <v>28</v>
      </c>
    </row>
    <row r="58" spans="1:1">
      <c r="A58" s="1" t="s">
        <v>29</v>
      </c>
    </row>
    <row r="61" spans="1:4">
      <c r="A61" s="1" t="s">
        <v>96</v>
      </c>
      <c r="D61" s="1" t="s">
        <v>31</v>
      </c>
    </row>
    <row r="64" spans="1:4">
      <c r="A64" s="1" t="s">
        <v>32</v>
      </c>
      <c r="D64" s="1" t="s">
        <v>33</v>
      </c>
    </row>
    <row r="65" spans="1:4">
      <c r="A65" s="1" t="s">
        <v>34</v>
      </c>
      <c r="D65" s="1" t="s">
        <v>35</v>
      </c>
    </row>
    <row r="70" spans="1:5">
      <c r="A70" s="1" t="s">
        <v>352</v>
      </c>
      <c r="D70" s="1" t="s">
        <v>37</v>
      </c>
      <c r="E70" s="1" t="s">
        <v>38</v>
      </c>
    </row>
    <row r="71" spans="1:5">
      <c r="A71" s="1" t="s">
        <v>120</v>
      </c>
      <c r="E71" s="1" t="s">
        <v>40</v>
      </c>
    </row>
  </sheetData>
  <mergeCells count="28">
    <mergeCell ref="A4:B4"/>
    <mergeCell ref="A32:E32"/>
    <mergeCell ref="A34:E34"/>
    <mergeCell ref="A35:E35"/>
    <mergeCell ref="A20:A22"/>
    <mergeCell ref="A23:A25"/>
    <mergeCell ref="A26:A28"/>
    <mergeCell ref="A29:A31"/>
    <mergeCell ref="B20:B22"/>
    <mergeCell ref="B23:B25"/>
    <mergeCell ref="B26:B28"/>
    <mergeCell ref="B29:B31"/>
    <mergeCell ref="D20:D22"/>
    <mergeCell ref="D23:D25"/>
    <mergeCell ref="D26:D28"/>
    <mergeCell ref="D29:D31"/>
    <mergeCell ref="E20:E22"/>
    <mergeCell ref="E23:E25"/>
    <mergeCell ref="E26:E28"/>
    <mergeCell ref="E29:E31"/>
    <mergeCell ref="F20:F22"/>
    <mergeCell ref="F23:F25"/>
    <mergeCell ref="F26:F28"/>
    <mergeCell ref="F29:F31"/>
    <mergeCell ref="G20:G22"/>
    <mergeCell ref="G23:G25"/>
    <mergeCell ref="G26:G28"/>
    <mergeCell ref="G29:G31"/>
  </mergeCells>
  <pageMargins left="0.432638888888889" right="0.17" top="0.84" bottom="0.590277777777778" header="0.511805555555556" footer="0.196527777777778"/>
  <pageSetup paperSize="1" scale="68" orientation="portrait" horizontalDpi="120" verticalDpi="72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1"/>
  <sheetViews>
    <sheetView topLeftCell="A49" workbookViewId="0">
      <selection activeCell="A70" sqref="A70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3" style="1" customWidth="1"/>
    <col min="4" max="4" width="12.5714285714286" style="1" customWidth="1"/>
    <col min="5" max="5" width="15.5714285714286" style="1" customWidth="1"/>
    <col min="6" max="6" width="5.71428571428571" style="1" customWidth="1"/>
    <col min="7" max="7" width="16.5714285714286" style="1" customWidth="1"/>
    <col min="8" max="16384" width="9.14285714285714" style="1"/>
  </cols>
  <sheetData>
    <row r="4" spans="1:2">
      <c r="A4" s="24">
        <v>45768</v>
      </c>
      <c r="B4" s="24"/>
    </row>
    <row r="5" spans="1:2">
      <c r="A5" s="24"/>
      <c r="B5" s="24"/>
    </row>
    <row r="6" spans="1:2">
      <c r="A6" s="24"/>
      <c r="B6" s="24"/>
    </row>
    <row r="7" spans="1:1">
      <c r="A7" s="24" t="s">
        <v>349</v>
      </c>
    </row>
    <row r="8" spans="1:1">
      <c r="A8" s="24" t="s">
        <v>350</v>
      </c>
    </row>
    <row r="9" spans="1:1">
      <c r="A9" s="1" t="s">
        <v>351</v>
      </c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7" spans="1:1">
      <c r="A17" s="1" t="s">
        <v>102</v>
      </c>
    </row>
    <row r="18" ht="15" spans="3:3">
      <c r="C18" s="64" t="s">
        <v>52</v>
      </c>
    </row>
    <row r="19" ht="25.5" customHeight="1" spans="1:7">
      <c r="A19" s="25" t="s">
        <v>6</v>
      </c>
      <c r="B19" s="25" t="s">
        <v>7</v>
      </c>
      <c r="C19" s="25" t="s">
        <v>8</v>
      </c>
      <c r="D19" s="25" t="s">
        <v>9</v>
      </c>
      <c r="E19" s="26" t="s">
        <v>10</v>
      </c>
      <c r="F19" s="27"/>
      <c r="G19" s="28" t="s">
        <v>11</v>
      </c>
    </row>
    <row r="20" customFormat="1" ht="15" spans="1:7">
      <c r="A20" s="29">
        <v>1</v>
      </c>
      <c r="B20" s="29" t="s">
        <v>12</v>
      </c>
      <c r="C20" s="30" t="s">
        <v>94</v>
      </c>
      <c r="D20" s="31">
        <v>42595</v>
      </c>
      <c r="E20" s="32">
        <f>(D20*0.76)-7000</f>
        <v>25372.2</v>
      </c>
      <c r="F20" s="29" t="s">
        <v>14</v>
      </c>
      <c r="G20" s="33">
        <f>E20*A20</f>
        <v>25372.2</v>
      </c>
    </row>
    <row r="21" customFormat="1" ht="15" spans="1:7">
      <c r="A21" s="34"/>
      <c r="B21" s="34"/>
      <c r="C21" s="35" t="s">
        <v>76</v>
      </c>
      <c r="D21" s="36"/>
      <c r="E21" s="37"/>
      <c r="F21" s="34"/>
      <c r="G21" s="38"/>
    </row>
    <row r="22" customFormat="1" ht="15.75" spans="1:7">
      <c r="A22" s="14"/>
      <c r="B22" s="14"/>
      <c r="C22" s="39" t="s">
        <v>95</v>
      </c>
      <c r="D22" s="13"/>
      <c r="E22" s="40"/>
      <c r="F22" s="14"/>
      <c r="G22" s="41"/>
    </row>
    <row r="23" customFormat="1" ht="15" spans="1:7">
      <c r="A23" s="29">
        <v>1</v>
      </c>
      <c r="B23" s="29" t="s">
        <v>12</v>
      </c>
      <c r="C23" s="30" t="s">
        <v>78</v>
      </c>
      <c r="D23" s="31">
        <v>46595</v>
      </c>
      <c r="E23" s="32">
        <f>(D23*0.76)-7000</f>
        <v>28412.2</v>
      </c>
      <c r="F23" s="29" t="s">
        <v>14</v>
      </c>
      <c r="G23" s="33">
        <f>E23*A23</f>
        <v>28412.2</v>
      </c>
    </row>
    <row r="24" customFormat="1" ht="15" spans="1:7">
      <c r="A24" s="34"/>
      <c r="B24" s="34"/>
      <c r="C24" s="35" t="s">
        <v>76</v>
      </c>
      <c r="D24" s="36"/>
      <c r="E24" s="37"/>
      <c r="F24" s="34"/>
      <c r="G24" s="38"/>
    </row>
    <row r="25" customFormat="1" ht="15.75" spans="1:7">
      <c r="A25" s="14"/>
      <c r="B25" s="14"/>
      <c r="C25" s="39" t="s">
        <v>79</v>
      </c>
      <c r="D25" s="13"/>
      <c r="E25" s="40"/>
      <c r="F25" s="14"/>
      <c r="G25" s="41"/>
    </row>
    <row r="26" customFormat="1" ht="15" spans="1:7">
      <c r="A26" s="29">
        <v>3</v>
      </c>
      <c r="B26" s="29" t="s">
        <v>12</v>
      </c>
      <c r="C26" s="30" t="s">
        <v>156</v>
      </c>
      <c r="D26" s="31">
        <v>59595</v>
      </c>
      <c r="E26" s="32">
        <f>(D26*0.76)-7000</f>
        <v>38292.2</v>
      </c>
      <c r="F26" s="29" t="s">
        <v>14</v>
      </c>
      <c r="G26" s="33">
        <f>E26*A26</f>
        <v>114876.6</v>
      </c>
    </row>
    <row r="27" customFormat="1" ht="15" spans="1:7">
      <c r="A27" s="34"/>
      <c r="B27" s="34"/>
      <c r="C27" s="35" t="s">
        <v>76</v>
      </c>
      <c r="D27" s="36"/>
      <c r="E27" s="37"/>
      <c r="F27" s="34"/>
      <c r="G27" s="38"/>
    </row>
    <row r="28" customFormat="1" ht="15.75" spans="1:7">
      <c r="A28" s="14"/>
      <c r="B28" s="14"/>
      <c r="C28" s="39" t="s">
        <v>157</v>
      </c>
      <c r="D28" s="13"/>
      <c r="E28" s="40"/>
      <c r="F28" s="14"/>
      <c r="G28" s="41"/>
    </row>
    <row r="29" customFormat="1" ht="15" spans="1:7">
      <c r="A29" s="29">
        <v>2</v>
      </c>
      <c r="B29" s="29" t="s">
        <v>12</v>
      </c>
      <c r="C29" s="30" t="s">
        <v>75</v>
      </c>
      <c r="D29" s="31">
        <v>68995</v>
      </c>
      <c r="E29" s="32">
        <f>(D29*0.76)-7000</f>
        <v>45436.2</v>
      </c>
      <c r="F29" s="29" t="s">
        <v>14</v>
      </c>
      <c r="G29" s="33">
        <f>E29*A29</f>
        <v>90872.4</v>
      </c>
    </row>
    <row r="30" customFormat="1" ht="15" spans="1:7">
      <c r="A30" s="34"/>
      <c r="B30" s="34"/>
      <c r="C30" s="35" t="s">
        <v>76</v>
      </c>
      <c r="D30" s="36"/>
      <c r="E30" s="37"/>
      <c r="F30" s="34"/>
      <c r="G30" s="38"/>
    </row>
    <row r="31" customFormat="1" ht="15.75" spans="1:7">
      <c r="A31" s="14"/>
      <c r="B31" s="14"/>
      <c r="C31" s="39" t="s">
        <v>77</v>
      </c>
      <c r="D31" s="13"/>
      <c r="E31" s="40"/>
      <c r="F31" s="14"/>
      <c r="G31" s="41"/>
    </row>
    <row r="32" ht="17.25" spans="1:7">
      <c r="A32" s="54" t="s">
        <v>18</v>
      </c>
      <c r="B32" s="65"/>
      <c r="C32" s="65"/>
      <c r="D32" s="55"/>
      <c r="E32" s="56"/>
      <c r="F32" s="66" t="s">
        <v>14</v>
      </c>
      <c r="G32" s="58">
        <f>SUM(G20:G31)</f>
        <v>259533.4</v>
      </c>
    </row>
    <row r="33" ht="15" spans="1:7">
      <c r="A33" s="9" t="s">
        <v>103</v>
      </c>
      <c r="B33" s="10"/>
      <c r="C33" s="11"/>
      <c r="D33" s="12"/>
      <c r="E33" s="13"/>
      <c r="F33" s="14" t="s">
        <v>14</v>
      </c>
      <c r="G33" s="15">
        <v>97650</v>
      </c>
    </row>
    <row r="34" customFormat="1" ht="15.75" spans="1:8">
      <c r="A34" s="4" t="s">
        <v>51</v>
      </c>
      <c r="B34" s="16"/>
      <c r="C34" s="16"/>
      <c r="D34" s="5"/>
      <c r="E34" s="6"/>
      <c r="F34" s="17" t="s">
        <v>14</v>
      </c>
      <c r="G34" s="8">
        <v>600</v>
      </c>
      <c r="H34" s="2"/>
    </row>
    <row r="35" ht="17.25" spans="1:7">
      <c r="A35" s="54" t="s">
        <v>104</v>
      </c>
      <c r="B35" s="65"/>
      <c r="C35" s="65"/>
      <c r="D35" s="55"/>
      <c r="E35" s="56"/>
      <c r="F35" s="66" t="s">
        <v>14</v>
      </c>
      <c r="G35" s="58">
        <f>SUM(G32:G34)</f>
        <v>357783.4</v>
      </c>
    </row>
    <row r="36" ht="16.5" spans="1:7">
      <c r="A36" s="59"/>
      <c r="B36" s="59"/>
      <c r="C36" s="59"/>
      <c r="D36" s="59"/>
      <c r="E36" s="59"/>
      <c r="F36" s="88"/>
      <c r="G36" s="61"/>
    </row>
    <row r="37" spans="1:1">
      <c r="A37" s="1" t="s">
        <v>19</v>
      </c>
    </row>
    <row r="38" spans="2:2">
      <c r="B38" s="1" t="s">
        <v>20</v>
      </c>
    </row>
    <row r="40" spans="1:1">
      <c r="A40" s="1" t="s">
        <v>21</v>
      </c>
    </row>
    <row r="41" customFormat="1" ht="15" spans="1:2">
      <c r="A41" s="2"/>
      <c r="B41" s="1" t="s">
        <v>83</v>
      </c>
    </row>
    <row r="42" s="2" customFormat="1"/>
    <row r="43" spans="1:1">
      <c r="A43" s="1" t="s">
        <v>23</v>
      </c>
    </row>
    <row r="44" spans="2:2">
      <c r="B44" s="1" t="s">
        <v>24</v>
      </c>
    </row>
    <row r="45" spans="2:2">
      <c r="B45" s="23" t="s">
        <v>105</v>
      </c>
    </row>
    <row r="46" spans="2:2">
      <c r="B46" s="113"/>
    </row>
    <row r="47" spans="2:2">
      <c r="B47" s="1" t="s">
        <v>25</v>
      </c>
    </row>
    <row r="49" spans="2:2">
      <c r="B49" s="1" t="s">
        <v>26</v>
      </c>
    </row>
    <row r="50" spans="2:2">
      <c r="B50" s="114"/>
    </row>
    <row r="52" spans="2:2">
      <c r="B52" s="23"/>
    </row>
    <row r="54" spans="1:1">
      <c r="A54" s="1" t="s">
        <v>27</v>
      </c>
    </row>
    <row r="57" spans="1:1">
      <c r="A57" s="1" t="s">
        <v>28</v>
      </c>
    </row>
    <row r="58" spans="1:1">
      <c r="A58" s="1" t="s">
        <v>29</v>
      </c>
    </row>
    <row r="61" spans="1:4">
      <c r="A61" s="1" t="s">
        <v>96</v>
      </c>
      <c r="D61" s="1" t="s">
        <v>31</v>
      </c>
    </row>
    <row r="64" spans="1:4">
      <c r="A64" s="1" t="s">
        <v>32</v>
      </c>
      <c r="D64" s="1" t="s">
        <v>33</v>
      </c>
    </row>
    <row r="65" spans="1:4">
      <c r="A65" s="1" t="s">
        <v>34</v>
      </c>
      <c r="D65" s="1" t="s">
        <v>35</v>
      </c>
    </row>
    <row r="70" spans="1:5">
      <c r="A70" s="1" t="s">
        <v>353</v>
      </c>
      <c r="D70" s="1" t="s">
        <v>37</v>
      </c>
      <c r="E70" s="1" t="s">
        <v>38</v>
      </c>
    </row>
    <row r="71" spans="1:5">
      <c r="A71" s="1" t="s">
        <v>243</v>
      </c>
      <c r="E71" s="1" t="s">
        <v>40</v>
      </c>
    </row>
  </sheetData>
  <mergeCells count="28">
    <mergeCell ref="A4:B4"/>
    <mergeCell ref="A32:E32"/>
    <mergeCell ref="A34:E34"/>
    <mergeCell ref="A35:E35"/>
    <mergeCell ref="A20:A22"/>
    <mergeCell ref="A23:A25"/>
    <mergeCell ref="A26:A28"/>
    <mergeCell ref="A29:A31"/>
    <mergeCell ref="B20:B22"/>
    <mergeCell ref="B23:B25"/>
    <mergeCell ref="B26:B28"/>
    <mergeCell ref="B29:B31"/>
    <mergeCell ref="D20:D22"/>
    <mergeCell ref="D23:D25"/>
    <mergeCell ref="D26:D28"/>
    <mergeCell ref="D29:D31"/>
    <mergeCell ref="E20:E22"/>
    <mergeCell ref="E23:E25"/>
    <mergeCell ref="E26:E28"/>
    <mergeCell ref="E29:E31"/>
    <mergeCell ref="F20:F22"/>
    <mergeCell ref="F23:F25"/>
    <mergeCell ref="F26:F28"/>
    <mergeCell ref="F29:F31"/>
    <mergeCell ref="G20:G22"/>
    <mergeCell ref="G23:G25"/>
    <mergeCell ref="G26:G28"/>
    <mergeCell ref="G29:G31"/>
  </mergeCells>
  <pageMargins left="0.432638888888889" right="0.17" top="0.84" bottom="0.590277777777778" header="0.511805555555556" footer="0.196527777777778"/>
  <pageSetup paperSize="1" scale="68" orientation="portrait" horizontalDpi="120" verticalDpi="72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9"/>
  <sheetViews>
    <sheetView workbookViewId="0">
      <selection activeCell="A7" sqref="A7"/>
    </sheetView>
  </sheetViews>
  <sheetFormatPr defaultColWidth="9.14285714285714" defaultRowHeight="14.25" outlineLevelCol="6"/>
  <cols>
    <col min="1" max="1" width="6.57142857142857" style="1" customWidth="1"/>
    <col min="2" max="2" width="11.4285714285714" style="1" customWidth="1"/>
    <col min="3" max="3" width="52.7142857142857" style="1" customWidth="1"/>
    <col min="4" max="4" width="12.5714285714286" style="1" customWidth="1"/>
    <col min="5" max="5" width="16.1428571428571" style="1" customWidth="1"/>
    <col min="6" max="6" width="5.71428571428571" style="1" customWidth="1"/>
    <col min="7" max="7" width="17.8571428571429" style="1" customWidth="1"/>
    <col min="8" max="8" width="9.14285714285714" style="1"/>
    <col min="9" max="9" width="10.4285714285714" style="1" customWidth="1"/>
    <col min="10" max="16383" width="9.14285714285714" style="1"/>
  </cols>
  <sheetData>
    <row r="4" spans="1:2">
      <c r="A4" s="24">
        <v>45768</v>
      </c>
      <c r="B4" s="24"/>
    </row>
    <row r="5" spans="1:2">
      <c r="A5" s="24"/>
      <c r="B5" s="24"/>
    </row>
    <row r="6" spans="1:2">
      <c r="A6" s="24"/>
      <c r="B6" s="24"/>
    </row>
    <row r="7" spans="1:1">
      <c r="A7" s="1" t="s">
        <v>354</v>
      </c>
    </row>
    <row r="8" spans="1:1">
      <c r="A8" s="1" t="s">
        <v>355</v>
      </c>
    </row>
    <row r="9" spans="1:1">
      <c r="A9" s="1" t="s">
        <v>356</v>
      </c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7" spans="1:1">
      <c r="A17" s="1" t="s">
        <v>5</v>
      </c>
    </row>
    <row r="18" ht="15"/>
    <row r="19" ht="25.5" customHeight="1" spans="1:7">
      <c r="A19" s="25" t="s">
        <v>6</v>
      </c>
      <c r="B19" s="25" t="s">
        <v>7</v>
      </c>
      <c r="C19" s="25" t="s">
        <v>8</v>
      </c>
      <c r="D19" s="25" t="s">
        <v>9</v>
      </c>
      <c r="E19" s="26" t="s">
        <v>10</v>
      </c>
      <c r="F19" s="27"/>
      <c r="G19" s="28" t="s">
        <v>11</v>
      </c>
    </row>
    <row r="20" spans="1:7">
      <c r="A20" s="29">
        <v>1</v>
      </c>
      <c r="B20" s="29" t="s">
        <v>12</v>
      </c>
      <c r="C20" s="30" t="s">
        <v>146</v>
      </c>
      <c r="D20" s="31">
        <v>76595</v>
      </c>
      <c r="E20" s="32">
        <f>(D20*0.76)-7000</f>
        <v>51212.2</v>
      </c>
      <c r="F20" s="29" t="s">
        <v>14</v>
      </c>
      <c r="G20" s="33">
        <f>E20*A20</f>
        <v>51212.2</v>
      </c>
    </row>
    <row r="21" spans="1:7">
      <c r="A21" s="34"/>
      <c r="B21" s="34"/>
      <c r="C21" s="35" t="s">
        <v>76</v>
      </c>
      <c r="D21" s="36"/>
      <c r="E21" s="37"/>
      <c r="F21" s="34"/>
      <c r="G21" s="38"/>
    </row>
    <row r="22" ht="15" spans="1:7">
      <c r="A22" s="14"/>
      <c r="B22" s="14"/>
      <c r="C22" s="39" t="s">
        <v>147</v>
      </c>
      <c r="D22" s="13"/>
      <c r="E22" s="40"/>
      <c r="F22" s="14"/>
      <c r="G22" s="41"/>
    </row>
    <row r="23" ht="15" spans="1:7">
      <c r="A23" s="4" t="s">
        <v>51</v>
      </c>
      <c r="B23" s="16"/>
      <c r="C23" s="16"/>
      <c r="D23" s="5"/>
      <c r="E23" s="6"/>
      <c r="F23" s="7" t="s">
        <v>14</v>
      </c>
      <c r="G23" s="8">
        <v>600</v>
      </c>
    </row>
    <row r="24" ht="17.25" spans="1:7">
      <c r="A24" s="54" t="s">
        <v>18</v>
      </c>
      <c r="B24" s="65"/>
      <c r="C24" s="65"/>
      <c r="D24" s="55"/>
      <c r="E24" s="56"/>
      <c r="F24" s="66" t="s">
        <v>14</v>
      </c>
      <c r="G24" s="58">
        <f>SUM(G20:G23)</f>
        <v>51812.2</v>
      </c>
    </row>
    <row r="25" ht="16.5" spans="1:7">
      <c r="A25" s="59"/>
      <c r="B25" s="59"/>
      <c r="C25" s="59"/>
      <c r="D25" s="59"/>
      <c r="E25" s="59"/>
      <c r="F25" s="88"/>
      <c r="G25" s="61"/>
    </row>
    <row r="26" spans="1:1">
      <c r="A26" s="1" t="s">
        <v>19</v>
      </c>
    </row>
    <row r="27" spans="2:2">
      <c r="B27" s="1" t="s">
        <v>20</v>
      </c>
    </row>
    <row r="29" s="1" customFormat="1" spans="1:1">
      <c r="A29" s="1" t="s">
        <v>60</v>
      </c>
    </row>
    <row r="30" s="1" customFormat="1" spans="2:2">
      <c r="B30" s="1" t="s">
        <v>80</v>
      </c>
    </row>
    <row r="31" s="2" customFormat="1" spans="2:2">
      <c r="B31" s="1" t="s">
        <v>81</v>
      </c>
    </row>
    <row r="32" s="2" customFormat="1" spans="2:2">
      <c r="B32" s="1" t="s">
        <v>82</v>
      </c>
    </row>
    <row r="34" spans="1:1">
      <c r="A34" s="1" t="s">
        <v>21</v>
      </c>
    </row>
    <row r="35" s="1" customFormat="1" spans="2:2">
      <c r="B35" s="1" t="s">
        <v>83</v>
      </c>
    </row>
    <row r="36" s="2" customFormat="1" spans="2:2">
      <c r="B36" s="1"/>
    </row>
    <row r="37" spans="1:1">
      <c r="A37" s="1" t="s">
        <v>23</v>
      </c>
    </row>
    <row r="38" spans="2:2">
      <c r="B38" s="1" t="s">
        <v>24</v>
      </c>
    </row>
    <row r="40" spans="2:2">
      <c r="B40" s="1" t="s">
        <v>25</v>
      </c>
    </row>
    <row r="42" spans="2:2">
      <c r="B42" s="1" t="s">
        <v>26</v>
      </c>
    </row>
    <row r="45" spans="2:2">
      <c r="B45" s="114" t="s">
        <v>357</v>
      </c>
    </row>
    <row r="50" spans="1:1">
      <c r="A50" s="1" t="s">
        <v>27</v>
      </c>
    </row>
    <row r="53" spans="1:1">
      <c r="A53" s="1" t="s">
        <v>28</v>
      </c>
    </row>
    <row r="54" spans="1:1">
      <c r="A54" s="1" t="s">
        <v>29</v>
      </c>
    </row>
    <row r="58" spans="1:4">
      <c r="A58" s="1" t="s">
        <v>30</v>
      </c>
      <c r="D58" s="1" t="s">
        <v>31</v>
      </c>
    </row>
    <row r="61" spans="1:4">
      <c r="A61" s="1" t="s">
        <v>32</v>
      </c>
      <c r="D61" s="1" t="s">
        <v>33</v>
      </c>
    </row>
    <row r="62" spans="1:4">
      <c r="A62" s="1" t="s">
        <v>34</v>
      </c>
      <c r="D62" s="1" t="s">
        <v>35</v>
      </c>
    </row>
    <row r="68" spans="1:5">
      <c r="A68" s="1" t="s">
        <v>358</v>
      </c>
      <c r="D68" s="1" t="s">
        <v>37</v>
      </c>
      <c r="E68" s="1" t="s">
        <v>38</v>
      </c>
    </row>
    <row r="69" spans="1:5">
      <c r="A69" s="1" t="s">
        <v>181</v>
      </c>
      <c r="E69" s="1" t="s">
        <v>40</v>
      </c>
    </row>
  </sheetData>
  <mergeCells count="9">
    <mergeCell ref="A4:B4"/>
    <mergeCell ref="A23:E23"/>
    <mergeCell ref="A24:E24"/>
    <mergeCell ref="A20:A22"/>
    <mergeCell ref="B20:B22"/>
    <mergeCell ref="D20:D22"/>
    <mergeCell ref="E20:E22"/>
    <mergeCell ref="F20:F22"/>
    <mergeCell ref="G20:G22"/>
  </mergeCells>
  <pageMargins left="0.393055555555556" right="0.17" top="0.84" bottom="0.590277777777778" header="0.5" footer="0.196527777777778"/>
  <pageSetup paperSize="1" scale="71" orientation="portrait" horizontalDpi="120" verticalDpi="7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6"/>
  <sheetViews>
    <sheetView workbookViewId="0">
      <selection activeCell="C16" sqref="C16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3" style="1" customWidth="1"/>
    <col min="4" max="4" width="12.5714285714286" style="1" customWidth="1"/>
    <col min="5" max="5" width="15.5714285714286" style="1" customWidth="1"/>
    <col min="6" max="6" width="5.71428571428571" style="1" customWidth="1"/>
    <col min="7" max="7" width="16.5714285714286" style="1" customWidth="1"/>
    <col min="8" max="16384" width="9.14285714285714" style="1"/>
  </cols>
  <sheetData>
    <row r="4" spans="1:2">
      <c r="A4" s="24">
        <v>45750</v>
      </c>
      <c r="B4" s="24"/>
    </row>
    <row r="5" spans="1:2">
      <c r="A5" s="24"/>
      <c r="B5" s="24"/>
    </row>
    <row r="6" spans="1:2">
      <c r="A6" s="24"/>
      <c r="B6" s="24"/>
    </row>
    <row r="7" spans="1:1">
      <c r="A7" s="24" t="s">
        <v>108</v>
      </c>
    </row>
    <row r="8" spans="1:1">
      <c r="A8" s="24" t="s">
        <v>109</v>
      </c>
    </row>
    <row r="9" spans="1:1">
      <c r="A9" s="1" t="s">
        <v>110</v>
      </c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7" spans="1:1">
      <c r="A17" s="1" t="s">
        <v>102</v>
      </c>
    </row>
    <row r="18" ht="15" spans="3:3">
      <c r="C18" s="23"/>
    </row>
    <row r="19" ht="25.5" customHeight="1" spans="1:7">
      <c r="A19" s="25" t="s">
        <v>6</v>
      </c>
      <c r="B19" s="25" t="s">
        <v>7</v>
      </c>
      <c r="C19" s="25" t="s">
        <v>8</v>
      </c>
      <c r="D19" s="25" t="s">
        <v>9</v>
      </c>
      <c r="E19" s="26" t="s">
        <v>10</v>
      </c>
      <c r="F19" s="27"/>
      <c r="G19" s="28" t="s">
        <v>11</v>
      </c>
    </row>
    <row r="20" customFormat="1" ht="15" spans="1:7">
      <c r="A20" s="29">
        <v>1</v>
      </c>
      <c r="B20" s="42" t="s">
        <v>12</v>
      </c>
      <c r="C20" s="43" t="s">
        <v>111</v>
      </c>
      <c r="D20" s="44">
        <v>48695</v>
      </c>
      <c r="E20" s="32">
        <f>(D20*0.76)-1800</f>
        <v>35208.2</v>
      </c>
      <c r="F20" s="29" t="s">
        <v>14</v>
      </c>
      <c r="G20" s="45">
        <f>E20*A20</f>
        <v>35208.2</v>
      </c>
    </row>
    <row r="21" customFormat="1" ht="15" spans="1:7">
      <c r="A21" s="34"/>
      <c r="B21" s="46"/>
      <c r="C21" s="47" t="s">
        <v>45</v>
      </c>
      <c r="D21" s="48"/>
      <c r="E21" s="37"/>
      <c r="F21" s="34"/>
      <c r="G21" s="49"/>
    </row>
    <row r="22" customFormat="1" ht="15" spans="1:7">
      <c r="A22" s="34"/>
      <c r="B22" s="46"/>
      <c r="C22" s="47" t="s">
        <v>112</v>
      </c>
      <c r="D22" s="48"/>
      <c r="E22" s="37"/>
      <c r="F22" s="34"/>
      <c r="G22" s="49"/>
    </row>
    <row r="23" customFormat="1" ht="15.75" spans="1:7">
      <c r="A23" s="14"/>
      <c r="B23" s="50"/>
      <c r="C23" s="51" t="s">
        <v>113</v>
      </c>
      <c r="D23" s="52"/>
      <c r="E23" s="40"/>
      <c r="F23" s="14"/>
      <c r="G23" s="53"/>
    </row>
    <row r="24" ht="17.25" spans="1:7">
      <c r="A24" s="54" t="s">
        <v>18</v>
      </c>
      <c r="B24" s="65"/>
      <c r="C24" s="65"/>
      <c r="D24" s="55"/>
      <c r="E24" s="56"/>
      <c r="F24" s="66" t="s">
        <v>14</v>
      </c>
      <c r="G24" s="58">
        <f>SUM(G20:G23)</f>
        <v>35208.2</v>
      </c>
    </row>
    <row r="25" ht="15" spans="1:7">
      <c r="A25" s="9" t="s">
        <v>103</v>
      </c>
      <c r="B25" s="10"/>
      <c r="C25" s="11"/>
      <c r="D25" s="12"/>
      <c r="E25" s="13"/>
      <c r="F25" s="14" t="s">
        <v>14</v>
      </c>
      <c r="G25" s="15">
        <v>1200</v>
      </c>
    </row>
    <row r="26" customFormat="1" ht="15.75" spans="1:8">
      <c r="A26" s="4" t="s">
        <v>51</v>
      </c>
      <c r="B26" s="16"/>
      <c r="C26" s="16"/>
      <c r="D26" s="5"/>
      <c r="E26" s="6"/>
      <c r="F26" s="17" t="s">
        <v>14</v>
      </c>
      <c r="G26" s="8">
        <v>600</v>
      </c>
      <c r="H26" s="2"/>
    </row>
    <row r="27" ht="17.25" spans="1:7">
      <c r="A27" s="54" t="s">
        <v>104</v>
      </c>
      <c r="B27" s="65"/>
      <c r="C27" s="65"/>
      <c r="D27" s="55"/>
      <c r="E27" s="56"/>
      <c r="F27" s="66" t="s">
        <v>14</v>
      </c>
      <c r="G27" s="58">
        <f>SUM(G24:G26)</f>
        <v>37008.2</v>
      </c>
    </row>
    <row r="28" ht="16.5" spans="1:7">
      <c r="A28" s="59"/>
      <c r="B28" s="59"/>
      <c r="C28" s="59"/>
      <c r="D28" s="59"/>
      <c r="E28" s="59"/>
      <c r="F28" s="88"/>
      <c r="G28" s="61"/>
    </row>
    <row r="29" spans="1:1">
      <c r="A29" s="1" t="s">
        <v>19</v>
      </c>
    </row>
    <row r="30" spans="2:2">
      <c r="B30" s="1" t="s">
        <v>20</v>
      </c>
    </row>
    <row r="32" spans="1:1">
      <c r="A32" s="1" t="s">
        <v>21</v>
      </c>
    </row>
    <row r="33" customFormat="1" ht="15" spans="1:2">
      <c r="A33" s="2"/>
      <c r="B33" s="1" t="s">
        <v>62</v>
      </c>
    </row>
    <row r="34" s="2" customFormat="1"/>
    <row r="35" spans="1:1">
      <c r="A35" s="1" t="s">
        <v>23</v>
      </c>
    </row>
    <row r="36" spans="2:2">
      <c r="B36" s="1" t="s">
        <v>24</v>
      </c>
    </row>
    <row r="37" spans="2:2">
      <c r="B37" s="23" t="s">
        <v>105</v>
      </c>
    </row>
    <row r="38" spans="2:2">
      <c r="B38" s="113"/>
    </row>
    <row r="39" spans="2:2">
      <c r="B39" s="1" t="s">
        <v>25</v>
      </c>
    </row>
    <row r="41" spans="2:2">
      <c r="B41" s="1" t="s">
        <v>26</v>
      </c>
    </row>
    <row r="44" spans="2:2">
      <c r="B44" s="114"/>
    </row>
    <row r="45" spans="2:2">
      <c r="B45" s="114"/>
    </row>
    <row r="47" spans="2:2">
      <c r="B47" s="23"/>
    </row>
    <row r="49" spans="1:1">
      <c r="A49" s="1" t="s">
        <v>27</v>
      </c>
    </row>
    <row r="52" spans="1:1">
      <c r="A52" s="1" t="s">
        <v>28</v>
      </c>
    </row>
    <row r="53" spans="1:1">
      <c r="A53" s="1" t="s">
        <v>29</v>
      </c>
    </row>
    <row r="56" spans="1:4">
      <c r="A56" s="1" t="s">
        <v>96</v>
      </c>
      <c r="D56" s="1" t="s">
        <v>31</v>
      </c>
    </row>
    <row r="59" spans="1:4">
      <c r="A59" s="1" t="s">
        <v>32</v>
      </c>
      <c r="D59" s="1" t="s">
        <v>33</v>
      </c>
    </row>
    <row r="60" spans="1:4">
      <c r="A60" s="1" t="s">
        <v>34</v>
      </c>
      <c r="D60" s="1" t="s">
        <v>35</v>
      </c>
    </row>
    <row r="65" spans="1:5">
      <c r="A65" s="1" t="s">
        <v>114</v>
      </c>
      <c r="D65" s="1" t="s">
        <v>37</v>
      </c>
      <c r="E65" s="1" t="s">
        <v>38</v>
      </c>
    </row>
    <row r="66" spans="1:5">
      <c r="A66" s="1" t="s">
        <v>115</v>
      </c>
      <c r="E66" s="1" t="s">
        <v>40</v>
      </c>
    </row>
  </sheetData>
  <mergeCells count="10">
    <mergeCell ref="A4:B4"/>
    <mergeCell ref="A24:E24"/>
    <mergeCell ref="A26:E26"/>
    <mergeCell ref="A27:E27"/>
    <mergeCell ref="A20:A23"/>
    <mergeCell ref="B20:B23"/>
    <mergeCell ref="D20:D23"/>
    <mergeCell ref="E20:E23"/>
    <mergeCell ref="F20:F23"/>
    <mergeCell ref="G20:G23"/>
  </mergeCells>
  <pageMargins left="0.432638888888889" right="0.17" top="0.84" bottom="0.590277777777778" header="0.511805555555556" footer="0.196527777777778"/>
  <pageSetup paperSize="1" scale="74" orientation="portrait" horizontalDpi="120" verticalDpi="72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5"/>
  <sheetViews>
    <sheetView workbookViewId="0">
      <selection activeCell="A7" sqref="A7"/>
    </sheetView>
  </sheetViews>
  <sheetFormatPr defaultColWidth="9.14285714285714" defaultRowHeight="14.25" outlineLevelCol="6"/>
  <cols>
    <col min="1" max="1" width="6.57142857142857" style="1" customWidth="1"/>
    <col min="2" max="2" width="11.4285714285714" style="1" customWidth="1"/>
    <col min="3" max="3" width="52.7142857142857" style="1" customWidth="1"/>
    <col min="4" max="4" width="12.5714285714286" style="1" customWidth="1"/>
    <col min="5" max="5" width="16.1428571428571" style="1" customWidth="1"/>
    <col min="6" max="6" width="5.71428571428571" style="1" customWidth="1"/>
    <col min="7" max="7" width="17.8571428571429" style="1" customWidth="1"/>
    <col min="8" max="8" width="9.14285714285714" style="1"/>
    <col min="9" max="9" width="10.4285714285714" style="1" customWidth="1"/>
    <col min="10" max="16383" width="9.14285714285714" style="1"/>
  </cols>
  <sheetData>
    <row r="4" spans="1:2">
      <c r="A4" s="24">
        <v>45768</v>
      </c>
      <c r="B4" s="24"/>
    </row>
    <row r="5" spans="1:2">
      <c r="A5" s="24"/>
      <c r="B5" s="24"/>
    </row>
    <row r="6" spans="1:2">
      <c r="A6" s="24"/>
      <c r="B6" s="24"/>
    </row>
    <row r="7" spans="1:1">
      <c r="A7" s="1" t="s">
        <v>359</v>
      </c>
    </row>
    <row r="8" spans="1:1">
      <c r="A8" s="1" t="s">
        <v>360</v>
      </c>
    </row>
    <row r="9" spans="1:1">
      <c r="A9" s="1" t="s">
        <v>361</v>
      </c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7" spans="1:1">
      <c r="A17" s="1" t="s">
        <v>5</v>
      </c>
    </row>
    <row r="18" ht="15"/>
    <row r="19" ht="25.5" customHeight="1" spans="1:7">
      <c r="A19" s="25" t="s">
        <v>6</v>
      </c>
      <c r="B19" s="25" t="s">
        <v>7</v>
      </c>
      <c r="C19" s="25" t="s">
        <v>8</v>
      </c>
      <c r="D19" s="25" t="s">
        <v>9</v>
      </c>
      <c r="E19" s="26" t="s">
        <v>10</v>
      </c>
      <c r="F19" s="27"/>
      <c r="G19" s="28" t="s">
        <v>11</v>
      </c>
    </row>
    <row r="20" spans="1:7">
      <c r="A20" s="29">
        <v>1</v>
      </c>
      <c r="B20" s="29" t="s">
        <v>12</v>
      </c>
      <c r="C20" s="30" t="s">
        <v>317</v>
      </c>
      <c r="D20" s="31">
        <v>30795</v>
      </c>
      <c r="E20" s="32">
        <v>15400</v>
      </c>
      <c r="F20" s="29" t="s">
        <v>14</v>
      </c>
      <c r="G20" s="33">
        <f>E20*A20</f>
        <v>15400</v>
      </c>
    </row>
    <row r="21" spans="1:7">
      <c r="A21" s="34"/>
      <c r="B21" s="34"/>
      <c r="C21" s="35" t="s">
        <v>318</v>
      </c>
      <c r="D21" s="36"/>
      <c r="E21" s="37"/>
      <c r="F21" s="34"/>
      <c r="G21" s="38"/>
    </row>
    <row r="22" ht="15" spans="1:7">
      <c r="A22" s="14"/>
      <c r="B22" s="14"/>
      <c r="C22" s="39" t="s">
        <v>319</v>
      </c>
      <c r="D22" s="13"/>
      <c r="E22" s="40"/>
      <c r="F22" s="14"/>
      <c r="G22" s="41"/>
    </row>
    <row r="23" spans="1:7">
      <c r="A23" s="29">
        <v>2</v>
      </c>
      <c r="B23" s="29" t="s">
        <v>12</v>
      </c>
      <c r="C23" s="43" t="s">
        <v>53</v>
      </c>
      <c r="D23" s="44">
        <v>27995</v>
      </c>
      <c r="E23" s="32">
        <f>(D23*0.76)-1000</f>
        <v>20276.2</v>
      </c>
      <c r="F23" s="29" t="s">
        <v>14</v>
      </c>
      <c r="G23" s="45">
        <f>E23*A23</f>
        <v>40552.4</v>
      </c>
    </row>
    <row r="24" spans="1:7">
      <c r="A24" s="34"/>
      <c r="B24" s="34"/>
      <c r="C24" s="47" t="s">
        <v>54</v>
      </c>
      <c r="D24" s="48"/>
      <c r="E24" s="37"/>
      <c r="F24" s="34"/>
      <c r="G24" s="49"/>
    </row>
    <row r="25" spans="1:7">
      <c r="A25" s="34"/>
      <c r="B25" s="34"/>
      <c r="C25" s="47" t="s">
        <v>55</v>
      </c>
      <c r="D25" s="48"/>
      <c r="E25" s="37"/>
      <c r="F25" s="34"/>
      <c r="G25" s="49"/>
    </row>
    <row r="26" ht="15" spans="1:7">
      <c r="A26" s="14"/>
      <c r="B26" s="14"/>
      <c r="C26" s="51" t="s">
        <v>56</v>
      </c>
      <c r="D26" s="52"/>
      <c r="E26" s="40"/>
      <c r="F26" s="14"/>
      <c r="G26" s="53"/>
    </row>
    <row r="27" spans="1:7">
      <c r="A27" s="29">
        <v>2</v>
      </c>
      <c r="B27" s="29" t="s">
        <v>12</v>
      </c>
      <c r="C27" s="43" t="s">
        <v>88</v>
      </c>
      <c r="D27" s="44">
        <v>24995</v>
      </c>
      <c r="E27" s="32">
        <f>(D27*0.76)-800</f>
        <v>18196.2</v>
      </c>
      <c r="F27" s="29" t="s">
        <v>14</v>
      </c>
      <c r="G27" s="45">
        <f>E27*A27</f>
        <v>36392.4</v>
      </c>
    </row>
    <row r="28" spans="1:7">
      <c r="A28" s="34"/>
      <c r="B28" s="34"/>
      <c r="C28" s="47" t="s">
        <v>54</v>
      </c>
      <c r="D28" s="48"/>
      <c r="E28" s="37"/>
      <c r="F28" s="34"/>
      <c r="G28" s="49"/>
    </row>
    <row r="29" spans="1:7">
      <c r="A29" s="34"/>
      <c r="B29" s="34"/>
      <c r="C29" s="47" t="s">
        <v>89</v>
      </c>
      <c r="D29" s="48"/>
      <c r="E29" s="37"/>
      <c r="F29" s="34"/>
      <c r="G29" s="49"/>
    </row>
    <row r="30" ht="15" spans="1:7">
      <c r="A30" s="14"/>
      <c r="B30" s="14"/>
      <c r="C30" s="51" t="s">
        <v>56</v>
      </c>
      <c r="D30" s="52"/>
      <c r="E30" s="40"/>
      <c r="F30" s="14"/>
      <c r="G30" s="53"/>
    </row>
    <row r="31" ht="15" spans="1:7">
      <c r="A31" s="4" t="s">
        <v>51</v>
      </c>
      <c r="B31" s="16"/>
      <c r="C31" s="16"/>
      <c r="D31" s="5"/>
      <c r="E31" s="6"/>
      <c r="F31" s="7" t="s">
        <v>14</v>
      </c>
      <c r="G31" s="8">
        <v>600</v>
      </c>
    </row>
    <row r="32" ht="17.25" spans="1:7">
      <c r="A32" s="54" t="s">
        <v>18</v>
      </c>
      <c r="B32" s="65"/>
      <c r="C32" s="65"/>
      <c r="D32" s="55"/>
      <c r="E32" s="56"/>
      <c r="F32" s="66" t="s">
        <v>14</v>
      </c>
      <c r="G32" s="58">
        <f>SUM(G20:G31)</f>
        <v>92944.8</v>
      </c>
    </row>
    <row r="33" ht="16.5" spans="1:7">
      <c r="A33" s="59"/>
      <c r="B33" s="59"/>
      <c r="C33" s="59"/>
      <c r="D33" s="59"/>
      <c r="E33" s="59"/>
      <c r="F33" s="88"/>
      <c r="G33" s="61"/>
    </row>
    <row r="34" spans="1:1">
      <c r="A34" s="1" t="s">
        <v>19</v>
      </c>
    </row>
    <row r="35" spans="2:2">
      <c r="B35" s="1" t="s">
        <v>20</v>
      </c>
    </row>
    <row r="37" s="1" customFormat="1" spans="1:1">
      <c r="A37" s="1" t="s">
        <v>60</v>
      </c>
    </row>
    <row r="38" s="1" customFormat="1" spans="2:2">
      <c r="B38" s="1" t="s">
        <v>80</v>
      </c>
    </row>
    <row r="39" s="2" customFormat="1" spans="2:2">
      <c r="B39" s="1" t="s">
        <v>81</v>
      </c>
    </row>
    <row r="40" s="2" customFormat="1" spans="2:2">
      <c r="B40" s="1" t="s">
        <v>82</v>
      </c>
    </row>
    <row r="41" s="2" customFormat="1" spans="2:2">
      <c r="B41" s="1" t="s">
        <v>61</v>
      </c>
    </row>
    <row r="43" spans="1:1">
      <c r="A43" s="1" t="s">
        <v>21</v>
      </c>
    </row>
    <row r="44" s="1" customFormat="1" spans="2:2">
      <c r="B44" s="1" t="s">
        <v>83</v>
      </c>
    </row>
    <row r="45" s="2" customFormat="1" spans="2:2">
      <c r="B45" s="1" t="s">
        <v>62</v>
      </c>
    </row>
    <row r="46" s="2" customFormat="1" spans="2:2">
      <c r="B46" s="1"/>
    </row>
    <row r="47" spans="1:1">
      <c r="A47" s="1" t="s">
        <v>23</v>
      </c>
    </row>
    <row r="48" spans="2:2">
      <c r="B48" s="1" t="s">
        <v>24</v>
      </c>
    </row>
    <row r="50" spans="2:2">
      <c r="B50" s="1" t="s">
        <v>25</v>
      </c>
    </row>
    <row r="52" spans="2:2">
      <c r="B52" s="1" t="s">
        <v>26</v>
      </c>
    </row>
    <row r="57" spans="1:1">
      <c r="A57" s="1" t="s">
        <v>27</v>
      </c>
    </row>
    <row r="60" spans="1:1">
      <c r="A60" s="1" t="s">
        <v>28</v>
      </c>
    </row>
    <row r="61" spans="1:1">
      <c r="A61" s="1" t="s">
        <v>29</v>
      </c>
    </row>
    <row r="65" spans="1:4">
      <c r="A65" s="1" t="s">
        <v>30</v>
      </c>
      <c r="D65" s="1" t="s">
        <v>31</v>
      </c>
    </row>
    <row r="68" spans="1:4">
      <c r="A68" s="1" t="s">
        <v>32</v>
      </c>
      <c r="D68" s="1" t="s">
        <v>33</v>
      </c>
    </row>
    <row r="69" spans="1:4">
      <c r="A69" s="1" t="s">
        <v>34</v>
      </c>
      <c r="D69" s="1" t="s">
        <v>35</v>
      </c>
    </row>
    <row r="74" spans="1:5">
      <c r="A74" s="1" t="s">
        <v>362</v>
      </c>
      <c r="D74" s="1" t="s">
        <v>37</v>
      </c>
      <c r="E74" s="1" t="s">
        <v>38</v>
      </c>
    </row>
    <row r="75" spans="1:5">
      <c r="A75" s="1" t="s">
        <v>363</v>
      </c>
      <c r="E75" s="1" t="s">
        <v>40</v>
      </c>
    </row>
  </sheetData>
  <mergeCells count="21">
    <mergeCell ref="A4:B4"/>
    <mergeCell ref="A31:E31"/>
    <mergeCell ref="A32:E32"/>
    <mergeCell ref="A20:A22"/>
    <mergeCell ref="A23:A26"/>
    <mergeCell ref="A27:A30"/>
    <mergeCell ref="B20:B22"/>
    <mergeCell ref="B23:B26"/>
    <mergeCell ref="B27:B30"/>
    <mergeCell ref="D20:D22"/>
    <mergeCell ref="D23:D26"/>
    <mergeCell ref="D27:D30"/>
    <mergeCell ref="E20:E22"/>
    <mergeCell ref="E23:E26"/>
    <mergeCell ref="E27:E30"/>
    <mergeCell ref="F20:F22"/>
    <mergeCell ref="F23:F26"/>
    <mergeCell ref="F27:F30"/>
    <mergeCell ref="G20:G22"/>
    <mergeCell ref="G23:G26"/>
    <mergeCell ref="G27:G30"/>
  </mergeCells>
  <pageMargins left="0.393055555555556" right="0.17" top="0.84" bottom="0.590277777777778" header="0.5" footer="0.196527777777778"/>
  <pageSetup paperSize="1" scale="65" orientation="portrait" horizontalDpi="120" verticalDpi="72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3"/>
  <sheetViews>
    <sheetView topLeftCell="A37" workbookViewId="0">
      <selection activeCell="A7" sqref="A7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3" style="1" customWidth="1"/>
    <col min="4" max="4" width="12.5714285714286" style="1" customWidth="1"/>
    <col min="5" max="5" width="15.5714285714286" style="1" customWidth="1"/>
    <col min="6" max="6" width="5.71428571428571" style="1" customWidth="1"/>
    <col min="7" max="7" width="16.5714285714286" style="1" customWidth="1"/>
    <col min="8" max="16384" width="9.14285714285714" style="1"/>
  </cols>
  <sheetData>
    <row r="4" spans="1:2">
      <c r="A4" s="24">
        <v>45769</v>
      </c>
      <c r="B4" s="24"/>
    </row>
    <row r="5" spans="1:2">
      <c r="A5" s="24"/>
      <c r="B5" s="24"/>
    </row>
    <row r="6" spans="1:2">
      <c r="A6" s="24"/>
      <c r="B6" s="24"/>
    </row>
    <row r="7" spans="1:1">
      <c r="A7" s="24" t="s">
        <v>294</v>
      </c>
    </row>
    <row r="8" spans="1:1">
      <c r="A8" s="24" t="s">
        <v>295</v>
      </c>
    </row>
    <row r="9" spans="1:1">
      <c r="A9" s="1" t="s">
        <v>296</v>
      </c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7" spans="1:1">
      <c r="A17" s="1" t="s">
        <v>102</v>
      </c>
    </row>
    <row r="18" ht="15" spans="3:3">
      <c r="C18" s="23"/>
    </row>
    <row r="19" ht="25.5" customHeight="1" spans="1:7">
      <c r="A19" s="25" t="s">
        <v>6</v>
      </c>
      <c r="B19" s="25" t="s">
        <v>7</v>
      </c>
      <c r="C19" s="25" t="s">
        <v>8</v>
      </c>
      <c r="D19" s="25" t="s">
        <v>9</v>
      </c>
      <c r="E19" s="26" t="s">
        <v>10</v>
      </c>
      <c r="F19" s="27"/>
      <c r="G19" s="28" t="s">
        <v>11</v>
      </c>
    </row>
    <row r="20" customFormat="1" ht="15" spans="1:7">
      <c r="A20" s="29">
        <v>1</v>
      </c>
      <c r="B20" s="29" t="s">
        <v>12</v>
      </c>
      <c r="C20" s="30" t="s">
        <v>135</v>
      </c>
      <c r="D20" s="31">
        <v>113195</v>
      </c>
      <c r="E20" s="32">
        <f>(D20*0.76)-7000</f>
        <v>79028.2</v>
      </c>
      <c r="F20" s="29" t="s">
        <v>14</v>
      </c>
      <c r="G20" s="33">
        <f>E20*A20</f>
        <v>79028.2</v>
      </c>
    </row>
    <row r="21" customFormat="1" ht="15" spans="1:7">
      <c r="A21" s="34"/>
      <c r="B21" s="34"/>
      <c r="C21" s="35" t="s">
        <v>133</v>
      </c>
      <c r="D21" s="36"/>
      <c r="E21" s="37"/>
      <c r="F21" s="34"/>
      <c r="G21" s="38"/>
    </row>
    <row r="22" customFormat="1" ht="15.75" spans="1:7">
      <c r="A22" s="14"/>
      <c r="B22" s="14"/>
      <c r="C22" s="39" t="s">
        <v>136</v>
      </c>
      <c r="D22" s="13"/>
      <c r="E22" s="40"/>
      <c r="F22" s="14"/>
      <c r="G22" s="41"/>
    </row>
    <row r="23" ht="17.25" spans="1:7">
      <c r="A23" s="54" t="s">
        <v>18</v>
      </c>
      <c r="B23" s="65"/>
      <c r="C23" s="65"/>
      <c r="D23" s="55"/>
      <c r="E23" s="56"/>
      <c r="F23" s="66" t="s">
        <v>14</v>
      </c>
      <c r="G23" s="58">
        <f>SUM(G20:G22)</f>
        <v>79028.2</v>
      </c>
    </row>
    <row r="24" ht="15" spans="1:7">
      <c r="A24" s="9" t="s">
        <v>103</v>
      </c>
      <c r="B24" s="10"/>
      <c r="C24" s="11"/>
      <c r="D24" s="12"/>
      <c r="E24" s="13"/>
      <c r="F24" s="14" t="s">
        <v>14</v>
      </c>
      <c r="G24" s="15">
        <v>56665</v>
      </c>
    </row>
    <row r="25" customFormat="1" ht="15.75" spans="1:8">
      <c r="A25" s="4" t="s">
        <v>51</v>
      </c>
      <c r="B25" s="16"/>
      <c r="C25" s="16"/>
      <c r="D25" s="5"/>
      <c r="E25" s="6"/>
      <c r="F25" s="17" t="s">
        <v>14</v>
      </c>
      <c r="G25" s="8">
        <v>600</v>
      </c>
      <c r="H25" s="2"/>
    </row>
    <row r="26" ht="17.25" spans="1:7">
      <c r="A26" s="54" t="s">
        <v>104</v>
      </c>
      <c r="B26" s="65"/>
      <c r="C26" s="65"/>
      <c r="D26" s="55"/>
      <c r="E26" s="56"/>
      <c r="F26" s="66" t="s">
        <v>14</v>
      </c>
      <c r="G26" s="58">
        <f>SUM(G23:G25)</f>
        <v>136293.2</v>
      </c>
    </row>
    <row r="27" ht="16.5" spans="1:7">
      <c r="A27" s="59"/>
      <c r="B27" s="59"/>
      <c r="C27" s="59"/>
      <c r="D27" s="59"/>
      <c r="E27" s="59"/>
      <c r="F27" s="88"/>
      <c r="G27" s="61"/>
    </row>
    <row r="28" spans="1:1">
      <c r="A28" s="1" t="s">
        <v>19</v>
      </c>
    </row>
    <row r="29" spans="2:2">
      <c r="B29" s="1" t="s">
        <v>20</v>
      </c>
    </row>
    <row r="31" spans="1:1">
      <c r="A31" s="1" t="s">
        <v>21</v>
      </c>
    </row>
    <row r="32" customFormat="1" ht="15" spans="1:2">
      <c r="A32" s="2"/>
      <c r="B32" s="1" t="s">
        <v>140</v>
      </c>
    </row>
    <row r="33" s="2" customFormat="1"/>
    <row r="34" spans="1:1">
      <c r="A34" s="1" t="s">
        <v>23</v>
      </c>
    </row>
    <row r="35" spans="2:2">
      <c r="B35" s="1" t="s">
        <v>24</v>
      </c>
    </row>
    <row r="36" spans="2:2">
      <c r="B36" s="23" t="s">
        <v>105</v>
      </c>
    </row>
    <row r="37" spans="2:2">
      <c r="B37" s="113"/>
    </row>
    <row r="38" spans="2:2">
      <c r="B38" s="1" t="s">
        <v>25</v>
      </c>
    </row>
    <row r="40" spans="2:2">
      <c r="B40" s="1" t="s">
        <v>26</v>
      </c>
    </row>
    <row r="41" spans="2:2">
      <c r="B41" s="114"/>
    </row>
    <row r="42" spans="2:2">
      <c r="B42" s="114"/>
    </row>
    <row r="44" spans="2:2">
      <c r="B44" s="23"/>
    </row>
    <row r="46" spans="1:1">
      <c r="A46" s="1" t="s">
        <v>27</v>
      </c>
    </row>
    <row r="49" spans="1:1">
      <c r="A49" s="1" t="s">
        <v>28</v>
      </c>
    </row>
    <row r="50" spans="1:1">
      <c r="A50" s="1" t="s">
        <v>29</v>
      </c>
    </row>
    <row r="53" spans="1:4">
      <c r="A53" s="1" t="s">
        <v>96</v>
      </c>
      <c r="D53" s="1" t="s">
        <v>31</v>
      </c>
    </row>
    <row r="56" spans="1:4">
      <c r="A56" s="1" t="s">
        <v>32</v>
      </c>
      <c r="D56" s="1" t="s">
        <v>33</v>
      </c>
    </row>
    <row r="57" spans="1:4">
      <c r="A57" s="1" t="s">
        <v>34</v>
      </c>
      <c r="D57" s="1" t="s">
        <v>35</v>
      </c>
    </row>
    <row r="62" spans="1:5">
      <c r="A62" s="1" t="s">
        <v>364</v>
      </c>
      <c r="D62" s="1" t="s">
        <v>37</v>
      </c>
      <c r="E62" s="1" t="s">
        <v>38</v>
      </c>
    </row>
    <row r="63" spans="1:5">
      <c r="A63" s="1" t="s">
        <v>243</v>
      </c>
      <c r="E63" s="1" t="s">
        <v>40</v>
      </c>
    </row>
  </sheetData>
  <mergeCells count="10">
    <mergeCell ref="A4:B4"/>
    <mergeCell ref="A23:E23"/>
    <mergeCell ref="A25:E25"/>
    <mergeCell ref="A26:E26"/>
    <mergeCell ref="A20:A22"/>
    <mergeCell ref="B20:B22"/>
    <mergeCell ref="D20:D22"/>
    <mergeCell ref="E20:E22"/>
    <mergeCell ref="F20:F22"/>
    <mergeCell ref="G20:G22"/>
  </mergeCells>
  <pageMargins left="0.432638888888889" right="0.17" top="0.84" bottom="0.590277777777778" header="0.511805555555556" footer="0.196527777777778"/>
  <pageSetup paperSize="1" scale="77" orientation="portrait" horizontalDpi="120" verticalDpi="72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9"/>
  <sheetViews>
    <sheetView workbookViewId="0">
      <selection activeCell="A7" sqref="A7"/>
    </sheetView>
  </sheetViews>
  <sheetFormatPr defaultColWidth="9.14285714285714" defaultRowHeight="14.25" outlineLevelCol="6"/>
  <cols>
    <col min="1" max="1" width="6.57142857142857" style="1" customWidth="1"/>
    <col min="2" max="2" width="11.4285714285714" style="1" customWidth="1"/>
    <col min="3" max="3" width="52.7142857142857" style="1" customWidth="1"/>
    <col min="4" max="4" width="12.5714285714286" style="1" customWidth="1"/>
    <col min="5" max="5" width="16.1428571428571" style="1" customWidth="1"/>
    <col min="6" max="6" width="5.71428571428571" style="1" customWidth="1"/>
    <col min="7" max="7" width="17.8571428571429" style="1" customWidth="1"/>
    <col min="8" max="8" width="9.14285714285714" style="1"/>
    <col min="9" max="9" width="10.4285714285714" style="1" customWidth="1"/>
    <col min="10" max="16383" width="9.14285714285714" style="1"/>
  </cols>
  <sheetData>
    <row r="4" spans="1:2">
      <c r="A4" s="24">
        <v>45769</v>
      </c>
      <c r="B4" s="24"/>
    </row>
    <row r="5" spans="1:2">
      <c r="A5" s="24"/>
      <c r="B5" s="24"/>
    </row>
    <row r="6" spans="1:2">
      <c r="A6" s="24"/>
      <c r="B6" s="24"/>
    </row>
    <row r="7" spans="1:1">
      <c r="A7" s="1" t="s">
        <v>365</v>
      </c>
    </row>
    <row r="8" spans="1:1">
      <c r="A8" s="1" t="s">
        <v>366</v>
      </c>
    </row>
    <row r="9" spans="1:1">
      <c r="A9" s="1" t="s">
        <v>367</v>
      </c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7" spans="1:1">
      <c r="A17" s="1" t="s">
        <v>5</v>
      </c>
    </row>
    <row r="18" ht="15"/>
    <row r="19" ht="25.5" customHeight="1" spans="1:7">
      <c r="A19" s="25" t="s">
        <v>6</v>
      </c>
      <c r="B19" s="25" t="s">
        <v>7</v>
      </c>
      <c r="C19" s="25" t="s">
        <v>8</v>
      </c>
      <c r="D19" s="25" t="s">
        <v>9</v>
      </c>
      <c r="E19" s="26" t="s">
        <v>10</v>
      </c>
      <c r="F19" s="27"/>
      <c r="G19" s="28" t="s">
        <v>11</v>
      </c>
    </row>
    <row r="20" s="1" customFormat="1" spans="1:7">
      <c r="A20" s="29">
        <v>1</v>
      </c>
      <c r="B20" s="29" t="s">
        <v>12</v>
      </c>
      <c r="C20" s="43" t="s">
        <v>57</v>
      </c>
      <c r="D20" s="44">
        <v>36995</v>
      </c>
      <c r="E20" s="32">
        <f>(D20*0.76)-1200</f>
        <v>26916.2</v>
      </c>
      <c r="F20" s="29" t="s">
        <v>14</v>
      </c>
      <c r="G20" s="45">
        <f>E20*A20</f>
        <v>26916.2</v>
      </c>
    </row>
    <row r="21" s="1" customFormat="1" spans="1:7">
      <c r="A21" s="34"/>
      <c r="B21" s="34"/>
      <c r="C21" s="47" t="s">
        <v>54</v>
      </c>
      <c r="D21" s="48"/>
      <c r="E21" s="37"/>
      <c r="F21" s="34"/>
      <c r="G21" s="49"/>
    </row>
    <row r="22" s="1" customFormat="1" spans="1:7">
      <c r="A22" s="34"/>
      <c r="B22" s="34"/>
      <c r="C22" s="47" t="s">
        <v>58</v>
      </c>
      <c r="D22" s="48"/>
      <c r="E22" s="37"/>
      <c r="F22" s="34"/>
      <c r="G22" s="49"/>
    </row>
    <row r="23" s="1" customFormat="1" ht="15" spans="1:7">
      <c r="A23" s="14"/>
      <c r="B23" s="14"/>
      <c r="C23" s="51" t="s">
        <v>59</v>
      </c>
      <c r="D23" s="52"/>
      <c r="E23" s="40"/>
      <c r="F23" s="14"/>
      <c r="G23" s="53"/>
    </row>
    <row r="24" s="1" customFormat="1" spans="1:7">
      <c r="A24" s="29">
        <v>1</v>
      </c>
      <c r="B24" s="29" t="s">
        <v>12</v>
      </c>
      <c r="C24" s="43" t="s">
        <v>48</v>
      </c>
      <c r="D24" s="31">
        <v>43595</v>
      </c>
      <c r="E24" s="32">
        <f>(D24*0.76)-1800</f>
        <v>31332.2</v>
      </c>
      <c r="F24" s="29" t="s">
        <v>14</v>
      </c>
      <c r="G24" s="33">
        <f>E24*A24</f>
        <v>31332.2</v>
      </c>
    </row>
    <row r="25" s="1" customFormat="1" spans="1:7">
      <c r="A25" s="34"/>
      <c r="B25" s="34"/>
      <c r="C25" s="47" t="s">
        <v>45</v>
      </c>
      <c r="D25" s="36"/>
      <c r="E25" s="37"/>
      <c r="F25" s="34"/>
      <c r="G25" s="38"/>
    </row>
    <row r="26" s="1" customFormat="1" spans="1:7">
      <c r="A26" s="34"/>
      <c r="B26" s="34"/>
      <c r="C26" s="47" t="s">
        <v>49</v>
      </c>
      <c r="D26" s="36"/>
      <c r="E26" s="37"/>
      <c r="F26" s="34"/>
      <c r="G26" s="38"/>
    </row>
    <row r="27" s="1" customFormat="1" ht="15" spans="1:7">
      <c r="A27" s="14"/>
      <c r="B27" s="14"/>
      <c r="C27" s="51" t="s">
        <v>50</v>
      </c>
      <c r="D27" s="13"/>
      <c r="E27" s="40"/>
      <c r="F27" s="14"/>
      <c r="G27" s="41"/>
    </row>
    <row r="28" s="1" customFormat="1" ht="15" spans="1:7">
      <c r="A28" s="4" t="s">
        <v>51</v>
      </c>
      <c r="B28" s="16"/>
      <c r="C28" s="16"/>
      <c r="D28" s="5"/>
      <c r="E28" s="6"/>
      <c r="F28" s="7" t="s">
        <v>14</v>
      </c>
      <c r="G28" s="8">
        <v>600</v>
      </c>
    </row>
    <row r="29" s="1" customFormat="1" ht="17.25" spans="1:7">
      <c r="A29" s="54" t="s">
        <v>18</v>
      </c>
      <c r="B29" s="65"/>
      <c r="C29" s="65"/>
      <c r="D29" s="55"/>
      <c r="E29" s="56"/>
      <c r="F29" s="66" t="s">
        <v>14</v>
      </c>
      <c r="G29" s="58">
        <f>SUM(G20:G28)</f>
        <v>58848.4</v>
      </c>
    </row>
    <row r="30" s="1" customFormat="1" ht="16.5" spans="1:7">
      <c r="A30" s="59"/>
      <c r="B30" s="59"/>
      <c r="C30" s="59"/>
      <c r="D30" s="59"/>
      <c r="E30" s="59"/>
      <c r="F30" s="88"/>
      <c r="G30" s="61"/>
    </row>
    <row r="31" s="1" customFormat="1" spans="1:1">
      <c r="A31" s="1" t="s">
        <v>19</v>
      </c>
    </row>
    <row r="32" s="1" customFormat="1" spans="2:2">
      <c r="B32" s="1" t="s">
        <v>20</v>
      </c>
    </row>
    <row r="34" s="1" customFormat="1" spans="1:1">
      <c r="A34" s="1" t="s">
        <v>60</v>
      </c>
    </row>
    <row r="35" s="1" customFormat="1" spans="2:2">
      <c r="B35" s="1" t="s">
        <v>61</v>
      </c>
    </row>
    <row r="37" s="1" customFormat="1" spans="1:1">
      <c r="A37" s="1" t="s">
        <v>21</v>
      </c>
    </row>
    <row r="38" s="1" customFormat="1" spans="2:2">
      <c r="B38" s="1" t="s">
        <v>62</v>
      </c>
    </row>
    <row r="39" s="2" customFormat="1" spans="2:2">
      <c r="B39" s="1"/>
    </row>
    <row r="40" s="2" customFormat="1" spans="2:2">
      <c r="B40" s="1"/>
    </row>
    <row r="41" s="1" customFormat="1" spans="1:1">
      <c r="A41" s="1" t="s">
        <v>23</v>
      </c>
    </row>
    <row r="42" s="1" customFormat="1" spans="2:2">
      <c r="B42" s="1" t="s">
        <v>24</v>
      </c>
    </row>
    <row r="44" s="1" customFormat="1" spans="2:2">
      <c r="B44" s="1" t="s">
        <v>25</v>
      </c>
    </row>
    <row r="46" s="1" customFormat="1" spans="2:2">
      <c r="B46" s="1" t="s">
        <v>26</v>
      </c>
    </row>
    <row r="51" s="1" customFormat="1" spans="1:1">
      <c r="A51" s="1" t="s">
        <v>27</v>
      </c>
    </row>
    <row r="54" s="1" customFormat="1" spans="1:1">
      <c r="A54" s="1" t="s">
        <v>28</v>
      </c>
    </row>
    <row r="55" s="1" customFormat="1" spans="1:1">
      <c r="A55" s="1" t="s">
        <v>29</v>
      </c>
    </row>
    <row r="59" s="1" customFormat="1" spans="1:4">
      <c r="A59" s="1" t="s">
        <v>30</v>
      </c>
      <c r="D59" s="1" t="s">
        <v>31</v>
      </c>
    </row>
    <row r="62" s="1" customFormat="1" spans="1:4">
      <c r="A62" s="1" t="s">
        <v>32</v>
      </c>
      <c r="D62" s="1" t="s">
        <v>33</v>
      </c>
    </row>
    <row r="63" s="1" customFormat="1" spans="1:4">
      <c r="A63" s="1" t="s">
        <v>34</v>
      </c>
      <c r="D63" s="1" t="s">
        <v>35</v>
      </c>
    </row>
    <row r="68" s="1" customFormat="1" spans="1:5">
      <c r="A68" s="1" t="s">
        <v>368</v>
      </c>
      <c r="D68" s="1" t="s">
        <v>37</v>
      </c>
      <c r="E68" s="1" t="s">
        <v>38</v>
      </c>
    </row>
    <row r="69" s="1" customFormat="1" spans="1:5">
      <c r="A69" s="1" t="s">
        <v>315</v>
      </c>
      <c r="E69" s="1" t="s">
        <v>40</v>
      </c>
    </row>
  </sheetData>
  <mergeCells count="15">
    <mergeCell ref="A4:B4"/>
    <mergeCell ref="A28:E28"/>
    <mergeCell ref="A29:E29"/>
    <mergeCell ref="A20:A23"/>
    <mergeCell ref="A24:A27"/>
    <mergeCell ref="B20:B23"/>
    <mergeCell ref="B24:B27"/>
    <mergeCell ref="D20:D23"/>
    <mergeCell ref="D24:D27"/>
    <mergeCell ref="E20:E23"/>
    <mergeCell ref="E24:E27"/>
    <mergeCell ref="F20:F23"/>
    <mergeCell ref="F24:F27"/>
    <mergeCell ref="G20:G23"/>
    <mergeCell ref="G24:G27"/>
  </mergeCells>
  <pageMargins left="0.7" right="0.7" top="0.75" bottom="0.75" header="0.3" footer="0.3"/>
  <headerFooter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5"/>
  <sheetViews>
    <sheetView topLeftCell="A44" workbookViewId="0">
      <selection activeCell="C38" sqref="C38"/>
    </sheetView>
  </sheetViews>
  <sheetFormatPr defaultColWidth="9.14285714285714" defaultRowHeight="14.25" outlineLevelCol="6"/>
  <cols>
    <col min="1" max="1" width="6.57142857142857" style="1" customWidth="1"/>
    <col min="2" max="2" width="11.4285714285714" style="1" customWidth="1"/>
    <col min="3" max="3" width="52.7142857142857" style="1" customWidth="1"/>
    <col min="4" max="4" width="12.5714285714286" style="1" customWidth="1"/>
    <col min="5" max="5" width="16.1428571428571" style="1" customWidth="1"/>
    <col min="6" max="6" width="5.71428571428571" style="1" customWidth="1"/>
    <col min="7" max="7" width="17.8571428571429" style="1" customWidth="1"/>
    <col min="8" max="8" width="9.14285714285714" style="1"/>
    <col min="9" max="9" width="10.4285714285714" style="1" customWidth="1"/>
    <col min="10" max="16383" width="9.14285714285714" style="1"/>
  </cols>
  <sheetData>
    <row r="4" spans="1:2">
      <c r="A4" s="24">
        <v>45769</v>
      </c>
      <c r="B4" s="24"/>
    </row>
    <row r="5" spans="1:2">
      <c r="A5" s="24"/>
      <c r="B5" s="24"/>
    </row>
    <row r="6" spans="1:2">
      <c r="A6" s="24"/>
      <c r="B6" s="24"/>
    </row>
    <row r="7" spans="1:1">
      <c r="A7" s="1" t="s">
        <v>369</v>
      </c>
    </row>
    <row r="8" spans="1:1">
      <c r="A8" s="1" t="s">
        <v>370</v>
      </c>
    </row>
    <row r="9" spans="1:1">
      <c r="A9" s="1" t="s">
        <v>371</v>
      </c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7" spans="1:1">
      <c r="A17" s="1" t="s">
        <v>5</v>
      </c>
    </row>
    <row r="18" ht="15"/>
    <row r="19" ht="25.5" customHeight="1" spans="1:7">
      <c r="A19" s="25" t="s">
        <v>6</v>
      </c>
      <c r="B19" s="25" t="s">
        <v>7</v>
      </c>
      <c r="C19" s="25" t="s">
        <v>8</v>
      </c>
      <c r="D19" s="25" t="s">
        <v>9</v>
      </c>
      <c r="E19" s="26" t="s">
        <v>10</v>
      </c>
      <c r="F19" s="27"/>
      <c r="G19" s="28" t="s">
        <v>11</v>
      </c>
    </row>
    <row r="20" s="1" customFormat="1" spans="1:7">
      <c r="A20" s="29">
        <v>1</v>
      </c>
      <c r="B20" s="29" t="s">
        <v>12</v>
      </c>
      <c r="C20" s="43" t="s">
        <v>48</v>
      </c>
      <c r="D20" s="31">
        <v>48695</v>
      </c>
      <c r="E20" s="32">
        <f>(D20*0.76)-1800</f>
        <v>35208.2</v>
      </c>
      <c r="F20" s="29" t="s">
        <v>14</v>
      </c>
      <c r="G20" s="33">
        <f>E20*A20</f>
        <v>35208.2</v>
      </c>
    </row>
    <row r="21" s="1" customFormat="1" spans="1:7">
      <c r="A21" s="34"/>
      <c r="B21" s="34"/>
      <c r="C21" s="47" t="s">
        <v>45</v>
      </c>
      <c r="D21" s="36"/>
      <c r="E21" s="37"/>
      <c r="F21" s="34"/>
      <c r="G21" s="38"/>
    </row>
    <row r="22" s="1" customFormat="1" spans="1:7">
      <c r="A22" s="34"/>
      <c r="B22" s="34"/>
      <c r="C22" s="47" t="s">
        <v>49</v>
      </c>
      <c r="D22" s="36"/>
      <c r="E22" s="37"/>
      <c r="F22" s="34"/>
      <c r="G22" s="38"/>
    </row>
    <row r="23" s="1" customFormat="1" ht="15" spans="1:7">
      <c r="A23" s="14"/>
      <c r="B23" s="14"/>
      <c r="C23" s="51" t="s">
        <v>50</v>
      </c>
      <c r="D23" s="13"/>
      <c r="E23" s="40"/>
      <c r="F23" s="14"/>
      <c r="G23" s="41"/>
    </row>
    <row r="24" s="1" customFormat="1" ht="15" spans="1:7">
      <c r="A24" s="4" t="s">
        <v>51</v>
      </c>
      <c r="B24" s="16"/>
      <c r="C24" s="16"/>
      <c r="D24" s="5"/>
      <c r="E24" s="6"/>
      <c r="F24" s="7" t="s">
        <v>14</v>
      </c>
      <c r="G24" s="8">
        <v>600</v>
      </c>
    </row>
    <row r="25" s="1" customFormat="1" ht="17.25" spans="1:7">
      <c r="A25" s="54" t="s">
        <v>18</v>
      </c>
      <c r="B25" s="65"/>
      <c r="C25" s="65"/>
      <c r="D25" s="55"/>
      <c r="E25" s="56"/>
      <c r="F25" s="66" t="s">
        <v>14</v>
      </c>
      <c r="G25" s="58">
        <f>SUM(G20:G24)</f>
        <v>35808.2</v>
      </c>
    </row>
    <row r="26" s="1" customFormat="1" ht="16.5" spans="1:7">
      <c r="A26" s="59"/>
      <c r="B26" s="59"/>
      <c r="C26" s="59"/>
      <c r="D26" s="59"/>
      <c r="E26" s="59"/>
      <c r="F26" s="88"/>
      <c r="G26" s="61"/>
    </row>
    <row r="27" s="1" customFormat="1" spans="1:1">
      <c r="A27" s="1" t="s">
        <v>19</v>
      </c>
    </row>
    <row r="28" s="1" customFormat="1" spans="2:2">
      <c r="B28" s="1" t="s">
        <v>20</v>
      </c>
    </row>
    <row r="30" s="1" customFormat="1" spans="1:1">
      <c r="A30" s="1" t="s">
        <v>60</v>
      </c>
    </row>
    <row r="31" s="1" customFormat="1" spans="2:2">
      <c r="B31" s="1" t="s">
        <v>61</v>
      </c>
    </row>
    <row r="33" s="1" customFormat="1" spans="1:1">
      <c r="A33" s="1" t="s">
        <v>21</v>
      </c>
    </row>
    <row r="34" s="1" customFormat="1" spans="2:2">
      <c r="B34" s="1" t="s">
        <v>62</v>
      </c>
    </row>
    <row r="35" s="2" customFormat="1" spans="2:2">
      <c r="B35" s="1"/>
    </row>
    <row r="36" s="2" customFormat="1" spans="2:2">
      <c r="B36" s="1"/>
    </row>
    <row r="37" s="1" customFormat="1" spans="1:1">
      <c r="A37" s="1" t="s">
        <v>23</v>
      </c>
    </row>
    <row r="38" s="1" customFormat="1" spans="2:2">
      <c r="B38" s="1" t="s">
        <v>24</v>
      </c>
    </row>
    <row r="40" s="1" customFormat="1" spans="2:2">
      <c r="B40" s="1" t="s">
        <v>25</v>
      </c>
    </row>
    <row r="42" s="1" customFormat="1" spans="2:2">
      <c r="B42" s="1" t="s">
        <v>26</v>
      </c>
    </row>
    <row r="47" s="1" customFormat="1" spans="1:1">
      <c r="A47" s="1" t="s">
        <v>27</v>
      </c>
    </row>
    <row r="50" s="1" customFormat="1" spans="1:1">
      <c r="A50" s="1" t="s">
        <v>28</v>
      </c>
    </row>
    <row r="51" s="1" customFormat="1" spans="1:1">
      <c r="A51" s="1" t="s">
        <v>29</v>
      </c>
    </row>
    <row r="55" s="1" customFormat="1" spans="1:4">
      <c r="A55" s="1" t="s">
        <v>30</v>
      </c>
      <c r="D55" s="1" t="s">
        <v>31</v>
      </c>
    </row>
    <row r="58" s="1" customFormat="1" spans="1:4">
      <c r="A58" s="1" t="s">
        <v>32</v>
      </c>
      <c r="D58" s="1" t="s">
        <v>33</v>
      </c>
    </row>
    <row r="59" s="1" customFormat="1" spans="1:4">
      <c r="A59" s="1" t="s">
        <v>34</v>
      </c>
      <c r="D59" s="1" t="s">
        <v>35</v>
      </c>
    </row>
    <row r="64" s="1" customFormat="1" spans="1:5">
      <c r="A64" s="1" t="s">
        <v>372</v>
      </c>
      <c r="D64" s="1" t="s">
        <v>37</v>
      </c>
      <c r="E64" s="1" t="s">
        <v>38</v>
      </c>
    </row>
    <row r="65" s="1" customFormat="1" spans="1:5">
      <c r="A65" s="1" t="s">
        <v>373</v>
      </c>
      <c r="E65" s="1" t="s">
        <v>40</v>
      </c>
    </row>
  </sheetData>
  <mergeCells count="9">
    <mergeCell ref="A4:B4"/>
    <mergeCell ref="A24:E24"/>
    <mergeCell ref="A25:E25"/>
    <mergeCell ref="A20:A23"/>
    <mergeCell ref="B20:B23"/>
    <mergeCell ref="D20:D23"/>
    <mergeCell ref="E20:E23"/>
    <mergeCell ref="F20:F23"/>
    <mergeCell ref="G20:G23"/>
  </mergeCells>
  <pageMargins left="0.7" right="0.7" top="0.75" bottom="0.75" header="0.3" footer="0.3"/>
  <headerFooter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2"/>
  <sheetViews>
    <sheetView topLeftCell="A51" workbookViewId="0">
      <selection activeCell="A7" sqref="A7"/>
    </sheetView>
  </sheetViews>
  <sheetFormatPr defaultColWidth="9.14285714285714" defaultRowHeight="14.25" outlineLevelCol="6"/>
  <cols>
    <col min="1" max="1" width="6.57142857142857" style="1" customWidth="1"/>
    <col min="2" max="2" width="11.4285714285714" style="1" customWidth="1"/>
    <col min="3" max="3" width="52.7142857142857" style="1" customWidth="1"/>
    <col min="4" max="4" width="12.5714285714286" style="1" customWidth="1"/>
    <col min="5" max="5" width="16.1428571428571" style="1" customWidth="1"/>
    <col min="6" max="6" width="5.71428571428571" style="1" customWidth="1"/>
    <col min="7" max="7" width="17.8571428571429" style="1" customWidth="1"/>
    <col min="8" max="8" width="9.14285714285714" style="1"/>
    <col min="9" max="9" width="10.4285714285714" style="1" customWidth="1"/>
    <col min="10" max="16383" width="9.14285714285714" style="1"/>
  </cols>
  <sheetData>
    <row r="4" spans="1:2">
      <c r="A4" s="24">
        <v>45769</v>
      </c>
      <c r="B4" s="24"/>
    </row>
    <row r="5" spans="1:2">
      <c r="A5" s="24"/>
      <c r="B5" s="24"/>
    </row>
    <row r="6" spans="1:2">
      <c r="A6" s="24"/>
      <c r="B6" s="24"/>
    </row>
    <row r="7" spans="1:1">
      <c r="A7" s="1" t="s">
        <v>374</v>
      </c>
    </row>
    <row r="8" spans="1:1">
      <c r="A8" s="1" t="s">
        <v>375</v>
      </c>
    </row>
    <row r="11" spans="1:1">
      <c r="A11" s="1" t="s">
        <v>2</v>
      </c>
    </row>
    <row r="13" spans="2:2">
      <c r="B13" s="1" t="s">
        <v>3</v>
      </c>
    </row>
    <row r="14" spans="2:2">
      <c r="B14" s="1" t="s">
        <v>4</v>
      </c>
    </row>
    <row r="16" spans="1:1">
      <c r="A16" s="1" t="s">
        <v>5</v>
      </c>
    </row>
    <row r="17" ht="15" spans="3:3">
      <c r="C17" s="1" t="s">
        <v>376</v>
      </c>
    </row>
    <row r="18" ht="25.5" customHeight="1" spans="1:7">
      <c r="A18" s="25" t="s">
        <v>6</v>
      </c>
      <c r="B18" s="25" t="s">
        <v>7</v>
      </c>
      <c r="C18" s="25" t="s">
        <v>8</v>
      </c>
      <c r="D18" s="25" t="s">
        <v>9</v>
      </c>
      <c r="E18" s="26" t="s">
        <v>10</v>
      </c>
      <c r="F18" s="27"/>
      <c r="G18" s="28" t="s">
        <v>11</v>
      </c>
    </row>
    <row r="19" spans="1:7">
      <c r="A19" s="29">
        <v>1</v>
      </c>
      <c r="B19" s="29" t="s">
        <v>12</v>
      </c>
      <c r="C19" s="43" t="s">
        <v>88</v>
      </c>
      <c r="D19" s="44">
        <v>24995</v>
      </c>
      <c r="E19" s="32">
        <f>(D19*0.76)-800</f>
        <v>18196.2</v>
      </c>
      <c r="F19" s="29" t="s">
        <v>14</v>
      </c>
      <c r="G19" s="45">
        <f>E19*A19</f>
        <v>18196.2</v>
      </c>
    </row>
    <row r="20" spans="1:7">
      <c r="A20" s="34"/>
      <c r="B20" s="34"/>
      <c r="C20" s="47" t="s">
        <v>54</v>
      </c>
      <c r="D20" s="48"/>
      <c r="E20" s="37"/>
      <c r="F20" s="34"/>
      <c r="G20" s="49"/>
    </row>
    <row r="21" spans="1:7">
      <c r="A21" s="34"/>
      <c r="B21" s="34"/>
      <c r="C21" s="47" t="s">
        <v>89</v>
      </c>
      <c r="D21" s="48"/>
      <c r="E21" s="37"/>
      <c r="F21" s="34"/>
      <c r="G21" s="49"/>
    </row>
    <row r="22" ht="15" spans="1:7">
      <c r="A22" s="14"/>
      <c r="B22" s="14"/>
      <c r="C22" s="51" t="s">
        <v>56</v>
      </c>
      <c r="D22" s="52"/>
      <c r="E22" s="40"/>
      <c r="F22" s="14"/>
      <c r="G22" s="53"/>
    </row>
    <row r="23" spans="1:7">
      <c r="A23" s="29">
        <v>1</v>
      </c>
      <c r="B23" s="29" t="s">
        <v>12</v>
      </c>
      <c r="C23" s="43" t="s">
        <v>53</v>
      </c>
      <c r="D23" s="44">
        <v>27995</v>
      </c>
      <c r="E23" s="32">
        <f>(D23*0.76)-1000</f>
        <v>20276.2</v>
      </c>
      <c r="F23" s="29" t="s">
        <v>14</v>
      </c>
      <c r="G23" s="45">
        <f>E23*A23</f>
        <v>20276.2</v>
      </c>
    </row>
    <row r="24" spans="1:7">
      <c r="A24" s="34"/>
      <c r="B24" s="34"/>
      <c r="C24" s="47" t="s">
        <v>54</v>
      </c>
      <c r="D24" s="48"/>
      <c r="E24" s="37"/>
      <c r="F24" s="34"/>
      <c r="G24" s="49"/>
    </row>
    <row r="25" spans="1:7">
      <c r="A25" s="34"/>
      <c r="B25" s="34"/>
      <c r="C25" s="47" t="s">
        <v>55</v>
      </c>
      <c r="D25" s="48"/>
      <c r="E25" s="37"/>
      <c r="F25" s="34"/>
      <c r="G25" s="49"/>
    </row>
    <row r="26" ht="15" spans="1:7">
      <c r="A26" s="14"/>
      <c r="B26" s="14"/>
      <c r="C26" s="51" t="s">
        <v>56</v>
      </c>
      <c r="D26" s="52"/>
      <c r="E26" s="40"/>
      <c r="F26" s="14"/>
      <c r="G26" s="53"/>
    </row>
    <row r="27" s="1" customFormat="1" spans="1:7">
      <c r="A27" s="29">
        <v>1</v>
      </c>
      <c r="B27" s="29" t="s">
        <v>12</v>
      </c>
      <c r="C27" s="43" t="s">
        <v>57</v>
      </c>
      <c r="D27" s="44">
        <v>36995</v>
      </c>
      <c r="E27" s="32">
        <f>(D27*0.76)-1200</f>
        <v>26916.2</v>
      </c>
      <c r="F27" s="29" t="s">
        <v>14</v>
      </c>
      <c r="G27" s="45">
        <f>E27*A27</f>
        <v>26916.2</v>
      </c>
    </row>
    <row r="28" s="1" customFormat="1" spans="1:7">
      <c r="A28" s="34"/>
      <c r="B28" s="34"/>
      <c r="C28" s="47" t="s">
        <v>54</v>
      </c>
      <c r="D28" s="48"/>
      <c r="E28" s="37"/>
      <c r="F28" s="34"/>
      <c r="G28" s="49"/>
    </row>
    <row r="29" s="1" customFormat="1" spans="1:7">
      <c r="A29" s="34"/>
      <c r="B29" s="34"/>
      <c r="C29" s="47" t="s">
        <v>58</v>
      </c>
      <c r="D29" s="48"/>
      <c r="E29" s="37"/>
      <c r="F29" s="34"/>
      <c r="G29" s="49"/>
    </row>
    <row r="30" s="1" customFormat="1" ht="15" spans="1:7">
      <c r="A30" s="14"/>
      <c r="B30" s="14"/>
      <c r="C30" s="51" t="s">
        <v>59</v>
      </c>
      <c r="D30" s="52"/>
      <c r="E30" s="40"/>
      <c r="F30" s="14"/>
      <c r="G30" s="53"/>
    </row>
    <row r="31" ht="15" spans="1:7">
      <c r="A31" s="4" t="s">
        <v>51</v>
      </c>
      <c r="B31" s="16"/>
      <c r="C31" s="16"/>
      <c r="D31" s="5"/>
      <c r="E31" s="6"/>
      <c r="F31" s="7" t="s">
        <v>14</v>
      </c>
      <c r="G31" s="8">
        <v>600</v>
      </c>
    </row>
    <row r="32" ht="17.25" spans="1:7">
      <c r="A32" s="54" t="s">
        <v>18</v>
      </c>
      <c r="B32" s="65"/>
      <c r="C32" s="65"/>
      <c r="D32" s="55"/>
      <c r="E32" s="56"/>
      <c r="F32" s="66" t="s">
        <v>14</v>
      </c>
      <c r="G32" s="58">
        <f>SUM(G19:G31)</f>
        <v>65988.6</v>
      </c>
    </row>
    <row r="33" ht="16.5" spans="1:7">
      <c r="A33" s="59"/>
      <c r="B33" s="59"/>
      <c r="C33" s="59"/>
      <c r="D33" s="59"/>
      <c r="E33" s="59"/>
      <c r="F33" s="88"/>
      <c r="G33" s="61"/>
    </row>
    <row r="34" s="1" customFormat="1" spans="1:1">
      <c r="A34" s="1" t="s">
        <v>19</v>
      </c>
    </row>
    <row r="35" s="1" customFormat="1" spans="2:2">
      <c r="B35" s="1" t="s">
        <v>20</v>
      </c>
    </row>
    <row r="37" s="1" customFormat="1" spans="1:1">
      <c r="A37" s="1" t="s">
        <v>60</v>
      </c>
    </row>
    <row r="38" s="1" customFormat="1" spans="2:2">
      <c r="B38" s="1" t="s">
        <v>61</v>
      </c>
    </row>
    <row r="40" s="1" customFormat="1" spans="1:1">
      <c r="A40" s="1" t="s">
        <v>21</v>
      </c>
    </row>
    <row r="41" s="1" customFormat="1" spans="2:2">
      <c r="B41" s="1" t="s">
        <v>62</v>
      </c>
    </row>
    <row r="42" s="2" customFormat="1" spans="2:2">
      <c r="B42" s="1"/>
    </row>
    <row r="43" s="2" customFormat="1" spans="2:2">
      <c r="B43" s="1"/>
    </row>
    <row r="44" s="1" customFormat="1" spans="1:1">
      <c r="A44" s="1" t="s">
        <v>23</v>
      </c>
    </row>
    <row r="45" s="1" customFormat="1" spans="2:2">
      <c r="B45" s="1" t="s">
        <v>24</v>
      </c>
    </row>
    <row r="47" s="1" customFormat="1" spans="2:2">
      <c r="B47" s="1" t="s">
        <v>25</v>
      </c>
    </row>
    <row r="49" s="1" customFormat="1" spans="2:2">
      <c r="B49" s="1" t="s">
        <v>26</v>
      </c>
    </row>
    <row r="54" spans="1:1">
      <c r="A54" s="1" t="s">
        <v>27</v>
      </c>
    </row>
    <row r="57" spans="1:1">
      <c r="A57" s="1" t="s">
        <v>28</v>
      </c>
    </row>
    <row r="58" spans="1:1">
      <c r="A58" s="1" t="s">
        <v>29</v>
      </c>
    </row>
    <row r="62" spans="1:4">
      <c r="A62" s="1" t="s">
        <v>30</v>
      </c>
      <c r="D62" s="1" t="s">
        <v>31</v>
      </c>
    </row>
    <row r="65" spans="1:4">
      <c r="A65" s="1" t="s">
        <v>32</v>
      </c>
      <c r="D65" s="1" t="s">
        <v>33</v>
      </c>
    </row>
    <row r="66" spans="1:4">
      <c r="A66" s="1" t="s">
        <v>34</v>
      </c>
      <c r="D66" s="1" t="s">
        <v>35</v>
      </c>
    </row>
    <row r="71" spans="1:5">
      <c r="A71" s="1" t="s">
        <v>377</v>
      </c>
      <c r="D71" s="1" t="s">
        <v>37</v>
      </c>
      <c r="E71" s="1" t="s">
        <v>38</v>
      </c>
    </row>
    <row r="72" spans="1:5">
      <c r="A72" s="1" t="s">
        <v>378</v>
      </c>
      <c r="E72" s="1" t="s">
        <v>40</v>
      </c>
    </row>
  </sheetData>
  <mergeCells count="21">
    <mergeCell ref="A4:B4"/>
    <mergeCell ref="A31:E31"/>
    <mergeCell ref="A32:E32"/>
    <mergeCell ref="A19:A22"/>
    <mergeCell ref="A23:A26"/>
    <mergeCell ref="A27:A30"/>
    <mergeCell ref="B19:B22"/>
    <mergeCell ref="B23:B26"/>
    <mergeCell ref="B27:B30"/>
    <mergeCell ref="D19:D22"/>
    <mergeCell ref="D23:D26"/>
    <mergeCell ref="D27:D30"/>
    <mergeCell ref="E19:E22"/>
    <mergeCell ref="E23:E26"/>
    <mergeCell ref="E27:E30"/>
    <mergeCell ref="F19:F22"/>
    <mergeCell ref="F23:F26"/>
    <mergeCell ref="F27:F30"/>
    <mergeCell ref="G19:G22"/>
    <mergeCell ref="G23:G26"/>
    <mergeCell ref="G27:G30"/>
  </mergeCells>
  <pageMargins left="0.7" right="0.7" top="0.75" bottom="0.75" header="0.3" footer="0.3"/>
  <headerFooter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2"/>
  <sheetViews>
    <sheetView workbookViewId="0">
      <selection activeCell="A7" sqref="A7"/>
    </sheetView>
  </sheetViews>
  <sheetFormatPr defaultColWidth="9.14285714285714" defaultRowHeight="14.25" outlineLevelCol="6"/>
  <cols>
    <col min="1" max="1" width="6.57142857142857" style="1" customWidth="1"/>
    <col min="2" max="2" width="11.4285714285714" style="1" customWidth="1"/>
    <col min="3" max="3" width="52.7142857142857" style="1" customWidth="1"/>
    <col min="4" max="4" width="12.5714285714286" style="1" customWidth="1"/>
    <col min="5" max="5" width="16.1428571428571" style="1" customWidth="1"/>
    <col min="6" max="6" width="5.71428571428571" style="1" customWidth="1"/>
    <col min="7" max="7" width="17.8571428571429" style="1" customWidth="1"/>
    <col min="8" max="8" width="9.14285714285714" style="1"/>
    <col min="9" max="9" width="10.4285714285714" style="1" customWidth="1"/>
    <col min="10" max="16383" width="9.14285714285714" style="1"/>
  </cols>
  <sheetData>
    <row r="4" spans="1:2">
      <c r="A4" s="24">
        <v>45769</v>
      </c>
      <c r="B4" s="24"/>
    </row>
    <row r="5" spans="1:2">
      <c r="A5" s="24"/>
      <c r="B5" s="24"/>
    </row>
    <row r="6" spans="1:2">
      <c r="A6" s="24"/>
      <c r="B6" s="24"/>
    </row>
    <row r="7" spans="1:1">
      <c r="A7" s="1" t="s">
        <v>374</v>
      </c>
    </row>
    <row r="8" spans="1:1">
      <c r="A8" s="1" t="s">
        <v>375</v>
      </c>
    </row>
    <row r="11" spans="1:1">
      <c r="A11" s="1" t="s">
        <v>2</v>
      </c>
    </row>
    <row r="13" spans="2:2">
      <c r="B13" s="1" t="s">
        <v>3</v>
      </c>
    </row>
    <row r="14" spans="2:2">
      <c r="B14" s="1" t="s">
        <v>4</v>
      </c>
    </row>
    <row r="16" spans="1:1">
      <c r="A16" s="1" t="s">
        <v>5</v>
      </c>
    </row>
    <row r="17" ht="15" spans="3:3">
      <c r="C17" s="1" t="s">
        <v>379</v>
      </c>
    </row>
    <row r="18" s="2" customFormat="1" ht="25.5" customHeight="1" spans="1:7">
      <c r="A18" s="25" t="s">
        <v>6</v>
      </c>
      <c r="B18" s="25" t="s">
        <v>7</v>
      </c>
      <c r="C18" s="25" t="s">
        <v>8</v>
      </c>
      <c r="D18" s="25" t="s">
        <v>9</v>
      </c>
      <c r="E18" s="26" t="s">
        <v>10</v>
      </c>
      <c r="F18" s="27"/>
      <c r="G18" s="28" t="s">
        <v>11</v>
      </c>
    </row>
    <row r="19" s="2" customFormat="1" spans="1:7">
      <c r="A19" s="29">
        <v>1</v>
      </c>
      <c r="B19" s="42" t="s">
        <v>12</v>
      </c>
      <c r="C19" s="43" t="s">
        <v>90</v>
      </c>
      <c r="D19" s="44">
        <v>28995</v>
      </c>
      <c r="E19" s="32">
        <f>(D19*0.76)-1300</f>
        <v>20736.2</v>
      </c>
      <c r="F19" s="29" t="s">
        <v>14</v>
      </c>
      <c r="G19" s="45">
        <f>E19*A19</f>
        <v>20736.2</v>
      </c>
    </row>
    <row r="20" s="2" customFormat="1" spans="1:7">
      <c r="A20" s="34"/>
      <c r="B20" s="46"/>
      <c r="C20" s="47" t="s">
        <v>45</v>
      </c>
      <c r="D20" s="48"/>
      <c r="E20" s="37"/>
      <c r="F20" s="34"/>
      <c r="G20" s="49"/>
    </row>
    <row r="21" s="2" customFormat="1" spans="1:7">
      <c r="A21" s="34"/>
      <c r="B21" s="46"/>
      <c r="C21" s="47" t="s">
        <v>91</v>
      </c>
      <c r="D21" s="48"/>
      <c r="E21" s="37"/>
      <c r="F21" s="34"/>
      <c r="G21" s="49"/>
    </row>
    <row r="22" s="2" customFormat="1" ht="15" spans="1:7">
      <c r="A22" s="14"/>
      <c r="B22" s="50"/>
      <c r="C22" s="51" t="s">
        <v>92</v>
      </c>
      <c r="D22" s="52"/>
      <c r="E22" s="40"/>
      <c r="F22" s="14"/>
      <c r="G22" s="53"/>
    </row>
    <row r="23" s="2" customFormat="1" spans="1:7">
      <c r="A23" s="29">
        <v>1</v>
      </c>
      <c r="B23" s="42" t="s">
        <v>12</v>
      </c>
      <c r="C23" s="43" t="s">
        <v>44</v>
      </c>
      <c r="D23" s="44">
        <v>32995</v>
      </c>
      <c r="E23" s="32">
        <f>(D23*0.76)-1300</f>
        <v>23776.2</v>
      </c>
      <c r="F23" s="29" t="s">
        <v>14</v>
      </c>
      <c r="G23" s="45">
        <f>E23*A23</f>
        <v>23776.2</v>
      </c>
    </row>
    <row r="24" s="2" customFormat="1" spans="1:7">
      <c r="A24" s="34"/>
      <c r="B24" s="46"/>
      <c r="C24" s="47" t="s">
        <v>45</v>
      </c>
      <c r="D24" s="48"/>
      <c r="E24" s="37"/>
      <c r="F24" s="34"/>
      <c r="G24" s="49"/>
    </row>
    <row r="25" s="2" customFormat="1" spans="1:7">
      <c r="A25" s="34"/>
      <c r="B25" s="46"/>
      <c r="C25" s="47" t="s">
        <v>46</v>
      </c>
      <c r="D25" s="48"/>
      <c r="E25" s="37"/>
      <c r="F25" s="34"/>
      <c r="G25" s="49"/>
    </row>
    <row r="26" s="2" customFormat="1" ht="15" spans="1:7">
      <c r="A26" s="14"/>
      <c r="B26" s="50"/>
      <c r="C26" s="51" t="s">
        <v>47</v>
      </c>
      <c r="D26" s="52"/>
      <c r="E26" s="40"/>
      <c r="F26" s="14"/>
      <c r="G26" s="53"/>
    </row>
    <row r="27" s="2" customFormat="1" spans="1:7">
      <c r="A27" s="29">
        <v>1</v>
      </c>
      <c r="B27" s="29" t="s">
        <v>12</v>
      </c>
      <c r="C27" s="43" t="s">
        <v>48</v>
      </c>
      <c r="D27" s="31">
        <v>43595</v>
      </c>
      <c r="E27" s="32">
        <f>(D27*0.76)-1800</f>
        <v>31332.2</v>
      </c>
      <c r="F27" s="29" t="s">
        <v>14</v>
      </c>
      <c r="G27" s="33">
        <f>E27*A27</f>
        <v>31332.2</v>
      </c>
    </row>
    <row r="28" s="2" customFormat="1" spans="1:7">
      <c r="A28" s="34"/>
      <c r="B28" s="34"/>
      <c r="C28" s="47" t="s">
        <v>45</v>
      </c>
      <c r="D28" s="36"/>
      <c r="E28" s="37"/>
      <c r="F28" s="34"/>
      <c r="G28" s="38"/>
    </row>
    <row r="29" s="2" customFormat="1" spans="1:7">
      <c r="A29" s="34"/>
      <c r="B29" s="34"/>
      <c r="C29" s="47" t="s">
        <v>49</v>
      </c>
      <c r="D29" s="36"/>
      <c r="E29" s="37"/>
      <c r="F29" s="34"/>
      <c r="G29" s="38"/>
    </row>
    <row r="30" s="2" customFormat="1" ht="15" spans="1:7">
      <c r="A30" s="14"/>
      <c r="B30" s="14"/>
      <c r="C30" s="51" t="s">
        <v>50</v>
      </c>
      <c r="D30" s="13"/>
      <c r="E30" s="40"/>
      <c r="F30" s="14"/>
      <c r="G30" s="41"/>
    </row>
    <row r="31" ht="15" spans="1:7">
      <c r="A31" s="4" t="s">
        <v>51</v>
      </c>
      <c r="B31" s="16"/>
      <c r="C31" s="16"/>
      <c r="D31" s="5"/>
      <c r="E31" s="6"/>
      <c r="F31" s="7" t="s">
        <v>14</v>
      </c>
      <c r="G31" s="8">
        <v>600</v>
      </c>
    </row>
    <row r="32" ht="17.25" spans="1:7">
      <c r="A32" s="54" t="s">
        <v>18</v>
      </c>
      <c r="B32" s="65"/>
      <c r="C32" s="65"/>
      <c r="D32" s="55"/>
      <c r="E32" s="56"/>
      <c r="F32" s="66" t="s">
        <v>14</v>
      </c>
      <c r="G32" s="58">
        <f>SUM(G19:G31)</f>
        <v>76444.6</v>
      </c>
    </row>
    <row r="33" ht="16.5" spans="1:7">
      <c r="A33" s="59"/>
      <c r="B33" s="59"/>
      <c r="C33" s="59"/>
      <c r="D33" s="59"/>
      <c r="E33" s="59"/>
      <c r="F33" s="88"/>
      <c r="G33" s="61"/>
    </row>
    <row r="34" s="1" customFormat="1" spans="1:1">
      <c r="A34" s="1" t="s">
        <v>19</v>
      </c>
    </row>
    <row r="35" s="1" customFormat="1" spans="2:2">
      <c r="B35" s="1" t="s">
        <v>20</v>
      </c>
    </row>
    <row r="37" s="1" customFormat="1" spans="1:1">
      <c r="A37" s="1" t="s">
        <v>60</v>
      </c>
    </row>
    <row r="38" s="1" customFormat="1" spans="2:2">
      <c r="B38" s="1" t="s">
        <v>61</v>
      </c>
    </row>
    <row r="40" s="1" customFormat="1" spans="1:1">
      <c r="A40" s="1" t="s">
        <v>21</v>
      </c>
    </row>
    <row r="41" s="1" customFormat="1" spans="2:2">
      <c r="B41" s="1" t="s">
        <v>62</v>
      </c>
    </row>
    <row r="42" s="2" customFormat="1" spans="2:2">
      <c r="B42" s="1"/>
    </row>
    <row r="43" s="2" customFormat="1" spans="2:2">
      <c r="B43" s="1"/>
    </row>
    <row r="44" s="1" customFormat="1" spans="1:1">
      <c r="A44" s="1" t="s">
        <v>23</v>
      </c>
    </row>
    <row r="45" s="1" customFormat="1" spans="2:2">
      <c r="B45" s="1" t="s">
        <v>24</v>
      </c>
    </row>
    <row r="47" s="1" customFormat="1" spans="2:2">
      <c r="B47" s="1" t="s">
        <v>25</v>
      </c>
    </row>
    <row r="49" s="1" customFormat="1" spans="2:2">
      <c r="B49" s="1" t="s">
        <v>26</v>
      </c>
    </row>
    <row r="54" spans="1:1">
      <c r="A54" s="1" t="s">
        <v>27</v>
      </c>
    </row>
    <row r="57" spans="1:1">
      <c r="A57" s="1" t="s">
        <v>28</v>
      </c>
    </row>
    <row r="58" spans="1:1">
      <c r="A58" s="1" t="s">
        <v>29</v>
      </c>
    </row>
    <row r="62" spans="1:4">
      <c r="A62" s="1" t="s">
        <v>30</v>
      </c>
      <c r="D62" s="1" t="s">
        <v>31</v>
      </c>
    </row>
    <row r="65" spans="1:4">
      <c r="A65" s="1" t="s">
        <v>32</v>
      </c>
      <c r="D65" s="1" t="s">
        <v>33</v>
      </c>
    </row>
    <row r="66" spans="1:4">
      <c r="A66" s="1" t="s">
        <v>34</v>
      </c>
      <c r="D66" s="1" t="s">
        <v>35</v>
      </c>
    </row>
    <row r="71" spans="1:5">
      <c r="A71" s="1" t="s">
        <v>380</v>
      </c>
      <c r="D71" s="1" t="s">
        <v>37</v>
      </c>
      <c r="E71" s="1" t="s">
        <v>38</v>
      </c>
    </row>
    <row r="72" spans="1:5">
      <c r="A72" s="1" t="s">
        <v>381</v>
      </c>
      <c r="E72" s="1" t="s">
        <v>40</v>
      </c>
    </row>
  </sheetData>
  <mergeCells count="21">
    <mergeCell ref="A4:B4"/>
    <mergeCell ref="A31:E31"/>
    <mergeCell ref="A32:E32"/>
    <mergeCell ref="A19:A22"/>
    <mergeCell ref="A23:A26"/>
    <mergeCell ref="A27:A30"/>
    <mergeCell ref="B19:B22"/>
    <mergeCell ref="B23:B26"/>
    <mergeCell ref="B27:B30"/>
    <mergeCell ref="D19:D22"/>
    <mergeCell ref="D23:D26"/>
    <mergeCell ref="D27:D30"/>
    <mergeCell ref="E19:E22"/>
    <mergeCell ref="E23:E26"/>
    <mergeCell ref="E27:E30"/>
    <mergeCell ref="F19:F22"/>
    <mergeCell ref="F23:F26"/>
    <mergeCell ref="F27:F30"/>
    <mergeCell ref="G19:G22"/>
    <mergeCell ref="G23:G26"/>
    <mergeCell ref="G27:G30"/>
  </mergeCells>
  <pageMargins left="0.7" right="0.7" top="0.75" bottom="0.75" header="0.3" footer="0.3"/>
  <headerFooter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8"/>
  <sheetViews>
    <sheetView workbookViewId="0">
      <selection activeCell="D9" sqref="D9"/>
    </sheetView>
  </sheetViews>
  <sheetFormatPr defaultColWidth="9.14285714285714" defaultRowHeight="14.25" outlineLevelCol="6"/>
  <cols>
    <col min="1" max="1" width="6.57142857142857" style="1" customWidth="1"/>
    <col min="2" max="2" width="11.4285714285714" style="1" customWidth="1"/>
    <col min="3" max="3" width="52.7142857142857" style="1" customWidth="1"/>
    <col min="4" max="4" width="12.5714285714286" style="1" customWidth="1"/>
    <col min="5" max="5" width="16.1428571428571" style="1" customWidth="1"/>
    <col min="6" max="6" width="5.71428571428571" style="1" customWidth="1"/>
    <col min="7" max="7" width="17.8571428571429" style="1" customWidth="1"/>
    <col min="8" max="8" width="9.14285714285714" style="1"/>
    <col min="9" max="9" width="10.4285714285714" style="1" customWidth="1"/>
    <col min="10" max="16383" width="9.14285714285714" style="1"/>
  </cols>
  <sheetData>
    <row r="4" spans="1:2">
      <c r="A4" s="24">
        <v>45769</v>
      </c>
      <c r="B4" s="24"/>
    </row>
    <row r="5" spans="1:2">
      <c r="A5" s="24"/>
      <c r="B5" s="24"/>
    </row>
    <row r="6" spans="1:2">
      <c r="A6" s="24"/>
      <c r="B6" s="24"/>
    </row>
    <row r="7" spans="1:1">
      <c r="A7" s="1" t="s">
        <v>382</v>
      </c>
    </row>
    <row r="11" spans="1:1">
      <c r="A11" s="1" t="s">
        <v>2</v>
      </c>
    </row>
    <row r="13" spans="2:2">
      <c r="B13" s="1" t="s">
        <v>3</v>
      </c>
    </row>
    <row r="14" spans="2:2">
      <c r="B14" s="1" t="s">
        <v>4</v>
      </c>
    </row>
    <row r="16" spans="1:1">
      <c r="A16" s="1" t="s">
        <v>5</v>
      </c>
    </row>
    <row r="17" ht="15"/>
    <row r="18" ht="25.5" customHeight="1" spans="1:7">
      <c r="A18" s="25" t="s">
        <v>6</v>
      </c>
      <c r="B18" s="25" t="s">
        <v>7</v>
      </c>
      <c r="C18" s="25" t="s">
        <v>8</v>
      </c>
      <c r="D18" s="25" t="s">
        <v>9</v>
      </c>
      <c r="E18" s="26" t="s">
        <v>10</v>
      </c>
      <c r="F18" s="27"/>
      <c r="G18" s="28" t="s">
        <v>11</v>
      </c>
    </row>
    <row r="19" spans="1:7">
      <c r="A19" s="29">
        <v>1</v>
      </c>
      <c r="B19" s="29" t="s">
        <v>12</v>
      </c>
      <c r="C19" s="43" t="s">
        <v>88</v>
      </c>
      <c r="D19" s="44">
        <v>24995</v>
      </c>
      <c r="E19" s="32">
        <f>(D19*0.76)-800</f>
        <v>18196.2</v>
      </c>
      <c r="F19" s="29" t="s">
        <v>14</v>
      </c>
      <c r="G19" s="45">
        <f>E19*A19</f>
        <v>18196.2</v>
      </c>
    </row>
    <row r="20" spans="1:7">
      <c r="A20" s="34"/>
      <c r="B20" s="34"/>
      <c r="C20" s="47" t="s">
        <v>54</v>
      </c>
      <c r="D20" s="48"/>
      <c r="E20" s="37"/>
      <c r="F20" s="34"/>
      <c r="G20" s="49"/>
    </row>
    <row r="21" spans="1:7">
      <c r="A21" s="34"/>
      <c r="B21" s="34"/>
      <c r="C21" s="47" t="s">
        <v>89</v>
      </c>
      <c r="D21" s="48"/>
      <c r="E21" s="37"/>
      <c r="F21" s="34"/>
      <c r="G21" s="49"/>
    </row>
    <row r="22" ht="15" spans="1:7">
      <c r="A22" s="14"/>
      <c r="B22" s="14"/>
      <c r="C22" s="51" t="s">
        <v>56</v>
      </c>
      <c r="D22" s="52"/>
      <c r="E22" s="40"/>
      <c r="F22" s="14"/>
      <c r="G22" s="53"/>
    </row>
    <row r="23" s="2" customFormat="1" spans="1:7">
      <c r="A23" s="29">
        <v>1</v>
      </c>
      <c r="B23" s="42" t="s">
        <v>12</v>
      </c>
      <c r="C23" s="43" t="s">
        <v>90</v>
      </c>
      <c r="D23" s="44">
        <v>28995</v>
      </c>
      <c r="E23" s="32">
        <f>(D23*0.76)-1300</f>
        <v>20736.2</v>
      </c>
      <c r="F23" s="29" t="s">
        <v>14</v>
      </c>
      <c r="G23" s="45">
        <f>E23*A23</f>
        <v>20736.2</v>
      </c>
    </row>
    <row r="24" s="2" customFormat="1" spans="1:7">
      <c r="A24" s="34"/>
      <c r="B24" s="46"/>
      <c r="C24" s="47" t="s">
        <v>45</v>
      </c>
      <c r="D24" s="48"/>
      <c r="E24" s="37"/>
      <c r="F24" s="34"/>
      <c r="G24" s="49"/>
    </row>
    <row r="25" s="2" customFormat="1" spans="1:7">
      <c r="A25" s="34"/>
      <c r="B25" s="46"/>
      <c r="C25" s="47" t="s">
        <v>91</v>
      </c>
      <c r="D25" s="48"/>
      <c r="E25" s="37"/>
      <c r="F25" s="34"/>
      <c r="G25" s="49"/>
    </row>
    <row r="26" s="2" customFormat="1" ht="15" spans="1:7">
      <c r="A26" s="14"/>
      <c r="B26" s="50"/>
      <c r="C26" s="51" t="s">
        <v>92</v>
      </c>
      <c r="D26" s="52"/>
      <c r="E26" s="40"/>
      <c r="F26" s="14"/>
      <c r="G26" s="53"/>
    </row>
    <row r="27" ht="15" spans="1:7">
      <c r="A27" s="4" t="s">
        <v>51</v>
      </c>
      <c r="B27" s="16"/>
      <c r="C27" s="16"/>
      <c r="D27" s="5"/>
      <c r="E27" s="6"/>
      <c r="F27" s="7" t="s">
        <v>14</v>
      </c>
      <c r="G27" s="8">
        <v>600</v>
      </c>
    </row>
    <row r="28" ht="17.25" spans="1:7">
      <c r="A28" s="54" t="s">
        <v>18</v>
      </c>
      <c r="B28" s="65"/>
      <c r="C28" s="65"/>
      <c r="D28" s="55"/>
      <c r="E28" s="56"/>
      <c r="F28" s="66" t="s">
        <v>14</v>
      </c>
      <c r="G28" s="58">
        <f>SUM(G19:G27)</f>
        <v>39532.4</v>
      </c>
    </row>
    <row r="29" ht="16.5" spans="1:7">
      <c r="A29" s="59"/>
      <c r="B29" s="59"/>
      <c r="C29" s="59"/>
      <c r="D29" s="59"/>
      <c r="E29" s="59"/>
      <c r="F29" s="88"/>
      <c r="G29" s="61"/>
    </row>
    <row r="30" s="1" customFormat="1" spans="1:1">
      <c r="A30" s="1" t="s">
        <v>19</v>
      </c>
    </row>
    <row r="31" s="1" customFormat="1" spans="2:2">
      <c r="B31" s="1" t="s">
        <v>20</v>
      </c>
    </row>
    <row r="33" s="1" customFormat="1" spans="1:1">
      <c r="A33" s="1" t="s">
        <v>60</v>
      </c>
    </row>
    <row r="34" s="1" customFormat="1" spans="2:2">
      <c r="B34" s="1" t="s">
        <v>61</v>
      </c>
    </row>
    <row r="36" s="1" customFormat="1" spans="1:1">
      <c r="A36" s="1" t="s">
        <v>21</v>
      </c>
    </row>
    <row r="37" s="1" customFormat="1" spans="2:2">
      <c r="B37" s="1" t="s">
        <v>62</v>
      </c>
    </row>
    <row r="38" s="2" customFormat="1" spans="2:2">
      <c r="B38" s="1"/>
    </row>
    <row r="39" s="2" customFormat="1" spans="2:2">
      <c r="B39" s="1"/>
    </row>
    <row r="40" s="1" customFormat="1" spans="1:1">
      <c r="A40" s="1" t="s">
        <v>23</v>
      </c>
    </row>
    <row r="41" s="1" customFormat="1" spans="2:2">
      <c r="B41" s="1" t="s">
        <v>24</v>
      </c>
    </row>
    <row r="43" s="1" customFormat="1" spans="2:2">
      <c r="B43" s="1" t="s">
        <v>25</v>
      </c>
    </row>
    <row r="45" s="1" customFormat="1" spans="2:2">
      <c r="B45" s="1" t="s">
        <v>26</v>
      </c>
    </row>
    <row r="50" spans="1:1">
      <c r="A50" s="1" t="s">
        <v>27</v>
      </c>
    </row>
    <row r="53" spans="1:1">
      <c r="A53" s="1" t="s">
        <v>28</v>
      </c>
    </row>
    <row r="54" spans="1:1">
      <c r="A54" s="1" t="s">
        <v>29</v>
      </c>
    </row>
    <row r="58" spans="1:4">
      <c r="A58" s="1" t="s">
        <v>30</v>
      </c>
      <c r="D58" s="1" t="s">
        <v>31</v>
      </c>
    </row>
    <row r="61" spans="1:4">
      <c r="A61" s="1" t="s">
        <v>32</v>
      </c>
      <c r="D61" s="1" t="s">
        <v>33</v>
      </c>
    </row>
    <row r="62" spans="1:4">
      <c r="A62" s="1" t="s">
        <v>34</v>
      </c>
      <c r="D62" s="1" t="s">
        <v>35</v>
      </c>
    </row>
    <row r="67" spans="1:5">
      <c r="A67" s="1" t="s">
        <v>383</v>
      </c>
      <c r="D67" s="1" t="s">
        <v>37</v>
      </c>
      <c r="E67" s="1" t="s">
        <v>38</v>
      </c>
    </row>
    <row r="68" spans="1:5">
      <c r="A68" s="1" t="s">
        <v>384</v>
      </c>
      <c r="E68" s="1" t="s">
        <v>40</v>
      </c>
    </row>
  </sheetData>
  <mergeCells count="15">
    <mergeCell ref="A4:B4"/>
    <mergeCell ref="A27:E27"/>
    <mergeCell ref="A28:E28"/>
    <mergeCell ref="A19:A22"/>
    <mergeCell ref="A23:A26"/>
    <mergeCell ref="B19:B22"/>
    <mergeCell ref="B23:B26"/>
    <mergeCell ref="D19:D22"/>
    <mergeCell ref="D23:D26"/>
    <mergeCell ref="E19:E22"/>
    <mergeCell ref="E23:E26"/>
    <mergeCell ref="F19:F22"/>
    <mergeCell ref="F23:F26"/>
    <mergeCell ref="G19:G22"/>
    <mergeCell ref="G23:G26"/>
  </mergeCells>
  <pageMargins left="0.7" right="0.7" top="0.75" bottom="0.75" header="0.3" footer="0.3"/>
  <headerFooter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57"/>
  <sheetViews>
    <sheetView workbookViewId="0">
      <selection activeCell="C12" sqref="C12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3" style="1" customWidth="1"/>
    <col min="4" max="4" width="12.5714285714286" style="1" customWidth="1"/>
    <col min="5" max="5" width="15.5714285714286" style="1" customWidth="1"/>
    <col min="6" max="6" width="5.71428571428571" style="1" customWidth="1"/>
    <col min="7" max="7" width="16.5714285714286" style="1" customWidth="1"/>
    <col min="8" max="16384" width="9.14285714285714" style="1"/>
  </cols>
  <sheetData>
    <row r="4" spans="1:2">
      <c r="A4" s="24">
        <v>45770</v>
      </c>
      <c r="B4" s="24"/>
    </row>
    <row r="5" spans="1:2">
      <c r="A5" s="24"/>
      <c r="B5" s="24"/>
    </row>
    <row r="6" spans="1:2">
      <c r="A6" s="24"/>
      <c r="B6" s="24"/>
    </row>
    <row r="7" spans="1:1">
      <c r="A7" s="24" t="s">
        <v>385</v>
      </c>
    </row>
    <row r="8" spans="1:1">
      <c r="A8" s="24" t="s">
        <v>386</v>
      </c>
    </row>
    <row r="9" spans="1:1">
      <c r="A9" s="1" t="s">
        <v>387</v>
      </c>
    </row>
    <row r="11" spans="1:1">
      <c r="A11" s="1" t="s">
        <v>2</v>
      </c>
    </row>
    <row r="13" spans="2:2">
      <c r="B13" s="1" t="s">
        <v>3</v>
      </c>
    </row>
    <row r="14" spans="2:2">
      <c r="B14" s="1" t="s">
        <v>4</v>
      </c>
    </row>
    <row r="16" spans="1:1">
      <c r="A16" s="1" t="s">
        <v>102</v>
      </c>
    </row>
    <row r="17" ht="15" spans="3:3">
      <c r="C17" s="23"/>
    </row>
    <row r="18" ht="25.5" customHeight="1" spans="1:7">
      <c r="A18" s="25" t="s">
        <v>6</v>
      </c>
      <c r="B18" s="25" t="s">
        <v>7</v>
      </c>
      <c r="C18" s="25" t="s">
        <v>8</v>
      </c>
      <c r="D18" s="25" t="s">
        <v>9</v>
      </c>
      <c r="E18" s="26" t="s">
        <v>10</v>
      </c>
      <c r="F18" s="27"/>
      <c r="G18" s="28" t="s">
        <v>11</v>
      </c>
    </row>
    <row r="19" customFormat="1" ht="15" spans="1:7">
      <c r="A19" s="29">
        <v>1</v>
      </c>
      <c r="B19" s="29" t="s">
        <v>12</v>
      </c>
      <c r="C19" s="30" t="s">
        <v>278</v>
      </c>
      <c r="D19" s="31">
        <v>119995</v>
      </c>
      <c r="E19" s="32">
        <f>D19*0.76</f>
        <v>91196.2</v>
      </c>
      <c r="F19" s="29" t="s">
        <v>14</v>
      </c>
      <c r="G19" s="33">
        <f>E19*A19</f>
        <v>91196.2</v>
      </c>
    </row>
    <row r="20" customFormat="1" ht="15" spans="1:7">
      <c r="A20" s="34"/>
      <c r="B20" s="34"/>
      <c r="C20" s="35" t="s">
        <v>279</v>
      </c>
      <c r="D20" s="36"/>
      <c r="E20" s="37"/>
      <c r="F20" s="34"/>
      <c r="G20" s="38"/>
    </row>
    <row r="21" customFormat="1" ht="15.75" spans="1:7">
      <c r="A21" s="14"/>
      <c r="B21" s="14"/>
      <c r="C21" s="39" t="s">
        <v>280</v>
      </c>
      <c r="D21" s="13"/>
      <c r="E21" s="40"/>
      <c r="F21" s="14"/>
      <c r="G21" s="41"/>
    </row>
    <row r="22" ht="17.25" spans="1:7">
      <c r="A22" s="54" t="s">
        <v>18</v>
      </c>
      <c r="B22" s="65"/>
      <c r="C22" s="65"/>
      <c r="D22" s="55"/>
      <c r="E22" s="56"/>
      <c r="F22" s="66" t="s">
        <v>14</v>
      </c>
      <c r="G22" s="58">
        <f>SUM(G19:G21)</f>
        <v>91196.2</v>
      </c>
    </row>
    <row r="23" ht="15" spans="1:7">
      <c r="A23" s="9" t="s">
        <v>103</v>
      </c>
      <c r="B23" s="10"/>
      <c r="C23" s="11"/>
      <c r="D23" s="12"/>
      <c r="E23" s="13"/>
      <c r="F23" s="14" t="s">
        <v>14</v>
      </c>
      <c r="G23" s="15">
        <v>42800</v>
      </c>
    </row>
    <row r="24" customFormat="1" ht="15.75" spans="1:8">
      <c r="A24" s="4" t="s">
        <v>51</v>
      </c>
      <c r="B24" s="16"/>
      <c r="C24" s="16"/>
      <c r="D24" s="5"/>
      <c r="E24" s="6"/>
      <c r="F24" s="17" t="s">
        <v>14</v>
      </c>
      <c r="G24" s="8">
        <v>600</v>
      </c>
      <c r="H24" s="2"/>
    </row>
    <row r="25" ht="17.25" spans="1:7">
      <c r="A25" s="54" t="s">
        <v>104</v>
      </c>
      <c r="B25" s="65"/>
      <c r="C25" s="65"/>
      <c r="D25" s="55"/>
      <c r="E25" s="56"/>
      <c r="F25" s="66" t="s">
        <v>14</v>
      </c>
      <c r="G25" s="58">
        <f>SUM(G22:G24)</f>
        <v>134596.2</v>
      </c>
    </row>
    <row r="26" ht="16.5" spans="1:7">
      <c r="A26" s="59"/>
      <c r="B26" s="59"/>
      <c r="C26" s="59"/>
      <c r="D26" s="59"/>
      <c r="E26" s="59"/>
      <c r="F26" s="88"/>
      <c r="G26" s="61"/>
    </row>
    <row r="27" spans="1:1">
      <c r="A27" s="1" t="s">
        <v>19</v>
      </c>
    </row>
    <row r="28" spans="2:2">
      <c r="B28" s="1" t="s">
        <v>20</v>
      </c>
    </row>
    <row r="30" spans="1:1">
      <c r="A30" s="1" t="s">
        <v>21</v>
      </c>
    </row>
    <row r="31" customFormat="1" ht="15" spans="1:2">
      <c r="A31" s="2"/>
      <c r="B31" s="1" t="s">
        <v>388</v>
      </c>
    </row>
    <row r="32" s="2" customFormat="1"/>
    <row r="33" spans="1:1">
      <c r="A33" s="1" t="s">
        <v>23</v>
      </c>
    </row>
    <row r="34" spans="2:2">
      <c r="B34" s="1" t="s">
        <v>24</v>
      </c>
    </row>
    <row r="35" spans="2:2">
      <c r="B35" s="23" t="s">
        <v>105</v>
      </c>
    </row>
    <row r="36" spans="2:2">
      <c r="B36" s="113"/>
    </row>
    <row r="37" spans="2:2">
      <c r="B37" s="1" t="s">
        <v>25</v>
      </c>
    </row>
    <row r="39" spans="2:2">
      <c r="B39" s="1" t="s">
        <v>26</v>
      </c>
    </row>
    <row r="40" spans="2:2">
      <c r="B40" s="114"/>
    </row>
    <row r="42" spans="1:1">
      <c r="A42" s="1" t="s">
        <v>27</v>
      </c>
    </row>
    <row r="45" spans="1:1">
      <c r="A45" s="1" t="s">
        <v>28</v>
      </c>
    </row>
    <row r="46" spans="1:1">
      <c r="A46" s="1" t="s">
        <v>29</v>
      </c>
    </row>
    <row r="49" spans="1:4">
      <c r="A49" s="1" t="s">
        <v>96</v>
      </c>
      <c r="D49" s="1" t="s">
        <v>31</v>
      </c>
    </row>
    <row r="52" spans="1:4">
      <c r="A52" s="1" t="s">
        <v>32</v>
      </c>
      <c r="D52" s="1" t="s">
        <v>33</v>
      </c>
    </row>
    <row r="53" spans="1:4">
      <c r="A53" s="1" t="s">
        <v>34</v>
      </c>
      <c r="D53" s="1" t="s">
        <v>35</v>
      </c>
    </row>
    <row r="56" spans="1:5">
      <c r="A56" s="1" t="s">
        <v>389</v>
      </c>
      <c r="D56" s="1" t="s">
        <v>37</v>
      </c>
      <c r="E56" s="1" t="s">
        <v>38</v>
      </c>
    </row>
    <row r="57" spans="1:5">
      <c r="A57" s="1" t="s">
        <v>181</v>
      </c>
      <c r="E57" s="1" t="s">
        <v>40</v>
      </c>
    </row>
  </sheetData>
  <mergeCells count="10">
    <mergeCell ref="A4:B4"/>
    <mergeCell ref="A22:E22"/>
    <mergeCell ref="A24:E24"/>
    <mergeCell ref="A25:E25"/>
    <mergeCell ref="A19:A21"/>
    <mergeCell ref="B19:B21"/>
    <mergeCell ref="D19:D21"/>
    <mergeCell ref="E19:E21"/>
    <mergeCell ref="F19:F21"/>
    <mergeCell ref="G19:G21"/>
  </mergeCells>
  <pageMargins left="0.432638888888889" right="0.17" top="0.84" bottom="0.590277777777778" header="0.511805555555556" footer="0.196527777777778"/>
  <pageSetup paperSize="1" scale="77" orientation="portrait" horizontalDpi="120" verticalDpi="72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5"/>
  <sheetViews>
    <sheetView workbookViewId="0">
      <selection activeCell="A7" sqref="A7"/>
    </sheetView>
  </sheetViews>
  <sheetFormatPr defaultColWidth="9.14285714285714" defaultRowHeight="14.25" outlineLevelCol="6"/>
  <cols>
    <col min="1" max="1" width="6.57142857142857" style="1" customWidth="1"/>
    <col min="2" max="2" width="11.4285714285714" style="1" customWidth="1"/>
    <col min="3" max="3" width="52.7142857142857" style="1" customWidth="1"/>
    <col min="4" max="4" width="12.5714285714286" style="1" customWidth="1"/>
    <col min="5" max="5" width="16.1428571428571" style="1" customWidth="1"/>
    <col min="6" max="6" width="5.71428571428571" style="1" customWidth="1"/>
    <col min="7" max="7" width="17.8571428571429" style="1" customWidth="1"/>
    <col min="8" max="8" width="9.14285714285714" style="1"/>
    <col min="9" max="9" width="10.4285714285714" style="1" customWidth="1"/>
    <col min="10" max="16383" width="9.14285714285714" style="1"/>
  </cols>
  <sheetData>
    <row r="4" spans="1:2">
      <c r="A4" s="24">
        <v>45768</v>
      </c>
      <c r="B4" s="24"/>
    </row>
    <row r="5" spans="1:2">
      <c r="A5" s="24"/>
      <c r="B5" s="24"/>
    </row>
    <row r="6" spans="1:2">
      <c r="A6" s="24"/>
      <c r="B6" s="24"/>
    </row>
    <row r="7" spans="1:1">
      <c r="A7" s="1" t="s">
        <v>390</v>
      </c>
    </row>
    <row r="8" spans="1:1">
      <c r="A8" s="1" t="s">
        <v>391</v>
      </c>
    </row>
    <row r="9" spans="1:1">
      <c r="A9" s="1" t="s">
        <v>361</v>
      </c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7" spans="1:1">
      <c r="A17" s="1" t="s">
        <v>5</v>
      </c>
    </row>
    <row r="18" ht="15"/>
    <row r="19" ht="25.5" customHeight="1" spans="1:7">
      <c r="A19" s="25" t="s">
        <v>6</v>
      </c>
      <c r="B19" s="25" t="s">
        <v>7</v>
      </c>
      <c r="C19" s="25" t="s">
        <v>8</v>
      </c>
      <c r="D19" s="25" t="s">
        <v>9</v>
      </c>
      <c r="E19" s="26" t="s">
        <v>10</v>
      </c>
      <c r="F19" s="27"/>
      <c r="G19" s="28" t="s">
        <v>11</v>
      </c>
    </row>
    <row r="20" s="1" customFormat="1" spans="1:7">
      <c r="A20" s="29">
        <v>3</v>
      </c>
      <c r="B20" s="42" t="s">
        <v>12</v>
      </c>
      <c r="C20" s="43" t="s">
        <v>392</v>
      </c>
      <c r="D20" s="44">
        <v>20495</v>
      </c>
      <c r="E20" s="32">
        <f>(D20*0.76)-1000</f>
        <v>14576.2</v>
      </c>
      <c r="F20" s="29" t="s">
        <v>14</v>
      </c>
      <c r="G20" s="45">
        <f>E20*A20</f>
        <v>43728.6</v>
      </c>
    </row>
    <row r="21" s="1" customFormat="1" spans="1:7">
      <c r="A21" s="34"/>
      <c r="B21" s="46"/>
      <c r="C21" s="47" t="s">
        <v>302</v>
      </c>
      <c r="D21" s="48"/>
      <c r="E21" s="37"/>
      <c r="F21" s="34"/>
      <c r="G21" s="49"/>
    </row>
    <row r="22" s="1" customFormat="1" spans="1:7">
      <c r="A22" s="34"/>
      <c r="B22" s="46"/>
      <c r="C22" s="47" t="s">
        <v>393</v>
      </c>
      <c r="D22" s="48"/>
      <c r="E22" s="37"/>
      <c r="F22" s="34"/>
      <c r="G22" s="49"/>
    </row>
    <row r="23" s="1" customFormat="1" ht="15" spans="1:7">
      <c r="A23" s="14"/>
      <c r="B23" s="50"/>
      <c r="C23" s="51" t="s">
        <v>394</v>
      </c>
      <c r="D23" s="52"/>
      <c r="E23" s="40"/>
      <c r="F23" s="14"/>
      <c r="G23" s="53"/>
    </row>
    <row r="24" s="1" customFormat="1" ht="15" spans="1:7">
      <c r="A24" s="4" t="s">
        <v>51</v>
      </c>
      <c r="B24" s="16"/>
      <c r="C24" s="16"/>
      <c r="D24" s="5"/>
      <c r="E24" s="6"/>
      <c r="F24" s="7" t="s">
        <v>14</v>
      </c>
      <c r="G24" s="8">
        <v>600</v>
      </c>
    </row>
    <row r="25" s="1" customFormat="1" ht="17.25" spans="1:7">
      <c r="A25" s="54" t="s">
        <v>18</v>
      </c>
      <c r="B25" s="65"/>
      <c r="C25" s="65"/>
      <c r="D25" s="55"/>
      <c r="E25" s="56"/>
      <c r="F25" s="66" t="s">
        <v>14</v>
      </c>
      <c r="G25" s="58">
        <f>SUM(G20:G24)</f>
        <v>44328.6</v>
      </c>
    </row>
    <row r="26" s="1" customFormat="1" ht="16.5" spans="1:7">
      <c r="A26" s="59"/>
      <c r="B26" s="59"/>
      <c r="C26" s="59"/>
      <c r="D26" s="59"/>
      <c r="E26" s="59"/>
      <c r="F26" s="88"/>
      <c r="G26" s="61"/>
    </row>
    <row r="27" s="1" customFormat="1" spans="1:1">
      <c r="A27" s="1" t="s">
        <v>19</v>
      </c>
    </row>
    <row r="28" s="1" customFormat="1" spans="2:2">
      <c r="B28" s="1" t="s">
        <v>20</v>
      </c>
    </row>
    <row r="30" s="1" customFormat="1" spans="1:1">
      <c r="A30" s="1" t="s">
        <v>60</v>
      </c>
    </row>
    <row r="31" s="1" customFormat="1" spans="2:2">
      <c r="B31" s="1" t="s">
        <v>61</v>
      </c>
    </row>
    <row r="33" s="1" customFormat="1" spans="1:1">
      <c r="A33" s="1" t="s">
        <v>21</v>
      </c>
    </row>
    <row r="34" s="1" customFormat="1" spans="2:2">
      <c r="B34" s="1" t="s">
        <v>62</v>
      </c>
    </row>
    <row r="35" s="2" customFormat="1" spans="2:2">
      <c r="B35" s="1"/>
    </row>
    <row r="36" s="2" customFormat="1" spans="2:2">
      <c r="B36" s="1"/>
    </row>
    <row r="37" s="1" customFormat="1" spans="1:1">
      <c r="A37" s="1" t="s">
        <v>23</v>
      </c>
    </row>
    <row r="38" s="1" customFormat="1" spans="2:2">
      <c r="B38" s="1" t="s">
        <v>24</v>
      </c>
    </row>
    <row r="40" s="1" customFormat="1" spans="2:2">
      <c r="B40" s="1" t="s">
        <v>25</v>
      </c>
    </row>
    <row r="42" s="1" customFormat="1" spans="2:2">
      <c r="B42" s="1" t="s">
        <v>26</v>
      </c>
    </row>
    <row r="47" s="1" customFormat="1" spans="1:1">
      <c r="A47" s="1" t="s">
        <v>27</v>
      </c>
    </row>
    <row r="50" s="1" customFormat="1" spans="1:1">
      <c r="A50" s="1" t="s">
        <v>28</v>
      </c>
    </row>
    <row r="51" s="1" customFormat="1" spans="1:1">
      <c r="A51" s="1" t="s">
        <v>29</v>
      </c>
    </row>
    <row r="55" s="1" customFormat="1" spans="1:4">
      <c r="A55" s="1" t="s">
        <v>30</v>
      </c>
      <c r="D55" s="1" t="s">
        <v>31</v>
      </c>
    </row>
    <row r="58" s="1" customFormat="1" spans="1:4">
      <c r="A58" s="1" t="s">
        <v>32</v>
      </c>
      <c r="D58" s="1" t="s">
        <v>33</v>
      </c>
    </row>
    <row r="59" s="1" customFormat="1" spans="1:4">
      <c r="A59" s="1" t="s">
        <v>34</v>
      </c>
      <c r="D59" s="1" t="s">
        <v>35</v>
      </c>
    </row>
    <row r="64" s="1" customFormat="1" spans="1:5">
      <c r="A64" s="1" t="s">
        <v>395</v>
      </c>
      <c r="D64" s="1" t="s">
        <v>37</v>
      </c>
      <c r="E64" s="1" t="s">
        <v>38</v>
      </c>
    </row>
    <row r="65" s="1" customFormat="1" spans="1:5">
      <c r="A65" s="1" t="s">
        <v>396</v>
      </c>
      <c r="E65" s="1" t="s">
        <v>40</v>
      </c>
    </row>
  </sheetData>
  <mergeCells count="9">
    <mergeCell ref="A4:B4"/>
    <mergeCell ref="A24:E24"/>
    <mergeCell ref="A25:E25"/>
    <mergeCell ref="A20:A23"/>
    <mergeCell ref="B20:B23"/>
    <mergeCell ref="D20:D23"/>
    <mergeCell ref="E20:E23"/>
    <mergeCell ref="F20:F23"/>
    <mergeCell ref="G20:G23"/>
  </mergeCells>
  <pageMargins left="0.393055555555556" right="0.17" top="0.84" bottom="0.590277777777778" header="0.5" footer="0.196527777777778"/>
  <pageSetup paperSize="1" scale="65" orientation="portrait" horizontalDpi="120" verticalDpi="72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66"/>
  <sheetViews>
    <sheetView topLeftCell="A41" workbookViewId="0">
      <selection activeCell="A5" sqref="A5"/>
    </sheetView>
  </sheetViews>
  <sheetFormatPr defaultColWidth="9.14285714285714" defaultRowHeight="14.25" outlineLevelCol="6"/>
  <cols>
    <col min="1" max="1" width="6.57142857142857" style="1" customWidth="1"/>
    <col min="2" max="2" width="11.4285714285714" style="1" customWidth="1"/>
    <col min="3" max="3" width="52.7142857142857" style="1" customWidth="1"/>
    <col min="4" max="4" width="12.5714285714286" style="1" customWidth="1"/>
    <col min="5" max="5" width="16.1428571428571" style="1" customWidth="1"/>
    <col min="6" max="6" width="5.71428571428571" style="1" customWidth="1"/>
    <col min="7" max="7" width="17.8571428571429" style="1" customWidth="1"/>
    <col min="8" max="8" width="9.14285714285714" style="1"/>
    <col min="9" max="9" width="10.4285714285714" style="1" customWidth="1"/>
    <col min="10" max="16383" width="9.14285714285714" style="1"/>
  </cols>
  <sheetData>
    <row r="2" s="1" customFormat="1" spans="1:2">
      <c r="A2" s="24">
        <v>45770</v>
      </c>
      <c r="B2" s="24"/>
    </row>
    <row r="3" s="1" customFormat="1" spans="1:2">
      <c r="A3" s="24"/>
      <c r="B3" s="24"/>
    </row>
    <row r="4" s="1" customFormat="1" spans="1:2">
      <c r="A4" s="24"/>
      <c r="B4" s="24"/>
    </row>
    <row r="5" s="1" customFormat="1" spans="1:1">
      <c r="A5" s="1" t="s">
        <v>397</v>
      </c>
    </row>
    <row r="6" s="1" customFormat="1" spans="1:1">
      <c r="A6" s="1" t="s">
        <v>398</v>
      </c>
    </row>
    <row r="7" s="1" customFormat="1" spans="1:1">
      <c r="A7" s="1" t="s">
        <v>399</v>
      </c>
    </row>
    <row r="10" s="1" customFormat="1" spans="1:1">
      <c r="A10" s="1" t="s">
        <v>2</v>
      </c>
    </row>
    <row r="12" s="1" customFormat="1" spans="2:2">
      <c r="B12" s="1" t="s">
        <v>3</v>
      </c>
    </row>
    <row r="13" s="1" customFormat="1" spans="2:2">
      <c r="B13" s="1" t="s">
        <v>4</v>
      </c>
    </row>
    <row r="15" s="1" customFormat="1" spans="1:1">
      <c r="A15" s="1" t="s">
        <v>5</v>
      </c>
    </row>
    <row r="16" ht="15"/>
    <row r="17" s="1" customFormat="1" ht="25.5" customHeight="1" spans="1:7">
      <c r="A17" s="25" t="s">
        <v>6</v>
      </c>
      <c r="B17" s="25" t="s">
        <v>7</v>
      </c>
      <c r="C17" s="25" t="s">
        <v>8</v>
      </c>
      <c r="D17" s="25" t="s">
        <v>9</v>
      </c>
      <c r="E17" s="26" t="s">
        <v>10</v>
      </c>
      <c r="F17" s="27"/>
      <c r="G17" s="28" t="s">
        <v>11</v>
      </c>
    </row>
    <row r="18" s="1" customFormat="1" spans="1:7">
      <c r="A18" s="29">
        <v>1</v>
      </c>
      <c r="B18" s="29" t="s">
        <v>12</v>
      </c>
      <c r="C18" s="30" t="s">
        <v>400</v>
      </c>
      <c r="D18" s="31">
        <v>25995</v>
      </c>
      <c r="E18" s="32">
        <v>13000</v>
      </c>
      <c r="F18" s="29" t="s">
        <v>14</v>
      </c>
      <c r="G18" s="33">
        <f>E18*A18</f>
        <v>13000</v>
      </c>
    </row>
    <row r="19" s="1" customFormat="1" spans="1:7">
      <c r="A19" s="34"/>
      <c r="B19" s="34"/>
      <c r="C19" s="35" t="s">
        <v>318</v>
      </c>
      <c r="D19" s="36"/>
      <c r="E19" s="37"/>
      <c r="F19" s="34"/>
      <c r="G19" s="38"/>
    </row>
    <row r="20" s="1" customFormat="1" ht="15" spans="1:7">
      <c r="A20" s="14"/>
      <c r="B20" s="14"/>
      <c r="C20" s="39" t="s">
        <v>401</v>
      </c>
      <c r="D20" s="13"/>
      <c r="E20" s="40"/>
      <c r="F20" s="14"/>
      <c r="G20" s="41"/>
    </row>
    <row r="21" s="1" customFormat="1" spans="1:7">
      <c r="A21" s="29">
        <v>1</v>
      </c>
      <c r="B21" s="29" t="s">
        <v>12</v>
      </c>
      <c r="C21" s="43" t="s">
        <v>402</v>
      </c>
      <c r="D21" s="44">
        <v>18125</v>
      </c>
      <c r="E21" s="32">
        <v>7795</v>
      </c>
      <c r="F21" s="29" t="s">
        <v>14</v>
      </c>
      <c r="G21" s="45">
        <f>E21*A21</f>
        <v>7795</v>
      </c>
    </row>
    <row r="22" s="1" customFormat="1" spans="1:7">
      <c r="A22" s="34"/>
      <c r="B22" s="34"/>
      <c r="C22" s="47" t="s">
        <v>403</v>
      </c>
      <c r="D22" s="48"/>
      <c r="E22" s="37"/>
      <c r="F22" s="34"/>
      <c r="G22" s="49"/>
    </row>
    <row r="23" s="1" customFormat="1" spans="1:7">
      <c r="A23" s="34"/>
      <c r="B23" s="34"/>
      <c r="C23" s="47" t="s">
        <v>404</v>
      </c>
      <c r="D23" s="48"/>
      <c r="E23" s="37"/>
      <c r="F23" s="34"/>
      <c r="G23" s="49"/>
    </row>
    <row r="24" s="1" customFormat="1" ht="15" spans="1:7">
      <c r="A24" s="14"/>
      <c r="B24" s="14"/>
      <c r="C24" s="51" t="s">
        <v>405</v>
      </c>
      <c r="D24" s="52"/>
      <c r="E24" s="40"/>
      <c r="F24" s="14"/>
      <c r="G24" s="53"/>
    </row>
    <row r="25" s="1" customFormat="1" spans="1:7">
      <c r="A25" s="29">
        <v>2</v>
      </c>
      <c r="B25" s="29" t="s">
        <v>12</v>
      </c>
      <c r="C25" s="43" t="s">
        <v>406</v>
      </c>
      <c r="D25" s="44">
        <v>16925</v>
      </c>
      <c r="E25" s="32">
        <v>7495</v>
      </c>
      <c r="F25" s="29" t="s">
        <v>14</v>
      </c>
      <c r="G25" s="45">
        <f>E25*A25</f>
        <v>14990</v>
      </c>
    </row>
    <row r="26" s="1" customFormat="1" spans="1:7">
      <c r="A26" s="34"/>
      <c r="B26" s="34"/>
      <c r="C26" s="47" t="s">
        <v>403</v>
      </c>
      <c r="D26" s="48"/>
      <c r="E26" s="37"/>
      <c r="F26" s="34"/>
      <c r="G26" s="49"/>
    </row>
    <row r="27" s="1" customFormat="1" spans="1:7">
      <c r="A27" s="34"/>
      <c r="B27" s="34"/>
      <c r="C27" s="47" t="s">
        <v>407</v>
      </c>
      <c r="D27" s="48"/>
      <c r="E27" s="37"/>
      <c r="F27" s="34"/>
      <c r="G27" s="49"/>
    </row>
    <row r="28" s="1" customFormat="1" ht="15" spans="1:7">
      <c r="A28" s="14"/>
      <c r="B28" s="14"/>
      <c r="C28" s="51" t="s">
        <v>408</v>
      </c>
      <c r="D28" s="52"/>
      <c r="E28" s="40"/>
      <c r="F28" s="14"/>
      <c r="G28" s="53"/>
    </row>
    <row r="29" s="1" customFormat="1" ht="15" spans="1:7">
      <c r="A29" s="4" t="s">
        <v>51</v>
      </c>
      <c r="B29" s="16"/>
      <c r="C29" s="16"/>
      <c r="D29" s="5"/>
      <c r="E29" s="6"/>
      <c r="F29" s="7" t="s">
        <v>14</v>
      </c>
      <c r="G29" s="8">
        <v>600</v>
      </c>
    </row>
    <row r="30" s="1" customFormat="1" ht="17.25" spans="1:7">
      <c r="A30" s="54" t="s">
        <v>18</v>
      </c>
      <c r="B30" s="65"/>
      <c r="C30" s="65"/>
      <c r="D30" s="55"/>
      <c r="E30" s="56"/>
      <c r="F30" s="66" t="s">
        <v>14</v>
      </c>
      <c r="G30" s="58">
        <f>SUM(G18:G29)</f>
        <v>36385</v>
      </c>
    </row>
    <row r="31" s="1" customFormat="1" ht="16.5" spans="1:7">
      <c r="A31" s="59"/>
      <c r="B31" s="59"/>
      <c r="C31" s="59"/>
      <c r="D31" s="59"/>
      <c r="E31" s="59"/>
      <c r="F31" s="88"/>
      <c r="G31" s="61"/>
    </row>
    <row r="32" s="1" customFormat="1" spans="1:1">
      <c r="A32" s="1" t="s">
        <v>19</v>
      </c>
    </row>
    <row r="33" s="1" customFormat="1" spans="2:2">
      <c r="B33" s="1" t="s">
        <v>20</v>
      </c>
    </row>
    <row r="35" s="1" customFormat="1" spans="1:1">
      <c r="A35" s="1" t="s">
        <v>60</v>
      </c>
    </row>
    <row r="36" s="1" customFormat="1" spans="2:2">
      <c r="B36" s="1" t="s">
        <v>61</v>
      </c>
    </row>
    <row r="38" s="1" customFormat="1" spans="1:1">
      <c r="A38" s="1" t="s">
        <v>21</v>
      </c>
    </row>
    <row r="39" s="1" customFormat="1" spans="2:2">
      <c r="B39" s="1" t="s">
        <v>409</v>
      </c>
    </row>
    <row r="40" s="2" customFormat="1" spans="2:2">
      <c r="B40" s="1" t="s">
        <v>410</v>
      </c>
    </row>
    <row r="41" s="2" customFormat="1" spans="2:2">
      <c r="B41" s="1"/>
    </row>
    <row r="42" s="1" customFormat="1" spans="1:1">
      <c r="A42" s="1" t="s">
        <v>23</v>
      </c>
    </row>
    <row r="43" s="1" customFormat="1" spans="2:2">
      <c r="B43" s="1" t="s">
        <v>24</v>
      </c>
    </row>
    <row r="45" s="1" customFormat="1" spans="2:2">
      <c r="B45" s="1" t="s">
        <v>25</v>
      </c>
    </row>
    <row r="47" s="1" customFormat="1" spans="2:2">
      <c r="B47" s="1" t="s">
        <v>26</v>
      </c>
    </row>
    <row r="50" s="1" customFormat="1" spans="1:1">
      <c r="A50" s="1" t="s">
        <v>27</v>
      </c>
    </row>
    <row r="53" s="1" customFormat="1" spans="1:1">
      <c r="A53" s="1" t="s">
        <v>28</v>
      </c>
    </row>
    <row r="54" s="1" customFormat="1" spans="1:1">
      <c r="A54" s="1" t="s">
        <v>29</v>
      </c>
    </row>
    <row r="58" s="1" customFormat="1" spans="1:4">
      <c r="A58" s="1" t="s">
        <v>30</v>
      </c>
      <c r="D58" s="1" t="s">
        <v>31</v>
      </c>
    </row>
    <row r="61" s="1" customFormat="1" spans="1:4">
      <c r="A61" s="1" t="s">
        <v>32</v>
      </c>
      <c r="D61" s="1" t="s">
        <v>33</v>
      </c>
    </row>
    <row r="62" s="1" customFormat="1" spans="1:4">
      <c r="A62" s="1" t="s">
        <v>34</v>
      </c>
      <c r="D62" s="1" t="s">
        <v>35</v>
      </c>
    </row>
    <row r="65" s="1" customFormat="1" spans="1:5">
      <c r="A65" s="1" t="s">
        <v>411</v>
      </c>
      <c r="D65" s="1" t="s">
        <v>37</v>
      </c>
      <c r="E65" s="1" t="s">
        <v>38</v>
      </c>
    </row>
    <row r="66" s="1" customFormat="1" spans="1:5">
      <c r="A66" s="1" t="s">
        <v>412</v>
      </c>
      <c r="E66" s="1" t="s">
        <v>40</v>
      </c>
    </row>
  </sheetData>
  <mergeCells count="21">
    <mergeCell ref="A2:B2"/>
    <mergeCell ref="A29:E29"/>
    <mergeCell ref="A30:E30"/>
    <mergeCell ref="A18:A20"/>
    <mergeCell ref="A21:A24"/>
    <mergeCell ref="A25:A28"/>
    <mergeCell ref="B18:B20"/>
    <mergeCell ref="B21:B24"/>
    <mergeCell ref="B25:B28"/>
    <mergeCell ref="D18:D20"/>
    <mergeCell ref="D21:D24"/>
    <mergeCell ref="D25:D28"/>
    <mergeCell ref="E18:E20"/>
    <mergeCell ref="E21:E24"/>
    <mergeCell ref="E25:E28"/>
    <mergeCell ref="F18:F20"/>
    <mergeCell ref="F21:F24"/>
    <mergeCell ref="F25:F28"/>
    <mergeCell ref="G18:G20"/>
    <mergeCell ref="G21:G24"/>
    <mergeCell ref="G25:G28"/>
  </mergeCells>
  <pageMargins left="0.393055555555556" right="0.17" top="0.84" bottom="0.590277777777778" header="0.5" footer="0.196527777777778"/>
  <pageSetup paperSize="1" scale="65" orientation="portrait" horizontalDpi="120" verticalDpi="7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5"/>
  <sheetViews>
    <sheetView topLeftCell="A37" workbookViewId="0">
      <selection activeCell="B51" sqref="B51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3" style="1" customWidth="1"/>
    <col min="4" max="4" width="12.5714285714286" style="1" customWidth="1"/>
    <col min="5" max="5" width="15.5714285714286" style="1" customWidth="1"/>
    <col min="6" max="6" width="5.71428571428571" style="1" customWidth="1"/>
    <col min="7" max="7" width="16.5714285714286" style="1" customWidth="1"/>
    <col min="8" max="16384" width="9.14285714285714" style="1"/>
  </cols>
  <sheetData>
    <row r="4" spans="1:2">
      <c r="A4" s="24">
        <v>45750</v>
      </c>
      <c r="B4" s="24"/>
    </row>
    <row r="5" spans="1:2">
      <c r="A5" s="24"/>
      <c r="B5" s="24"/>
    </row>
    <row r="6" spans="1:2">
      <c r="A6" s="24"/>
      <c r="B6" s="24"/>
    </row>
    <row r="7" spans="1:1">
      <c r="A7" s="24" t="s">
        <v>116</v>
      </c>
    </row>
    <row r="8" spans="1:1">
      <c r="A8" s="24" t="s">
        <v>117</v>
      </c>
    </row>
    <row r="9" spans="1:1">
      <c r="A9" s="1" t="s">
        <v>118</v>
      </c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7" spans="1:1">
      <c r="A17" s="1" t="s">
        <v>102</v>
      </c>
    </row>
    <row r="18" ht="15" spans="3:3">
      <c r="C18" s="23"/>
    </row>
    <row r="19" ht="25.5" customHeight="1" spans="1:7">
      <c r="A19" s="25" t="s">
        <v>6</v>
      </c>
      <c r="B19" s="25" t="s">
        <v>7</v>
      </c>
      <c r="C19" s="25" t="s">
        <v>8</v>
      </c>
      <c r="D19" s="25" t="s">
        <v>9</v>
      </c>
      <c r="E19" s="26" t="s">
        <v>10</v>
      </c>
      <c r="F19" s="27"/>
      <c r="G19" s="28" t="s">
        <v>11</v>
      </c>
    </row>
    <row r="20" customFormat="1" ht="15" spans="1:7">
      <c r="A20" s="29">
        <v>1</v>
      </c>
      <c r="B20" s="29" t="s">
        <v>12</v>
      </c>
      <c r="C20" s="30" t="s">
        <v>68</v>
      </c>
      <c r="D20" s="31">
        <v>49995</v>
      </c>
      <c r="E20" s="32">
        <f>(D20*0.76)-4000</f>
        <v>33996.2</v>
      </c>
      <c r="F20" s="29" t="s">
        <v>14</v>
      </c>
      <c r="G20" s="33">
        <f>E20*A20</f>
        <v>33996.2</v>
      </c>
    </row>
    <row r="21" customFormat="1" ht="15" spans="1:7">
      <c r="A21" s="34"/>
      <c r="B21" s="34"/>
      <c r="C21" s="35" t="s">
        <v>69</v>
      </c>
      <c r="D21" s="36"/>
      <c r="E21" s="37"/>
      <c r="F21" s="34"/>
      <c r="G21" s="38"/>
    </row>
    <row r="22" customFormat="1" ht="15.75" spans="1:7">
      <c r="A22" s="14"/>
      <c r="B22" s="14"/>
      <c r="C22" s="39" t="s">
        <v>70</v>
      </c>
      <c r="D22" s="13"/>
      <c r="E22" s="40"/>
      <c r="F22" s="14"/>
      <c r="G22" s="41"/>
    </row>
    <row r="23" ht="17.25" spans="1:7">
      <c r="A23" s="54" t="s">
        <v>18</v>
      </c>
      <c r="B23" s="65"/>
      <c r="C23" s="65"/>
      <c r="D23" s="55"/>
      <c r="E23" s="56"/>
      <c r="F23" s="66" t="s">
        <v>14</v>
      </c>
      <c r="G23" s="58">
        <f>SUM(G20:G22)</f>
        <v>33996.2</v>
      </c>
    </row>
    <row r="24" ht="15" spans="1:7">
      <c r="A24" s="9" t="s">
        <v>103</v>
      </c>
      <c r="B24" s="10"/>
      <c r="C24" s="11"/>
      <c r="D24" s="12"/>
      <c r="E24" s="13"/>
      <c r="F24" s="14" t="s">
        <v>14</v>
      </c>
      <c r="G24" s="15">
        <v>22600</v>
      </c>
    </row>
    <row r="25" customFormat="1" ht="15.75" spans="1:8">
      <c r="A25" s="4" t="s">
        <v>51</v>
      </c>
      <c r="B25" s="16"/>
      <c r="C25" s="16"/>
      <c r="D25" s="5"/>
      <c r="E25" s="6"/>
      <c r="F25" s="17" t="s">
        <v>14</v>
      </c>
      <c r="G25" s="8">
        <v>600</v>
      </c>
      <c r="H25" s="2"/>
    </row>
    <row r="26" ht="17.25" spans="1:7">
      <c r="A26" s="54" t="s">
        <v>104</v>
      </c>
      <c r="B26" s="65"/>
      <c r="C26" s="65"/>
      <c r="D26" s="55"/>
      <c r="E26" s="56"/>
      <c r="F26" s="66" t="s">
        <v>14</v>
      </c>
      <c r="G26" s="58">
        <f>SUM(G23:G25)</f>
        <v>57196.2</v>
      </c>
    </row>
    <row r="27" ht="16.5" spans="1:7">
      <c r="A27" s="59"/>
      <c r="B27" s="59"/>
      <c r="C27" s="59"/>
      <c r="D27" s="59"/>
      <c r="E27" s="59"/>
      <c r="F27" s="88"/>
      <c r="G27" s="61"/>
    </row>
    <row r="28" spans="1:1">
      <c r="A28" s="1" t="s">
        <v>19</v>
      </c>
    </row>
    <row r="29" spans="2:2">
      <c r="B29" s="1" t="s">
        <v>20</v>
      </c>
    </row>
    <row r="31" spans="1:1">
      <c r="A31" s="1" t="s">
        <v>21</v>
      </c>
    </row>
    <row r="32" customFormat="1" ht="15" spans="1:2">
      <c r="A32" s="2"/>
      <c r="B32" s="1" t="s">
        <v>83</v>
      </c>
    </row>
    <row r="33" s="2" customFormat="1"/>
    <row r="34" spans="1:1">
      <c r="A34" s="1" t="s">
        <v>23</v>
      </c>
    </row>
    <row r="35" spans="2:2">
      <c r="B35" s="1" t="s">
        <v>24</v>
      </c>
    </row>
    <row r="36" spans="2:2">
      <c r="B36" s="23" t="s">
        <v>105</v>
      </c>
    </row>
    <row r="37" spans="2:2">
      <c r="B37" s="113"/>
    </row>
    <row r="38" spans="2:2">
      <c r="B38" s="1" t="s">
        <v>25</v>
      </c>
    </row>
    <row r="40" spans="2:2">
      <c r="B40" s="1" t="s">
        <v>26</v>
      </c>
    </row>
    <row r="43" spans="2:2">
      <c r="B43" s="114"/>
    </row>
    <row r="44" spans="2:2">
      <c r="B44" s="114"/>
    </row>
    <row r="46" spans="2:2">
      <c r="B46" s="23"/>
    </row>
    <row r="48" spans="1:1">
      <c r="A48" s="1" t="s">
        <v>27</v>
      </c>
    </row>
    <row r="51" spans="1:1">
      <c r="A51" s="1" t="s">
        <v>28</v>
      </c>
    </row>
    <row r="52" spans="1:1">
      <c r="A52" s="1" t="s">
        <v>29</v>
      </c>
    </row>
    <row r="55" spans="1:4">
      <c r="A55" s="1" t="s">
        <v>96</v>
      </c>
      <c r="D55" s="1" t="s">
        <v>31</v>
      </c>
    </row>
    <row r="58" spans="1:4">
      <c r="A58" s="1" t="s">
        <v>32</v>
      </c>
      <c r="D58" s="1" t="s">
        <v>33</v>
      </c>
    </row>
    <row r="59" spans="1:4">
      <c r="A59" s="1" t="s">
        <v>34</v>
      </c>
      <c r="D59" s="1" t="s">
        <v>35</v>
      </c>
    </row>
    <row r="64" spans="1:5">
      <c r="A64" s="1" t="s">
        <v>119</v>
      </c>
      <c r="D64" s="1" t="s">
        <v>37</v>
      </c>
      <c r="E64" s="1" t="s">
        <v>38</v>
      </c>
    </row>
    <row r="65" spans="1:5">
      <c r="A65" s="1" t="s">
        <v>120</v>
      </c>
      <c r="E65" s="1" t="s">
        <v>40</v>
      </c>
    </row>
  </sheetData>
  <mergeCells count="10">
    <mergeCell ref="A4:B4"/>
    <mergeCell ref="A23:E23"/>
    <mergeCell ref="A25:E25"/>
    <mergeCell ref="A26:E26"/>
    <mergeCell ref="A20:A22"/>
    <mergeCell ref="B20:B22"/>
    <mergeCell ref="D20:D22"/>
    <mergeCell ref="E20:E22"/>
    <mergeCell ref="F20:F22"/>
    <mergeCell ref="G20:G22"/>
  </mergeCells>
  <pageMargins left="0.432638888888889" right="0.17" top="0.84" bottom="0.590277777777778" header="0.511805555555556" footer="0.196527777777778"/>
  <pageSetup paperSize="1" scale="74" orientation="portrait" horizontalDpi="120" verticalDpi="72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9"/>
  <sheetViews>
    <sheetView workbookViewId="0">
      <selection activeCell="A7" sqref="A7"/>
    </sheetView>
  </sheetViews>
  <sheetFormatPr defaultColWidth="9.14285714285714" defaultRowHeight="14.25" outlineLevelCol="6"/>
  <cols>
    <col min="1" max="1" width="6.57142857142857" style="1" customWidth="1"/>
    <col min="2" max="2" width="11.4285714285714" style="1" customWidth="1"/>
    <col min="3" max="3" width="52.7142857142857" style="1" customWidth="1"/>
    <col min="4" max="4" width="12.5714285714286" style="1" customWidth="1"/>
    <col min="5" max="5" width="16.1428571428571" style="1" customWidth="1"/>
    <col min="6" max="6" width="5.71428571428571" style="1" customWidth="1"/>
    <col min="7" max="7" width="17.8571428571429" style="1" customWidth="1"/>
    <col min="8" max="8" width="9.14285714285714" style="1"/>
    <col min="9" max="9" width="10.4285714285714" style="1" customWidth="1"/>
    <col min="10" max="16383" width="9.14285714285714" style="1"/>
  </cols>
  <sheetData>
    <row r="4" spans="1:2">
      <c r="A4" s="24">
        <v>45770</v>
      </c>
      <c r="B4" s="24"/>
    </row>
    <row r="5" spans="1:2">
      <c r="A5" s="24"/>
      <c r="B5" s="24"/>
    </row>
    <row r="6" spans="1:2">
      <c r="A6" s="24"/>
      <c r="B6" s="24"/>
    </row>
    <row r="7" spans="1:1">
      <c r="A7" s="1" t="s">
        <v>413</v>
      </c>
    </row>
    <row r="8" spans="1:1">
      <c r="A8" s="1" t="s">
        <v>398</v>
      </c>
    </row>
    <row r="9" spans="1:1">
      <c r="A9" s="1" t="s">
        <v>399</v>
      </c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7" spans="1:1">
      <c r="A17" s="1" t="s">
        <v>5</v>
      </c>
    </row>
    <row r="18" ht="15"/>
    <row r="19" ht="25.5" customHeight="1" spans="1:7">
      <c r="A19" s="25" t="s">
        <v>6</v>
      </c>
      <c r="B19" s="25" t="s">
        <v>7</v>
      </c>
      <c r="C19" s="25" t="s">
        <v>8</v>
      </c>
      <c r="D19" s="25" t="s">
        <v>9</v>
      </c>
      <c r="E19" s="26" t="s">
        <v>10</v>
      </c>
      <c r="F19" s="27"/>
      <c r="G19" s="28" t="s">
        <v>11</v>
      </c>
    </row>
    <row r="20" s="1" customFormat="1" spans="1:7">
      <c r="A20" s="29">
        <v>1</v>
      </c>
      <c r="B20" s="29" t="s">
        <v>12</v>
      </c>
      <c r="C20" s="43" t="s">
        <v>48</v>
      </c>
      <c r="D20" s="31">
        <v>43595</v>
      </c>
      <c r="E20" s="32">
        <f>(D20*0.76)-1800</f>
        <v>31332.2</v>
      </c>
      <c r="F20" s="29" t="s">
        <v>14</v>
      </c>
      <c r="G20" s="33">
        <f>E20*A20</f>
        <v>31332.2</v>
      </c>
    </row>
    <row r="21" s="1" customFormat="1" spans="1:7">
      <c r="A21" s="34"/>
      <c r="B21" s="34"/>
      <c r="C21" s="47" t="s">
        <v>45</v>
      </c>
      <c r="D21" s="36"/>
      <c r="E21" s="37"/>
      <c r="F21" s="34"/>
      <c r="G21" s="38"/>
    </row>
    <row r="22" s="1" customFormat="1" spans="1:7">
      <c r="A22" s="34"/>
      <c r="B22" s="34"/>
      <c r="C22" s="47" t="s">
        <v>49</v>
      </c>
      <c r="D22" s="36"/>
      <c r="E22" s="37"/>
      <c r="F22" s="34"/>
      <c r="G22" s="38"/>
    </row>
    <row r="23" s="1" customFormat="1" ht="15" spans="1:7">
      <c r="A23" s="14"/>
      <c r="B23" s="14"/>
      <c r="C23" s="51" t="s">
        <v>50</v>
      </c>
      <c r="D23" s="13"/>
      <c r="E23" s="40"/>
      <c r="F23" s="14"/>
      <c r="G23" s="41"/>
    </row>
    <row r="24" s="1" customFormat="1" spans="1:7">
      <c r="A24" s="29">
        <v>1</v>
      </c>
      <c r="B24" s="29" t="s">
        <v>12</v>
      </c>
      <c r="C24" s="43" t="s">
        <v>57</v>
      </c>
      <c r="D24" s="44">
        <v>36995</v>
      </c>
      <c r="E24" s="32">
        <f>(D24*0.76)-1200</f>
        <v>26916.2</v>
      </c>
      <c r="F24" s="29" t="s">
        <v>14</v>
      </c>
      <c r="G24" s="45">
        <f>E24*A24</f>
        <v>26916.2</v>
      </c>
    </row>
    <row r="25" s="1" customFormat="1" spans="1:7">
      <c r="A25" s="34"/>
      <c r="B25" s="34"/>
      <c r="C25" s="47" t="s">
        <v>54</v>
      </c>
      <c r="D25" s="48"/>
      <c r="E25" s="37"/>
      <c r="F25" s="34"/>
      <c r="G25" s="49"/>
    </row>
    <row r="26" s="1" customFormat="1" spans="1:7">
      <c r="A26" s="34"/>
      <c r="B26" s="34"/>
      <c r="C26" s="47" t="s">
        <v>58</v>
      </c>
      <c r="D26" s="48"/>
      <c r="E26" s="37"/>
      <c r="F26" s="34"/>
      <c r="G26" s="49"/>
    </row>
    <row r="27" s="1" customFormat="1" ht="15" spans="1:7">
      <c r="A27" s="14"/>
      <c r="B27" s="14"/>
      <c r="C27" s="51" t="s">
        <v>59</v>
      </c>
      <c r="D27" s="52"/>
      <c r="E27" s="40"/>
      <c r="F27" s="14"/>
      <c r="G27" s="53"/>
    </row>
    <row r="28" s="1" customFormat="1" ht="15" spans="1:7">
      <c r="A28" s="4" t="s">
        <v>51</v>
      </c>
      <c r="B28" s="16"/>
      <c r="C28" s="16"/>
      <c r="D28" s="5"/>
      <c r="E28" s="6"/>
      <c r="F28" s="7" t="s">
        <v>14</v>
      </c>
      <c r="G28" s="8">
        <v>600</v>
      </c>
    </row>
    <row r="29" s="1" customFormat="1" ht="17.25" spans="1:7">
      <c r="A29" s="54" t="s">
        <v>18</v>
      </c>
      <c r="B29" s="65"/>
      <c r="C29" s="65"/>
      <c r="D29" s="55"/>
      <c r="E29" s="56"/>
      <c r="F29" s="66" t="s">
        <v>14</v>
      </c>
      <c r="G29" s="58">
        <f>SUM(G20:G28)</f>
        <v>58848.4</v>
      </c>
    </row>
    <row r="30" s="1" customFormat="1" ht="16.5" spans="1:7">
      <c r="A30" s="59"/>
      <c r="B30" s="59"/>
      <c r="C30" s="59"/>
      <c r="D30" s="59"/>
      <c r="E30" s="59"/>
      <c r="F30" s="88"/>
      <c r="G30" s="61"/>
    </row>
    <row r="31" s="1" customFormat="1" spans="1:1">
      <c r="A31" s="1" t="s">
        <v>19</v>
      </c>
    </row>
    <row r="32" s="1" customFormat="1" spans="2:2">
      <c r="B32" s="1" t="s">
        <v>20</v>
      </c>
    </row>
    <row r="34" s="1" customFormat="1" spans="1:1">
      <c r="A34" s="1" t="s">
        <v>60</v>
      </c>
    </row>
    <row r="35" s="1" customFormat="1" spans="2:2">
      <c r="B35" s="1" t="s">
        <v>61</v>
      </c>
    </row>
    <row r="37" s="1" customFormat="1" spans="1:1">
      <c r="A37" s="1" t="s">
        <v>21</v>
      </c>
    </row>
    <row r="38" s="1" customFormat="1" spans="2:2">
      <c r="B38" s="1" t="s">
        <v>62</v>
      </c>
    </row>
    <row r="39" s="2" customFormat="1" spans="2:2">
      <c r="B39" s="1"/>
    </row>
    <row r="40" s="2" customFormat="1" spans="2:2">
      <c r="B40" s="1"/>
    </row>
    <row r="41" s="1" customFormat="1" spans="1:1">
      <c r="A41" s="1" t="s">
        <v>23</v>
      </c>
    </row>
    <row r="42" s="1" customFormat="1" spans="2:2">
      <c r="B42" s="1" t="s">
        <v>24</v>
      </c>
    </row>
    <row r="44" s="1" customFormat="1" spans="2:2">
      <c r="B44" s="1" t="s">
        <v>25</v>
      </c>
    </row>
    <row r="46" s="1" customFormat="1" spans="2:2">
      <c r="B46" s="1" t="s">
        <v>26</v>
      </c>
    </row>
    <row r="51" s="1" customFormat="1" spans="1:1">
      <c r="A51" s="1" t="s">
        <v>27</v>
      </c>
    </row>
    <row r="54" s="1" customFormat="1" spans="1:1">
      <c r="A54" s="1" t="s">
        <v>28</v>
      </c>
    </row>
    <row r="55" s="1" customFormat="1" spans="1:1">
      <c r="A55" s="1" t="s">
        <v>29</v>
      </c>
    </row>
    <row r="59" s="1" customFormat="1" spans="1:4">
      <c r="A59" s="1" t="s">
        <v>30</v>
      </c>
      <c r="D59" s="1" t="s">
        <v>31</v>
      </c>
    </row>
    <row r="62" s="1" customFormat="1" spans="1:4">
      <c r="A62" s="1" t="s">
        <v>32</v>
      </c>
      <c r="D62" s="1" t="s">
        <v>33</v>
      </c>
    </row>
    <row r="63" s="1" customFormat="1" spans="1:4">
      <c r="A63" s="1" t="s">
        <v>34</v>
      </c>
      <c r="D63" s="1" t="s">
        <v>35</v>
      </c>
    </row>
    <row r="68" s="1" customFormat="1" spans="1:5">
      <c r="A68" s="1" t="s">
        <v>414</v>
      </c>
      <c r="D68" s="1" t="s">
        <v>37</v>
      </c>
      <c r="E68" s="1" t="s">
        <v>38</v>
      </c>
    </row>
    <row r="69" s="1" customFormat="1" spans="1:5">
      <c r="A69" s="1" t="s">
        <v>315</v>
      </c>
      <c r="E69" s="1" t="s">
        <v>40</v>
      </c>
    </row>
  </sheetData>
  <mergeCells count="15">
    <mergeCell ref="A4:B4"/>
    <mergeCell ref="A28:E28"/>
    <mergeCell ref="A29:E29"/>
    <mergeCell ref="A20:A23"/>
    <mergeCell ref="A24:A27"/>
    <mergeCell ref="B20:B23"/>
    <mergeCell ref="B24:B27"/>
    <mergeCell ref="D20:D23"/>
    <mergeCell ref="D24:D27"/>
    <mergeCell ref="E20:E23"/>
    <mergeCell ref="E24:E27"/>
    <mergeCell ref="F20:F23"/>
    <mergeCell ref="F24:F27"/>
    <mergeCell ref="G20:G23"/>
    <mergeCell ref="G24:G27"/>
  </mergeCells>
  <pageMargins left="0.393055555555556" right="0.17" top="0.84" bottom="0.590277777777778" header="0.5" footer="0.196527777777778"/>
  <pageSetup paperSize="1" scale="65" orientation="portrait" horizontalDpi="120" verticalDpi="72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1"/>
  <sheetViews>
    <sheetView workbookViewId="0">
      <selection activeCell="A7" sqref="A7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1.7142857142857" style="1" customWidth="1"/>
    <col min="4" max="4" width="12.5714285714286" style="1" customWidth="1"/>
    <col min="5" max="5" width="14.5714285714286" style="1" customWidth="1"/>
    <col min="6" max="6" width="5.71428571428571" style="1" customWidth="1"/>
    <col min="7" max="7" width="17.1428571428571" style="1" customWidth="1"/>
    <col min="8" max="16384" width="9.14285714285714" style="1"/>
  </cols>
  <sheetData>
    <row r="4" spans="1:2">
      <c r="A4" s="24">
        <v>45770</v>
      </c>
      <c r="B4" s="24"/>
    </row>
    <row r="5" spans="1:2">
      <c r="A5" s="24"/>
      <c r="B5" s="24"/>
    </row>
    <row r="6" spans="1:2">
      <c r="A6" s="24"/>
      <c r="B6" s="24"/>
    </row>
    <row r="7" spans="1:1">
      <c r="A7" s="1" t="s">
        <v>191</v>
      </c>
    </row>
    <row r="8" spans="1:1">
      <c r="A8" s="1" t="s">
        <v>192</v>
      </c>
    </row>
    <row r="9" spans="1:1">
      <c r="A9" s="1" t="s">
        <v>193</v>
      </c>
    </row>
    <row r="11" spans="1:1">
      <c r="A11" s="1" t="s">
        <v>2</v>
      </c>
    </row>
    <row r="13" spans="2:2">
      <c r="B13" s="1" t="s">
        <v>3</v>
      </c>
    </row>
    <row r="14" spans="2:2">
      <c r="B14" s="1" t="s">
        <v>4</v>
      </c>
    </row>
    <row r="16" spans="1:1">
      <c r="A16" s="1" t="s">
        <v>102</v>
      </c>
    </row>
    <row r="17" ht="15" spans="3:3">
      <c r="C17" s="23"/>
    </row>
    <row r="18" ht="25.5" customHeight="1" spans="1:7">
      <c r="A18" s="25" t="s">
        <v>6</v>
      </c>
      <c r="B18" s="25" t="s">
        <v>7</v>
      </c>
      <c r="C18" s="25" t="s">
        <v>8</v>
      </c>
      <c r="D18" s="25" t="s">
        <v>9</v>
      </c>
      <c r="E18" s="26" t="s">
        <v>10</v>
      </c>
      <c r="F18" s="27"/>
      <c r="G18" s="28" t="s">
        <v>11</v>
      </c>
    </row>
    <row r="19" spans="1:7">
      <c r="A19" s="29">
        <v>1</v>
      </c>
      <c r="B19" s="29" t="s">
        <v>12</v>
      </c>
      <c r="C19" s="30" t="s">
        <v>68</v>
      </c>
      <c r="D19" s="31">
        <v>49995</v>
      </c>
      <c r="E19" s="32">
        <f>(D19*0.76)-4000</f>
        <v>33996.2</v>
      </c>
      <c r="F19" s="29" t="s">
        <v>14</v>
      </c>
      <c r="G19" s="33">
        <f>E19*A19</f>
        <v>33996.2</v>
      </c>
    </row>
    <row r="20" spans="1:7">
      <c r="A20" s="34"/>
      <c r="B20" s="34"/>
      <c r="C20" s="35" t="s">
        <v>69</v>
      </c>
      <c r="D20" s="36"/>
      <c r="E20" s="37"/>
      <c r="F20" s="34"/>
      <c r="G20" s="38"/>
    </row>
    <row r="21" ht="15" spans="1:7">
      <c r="A21" s="14"/>
      <c r="B21" s="14"/>
      <c r="C21" s="39" t="s">
        <v>70</v>
      </c>
      <c r="D21" s="13"/>
      <c r="E21" s="40"/>
      <c r="F21" s="14"/>
      <c r="G21" s="41"/>
    </row>
    <row r="22" customFormat="1" ht="15" spans="1:7">
      <c r="A22" s="29">
        <v>1</v>
      </c>
      <c r="B22" s="29" t="s">
        <v>12</v>
      </c>
      <c r="C22" s="30" t="s">
        <v>135</v>
      </c>
      <c r="D22" s="31">
        <v>113195</v>
      </c>
      <c r="E22" s="32">
        <f>(D22*0.76)-7000</f>
        <v>79028.2</v>
      </c>
      <c r="F22" s="29" t="s">
        <v>14</v>
      </c>
      <c r="G22" s="33">
        <f>E22*A22</f>
        <v>79028.2</v>
      </c>
    </row>
    <row r="23" customFormat="1" ht="15" spans="1:7">
      <c r="A23" s="34"/>
      <c r="B23" s="34"/>
      <c r="C23" s="35" t="s">
        <v>133</v>
      </c>
      <c r="D23" s="36"/>
      <c r="E23" s="37"/>
      <c r="F23" s="34"/>
      <c r="G23" s="38"/>
    </row>
    <row r="24" customFormat="1" ht="15.75" spans="1:7">
      <c r="A24" s="14"/>
      <c r="B24" s="14"/>
      <c r="C24" s="39" t="s">
        <v>136</v>
      </c>
      <c r="D24" s="13"/>
      <c r="E24" s="40"/>
      <c r="F24" s="14"/>
      <c r="G24" s="41"/>
    </row>
    <row r="25" ht="17.25" spans="1:7">
      <c r="A25" s="54" t="s">
        <v>18</v>
      </c>
      <c r="B25" s="65"/>
      <c r="C25" s="65"/>
      <c r="D25" s="55"/>
      <c r="E25" s="56"/>
      <c r="F25" s="66" t="s">
        <v>14</v>
      </c>
      <c r="G25" s="58">
        <f>SUM(G19:G24)</f>
        <v>113024.4</v>
      </c>
    </row>
    <row r="26" ht="15" spans="1:7">
      <c r="A26" s="9" t="s">
        <v>415</v>
      </c>
      <c r="B26" s="10"/>
      <c r="C26" s="11"/>
      <c r="D26" s="12"/>
      <c r="E26" s="13"/>
      <c r="F26" s="14" t="s">
        <v>14</v>
      </c>
      <c r="G26" s="15">
        <v>50400</v>
      </c>
    </row>
    <row r="27" customFormat="1" ht="15.75" spans="1:8">
      <c r="A27" s="4" t="s">
        <v>51</v>
      </c>
      <c r="B27" s="16"/>
      <c r="C27" s="16"/>
      <c r="D27" s="5"/>
      <c r="E27" s="6"/>
      <c r="F27" s="17" t="s">
        <v>14</v>
      </c>
      <c r="G27" s="8">
        <v>600</v>
      </c>
      <c r="H27" s="2"/>
    </row>
    <row r="28" ht="17.25" spans="1:7">
      <c r="A28" s="54" t="s">
        <v>104</v>
      </c>
      <c r="B28" s="65"/>
      <c r="C28" s="65"/>
      <c r="D28" s="55"/>
      <c r="E28" s="56"/>
      <c r="F28" s="66" t="s">
        <v>14</v>
      </c>
      <c r="G28" s="58">
        <f>SUM(G25:G27)</f>
        <v>164024.4</v>
      </c>
    </row>
    <row r="29" ht="16.5" spans="1:7">
      <c r="A29" s="59"/>
      <c r="B29" s="59"/>
      <c r="C29" s="59"/>
      <c r="D29" s="59"/>
      <c r="E29" s="59"/>
      <c r="F29" s="88"/>
      <c r="G29" s="61"/>
    </row>
    <row r="30" spans="1:1">
      <c r="A30" s="1" t="s">
        <v>19</v>
      </c>
    </row>
    <row r="31" spans="2:2">
      <c r="B31" s="1" t="s">
        <v>20</v>
      </c>
    </row>
    <row r="32" customFormat="1" ht="15" spans="2:2">
      <c r="B32" s="1"/>
    </row>
    <row r="33" spans="1:1">
      <c r="A33" s="1" t="s">
        <v>21</v>
      </c>
    </row>
    <row r="34" spans="2:2">
      <c r="B34" s="1" t="s">
        <v>83</v>
      </c>
    </row>
    <row r="35" customFormat="1" ht="15" spans="2:2">
      <c r="B35" s="1" t="s">
        <v>140</v>
      </c>
    </row>
    <row r="36" s="2" customFormat="1" spans="2:2">
      <c r="B36" s="1"/>
    </row>
    <row r="37" spans="1:2">
      <c r="A37" s="1" t="s">
        <v>173</v>
      </c>
      <c r="B37" s="1" t="s">
        <v>174</v>
      </c>
    </row>
    <row r="38" spans="2:2">
      <c r="B38" s="1" t="s">
        <v>24</v>
      </c>
    </row>
    <row r="39" s="2" customFormat="1" spans="2:2">
      <c r="B39" s="23" t="s">
        <v>105</v>
      </c>
    </row>
    <row r="40" s="2" customFormat="1" spans="2:2">
      <c r="B40" s="23"/>
    </row>
    <row r="41" spans="2:2">
      <c r="B41" s="1" t="s">
        <v>25</v>
      </c>
    </row>
    <row r="43" spans="2:2">
      <c r="B43" s="1" t="s">
        <v>26</v>
      </c>
    </row>
    <row r="46" spans="1:1">
      <c r="A46" s="1" t="s">
        <v>27</v>
      </c>
    </row>
    <row r="49" spans="1:1">
      <c r="A49" s="1" t="s">
        <v>28</v>
      </c>
    </row>
    <row r="50" spans="1:1">
      <c r="A50" s="1" t="s">
        <v>29</v>
      </c>
    </row>
    <row r="53" spans="1:4">
      <c r="A53" s="1" t="s">
        <v>30</v>
      </c>
      <c r="D53" s="1" t="s">
        <v>31</v>
      </c>
    </row>
    <row r="56" spans="1:4">
      <c r="A56" s="1" t="s">
        <v>32</v>
      </c>
      <c r="D56" s="1" t="s">
        <v>33</v>
      </c>
    </row>
    <row r="57" spans="1:4">
      <c r="A57" s="1" t="s">
        <v>34</v>
      </c>
      <c r="D57" s="1" t="s">
        <v>35</v>
      </c>
    </row>
    <row r="60" spans="1:5">
      <c r="A60" s="1" t="s">
        <v>416</v>
      </c>
      <c r="D60" s="1" t="s">
        <v>37</v>
      </c>
      <c r="E60" s="1" t="s">
        <v>38</v>
      </c>
    </row>
    <row r="61" spans="1:5">
      <c r="A61" s="1" t="s">
        <v>195</v>
      </c>
      <c r="E61" s="1" t="s">
        <v>40</v>
      </c>
    </row>
  </sheetData>
  <mergeCells count="16">
    <mergeCell ref="A4:B4"/>
    <mergeCell ref="A25:E25"/>
    <mergeCell ref="A27:E27"/>
    <mergeCell ref="A28:E28"/>
    <mergeCell ref="A19:A21"/>
    <mergeCell ref="A22:A24"/>
    <mergeCell ref="B19:B21"/>
    <mergeCell ref="B22:B24"/>
    <mergeCell ref="D19:D21"/>
    <mergeCell ref="D22:D24"/>
    <mergeCell ref="E19:E21"/>
    <mergeCell ref="E22:E24"/>
    <mergeCell ref="F19:F21"/>
    <mergeCell ref="F22:F24"/>
    <mergeCell ref="G19:G21"/>
    <mergeCell ref="G22:G24"/>
  </mergeCells>
  <pageMargins left="0.393055555555556" right="0.17" top="0.865972222222222" bottom="0.590277777777778" header="0.5" footer="0.196527777777778"/>
  <pageSetup paperSize="1" scale="73" orientation="portrait" horizontalDpi="120" verticalDpi="72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1"/>
  <sheetViews>
    <sheetView zoomScaleSheetLayoutView="60" topLeftCell="A47" workbookViewId="0">
      <selection activeCell="C15" sqref="C15"/>
    </sheetView>
  </sheetViews>
  <sheetFormatPr defaultColWidth="9.14285714285714" defaultRowHeight="14.25" outlineLevelCol="6"/>
  <cols>
    <col min="1" max="1" width="6.57142857142857" style="1" customWidth="1"/>
    <col min="2" max="2" width="11" style="1" customWidth="1"/>
    <col min="3" max="3" width="68" style="1" customWidth="1"/>
    <col min="4" max="4" width="15" style="1" customWidth="1"/>
    <col min="5" max="5" width="16.7142857142857" style="1" customWidth="1"/>
    <col min="6" max="6" width="5.71428571428571" style="1" customWidth="1"/>
    <col min="7" max="7" width="21.5714285714286" style="1" customWidth="1"/>
    <col min="8" max="16384" width="9.14285714285714" style="1"/>
  </cols>
  <sheetData>
    <row r="4" spans="1:2">
      <c r="A4" s="24" t="s">
        <v>417</v>
      </c>
      <c r="B4" s="24"/>
    </row>
    <row r="5" spans="1:2">
      <c r="A5" s="24"/>
      <c r="B5" s="24"/>
    </row>
    <row r="6" spans="1:2">
      <c r="A6" s="24"/>
      <c r="B6" s="24"/>
    </row>
    <row r="7" spans="1:1">
      <c r="A7" s="1" t="s">
        <v>418</v>
      </c>
    </row>
    <row r="8" spans="1:1">
      <c r="A8" s="1" t="s">
        <v>419</v>
      </c>
    </row>
    <row r="9" spans="1:1">
      <c r="A9" s="1" t="s">
        <v>420</v>
      </c>
    </row>
    <row r="10" spans="1:1">
      <c r="A10" s="1" t="s">
        <v>421</v>
      </c>
    </row>
    <row r="13" spans="1:1">
      <c r="A13" s="1" t="s">
        <v>2</v>
      </c>
    </row>
    <row r="15" spans="2:2">
      <c r="B15" s="1" t="s">
        <v>3</v>
      </c>
    </row>
    <row r="16" spans="2:2">
      <c r="B16" s="1" t="s">
        <v>4</v>
      </c>
    </row>
    <row r="19" spans="1:1">
      <c r="A19" s="1" t="s">
        <v>102</v>
      </c>
    </row>
    <row r="20" ht="15" spans="3:3">
      <c r="C20" s="23" t="s">
        <v>422</v>
      </c>
    </row>
    <row r="21" ht="25.5" customHeight="1" spans="1:7">
      <c r="A21" s="25" t="s">
        <v>6</v>
      </c>
      <c r="B21" s="25" t="s">
        <v>7</v>
      </c>
      <c r="C21" s="25" t="s">
        <v>8</v>
      </c>
      <c r="D21" s="25" t="s">
        <v>9</v>
      </c>
      <c r="E21" s="26" t="s">
        <v>10</v>
      </c>
      <c r="F21" s="27"/>
      <c r="G21" s="28" t="s">
        <v>11</v>
      </c>
    </row>
    <row r="22" spans="1:7">
      <c r="A22" s="29">
        <v>1</v>
      </c>
      <c r="B22" s="42" t="s">
        <v>12</v>
      </c>
      <c r="C22" s="43" t="s">
        <v>90</v>
      </c>
      <c r="D22" s="44">
        <v>28995</v>
      </c>
      <c r="E22" s="32">
        <f>(D22*0.76)-1300</f>
        <v>20736.2</v>
      </c>
      <c r="F22" s="29" t="s">
        <v>14</v>
      </c>
      <c r="G22" s="45">
        <f>E22</f>
        <v>20736.2</v>
      </c>
    </row>
    <row r="23" spans="1:7">
      <c r="A23" s="34"/>
      <c r="B23" s="46"/>
      <c r="C23" s="47" t="s">
        <v>45</v>
      </c>
      <c r="D23" s="48"/>
      <c r="E23" s="37"/>
      <c r="F23" s="34"/>
      <c r="G23" s="49"/>
    </row>
    <row r="24" spans="1:7">
      <c r="A24" s="34"/>
      <c r="B24" s="46"/>
      <c r="C24" s="47" t="s">
        <v>91</v>
      </c>
      <c r="D24" s="48"/>
      <c r="E24" s="37"/>
      <c r="F24" s="34"/>
      <c r="G24" s="49"/>
    </row>
    <row r="25" ht="15" spans="1:7">
      <c r="A25" s="14"/>
      <c r="B25" s="50"/>
      <c r="C25" s="51" t="s">
        <v>92</v>
      </c>
      <c r="D25" s="52"/>
      <c r="E25" s="40"/>
      <c r="F25" s="14"/>
      <c r="G25" s="53"/>
    </row>
    <row r="26" spans="1:7">
      <c r="A26" s="29">
        <v>1</v>
      </c>
      <c r="B26" s="42" t="s">
        <v>12</v>
      </c>
      <c r="C26" s="43" t="s">
        <v>44</v>
      </c>
      <c r="D26" s="44">
        <v>32995</v>
      </c>
      <c r="E26" s="32">
        <f>(D26*0.76)-1300</f>
        <v>23776.2</v>
      </c>
      <c r="F26" s="29" t="s">
        <v>14</v>
      </c>
      <c r="G26" s="45">
        <f>E26*A26</f>
        <v>23776.2</v>
      </c>
    </row>
    <row r="27" spans="1:7">
      <c r="A27" s="34"/>
      <c r="B27" s="46"/>
      <c r="C27" s="47" t="s">
        <v>45</v>
      </c>
      <c r="D27" s="48"/>
      <c r="E27" s="37"/>
      <c r="F27" s="34"/>
      <c r="G27" s="49"/>
    </row>
    <row r="28" spans="1:7">
      <c r="A28" s="34"/>
      <c r="B28" s="46"/>
      <c r="C28" s="47" t="s">
        <v>46</v>
      </c>
      <c r="D28" s="48"/>
      <c r="E28" s="37"/>
      <c r="F28" s="34"/>
      <c r="G28" s="49"/>
    </row>
    <row r="29" ht="15" spans="1:7">
      <c r="A29" s="14"/>
      <c r="B29" s="50"/>
      <c r="C29" s="51" t="s">
        <v>47</v>
      </c>
      <c r="D29" s="52"/>
      <c r="E29" s="40"/>
      <c r="F29" s="14"/>
      <c r="G29" s="53"/>
    </row>
    <row r="30" ht="17.25" spans="1:7">
      <c r="A30" s="54" t="s">
        <v>18</v>
      </c>
      <c r="B30" s="65"/>
      <c r="C30" s="65"/>
      <c r="D30" s="55"/>
      <c r="E30" s="56"/>
      <c r="F30" s="66" t="s">
        <v>14</v>
      </c>
      <c r="G30" s="58">
        <f>SUM(G22:G29)</f>
        <v>44512.4</v>
      </c>
    </row>
    <row r="31" ht="15" spans="1:7">
      <c r="A31" s="9" t="s">
        <v>423</v>
      </c>
      <c r="B31" s="10"/>
      <c r="C31" s="11"/>
      <c r="D31" s="12"/>
      <c r="E31" s="13"/>
      <c r="F31" s="14" t="s">
        <v>14</v>
      </c>
      <c r="G31" s="15">
        <v>2400</v>
      </c>
    </row>
    <row r="32" ht="15" spans="1:7">
      <c r="A32" s="4" t="s">
        <v>51</v>
      </c>
      <c r="B32" s="16"/>
      <c r="C32" s="16"/>
      <c r="D32" s="5"/>
      <c r="E32" s="6"/>
      <c r="F32" s="17" t="s">
        <v>14</v>
      </c>
      <c r="G32" s="8">
        <v>600</v>
      </c>
    </row>
    <row r="33" ht="17.25" spans="1:7">
      <c r="A33" s="54" t="s">
        <v>104</v>
      </c>
      <c r="B33" s="65"/>
      <c r="C33" s="65"/>
      <c r="D33" s="55"/>
      <c r="E33" s="56"/>
      <c r="F33" s="57" t="s">
        <v>14</v>
      </c>
      <c r="G33" s="58">
        <f>SUM(G30:G32)</f>
        <v>47512.4</v>
      </c>
    </row>
    <row r="34" ht="16.5" spans="1:7">
      <c r="A34" s="59"/>
      <c r="B34" s="59"/>
      <c r="C34" s="59"/>
      <c r="D34" s="59"/>
      <c r="E34" s="59"/>
      <c r="F34" s="88"/>
      <c r="G34" s="61"/>
    </row>
    <row r="35" spans="1:1">
      <c r="A35" s="1" t="s">
        <v>19</v>
      </c>
    </row>
    <row r="36" spans="2:2">
      <c r="B36" s="1" t="s">
        <v>20</v>
      </c>
    </row>
    <row r="38" spans="1:1">
      <c r="A38" s="1" t="s">
        <v>21</v>
      </c>
    </row>
    <row r="39" spans="2:2">
      <c r="B39" s="1" t="s">
        <v>62</v>
      </c>
    </row>
    <row r="41" s="2" customFormat="1" spans="2:2">
      <c r="B41" s="1"/>
    </row>
    <row r="42" spans="1:1">
      <c r="A42" s="1" t="s">
        <v>173</v>
      </c>
    </row>
    <row r="43" spans="2:2">
      <c r="B43" s="1" t="s">
        <v>174</v>
      </c>
    </row>
    <row r="44" spans="2:2">
      <c r="B44" s="1" t="s">
        <v>24</v>
      </c>
    </row>
    <row r="45" spans="2:2">
      <c r="B45" s="23" t="s">
        <v>213</v>
      </c>
    </row>
    <row r="46" spans="2:2">
      <c r="B46" s="23" t="s">
        <v>424</v>
      </c>
    </row>
    <row r="47" s="2" customFormat="1" spans="2:2">
      <c r="B47" s="23"/>
    </row>
    <row r="48" spans="2:2">
      <c r="B48" s="1" t="s">
        <v>25</v>
      </c>
    </row>
    <row r="50" spans="2:2">
      <c r="B50" s="1" t="s">
        <v>26</v>
      </c>
    </row>
    <row r="55" spans="1:1">
      <c r="A55" s="1" t="s">
        <v>27</v>
      </c>
    </row>
    <row r="58" spans="1:1">
      <c r="A58" s="1" t="s">
        <v>28</v>
      </c>
    </row>
    <row r="59" spans="1:1">
      <c r="A59" s="1" t="s">
        <v>29</v>
      </c>
    </row>
    <row r="62" spans="1:4">
      <c r="A62" s="1" t="s">
        <v>30</v>
      </c>
      <c r="D62" s="1" t="s">
        <v>31</v>
      </c>
    </row>
    <row r="65" spans="1:4">
      <c r="A65" s="1" t="s">
        <v>32</v>
      </c>
      <c r="D65" s="1" t="s">
        <v>33</v>
      </c>
    </row>
    <row r="66" spans="1:4">
      <c r="A66" s="1" t="s">
        <v>34</v>
      </c>
      <c r="D66" s="1" t="s">
        <v>35</v>
      </c>
    </row>
    <row r="70" spans="1:5">
      <c r="A70" s="1" t="s">
        <v>425</v>
      </c>
      <c r="D70" s="1" t="s">
        <v>37</v>
      </c>
      <c r="E70" s="1" t="s">
        <v>38</v>
      </c>
    </row>
    <row r="71" spans="1:5">
      <c r="A71" s="1" t="s">
        <v>426</v>
      </c>
      <c r="E71" s="1" t="s">
        <v>40</v>
      </c>
    </row>
  </sheetData>
  <mergeCells count="16">
    <mergeCell ref="A4:B4"/>
    <mergeCell ref="A30:E30"/>
    <mergeCell ref="A32:E32"/>
    <mergeCell ref="A33:E33"/>
    <mergeCell ref="A22:A25"/>
    <mergeCell ref="A26:A29"/>
    <mergeCell ref="B22:B25"/>
    <mergeCell ref="B26:B29"/>
    <mergeCell ref="D22:D25"/>
    <mergeCell ref="D26:D29"/>
    <mergeCell ref="E22:E25"/>
    <mergeCell ref="E26:E29"/>
    <mergeCell ref="F22:F25"/>
    <mergeCell ref="F26:F29"/>
    <mergeCell ref="G22:G25"/>
    <mergeCell ref="G26:G29"/>
  </mergeCells>
  <pageMargins left="0.7" right="0.7" top="0.92" bottom="0.75" header="0.3" footer="0.3"/>
  <pageSetup paperSize="9" scale="60" orientation="portrait"/>
  <headerFooter/>
</worksheet>
</file>

<file path=xl/worksheets/sheet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1"/>
  <sheetViews>
    <sheetView zoomScaleSheetLayoutView="60" topLeftCell="A56" workbookViewId="0">
      <selection activeCell="D47" sqref="D47"/>
    </sheetView>
  </sheetViews>
  <sheetFormatPr defaultColWidth="9.14285714285714" defaultRowHeight="14.25" outlineLevelCol="6"/>
  <cols>
    <col min="1" max="1" width="6.57142857142857" style="1" customWidth="1"/>
    <col min="2" max="2" width="11" style="1" customWidth="1"/>
    <col min="3" max="3" width="68" style="1" customWidth="1"/>
    <col min="4" max="4" width="15" style="1" customWidth="1"/>
    <col min="5" max="5" width="16.7142857142857" style="1" customWidth="1"/>
    <col min="6" max="6" width="5.71428571428571" style="1" customWidth="1"/>
    <col min="7" max="7" width="21.5714285714286" style="1" customWidth="1"/>
    <col min="8" max="16384" width="9.14285714285714" style="1"/>
  </cols>
  <sheetData>
    <row r="4" spans="1:2">
      <c r="A4" s="24" t="s">
        <v>417</v>
      </c>
      <c r="B4" s="24"/>
    </row>
    <row r="5" spans="1:2">
      <c r="A5" s="24"/>
      <c r="B5" s="24"/>
    </row>
    <row r="6" spans="1:2">
      <c r="A6" s="24"/>
      <c r="B6" s="24"/>
    </row>
    <row r="7" spans="1:1">
      <c r="A7" s="1" t="s">
        <v>418</v>
      </c>
    </row>
    <row r="8" spans="1:1">
      <c r="A8" s="1" t="s">
        <v>419</v>
      </c>
    </row>
    <row r="9" spans="1:1">
      <c r="A9" s="1" t="s">
        <v>420</v>
      </c>
    </row>
    <row r="10" spans="1:1">
      <c r="A10" s="1" t="s">
        <v>421</v>
      </c>
    </row>
    <row r="13" spans="1:1">
      <c r="A13" s="1" t="s">
        <v>2</v>
      </c>
    </row>
    <row r="15" spans="2:2">
      <c r="B15" s="1" t="s">
        <v>3</v>
      </c>
    </row>
    <row r="16" spans="2:2">
      <c r="B16" s="1" t="s">
        <v>4</v>
      </c>
    </row>
    <row r="19" spans="1:1">
      <c r="A19" s="1" t="s">
        <v>102</v>
      </c>
    </row>
    <row r="20" ht="15" spans="3:3">
      <c r="C20" s="23" t="s">
        <v>427</v>
      </c>
    </row>
    <row r="21" ht="25.5" customHeight="1" spans="1:7">
      <c r="A21" s="25" t="s">
        <v>6</v>
      </c>
      <c r="B21" s="25" t="s">
        <v>7</v>
      </c>
      <c r="C21" s="25" t="s">
        <v>8</v>
      </c>
      <c r="D21" s="25" t="s">
        <v>9</v>
      </c>
      <c r="E21" s="26" t="s">
        <v>10</v>
      </c>
      <c r="F21" s="27"/>
      <c r="G21" s="28" t="s">
        <v>11</v>
      </c>
    </row>
    <row r="22" s="2" customFormat="1" spans="1:7">
      <c r="A22" s="29">
        <v>1</v>
      </c>
      <c r="B22" s="29" t="s">
        <v>12</v>
      </c>
      <c r="C22" s="43" t="s">
        <v>88</v>
      </c>
      <c r="D22" s="44">
        <v>24995</v>
      </c>
      <c r="E22" s="32">
        <f>(D22*0.76)-800</f>
        <v>18196.2</v>
      </c>
      <c r="F22" s="29" t="s">
        <v>14</v>
      </c>
      <c r="G22" s="45">
        <f>E22*A22</f>
        <v>18196.2</v>
      </c>
    </row>
    <row r="23" s="2" customFormat="1" spans="1:7">
      <c r="A23" s="34"/>
      <c r="B23" s="34"/>
      <c r="C23" s="47" t="s">
        <v>54</v>
      </c>
      <c r="D23" s="48"/>
      <c r="E23" s="37"/>
      <c r="F23" s="34"/>
      <c r="G23" s="49"/>
    </row>
    <row r="24" s="2" customFormat="1" spans="1:7">
      <c r="A24" s="34"/>
      <c r="B24" s="34"/>
      <c r="C24" s="47" t="s">
        <v>89</v>
      </c>
      <c r="D24" s="48"/>
      <c r="E24" s="37"/>
      <c r="F24" s="34"/>
      <c r="G24" s="49"/>
    </row>
    <row r="25" s="2" customFormat="1" ht="15" spans="1:7">
      <c r="A25" s="14"/>
      <c r="B25" s="14"/>
      <c r="C25" s="51" t="s">
        <v>56</v>
      </c>
      <c r="D25" s="52"/>
      <c r="E25" s="40"/>
      <c r="F25" s="14"/>
      <c r="G25" s="53"/>
    </row>
    <row r="26" s="2" customFormat="1" spans="1:7">
      <c r="A26" s="29">
        <v>1</v>
      </c>
      <c r="B26" s="29" t="s">
        <v>12</v>
      </c>
      <c r="C26" s="43" t="s">
        <v>53</v>
      </c>
      <c r="D26" s="44">
        <v>27995</v>
      </c>
      <c r="E26" s="32">
        <f>(D26*0.76)-1000</f>
        <v>20276.2</v>
      </c>
      <c r="F26" s="29" t="s">
        <v>14</v>
      </c>
      <c r="G26" s="45">
        <f>E26*A26</f>
        <v>20276.2</v>
      </c>
    </row>
    <row r="27" s="2" customFormat="1" spans="1:7">
      <c r="A27" s="34"/>
      <c r="B27" s="34"/>
      <c r="C27" s="47" t="s">
        <v>54</v>
      </c>
      <c r="D27" s="48"/>
      <c r="E27" s="37"/>
      <c r="F27" s="34"/>
      <c r="G27" s="49"/>
    </row>
    <row r="28" s="2" customFormat="1" spans="1:7">
      <c r="A28" s="34"/>
      <c r="B28" s="34"/>
      <c r="C28" s="47" t="s">
        <v>55</v>
      </c>
      <c r="D28" s="48"/>
      <c r="E28" s="37"/>
      <c r="F28" s="34"/>
      <c r="G28" s="49"/>
    </row>
    <row r="29" s="2" customFormat="1" ht="15" spans="1:7">
      <c r="A29" s="14"/>
      <c r="B29" s="14"/>
      <c r="C29" s="51" t="s">
        <v>56</v>
      </c>
      <c r="D29" s="52"/>
      <c r="E29" s="40"/>
      <c r="F29" s="14"/>
      <c r="G29" s="53"/>
    </row>
    <row r="30" ht="17.25" spans="1:7">
      <c r="A30" s="54" t="s">
        <v>18</v>
      </c>
      <c r="B30" s="65"/>
      <c r="C30" s="65"/>
      <c r="D30" s="55"/>
      <c r="E30" s="56"/>
      <c r="F30" s="66" t="s">
        <v>14</v>
      </c>
      <c r="G30" s="58">
        <f>SUM(E26+E22)</f>
        <v>38472.4</v>
      </c>
    </row>
    <row r="31" ht="15" spans="1:7">
      <c r="A31" s="9" t="s">
        <v>423</v>
      </c>
      <c r="B31" s="10"/>
      <c r="C31" s="11"/>
      <c r="D31" s="12"/>
      <c r="E31" s="13"/>
      <c r="F31" s="14" t="s">
        <v>14</v>
      </c>
      <c r="G31" s="15">
        <v>2400</v>
      </c>
    </row>
    <row r="32" ht="15" spans="1:7">
      <c r="A32" s="4" t="s">
        <v>51</v>
      </c>
      <c r="B32" s="16"/>
      <c r="C32" s="16"/>
      <c r="D32" s="5"/>
      <c r="E32" s="6"/>
      <c r="F32" s="17" t="s">
        <v>14</v>
      </c>
      <c r="G32" s="8">
        <v>600</v>
      </c>
    </row>
    <row r="33" ht="17.25" spans="1:7">
      <c r="A33" s="54" t="s">
        <v>104</v>
      </c>
      <c r="B33" s="65"/>
      <c r="C33" s="65"/>
      <c r="D33" s="55"/>
      <c r="E33" s="56"/>
      <c r="F33" s="57" t="s">
        <v>14</v>
      </c>
      <c r="G33" s="58">
        <f>SUM(G30:G32)</f>
        <v>41472.4</v>
      </c>
    </row>
    <row r="34" ht="16.5" spans="1:7">
      <c r="A34" s="59"/>
      <c r="B34" s="59"/>
      <c r="C34" s="59"/>
      <c r="D34" s="59"/>
      <c r="E34" s="59"/>
      <c r="F34" s="88"/>
      <c r="G34" s="61"/>
    </row>
    <row r="35" spans="1:1">
      <c r="A35" s="1" t="s">
        <v>19</v>
      </c>
    </row>
    <row r="36" spans="2:2">
      <c r="B36" s="1" t="s">
        <v>20</v>
      </c>
    </row>
    <row r="38" spans="1:1">
      <c r="A38" s="1" t="s">
        <v>21</v>
      </c>
    </row>
    <row r="39" spans="2:2">
      <c r="B39" s="1" t="s">
        <v>62</v>
      </c>
    </row>
    <row r="41" s="2" customFormat="1" spans="2:2">
      <c r="B41" s="1"/>
    </row>
    <row r="42" spans="1:1">
      <c r="A42" s="1" t="s">
        <v>173</v>
      </c>
    </row>
    <row r="43" spans="2:2">
      <c r="B43" s="1" t="s">
        <v>174</v>
      </c>
    </row>
    <row r="44" spans="2:2">
      <c r="B44" s="1" t="s">
        <v>24</v>
      </c>
    </row>
    <row r="45" spans="2:2">
      <c r="B45" s="23" t="s">
        <v>213</v>
      </c>
    </row>
    <row r="46" spans="2:2">
      <c r="B46" s="23" t="s">
        <v>424</v>
      </c>
    </row>
    <row r="47" s="2" customFormat="1" spans="2:2">
      <c r="B47" s="23"/>
    </row>
    <row r="48" spans="2:2">
      <c r="B48" s="1" t="s">
        <v>25</v>
      </c>
    </row>
    <row r="50" spans="2:2">
      <c r="B50" s="1" t="s">
        <v>26</v>
      </c>
    </row>
    <row r="55" spans="1:1">
      <c r="A55" s="1" t="s">
        <v>27</v>
      </c>
    </row>
    <row r="58" spans="1:1">
      <c r="A58" s="1" t="s">
        <v>28</v>
      </c>
    </row>
    <row r="59" spans="1:1">
      <c r="A59" s="1" t="s">
        <v>29</v>
      </c>
    </row>
    <row r="62" spans="1:4">
      <c r="A62" s="1" t="s">
        <v>30</v>
      </c>
      <c r="D62" s="1" t="s">
        <v>31</v>
      </c>
    </row>
    <row r="65" spans="1:4">
      <c r="A65" s="1" t="s">
        <v>32</v>
      </c>
      <c r="D65" s="1" t="s">
        <v>33</v>
      </c>
    </row>
    <row r="66" spans="1:4">
      <c r="A66" s="1" t="s">
        <v>34</v>
      </c>
      <c r="D66" s="1" t="s">
        <v>35</v>
      </c>
    </row>
    <row r="70" spans="1:5">
      <c r="A70" s="1" t="s">
        <v>425</v>
      </c>
      <c r="D70" s="1" t="s">
        <v>37</v>
      </c>
      <c r="E70" s="1" t="s">
        <v>38</v>
      </c>
    </row>
    <row r="71" spans="1:5">
      <c r="A71" s="1" t="s">
        <v>426</v>
      </c>
      <c r="E71" s="1" t="s">
        <v>40</v>
      </c>
    </row>
  </sheetData>
  <mergeCells count="16">
    <mergeCell ref="A4:B4"/>
    <mergeCell ref="A30:E30"/>
    <mergeCell ref="A32:E32"/>
    <mergeCell ref="A33:E33"/>
    <mergeCell ref="A22:A25"/>
    <mergeCell ref="A26:A29"/>
    <mergeCell ref="B22:B25"/>
    <mergeCell ref="B26:B29"/>
    <mergeCell ref="D22:D25"/>
    <mergeCell ref="D26:D29"/>
    <mergeCell ref="E22:E25"/>
    <mergeCell ref="E26:E29"/>
    <mergeCell ref="F22:F25"/>
    <mergeCell ref="F26:F29"/>
    <mergeCell ref="G22:G25"/>
    <mergeCell ref="G26:G29"/>
  </mergeCells>
  <pageMargins left="0.7" right="0.7" top="0.9" bottom="0.75" header="0.3" footer="0.3"/>
  <pageSetup paperSize="9" scale="60" orientation="portrait"/>
  <headerFooter/>
</worksheet>
</file>

<file path=xl/worksheets/sheet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1"/>
  <sheetViews>
    <sheetView view="pageBreakPreview" zoomScale="80" zoomScaleNormal="100" topLeftCell="A13" workbookViewId="0">
      <selection activeCell="E11" sqref="E11"/>
    </sheetView>
  </sheetViews>
  <sheetFormatPr defaultColWidth="9.14285714285714" defaultRowHeight="14.25" outlineLevelCol="6"/>
  <cols>
    <col min="1" max="1" width="6.57142857142857" style="1" customWidth="1"/>
    <col min="2" max="2" width="11.4285714285714" style="1" customWidth="1"/>
    <col min="3" max="3" width="61.2857142857143" style="1" customWidth="1"/>
    <col min="4" max="4" width="12.5714285714286" style="1" customWidth="1"/>
    <col min="5" max="5" width="15.1428571428571" style="1" customWidth="1"/>
    <col min="6" max="6" width="5.71428571428571" style="1" customWidth="1"/>
    <col min="7" max="7" width="16.8571428571429" style="1" customWidth="1"/>
    <col min="8" max="8" width="9.14285714285714" style="1"/>
    <col min="9" max="9" width="8.28571428571429" style="1" customWidth="1"/>
    <col min="10" max="16384" width="9.14285714285714" style="1"/>
  </cols>
  <sheetData>
    <row r="4" spans="1:2">
      <c r="A4" s="24">
        <v>45772</v>
      </c>
      <c r="B4" s="24"/>
    </row>
    <row r="5" spans="1:2">
      <c r="A5" s="24"/>
      <c r="B5" s="24"/>
    </row>
    <row r="6" spans="1:2">
      <c r="A6" s="24"/>
      <c r="B6" s="24"/>
    </row>
    <row r="7" spans="1:1">
      <c r="A7" s="1" t="s">
        <v>428</v>
      </c>
    </row>
    <row r="11" spans="1:1">
      <c r="A11" s="1" t="s">
        <v>2</v>
      </c>
    </row>
    <row r="13" spans="2:2">
      <c r="B13" s="1" t="s">
        <v>3</v>
      </c>
    </row>
    <row r="14" spans="2:2">
      <c r="B14" s="1" t="s">
        <v>4</v>
      </c>
    </row>
    <row r="17" spans="1:1">
      <c r="A17" s="1" t="s">
        <v>86</v>
      </c>
    </row>
    <row r="18" ht="15" spans="3:3">
      <c r="C18" s="23"/>
    </row>
    <row r="19" s="2" customFormat="1" ht="25.5" customHeight="1" spans="1:7">
      <c r="A19" s="25" t="s">
        <v>6</v>
      </c>
      <c r="B19" s="25" t="s">
        <v>7</v>
      </c>
      <c r="C19" s="25" t="s">
        <v>8</v>
      </c>
      <c r="D19" s="25" t="s">
        <v>9</v>
      </c>
      <c r="E19" s="26" t="s">
        <v>10</v>
      </c>
      <c r="F19" s="27"/>
      <c r="G19" s="28" t="s">
        <v>11</v>
      </c>
    </row>
    <row r="20" s="2" customFormat="1" spans="1:7">
      <c r="A20" s="29">
        <v>4</v>
      </c>
      <c r="B20" s="29" t="s">
        <v>12</v>
      </c>
      <c r="C20" s="30" t="s">
        <v>75</v>
      </c>
      <c r="D20" s="31">
        <v>68995</v>
      </c>
      <c r="E20" s="32">
        <f>(D20*0.78)-7000</f>
        <v>46816.1</v>
      </c>
      <c r="F20" s="29" t="s">
        <v>14</v>
      </c>
      <c r="G20" s="33">
        <f>E20*A20</f>
        <v>187264.4</v>
      </c>
    </row>
    <row r="21" s="2" customFormat="1" spans="1:7">
      <c r="A21" s="34"/>
      <c r="B21" s="34"/>
      <c r="C21" s="35" t="s">
        <v>76</v>
      </c>
      <c r="D21" s="36"/>
      <c r="E21" s="37"/>
      <c r="F21" s="34"/>
      <c r="G21" s="38"/>
    </row>
    <row r="22" s="2" customFormat="1" ht="15" spans="1:7">
      <c r="A22" s="14"/>
      <c r="B22" s="14"/>
      <c r="C22" s="39" t="s">
        <v>77</v>
      </c>
      <c r="D22" s="13"/>
      <c r="E22" s="40"/>
      <c r="F22" s="14"/>
      <c r="G22" s="41"/>
    </row>
    <row r="23" s="2" customFormat="1" spans="1:7">
      <c r="A23" s="29">
        <v>4</v>
      </c>
      <c r="B23" s="29" t="s">
        <v>12</v>
      </c>
      <c r="C23" s="30" t="s">
        <v>156</v>
      </c>
      <c r="D23" s="31">
        <v>59595</v>
      </c>
      <c r="E23" s="32">
        <f>(D23*0.78)-7000</f>
        <v>39484.1</v>
      </c>
      <c r="F23" s="29" t="s">
        <v>14</v>
      </c>
      <c r="G23" s="33">
        <f>E23*A23</f>
        <v>157936.4</v>
      </c>
    </row>
    <row r="24" s="2" customFormat="1" spans="1:7">
      <c r="A24" s="34"/>
      <c r="B24" s="34"/>
      <c r="C24" s="35" t="s">
        <v>76</v>
      </c>
      <c r="D24" s="36"/>
      <c r="E24" s="37"/>
      <c r="F24" s="34"/>
      <c r="G24" s="38"/>
    </row>
    <row r="25" s="2" customFormat="1" ht="15" spans="1:7">
      <c r="A25" s="14"/>
      <c r="B25" s="14"/>
      <c r="C25" s="39" t="s">
        <v>157</v>
      </c>
      <c r="D25" s="13"/>
      <c r="E25" s="40"/>
      <c r="F25" s="14"/>
      <c r="G25" s="41"/>
    </row>
    <row r="26" s="2" customFormat="1" spans="1:7">
      <c r="A26" s="29">
        <v>1</v>
      </c>
      <c r="B26" s="29" t="s">
        <v>12</v>
      </c>
      <c r="C26" s="30" t="s">
        <v>78</v>
      </c>
      <c r="D26" s="31">
        <v>46595</v>
      </c>
      <c r="E26" s="32">
        <f>(D26*0.78)-7000</f>
        <v>29344.1</v>
      </c>
      <c r="F26" s="29" t="s">
        <v>14</v>
      </c>
      <c r="G26" s="33">
        <f>E26*A26</f>
        <v>29344.1</v>
      </c>
    </row>
    <row r="27" s="2" customFormat="1" spans="1:7">
      <c r="A27" s="34"/>
      <c r="B27" s="34"/>
      <c r="C27" s="35" t="s">
        <v>76</v>
      </c>
      <c r="D27" s="36"/>
      <c r="E27" s="37"/>
      <c r="F27" s="34"/>
      <c r="G27" s="38"/>
    </row>
    <row r="28" s="2" customFormat="1" ht="15" spans="1:7">
      <c r="A28" s="14"/>
      <c r="B28" s="14"/>
      <c r="C28" s="39" t="s">
        <v>79</v>
      </c>
      <c r="D28" s="13"/>
      <c r="E28" s="40"/>
      <c r="F28" s="14"/>
      <c r="G28" s="41"/>
    </row>
    <row r="29" ht="15" spans="1:7">
      <c r="A29" s="4" t="s">
        <v>51</v>
      </c>
      <c r="B29" s="16"/>
      <c r="C29" s="16"/>
      <c r="D29" s="5"/>
      <c r="E29" s="6"/>
      <c r="F29" s="17" t="s">
        <v>14</v>
      </c>
      <c r="G29" s="8">
        <v>1000</v>
      </c>
    </row>
    <row r="30" ht="17.25" spans="1:7">
      <c r="A30" s="54" t="s">
        <v>18</v>
      </c>
      <c r="B30" s="65"/>
      <c r="C30" s="65"/>
      <c r="D30" s="55"/>
      <c r="E30" s="56"/>
      <c r="F30" s="66" t="s">
        <v>14</v>
      </c>
      <c r="G30" s="58">
        <f>SUM(G20:G29)</f>
        <v>375544.9</v>
      </c>
    </row>
    <row r="31" ht="16.5" spans="1:7">
      <c r="A31" s="59"/>
      <c r="B31" s="59"/>
      <c r="C31" s="59"/>
      <c r="D31" s="59"/>
      <c r="E31" s="59"/>
      <c r="F31" s="88"/>
      <c r="G31" s="61"/>
    </row>
    <row r="32" spans="1:1">
      <c r="A32" s="1" t="s">
        <v>19</v>
      </c>
    </row>
    <row r="33" spans="2:2">
      <c r="B33" s="1" t="s">
        <v>20</v>
      </c>
    </row>
    <row r="35" spans="1:1">
      <c r="A35" s="1" t="s">
        <v>60</v>
      </c>
    </row>
    <row r="36" spans="2:2">
      <c r="B36" s="1" t="s">
        <v>282</v>
      </c>
    </row>
    <row r="38" spans="1:1">
      <c r="A38" s="1" t="s">
        <v>21</v>
      </c>
    </row>
    <row r="39" spans="2:2">
      <c r="B39" s="1" t="s">
        <v>282</v>
      </c>
    </row>
    <row r="40" s="2" customFormat="1" spans="2:2">
      <c r="B40" s="1"/>
    </row>
    <row r="41" spans="1:1">
      <c r="A41" s="1" t="s">
        <v>23</v>
      </c>
    </row>
    <row r="42" spans="2:2">
      <c r="B42" s="1" t="s">
        <v>24</v>
      </c>
    </row>
    <row r="43" s="2" customFormat="1" spans="2:2">
      <c r="B43" s="23"/>
    </row>
    <row r="44" spans="2:2">
      <c r="B44" s="1" t="s">
        <v>25</v>
      </c>
    </row>
    <row r="46" spans="2:2">
      <c r="B46" s="1" t="s">
        <v>26</v>
      </c>
    </row>
    <row r="48" spans="2:2">
      <c r="B48" s="114"/>
    </row>
    <row r="49" spans="2:2">
      <c r="B49" s="114"/>
    </row>
    <row r="50" spans="2:2">
      <c r="B50" s="114"/>
    </row>
    <row r="53" spans="1:1">
      <c r="A53" s="1" t="s">
        <v>27</v>
      </c>
    </row>
    <row r="56" spans="1:1">
      <c r="A56" s="1" t="s">
        <v>28</v>
      </c>
    </row>
    <row r="57" spans="1:1">
      <c r="A57" s="1" t="s">
        <v>29</v>
      </c>
    </row>
    <row r="60" spans="1:4">
      <c r="A60" s="1" t="s">
        <v>30</v>
      </c>
      <c r="D60" s="1" t="s">
        <v>31</v>
      </c>
    </row>
    <row r="63" spans="1:4">
      <c r="A63" s="1" t="s">
        <v>32</v>
      </c>
      <c r="D63" s="1" t="s">
        <v>33</v>
      </c>
    </row>
    <row r="64" spans="1:4">
      <c r="A64" s="1" t="s">
        <v>34</v>
      </c>
      <c r="D64" s="1" t="s">
        <v>35</v>
      </c>
    </row>
    <row r="70" spans="1:5">
      <c r="A70" s="1" t="s">
        <v>429</v>
      </c>
      <c r="D70" s="1" t="s">
        <v>37</v>
      </c>
      <c r="E70" s="1" t="s">
        <v>38</v>
      </c>
    </row>
    <row r="71" spans="1:5">
      <c r="A71" s="1" t="s">
        <v>430</v>
      </c>
      <c r="E71" s="1" t="s">
        <v>40</v>
      </c>
    </row>
  </sheetData>
  <mergeCells count="21">
    <mergeCell ref="A4:B4"/>
    <mergeCell ref="A29:E29"/>
    <mergeCell ref="A30:E30"/>
    <mergeCell ref="A20:A22"/>
    <mergeCell ref="A23:A25"/>
    <mergeCell ref="A26:A28"/>
    <mergeCell ref="B20:B22"/>
    <mergeCell ref="B23:B25"/>
    <mergeCell ref="B26:B28"/>
    <mergeCell ref="D20:D22"/>
    <mergeCell ref="D23:D25"/>
    <mergeCell ref="D26:D28"/>
    <mergeCell ref="E20:E22"/>
    <mergeCell ref="E23:E25"/>
    <mergeCell ref="E26:E28"/>
    <mergeCell ref="F20:F22"/>
    <mergeCell ref="F23:F25"/>
    <mergeCell ref="F26:F28"/>
    <mergeCell ref="G20:G22"/>
    <mergeCell ref="G23:G25"/>
    <mergeCell ref="G26:G28"/>
  </mergeCells>
  <pageMargins left="0.7" right="0.7" top="1.32" bottom="0.75" header="0.3" footer="0.3"/>
  <pageSetup paperSize="9" scale="57" orientation="portrait"/>
  <headerFooter/>
</worksheet>
</file>

<file path=xl/worksheets/sheet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6"/>
  <sheetViews>
    <sheetView view="pageBreakPreview" zoomScale="60" zoomScaleNormal="100" topLeftCell="A2" workbookViewId="0">
      <selection activeCell="A7" sqref="A7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61.2857142857143" style="1" customWidth="1"/>
    <col min="4" max="4" width="12.5714285714286" style="1" customWidth="1"/>
    <col min="5" max="5" width="15.1428571428571" style="1" customWidth="1"/>
    <col min="6" max="6" width="5.71428571428571" style="1" customWidth="1"/>
    <col min="7" max="7" width="16.8571428571429" style="1" customWidth="1"/>
    <col min="8" max="8" width="9.14285714285714" style="1"/>
    <col min="9" max="9" width="8.28571428571429" style="1" customWidth="1"/>
    <col min="10" max="16384" width="9.14285714285714" style="1"/>
  </cols>
  <sheetData>
    <row r="4" spans="1:2">
      <c r="A4" s="24">
        <v>45772</v>
      </c>
      <c r="B4" s="24"/>
    </row>
    <row r="5" spans="1:2">
      <c r="A5" s="24"/>
      <c r="B5" s="24"/>
    </row>
    <row r="6" spans="1:2">
      <c r="A6" s="24"/>
      <c r="B6" s="24"/>
    </row>
    <row r="7" spans="1:1">
      <c r="A7" s="1" t="s">
        <v>431</v>
      </c>
    </row>
    <row r="8" spans="1:1">
      <c r="A8" s="1" t="s">
        <v>432</v>
      </c>
    </row>
    <row r="9" ht="15" spans="1:2">
      <c r="A9" s="112">
        <v>639175803174</v>
      </c>
      <c r="B9" s="112"/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8" spans="1:1">
      <c r="A18" s="1" t="s">
        <v>86</v>
      </c>
    </row>
    <row r="19" ht="15" spans="3:3">
      <c r="C19" s="23"/>
    </row>
    <row r="20" s="2" customFormat="1" ht="25.5" customHeight="1" spans="1:7">
      <c r="A20" s="25" t="s">
        <v>6</v>
      </c>
      <c r="B20" s="25" t="s">
        <v>7</v>
      </c>
      <c r="C20" s="25" t="s">
        <v>8</v>
      </c>
      <c r="D20" s="25" t="s">
        <v>9</v>
      </c>
      <c r="E20" s="26" t="s">
        <v>10</v>
      </c>
      <c r="F20" s="27"/>
      <c r="G20" s="28" t="s">
        <v>11</v>
      </c>
    </row>
    <row r="21" s="2" customFormat="1" spans="1:7">
      <c r="A21" s="29">
        <v>1</v>
      </c>
      <c r="B21" s="29" t="s">
        <v>12</v>
      </c>
      <c r="C21" s="30" t="s">
        <v>325</v>
      </c>
      <c r="D21" s="31">
        <v>154995</v>
      </c>
      <c r="E21" s="32">
        <f>(D21*0.76)</f>
        <v>117796.2</v>
      </c>
      <c r="F21" s="29" t="s">
        <v>14</v>
      </c>
      <c r="G21" s="33">
        <f>E21*A21</f>
        <v>117796.2</v>
      </c>
    </row>
    <row r="22" s="2" customFormat="1" spans="1:7">
      <c r="A22" s="34"/>
      <c r="B22" s="34"/>
      <c r="C22" s="35" t="s">
        <v>279</v>
      </c>
      <c r="D22" s="36"/>
      <c r="E22" s="37"/>
      <c r="F22" s="34"/>
      <c r="G22" s="38"/>
    </row>
    <row r="23" s="2" customFormat="1" ht="15" spans="1:7">
      <c r="A23" s="14"/>
      <c r="B23" s="14"/>
      <c r="C23" s="39" t="s">
        <v>326</v>
      </c>
      <c r="D23" s="13"/>
      <c r="E23" s="40"/>
      <c r="F23" s="14"/>
      <c r="G23" s="41"/>
    </row>
    <row r="24" ht="15" spans="1:7">
      <c r="A24" s="4" t="s">
        <v>18</v>
      </c>
      <c r="B24" s="5"/>
      <c r="C24" s="5"/>
      <c r="D24" s="5"/>
      <c r="E24" s="6"/>
      <c r="F24" s="7" t="s">
        <v>14</v>
      </c>
      <c r="G24" s="8">
        <f>G21</f>
        <v>117796.2</v>
      </c>
    </row>
    <row r="25" ht="15" spans="1:7">
      <c r="A25" s="9" t="s">
        <v>103</v>
      </c>
      <c r="B25" s="10"/>
      <c r="C25" s="11"/>
      <c r="D25" s="12"/>
      <c r="E25" s="13"/>
      <c r="F25" s="14" t="s">
        <v>14</v>
      </c>
      <c r="G25" s="15">
        <v>43745</v>
      </c>
    </row>
    <row r="26" ht="15" spans="1:7">
      <c r="A26" s="4" t="s">
        <v>51</v>
      </c>
      <c r="B26" s="16"/>
      <c r="C26" s="16"/>
      <c r="D26" s="5"/>
      <c r="E26" s="6"/>
      <c r="F26" s="17" t="s">
        <v>14</v>
      </c>
      <c r="G26" s="8">
        <v>600</v>
      </c>
    </row>
    <row r="27" ht="17.25" spans="1:7">
      <c r="A27" s="54" t="s">
        <v>18</v>
      </c>
      <c r="B27" s="65"/>
      <c r="C27" s="65"/>
      <c r="D27" s="55"/>
      <c r="E27" s="56"/>
      <c r="F27" s="66" t="s">
        <v>14</v>
      </c>
      <c r="G27" s="58">
        <f>SUM(G24:G26)</f>
        <v>162141.2</v>
      </c>
    </row>
    <row r="28" ht="16.5" spans="1:7">
      <c r="A28" s="59"/>
      <c r="B28" s="59"/>
      <c r="C28" s="59"/>
      <c r="D28" s="59"/>
      <c r="E28" s="59"/>
      <c r="F28" s="88"/>
      <c r="G28" s="61"/>
    </row>
    <row r="29" spans="1:1">
      <c r="A29" s="1" t="s">
        <v>19</v>
      </c>
    </row>
    <row r="30" spans="2:2">
      <c r="B30" s="1" t="s">
        <v>20</v>
      </c>
    </row>
    <row r="32" s="1" customFormat="1" spans="1:1">
      <c r="A32" s="1" t="s">
        <v>21</v>
      </c>
    </row>
    <row r="33" customFormat="1" ht="15" spans="1:8">
      <c r="A33" s="2"/>
      <c r="B33" s="1" t="s">
        <v>282</v>
      </c>
      <c r="H33" s="1"/>
    </row>
    <row r="35" s="1" customFormat="1" spans="1:1">
      <c r="A35" s="1" t="s">
        <v>23</v>
      </c>
    </row>
    <row r="36" s="1" customFormat="1" spans="2:2">
      <c r="B36" s="1" t="s">
        <v>24</v>
      </c>
    </row>
    <row r="37" s="1" customFormat="1" spans="2:2">
      <c r="B37" s="114" t="s">
        <v>105</v>
      </c>
    </row>
    <row r="39" s="1" customFormat="1" spans="2:2">
      <c r="B39" s="1" t="s">
        <v>25</v>
      </c>
    </row>
    <row r="41" s="1" customFormat="1" spans="2:2">
      <c r="B41" s="1" t="s">
        <v>26</v>
      </c>
    </row>
    <row r="43" spans="2:2">
      <c r="B43" s="114"/>
    </row>
    <row r="44" spans="2:2">
      <c r="B44" s="114"/>
    </row>
    <row r="45" spans="2:2">
      <c r="B45" s="114"/>
    </row>
    <row r="48" spans="1:1">
      <c r="A48" s="1" t="s">
        <v>27</v>
      </c>
    </row>
    <row r="51" spans="1:1">
      <c r="A51" s="1" t="s">
        <v>28</v>
      </c>
    </row>
    <row r="52" spans="1:1">
      <c r="A52" s="1" t="s">
        <v>29</v>
      </c>
    </row>
    <row r="55" spans="1:4">
      <c r="A55" s="1" t="s">
        <v>30</v>
      </c>
      <c r="D55" s="1" t="s">
        <v>31</v>
      </c>
    </row>
    <row r="58" spans="1:4">
      <c r="A58" s="1" t="s">
        <v>32</v>
      </c>
      <c r="D58" s="1" t="s">
        <v>33</v>
      </c>
    </row>
    <row r="59" spans="1:4">
      <c r="A59" s="1" t="s">
        <v>34</v>
      </c>
      <c r="D59" s="1" t="s">
        <v>35</v>
      </c>
    </row>
    <row r="65" spans="1:5">
      <c r="A65" s="1" t="s">
        <v>433</v>
      </c>
      <c r="D65" s="1" t="s">
        <v>37</v>
      </c>
      <c r="E65" s="1" t="s">
        <v>38</v>
      </c>
    </row>
    <row r="66" spans="1:5">
      <c r="A66" s="1" t="s">
        <v>434</v>
      </c>
      <c r="E66" s="1" t="s">
        <v>40</v>
      </c>
    </row>
  </sheetData>
  <mergeCells count="9">
    <mergeCell ref="A4:B4"/>
    <mergeCell ref="A9:B9"/>
    <mergeCell ref="A27:E27"/>
    <mergeCell ref="A21:A23"/>
    <mergeCell ref="B21:B23"/>
    <mergeCell ref="D21:D23"/>
    <mergeCell ref="E21:E23"/>
    <mergeCell ref="F21:F23"/>
    <mergeCell ref="G21:G23"/>
  </mergeCells>
  <pageMargins left="0.7" right="0.7" top="0.81" bottom="0.75" header="0.3" footer="0.3"/>
  <pageSetup paperSize="9" scale="68" orientation="portrait"/>
  <headerFooter/>
</worksheet>
</file>

<file path=xl/worksheets/sheet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5"/>
  <sheetViews>
    <sheetView view="pageBreakPreview" zoomScale="60" zoomScaleNormal="100" workbookViewId="0">
      <selection activeCell="A1" sqref="$A1:$XFD1048576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61.2857142857143" style="1" customWidth="1"/>
    <col min="4" max="4" width="12.5714285714286" style="1" customWidth="1"/>
    <col min="5" max="5" width="15.1428571428571" style="1" customWidth="1"/>
    <col min="6" max="6" width="5.71428571428571" style="1" customWidth="1"/>
    <col min="7" max="7" width="16.8571428571429" style="1" customWidth="1"/>
    <col min="8" max="8" width="9.14285714285714" style="1"/>
    <col min="9" max="9" width="8.28571428571429" style="1" customWidth="1"/>
    <col min="10" max="16384" width="9.14285714285714" style="1"/>
  </cols>
  <sheetData>
    <row r="4" spans="1:2">
      <c r="A4" s="24">
        <v>45772</v>
      </c>
      <c r="B4" s="24"/>
    </row>
    <row r="5" spans="1:2">
      <c r="A5" s="24"/>
      <c r="B5" s="24"/>
    </row>
    <row r="6" spans="1:2">
      <c r="A6" s="24"/>
      <c r="B6" s="24"/>
    </row>
    <row r="7" ht="15" spans="1:1">
      <c r="A7" s="109" t="s">
        <v>435</v>
      </c>
    </row>
    <row r="8" ht="15" spans="1:1">
      <c r="A8" s="110" t="s">
        <v>436</v>
      </c>
    </row>
    <row r="9" ht="15" spans="1:2">
      <c r="A9" s="111" t="s">
        <v>437</v>
      </c>
      <c r="B9" s="112"/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8" spans="1:1">
      <c r="A18" s="1" t="s">
        <v>86</v>
      </c>
    </row>
    <row r="19" ht="15" spans="3:3">
      <c r="C19" s="23"/>
    </row>
    <row r="20" ht="25.5" customHeight="1" spans="1:7">
      <c r="A20" s="25" t="s">
        <v>6</v>
      </c>
      <c r="B20" s="25" t="s">
        <v>7</v>
      </c>
      <c r="C20" s="25" t="s">
        <v>8</v>
      </c>
      <c r="D20" s="25" t="s">
        <v>9</v>
      </c>
      <c r="E20" s="26" t="s">
        <v>10</v>
      </c>
      <c r="F20" s="27"/>
      <c r="G20" s="28" t="s">
        <v>11</v>
      </c>
    </row>
    <row r="21" customFormat="1" ht="15" spans="1:7">
      <c r="A21" s="29">
        <v>1</v>
      </c>
      <c r="B21" s="29" t="s">
        <v>12</v>
      </c>
      <c r="C21" s="30" t="s">
        <v>135</v>
      </c>
      <c r="D21" s="31">
        <v>113195</v>
      </c>
      <c r="E21" s="32">
        <f>(D21*0.76)-7000</f>
        <v>79028.2</v>
      </c>
      <c r="F21" s="29" t="s">
        <v>14</v>
      </c>
      <c r="G21" s="33">
        <f>E21*A21</f>
        <v>79028.2</v>
      </c>
    </row>
    <row r="22" customFormat="1" ht="15" spans="1:7">
      <c r="A22" s="34"/>
      <c r="B22" s="34"/>
      <c r="C22" s="35" t="s">
        <v>133</v>
      </c>
      <c r="D22" s="36"/>
      <c r="E22" s="37"/>
      <c r="F22" s="34"/>
      <c r="G22" s="38"/>
    </row>
    <row r="23" customFormat="1" ht="15.75" spans="1:7">
      <c r="A23" s="14"/>
      <c r="B23" s="14"/>
      <c r="C23" s="39" t="s">
        <v>136</v>
      </c>
      <c r="D23" s="13"/>
      <c r="E23" s="40"/>
      <c r="F23" s="14"/>
      <c r="G23" s="41"/>
    </row>
    <row r="24" ht="17.25" spans="1:7">
      <c r="A24" s="54" t="s">
        <v>18</v>
      </c>
      <c r="B24" s="65"/>
      <c r="C24" s="65"/>
      <c r="D24" s="55"/>
      <c r="E24" s="56"/>
      <c r="F24" s="66" t="s">
        <v>14</v>
      </c>
      <c r="G24" s="58">
        <f>SUM(G21:G23)</f>
        <v>79028.2</v>
      </c>
    </row>
    <row r="25" ht="15" spans="1:7">
      <c r="A25" s="9" t="s">
        <v>103</v>
      </c>
      <c r="B25" s="10"/>
      <c r="C25" s="11"/>
      <c r="D25" s="12"/>
      <c r="E25" s="13"/>
      <c r="F25" s="14" t="s">
        <v>14</v>
      </c>
      <c r="G25" s="15">
        <v>30015</v>
      </c>
    </row>
    <row r="26" customFormat="1" ht="15.75" spans="1:8">
      <c r="A26" s="4" t="s">
        <v>51</v>
      </c>
      <c r="B26" s="16"/>
      <c r="C26" s="16"/>
      <c r="D26" s="5"/>
      <c r="E26" s="6"/>
      <c r="F26" s="17" t="s">
        <v>14</v>
      </c>
      <c r="G26" s="8">
        <v>600</v>
      </c>
      <c r="H26" s="2"/>
    </row>
    <row r="27" ht="17.25" spans="1:7">
      <c r="A27" s="54" t="s">
        <v>104</v>
      </c>
      <c r="B27" s="65"/>
      <c r="C27" s="65"/>
      <c r="D27" s="55"/>
      <c r="E27" s="56"/>
      <c r="F27" s="66" t="s">
        <v>14</v>
      </c>
      <c r="G27" s="58">
        <f>SUM(G24:G26)</f>
        <v>109643.2</v>
      </c>
    </row>
    <row r="28" ht="16.5" spans="1:7">
      <c r="A28" s="59"/>
      <c r="B28" s="59"/>
      <c r="C28" s="59"/>
      <c r="D28" s="59"/>
      <c r="E28" s="59"/>
      <c r="F28" s="88"/>
      <c r="G28" s="61"/>
    </row>
    <row r="29" spans="1:1">
      <c r="A29" s="1" t="s">
        <v>19</v>
      </c>
    </row>
    <row r="30" spans="2:2">
      <c r="B30" s="1" t="s">
        <v>20</v>
      </c>
    </row>
    <row r="32" spans="1:1">
      <c r="A32" s="1" t="s">
        <v>21</v>
      </c>
    </row>
    <row r="33" customFormat="1" ht="15" spans="1:2">
      <c r="A33" s="2"/>
      <c r="B33" s="1" t="s">
        <v>140</v>
      </c>
    </row>
    <row r="34" s="2" customFormat="1"/>
    <row r="35" spans="1:1">
      <c r="A35" s="1" t="s">
        <v>23</v>
      </c>
    </row>
    <row r="36" spans="2:2">
      <c r="B36" s="1" t="s">
        <v>24</v>
      </c>
    </row>
    <row r="37" spans="2:2">
      <c r="B37" s="23" t="s">
        <v>105</v>
      </c>
    </row>
    <row r="38" spans="2:2">
      <c r="B38" s="113"/>
    </row>
    <row r="39" spans="2:2">
      <c r="B39" s="1" t="s">
        <v>25</v>
      </c>
    </row>
    <row r="41" spans="2:2">
      <c r="B41" s="1" t="s">
        <v>26</v>
      </c>
    </row>
    <row r="42" spans="2:2">
      <c r="B42" s="114"/>
    </row>
    <row r="43" spans="2:2">
      <c r="B43" s="114"/>
    </row>
    <row r="45" spans="2:2">
      <c r="B45" s="23"/>
    </row>
    <row r="47" spans="1:1">
      <c r="A47" s="1" t="s">
        <v>27</v>
      </c>
    </row>
    <row r="50" spans="1:1">
      <c r="A50" s="1" t="s">
        <v>28</v>
      </c>
    </row>
    <row r="51" spans="1:1">
      <c r="A51" s="1" t="s">
        <v>29</v>
      </c>
    </row>
    <row r="54" spans="1:4">
      <c r="A54" s="1" t="s">
        <v>96</v>
      </c>
      <c r="D54" s="1" t="s">
        <v>31</v>
      </c>
    </row>
    <row r="57" spans="1:4">
      <c r="A57" s="1" t="s">
        <v>32</v>
      </c>
      <c r="D57" s="1" t="s">
        <v>33</v>
      </c>
    </row>
    <row r="58" spans="1:4">
      <c r="A58" s="1" t="s">
        <v>34</v>
      </c>
      <c r="D58" s="1" t="s">
        <v>35</v>
      </c>
    </row>
    <row r="64" spans="1:5">
      <c r="A64" s="1" t="s">
        <v>438</v>
      </c>
      <c r="D64" s="1" t="s">
        <v>37</v>
      </c>
      <c r="E64" s="1" t="s">
        <v>38</v>
      </c>
    </row>
    <row r="65" spans="1:5">
      <c r="A65" s="1" t="s">
        <v>181</v>
      </c>
      <c r="E65" s="1" t="s">
        <v>40</v>
      </c>
    </row>
  </sheetData>
  <mergeCells count="11">
    <mergeCell ref="A4:B4"/>
    <mergeCell ref="A9:B9"/>
    <mergeCell ref="A24:E24"/>
    <mergeCell ref="A26:E26"/>
    <mergeCell ref="A27:E27"/>
    <mergeCell ref="A21:A23"/>
    <mergeCell ref="B21:B23"/>
    <mergeCell ref="D21:D23"/>
    <mergeCell ref="E21:E23"/>
    <mergeCell ref="F21:F23"/>
    <mergeCell ref="G21:G23"/>
  </mergeCells>
  <pageMargins left="0.7" right="0.7" top="0.88" bottom="0.75" header="0.3" footer="0.3"/>
  <pageSetup paperSize="9" scale="68" orientation="portrait"/>
  <headerFooter/>
</worksheet>
</file>

<file path=xl/worksheets/sheet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3"/>
  <sheetViews>
    <sheetView view="pageBreakPreview" zoomScale="60" zoomScaleNormal="100" workbookViewId="0">
      <selection activeCell="A7" sqref="A7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61.2857142857143" style="1" customWidth="1"/>
    <col min="4" max="4" width="12.5714285714286" style="1" customWidth="1"/>
    <col min="5" max="5" width="15.1428571428571" style="1" customWidth="1"/>
    <col min="6" max="6" width="5.71428571428571" style="1" customWidth="1"/>
    <col min="7" max="7" width="16.8571428571429" style="1" customWidth="1"/>
    <col min="8" max="8" width="9.14285714285714" style="1"/>
    <col min="9" max="9" width="8.28571428571429" style="1" customWidth="1"/>
    <col min="10" max="16384" width="9.14285714285714" style="1"/>
  </cols>
  <sheetData>
    <row r="4" spans="1:2">
      <c r="A4" s="24">
        <v>45772</v>
      </c>
      <c r="B4" s="24"/>
    </row>
    <row r="5" spans="1:2">
      <c r="A5" s="24"/>
      <c r="B5" s="24"/>
    </row>
    <row r="6" spans="1:2">
      <c r="A6" s="24"/>
      <c r="B6" s="24"/>
    </row>
    <row r="7" ht="15" spans="1:1">
      <c r="A7" s="109" t="s">
        <v>435</v>
      </c>
    </row>
    <row r="8" ht="15" spans="1:1">
      <c r="A8" s="110" t="s">
        <v>436</v>
      </c>
    </row>
    <row r="9" ht="15" spans="1:2">
      <c r="A9" s="111" t="s">
        <v>437</v>
      </c>
      <c r="B9" s="112"/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8" spans="1:1">
      <c r="A18" s="1" t="s">
        <v>86</v>
      </c>
    </row>
    <row r="19" ht="15" spans="3:3">
      <c r="C19" s="23"/>
    </row>
    <row r="20" s="2" customFormat="1" ht="25.5" customHeight="1" spans="1:7">
      <c r="A20" s="25" t="s">
        <v>6</v>
      </c>
      <c r="B20" s="25" t="s">
        <v>7</v>
      </c>
      <c r="C20" s="25" t="s">
        <v>8</v>
      </c>
      <c r="D20" s="25" t="s">
        <v>9</v>
      </c>
      <c r="E20" s="26" t="s">
        <v>10</v>
      </c>
      <c r="F20" s="27"/>
      <c r="G20" s="28" t="s">
        <v>11</v>
      </c>
    </row>
    <row r="21" s="2" customFormat="1" spans="1:7">
      <c r="A21" s="29">
        <v>1</v>
      </c>
      <c r="B21" s="29" t="s">
        <v>12</v>
      </c>
      <c r="C21" s="30" t="s">
        <v>146</v>
      </c>
      <c r="D21" s="31">
        <v>76595</v>
      </c>
      <c r="E21" s="32">
        <f>(D21*0.76)-7000</f>
        <v>51212.2</v>
      </c>
      <c r="F21" s="29" t="s">
        <v>14</v>
      </c>
      <c r="G21" s="33">
        <f>E21*A21</f>
        <v>51212.2</v>
      </c>
    </row>
    <row r="22" s="2" customFormat="1" spans="1:7">
      <c r="A22" s="34"/>
      <c r="B22" s="34"/>
      <c r="C22" s="35" t="s">
        <v>76</v>
      </c>
      <c r="D22" s="36"/>
      <c r="E22" s="37"/>
      <c r="F22" s="34"/>
      <c r="G22" s="38"/>
    </row>
    <row r="23" s="2" customFormat="1" ht="15" spans="1:7">
      <c r="A23" s="14"/>
      <c r="B23" s="14"/>
      <c r="C23" s="39" t="s">
        <v>147</v>
      </c>
      <c r="D23" s="13"/>
      <c r="E23" s="40"/>
      <c r="F23" s="14"/>
      <c r="G23" s="41"/>
    </row>
    <row r="24" ht="17.25" spans="1:7">
      <c r="A24" s="54" t="s">
        <v>18</v>
      </c>
      <c r="B24" s="65"/>
      <c r="C24" s="65"/>
      <c r="D24" s="55"/>
      <c r="E24" s="56"/>
      <c r="F24" s="66" t="s">
        <v>14</v>
      </c>
      <c r="G24" s="58">
        <f>SUM(G21:G23)</f>
        <v>51212.2</v>
      </c>
    </row>
    <row r="25" ht="15" spans="1:7">
      <c r="A25" s="9" t="s">
        <v>103</v>
      </c>
      <c r="B25" s="10"/>
      <c r="C25" s="11"/>
      <c r="D25" s="12"/>
      <c r="E25" s="13"/>
      <c r="F25" s="14" t="s">
        <v>14</v>
      </c>
      <c r="G25" s="15">
        <v>25795</v>
      </c>
    </row>
    <row r="26" customFormat="1" ht="15.75" spans="1:8">
      <c r="A26" s="4" t="s">
        <v>51</v>
      </c>
      <c r="B26" s="16"/>
      <c r="C26" s="16"/>
      <c r="D26" s="5"/>
      <c r="E26" s="6"/>
      <c r="F26" s="17" t="s">
        <v>14</v>
      </c>
      <c r="G26" s="8">
        <v>600</v>
      </c>
      <c r="H26" s="2"/>
    </row>
    <row r="27" ht="17.25" spans="1:7">
      <c r="A27" s="54" t="s">
        <v>104</v>
      </c>
      <c r="B27" s="65"/>
      <c r="C27" s="65"/>
      <c r="D27" s="55"/>
      <c r="E27" s="56"/>
      <c r="F27" s="66" t="s">
        <v>14</v>
      </c>
      <c r="G27" s="58">
        <f>SUM(G24:G26)</f>
        <v>77607.2</v>
      </c>
    </row>
    <row r="28" ht="16.5" spans="1:7">
      <c r="A28" s="59"/>
      <c r="B28" s="59"/>
      <c r="C28" s="59"/>
      <c r="D28" s="59"/>
      <c r="E28" s="59"/>
      <c r="F28" s="88"/>
      <c r="G28" s="61"/>
    </row>
    <row r="29" spans="1:1">
      <c r="A29" s="1" t="s">
        <v>19</v>
      </c>
    </row>
    <row r="30" spans="2:2">
      <c r="B30" s="1" t="s">
        <v>20</v>
      </c>
    </row>
    <row r="31" customFormat="1" ht="15" spans="2:2">
      <c r="B31" s="1"/>
    </row>
    <row r="32" spans="1:1">
      <c r="A32" s="1" t="s">
        <v>21</v>
      </c>
    </row>
    <row r="33" spans="2:2">
      <c r="B33" s="1" t="s">
        <v>83</v>
      </c>
    </row>
    <row r="34" s="2" customFormat="1" spans="2:2">
      <c r="B34" s="1"/>
    </row>
    <row r="35" spans="1:2">
      <c r="A35" s="1" t="s">
        <v>173</v>
      </c>
      <c r="B35" s="1" t="s">
        <v>174</v>
      </c>
    </row>
    <row r="36" spans="2:2">
      <c r="B36" s="1" t="s">
        <v>24</v>
      </c>
    </row>
    <row r="37" s="2" customFormat="1" spans="2:2">
      <c r="B37" s="23"/>
    </row>
    <row r="38" spans="2:2">
      <c r="B38" s="1" t="s">
        <v>25</v>
      </c>
    </row>
    <row r="40" spans="2:2">
      <c r="B40" s="1" t="s">
        <v>26</v>
      </c>
    </row>
    <row r="45" spans="1:1">
      <c r="A45" s="1" t="s">
        <v>27</v>
      </c>
    </row>
    <row r="48" spans="1:1">
      <c r="A48" s="1" t="s">
        <v>28</v>
      </c>
    </row>
    <row r="49" spans="1:1">
      <c r="A49" s="1" t="s">
        <v>29</v>
      </c>
    </row>
    <row r="52" spans="1:4">
      <c r="A52" s="1" t="s">
        <v>30</v>
      </c>
      <c r="D52" s="1" t="s">
        <v>31</v>
      </c>
    </row>
    <row r="55" spans="1:4">
      <c r="A55" s="1" t="s">
        <v>32</v>
      </c>
      <c r="D55" s="1" t="s">
        <v>33</v>
      </c>
    </row>
    <row r="56" spans="1:4">
      <c r="A56" s="1" t="s">
        <v>34</v>
      </c>
      <c r="D56" s="1" t="s">
        <v>35</v>
      </c>
    </row>
    <row r="62" spans="1:5">
      <c r="A62" s="1" t="s">
        <v>438</v>
      </c>
      <c r="D62" s="1" t="s">
        <v>37</v>
      </c>
      <c r="E62" s="1" t="s">
        <v>38</v>
      </c>
    </row>
    <row r="63" spans="1:5">
      <c r="A63" s="1" t="s">
        <v>181</v>
      </c>
      <c r="E63" s="1" t="s">
        <v>40</v>
      </c>
    </row>
  </sheetData>
  <mergeCells count="11">
    <mergeCell ref="A4:B4"/>
    <mergeCell ref="A9:B9"/>
    <mergeCell ref="A24:E24"/>
    <mergeCell ref="A26:E26"/>
    <mergeCell ref="A27:E27"/>
    <mergeCell ref="A21:A23"/>
    <mergeCell ref="B21:B23"/>
    <mergeCell ref="D21:D23"/>
    <mergeCell ref="E21:E23"/>
    <mergeCell ref="F21:F23"/>
    <mergeCell ref="G21:G23"/>
  </mergeCells>
  <pageMargins left="0.7" right="0.7" top="0.9" bottom="0.75" header="0.3" footer="0.3"/>
  <pageSetup paperSize="9" scale="68" orientation="portrait"/>
  <headerFooter/>
</worksheet>
</file>

<file path=xl/worksheets/sheet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1"/>
  <sheetViews>
    <sheetView zoomScaleSheetLayoutView="60" workbookViewId="0">
      <selection activeCell="A7" sqref="A7"/>
    </sheetView>
  </sheetViews>
  <sheetFormatPr defaultColWidth="9.14285714285714" defaultRowHeight="14.25" outlineLevelCol="6"/>
  <cols>
    <col min="1" max="1" width="6.57142857142857" style="1" customWidth="1"/>
    <col min="2" max="2" width="11" style="1" customWidth="1"/>
    <col min="3" max="3" width="68" style="1" customWidth="1"/>
    <col min="4" max="4" width="15" style="1" customWidth="1"/>
    <col min="5" max="5" width="16.7142857142857" style="1" customWidth="1"/>
    <col min="6" max="6" width="5.71428571428571" style="1" customWidth="1"/>
    <col min="7" max="7" width="21.5714285714286" style="1" customWidth="1"/>
    <col min="8" max="16384" width="9.14285714285714" style="1"/>
  </cols>
  <sheetData>
    <row r="4" spans="1:2">
      <c r="A4" s="24" t="s">
        <v>417</v>
      </c>
      <c r="B4" s="24"/>
    </row>
    <row r="5" spans="1:2">
      <c r="A5" s="24"/>
      <c r="B5" s="24"/>
    </row>
    <row r="6" spans="1:2">
      <c r="A6" s="24"/>
      <c r="B6" s="24"/>
    </row>
    <row r="7" spans="1:1">
      <c r="A7" s="1" t="s">
        <v>439</v>
      </c>
    </row>
    <row r="8" spans="1:1">
      <c r="A8" s="1" t="s">
        <v>440</v>
      </c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8" spans="1:1">
      <c r="A18" s="1" t="s">
        <v>102</v>
      </c>
    </row>
    <row r="19" ht="15" spans="3:3">
      <c r="C19" s="23" t="s">
        <v>422</v>
      </c>
    </row>
    <row r="20" s="2" customFormat="1" ht="25.5" customHeight="1" spans="1:7">
      <c r="A20" s="25" t="s">
        <v>6</v>
      </c>
      <c r="B20" s="25" t="s">
        <v>7</v>
      </c>
      <c r="C20" s="25" t="s">
        <v>8</v>
      </c>
      <c r="D20" s="25" t="s">
        <v>9</v>
      </c>
      <c r="E20" s="26" t="s">
        <v>10</v>
      </c>
      <c r="F20" s="27"/>
      <c r="G20" s="28" t="s">
        <v>11</v>
      </c>
    </row>
    <row r="21" s="2" customFormat="1" spans="1:7">
      <c r="A21" s="29">
        <v>1</v>
      </c>
      <c r="B21" s="42" t="s">
        <v>12</v>
      </c>
      <c r="C21" s="43" t="s">
        <v>111</v>
      </c>
      <c r="D21" s="44">
        <v>48695</v>
      </c>
      <c r="E21" s="32">
        <f>(D21*0.76)-1800</f>
        <v>35208.2</v>
      </c>
      <c r="F21" s="29" t="s">
        <v>14</v>
      </c>
      <c r="G21" s="45">
        <f>E21*A21</f>
        <v>35208.2</v>
      </c>
    </row>
    <row r="22" s="2" customFormat="1" spans="1:7">
      <c r="A22" s="34"/>
      <c r="B22" s="46"/>
      <c r="C22" s="47" t="s">
        <v>45</v>
      </c>
      <c r="D22" s="48"/>
      <c r="E22" s="37"/>
      <c r="F22" s="34"/>
      <c r="G22" s="49"/>
    </row>
    <row r="23" s="2" customFormat="1" spans="1:7">
      <c r="A23" s="34"/>
      <c r="B23" s="46"/>
      <c r="C23" s="47" t="s">
        <v>112</v>
      </c>
      <c r="D23" s="48"/>
      <c r="E23" s="37"/>
      <c r="F23" s="34"/>
      <c r="G23" s="49"/>
    </row>
    <row r="24" s="2" customFormat="1" ht="15" spans="1:7">
      <c r="A24" s="14"/>
      <c r="B24" s="50"/>
      <c r="C24" s="51" t="s">
        <v>113</v>
      </c>
      <c r="D24" s="52"/>
      <c r="E24" s="40"/>
      <c r="F24" s="14"/>
      <c r="G24" s="53"/>
    </row>
    <row r="25" ht="17.25" spans="1:7">
      <c r="A25" s="54" t="s">
        <v>18</v>
      </c>
      <c r="B25" s="65"/>
      <c r="C25" s="65"/>
      <c r="D25" s="55"/>
      <c r="E25" s="56"/>
      <c r="F25" s="66" t="s">
        <v>14</v>
      </c>
      <c r="G25" s="58">
        <f>SUM(G21:G24)</f>
        <v>35208.2</v>
      </c>
    </row>
    <row r="26" ht="16.5" spans="1:7">
      <c r="A26" s="59"/>
      <c r="B26" s="59"/>
      <c r="C26" s="59"/>
      <c r="D26" s="59"/>
      <c r="E26" s="59"/>
      <c r="F26" s="60"/>
      <c r="G26" s="61"/>
    </row>
    <row r="27" ht="16.5" spans="1:7">
      <c r="A27" s="59"/>
      <c r="B27" s="108" t="s">
        <v>441</v>
      </c>
      <c r="C27" s="108"/>
      <c r="D27" s="108"/>
      <c r="E27" s="108"/>
      <c r="F27" s="60"/>
      <c r="G27" s="61"/>
    </row>
    <row r="28" ht="16.5" spans="1:7">
      <c r="A28" s="59"/>
      <c r="B28" s="59"/>
      <c r="C28" s="59"/>
      <c r="D28" s="59"/>
      <c r="E28" s="59"/>
      <c r="F28" s="88"/>
      <c r="G28" s="61"/>
    </row>
    <row r="29" spans="1:1">
      <c r="A29" s="1" t="s">
        <v>19</v>
      </c>
    </row>
    <row r="30" spans="2:2">
      <c r="B30" s="1" t="s">
        <v>20</v>
      </c>
    </row>
    <row r="32" spans="1:1">
      <c r="A32" s="1" t="s">
        <v>21</v>
      </c>
    </row>
    <row r="33" spans="2:2">
      <c r="B33" s="1" t="s">
        <v>62</v>
      </c>
    </row>
    <row r="35" spans="1:1">
      <c r="A35" s="1" t="s">
        <v>60</v>
      </c>
    </row>
    <row r="36" spans="2:2">
      <c r="B36" s="1" t="s">
        <v>61</v>
      </c>
    </row>
    <row r="37" s="2" customFormat="1" spans="2:2">
      <c r="B37" s="1"/>
    </row>
    <row r="38" spans="2:2">
      <c r="B38" s="1" t="s">
        <v>25</v>
      </c>
    </row>
    <row r="40" spans="2:2">
      <c r="B40" s="1" t="s">
        <v>26</v>
      </c>
    </row>
    <row r="45" spans="1:1">
      <c r="A45" s="1" t="s">
        <v>27</v>
      </c>
    </row>
    <row r="48" spans="1:1">
      <c r="A48" s="1" t="s">
        <v>28</v>
      </c>
    </row>
    <row r="49" spans="1:1">
      <c r="A49" s="1" t="s">
        <v>29</v>
      </c>
    </row>
    <row r="52" spans="1:4">
      <c r="A52" s="1" t="s">
        <v>30</v>
      </c>
      <c r="D52" s="1" t="s">
        <v>31</v>
      </c>
    </row>
    <row r="55" spans="1:4">
      <c r="A55" s="1" t="s">
        <v>32</v>
      </c>
      <c r="D55" s="1" t="s">
        <v>33</v>
      </c>
    </row>
    <row r="56" spans="1:4">
      <c r="A56" s="1" t="s">
        <v>34</v>
      </c>
      <c r="D56" s="1" t="s">
        <v>35</v>
      </c>
    </row>
    <row r="60" spans="1:5">
      <c r="A60" s="1" t="s">
        <v>442</v>
      </c>
      <c r="D60" s="1" t="s">
        <v>37</v>
      </c>
      <c r="E60" s="1" t="s">
        <v>38</v>
      </c>
    </row>
    <row r="61" spans="1:5">
      <c r="A61" s="1" t="s">
        <v>345</v>
      </c>
      <c r="E61" s="1" t="s">
        <v>40</v>
      </c>
    </row>
  </sheetData>
  <mergeCells count="9">
    <mergeCell ref="A4:B4"/>
    <mergeCell ref="A25:E25"/>
    <mergeCell ref="B27:E27"/>
    <mergeCell ref="A21:A24"/>
    <mergeCell ref="B21:B24"/>
    <mergeCell ref="D21:D24"/>
    <mergeCell ref="E21:E24"/>
    <mergeCell ref="F21:F24"/>
    <mergeCell ref="G21:G24"/>
  </mergeCells>
  <pageMargins left="0.7" right="0.7" top="0.91" bottom="0.75" header="0.3" footer="0.3"/>
  <pageSetup paperSize="9" scale="58" orientation="portrait"/>
  <headerFooter/>
</worksheet>
</file>

<file path=xl/worksheets/sheet7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4"/>
  <sheetViews>
    <sheetView workbookViewId="0">
      <selection activeCell="A7" sqref="A7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1.7142857142857" style="1" customWidth="1"/>
    <col min="4" max="4" width="12.5714285714286" style="1" customWidth="1"/>
    <col min="5" max="5" width="14.5714285714286" style="1" customWidth="1"/>
    <col min="6" max="6" width="5.71428571428571" style="1" customWidth="1"/>
    <col min="7" max="7" width="17.4285714285714" style="1" customWidth="1"/>
    <col min="8" max="16384" width="9.14285714285714" style="1"/>
  </cols>
  <sheetData>
    <row r="4" spans="1:2">
      <c r="A4" s="24">
        <v>45775</v>
      </c>
      <c r="B4" s="24"/>
    </row>
    <row r="5" spans="1:2">
      <c r="A5" s="24"/>
      <c r="B5" s="24"/>
    </row>
    <row r="6" spans="1:2">
      <c r="A6" s="24"/>
      <c r="B6" s="24"/>
    </row>
    <row r="7" spans="1:1">
      <c r="A7" s="1" t="s">
        <v>443</v>
      </c>
    </row>
    <row r="8" spans="1:1">
      <c r="A8" s="1" t="s">
        <v>444</v>
      </c>
    </row>
    <row r="11" spans="1:1">
      <c r="A11" s="1" t="s">
        <v>2</v>
      </c>
    </row>
    <row r="13" spans="2:2">
      <c r="B13" s="1" t="s">
        <v>3</v>
      </c>
    </row>
    <row r="14" spans="2:2">
      <c r="B14" s="1" t="s">
        <v>4</v>
      </c>
    </row>
    <row r="16" spans="1:1">
      <c r="A16" s="1" t="s">
        <v>5</v>
      </c>
    </row>
    <row r="17" ht="15" spans="3:3">
      <c r="C17" s="23" t="s">
        <v>43</v>
      </c>
    </row>
    <row r="18" ht="25.5" customHeight="1" spans="1:7">
      <c r="A18" s="25" t="s">
        <v>6</v>
      </c>
      <c r="B18" s="25" t="s">
        <v>7</v>
      </c>
      <c r="C18" s="25" t="s">
        <v>8</v>
      </c>
      <c r="D18" s="25" t="s">
        <v>9</v>
      </c>
      <c r="E18" s="26" t="s">
        <v>10</v>
      </c>
      <c r="F18" s="27"/>
      <c r="G18" s="28" t="s">
        <v>11</v>
      </c>
    </row>
    <row r="19" spans="1:7">
      <c r="A19" s="29">
        <v>1</v>
      </c>
      <c r="B19" s="29" t="s">
        <v>12</v>
      </c>
      <c r="C19" s="43" t="s">
        <v>57</v>
      </c>
      <c r="D19" s="44">
        <v>36995</v>
      </c>
      <c r="E19" s="32">
        <f>(D19*0.76)-1200</f>
        <v>26916.2</v>
      </c>
      <c r="F19" s="29" t="s">
        <v>14</v>
      </c>
      <c r="G19" s="45">
        <f>E19*A19</f>
        <v>26916.2</v>
      </c>
    </row>
    <row r="20" spans="1:7">
      <c r="A20" s="34"/>
      <c r="B20" s="34"/>
      <c r="C20" s="47" t="s">
        <v>54</v>
      </c>
      <c r="D20" s="48"/>
      <c r="E20" s="37"/>
      <c r="F20" s="34"/>
      <c r="G20" s="49"/>
    </row>
    <row r="21" spans="1:7">
      <c r="A21" s="34"/>
      <c r="B21" s="34"/>
      <c r="C21" s="47" t="s">
        <v>58</v>
      </c>
      <c r="D21" s="48"/>
      <c r="E21" s="37"/>
      <c r="F21" s="34"/>
      <c r="G21" s="49"/>
    </row>
    <row r="22" ht="15" spans="1:7">
      <c r="A22" s="14"/>
      <c r="B22" s="14"/>
      <c r="C22" s="51" t="s">
        <v>59</v>
      </c>
      <c r="D22" s="52"/>
      <c r="E22" s="40"/>
      <c r="F22" s="14"/>
      <c r="G22" s="53"/>
    </row>
    <row r="23" customFormat="1" ht="15.75" spans="1:8">
      <c r="A23" s="4" t="s">
        <v>51</v>
      </c>
      <c r="B23" s="16"/>
      <c r="C23" s="16"/>
      <c r="D23" s="5"/>
      <c r="E23" s="6"/>
      <c r="F23" s="17" t="s">
        <v>14</v>
      </c>
      <c r="G23" s="8">
        <v>600</v>
      </c>
      <c r="H23" s="2"/>
    </row>
    <row r="24" ht="17.25" spans="1:7">
      <c r="A24" s="54" t="s">
        <v>18</v>
      </c>
      <c r="B24" s="55"/>
      <c r="C24" s="55"/>
      <c r="D24" s="55"/>
      <c r="E24" s="56"/>
      <c r="F24" s="57" t="s">
        <v>14</v>
      </c>
      <c r="G24" s="58">
        <f>SUM(G19:G23)</f>
        <v>27516.2</v>
      </c>
    </row>
    <row r="25" ht="16.5" spans="1:7">
      <c r="A25" s="59"/>
      <c r="B25" s="59"/>
      <c r="C25" s="59"/>
      <c r="D25" s="59"/>
      <c r="E25" s="59"/>
      <c r="F25" s="88"/>
      <c r="G25" s="61"/>
    </row>
    <row r="26" ht="15" spans="3:3">
      <c r="C26" s="23" t="s">
        <v>52</v>
      </c>
    </row>
    <row r="27" ht="25.5" customHeight="1" spans="1:7">
      <c r="A27" s="25" t="s">
        <v>6</v>
      </c>
      <c r="B27" s="25" t="s">
        <v>7</v>
      </c>
      <c r="C27" s="25" t="s">
        <v>8</v>
      </c>
      <c r="D27" s="25" t="s">
        <v>9</v>
      </c>
      <c r="E27" s="26" t="s">
        <v>10</v>
      </c>
      <c r="F27" s="27"/>
      <c r="G27" s="28" t="s">
        <v>11</v>
      </c>
    </row>
    <row r="28" spans="1:7">
      <c r="A28" s="29">
        <v>1</v>
      </c>
      <c r="B28" s="29" t="s">
        <v>12</v>
      </c>
      <c r="C28" s="43" t="s">
        <v>48</v>
      </c>
      <c r="D28" s="31">
        <v>43595</v>
      </c>
      <c r="E28" s="32">
        <f>(D28*0.76)-1800</f>
        <v>31332.2</v>
      </c>
      <c r="F28" s="29" t="s">
        <v>14</v>
      </c>
      <c r="G28" s="33">
        <f>E28*A28</f>
        <v>31332.2</v>
      </c>
    </row>
    <row r="29" spans="1:7">
      <c r="A29" s="34"/>
      <c r="B29" s="34"/>
      <c r="C29" s="47" t="s">
        <v>45</v>
      </c>
      <c r="D29" s="36"/>
      <c r="E29" s="37"/>
      <c r="F29" s="34"/>
      <c r="G29" s="38"/>
    </row>
    <row r="30" spans="1:7">
      <c r="A30" s="34"/>
      <c r="B30" s="34"/>
      <c r="C30" s="47" t="s">
        <v>49</v>
      </c>
      <c r="D30" s="36"/>
      <c r="E30" s="37"/>
      <c r="F30" s="34"/>
      <c r="G30" s="38"/>
    </row>
    <row r="31" ht="15" spans="1:7">
      <c r="A31" s="14"/>
      <c r="B31" s="14"/>
      <c r="C31" s="51" t="s">
        <v>50</v>
      </c>
      <c r="D31" s="13"/>
      <c r="E31" s="40"/>
      <c r="F31" s="14"/>
      <c r="G31" s="41"/>
    </row>
    <row r="32" customFormat="1" ht="15.75" spans="1:8">
      <c r="A32" s="4" t="s">
        <v>51</v>
      </c>
      <c r="B32" s="16"/>
      <c r="C32" s="16"/>
      <c r="D32" s="5"/>
      <c r="E32" s="6"/>
      <c r="F32" s="17" t="s">
        <v>14</v>
      </c>
      <c r="G32" s="8">
        <v>600</v>
      </c>
      <c r="H32" s="2"/>
    </row>
    <row r="33" ht="17.25" spans="1:7">
      <c r="A33" s="54" t="s">
        <v>18</v>
      </c>
      <c r="B33" s="55"/>
      <c r="C33" s="55"/>
      <c r="D33" s="55"/>
      <c r="E33" s="56"/>
      <c r="F33" s="57" t="s">
        <v>14</v>
      </c>
      <c r="G33" s="58">
        <f>SUM(G28:G32)</f>
        <v>31932.2</v>
      </c>
    </row>
    <row r="34" ht="16.5" spans="1:7">
      <c r="A34" s="59"/>
      <c r="B34" s="59"/>
      <c r="C34" s="59"/>
      <c r="D34" s="59"/>
      <c r="E34" s="59"/>
      <c r="F34" s="88"/>
      <c r="G34" s="61"/>
    </row>
    <row r="35" spans="1:1">
      <c r="A35" s="1" t="s">
        <v>19</v>
      </c>
    </row>
    <row r="36" spans="2:2">
      <c r="B36" s="1" t="s">
        <v>20</v>
      </c>
    </row>
    <row r="37" customFormat="1" ht="15" spans="2:2">
      <c r="B37" s="1"/>
    </row>
    <row r="38" s="1" customFormat="1" spans="1:1">
      <c r="A38" s="1" t="s">
        <v>60</v>
      </c>
    </row>
    <row r="39" s="1" customFormat="1" spans="2:2">
      <c r="B39" s="1" t="s">
        <v>61</v>
      </c>
    </row>
    <row r="40" customFormat="1" ht="15" spans="2:2">
      <c r="B40" s="1"/>
    </row>
    <row r="41" spans="1:1">
      <c r="A41" s="1" t="s">
        <v>21</v>
      </c>
    </row>
    <row r="42" spans="2:2">
      <c r="B42" s="1" t="s">
        <v>62</v>
      </c>
    </row>
    <row r="43" s="2" customFormat="1" spans="2:2">
      <c r="B43" s="1"/>
    </row>
    <row r="44" spans="1:1">
      <c r="A44" s="1" t="s">
        <v>23</v>
      </c>
    </row>
    <row r="45" spans="2:2">
      <c r="B45" s="1" t="s">
        <v>24</v>
      </c>
    </row>
    <row r="46" s="2" customFormat="1" spans="2:2">
      <c r="B46" s="23"/>
    </row>
    <row r="47" spans="2:2">
      <c r="B47" s="1" t="s">
        <v>25</v>
      </c>
    </row>
    <row r="49" spans="2:2">
      <c r="B49" s="1" t="s">
        <v>26</v>
      </c>
    </row>
    <row r="56" spans="1:1">
      <c r="A56" s="1" t="s">
        <v>27</v>
      </c>
    </row>
    <row r="59" spans="1:1">
      <c r="A59" s="1" t="s">
        <v>28</v>
      </c>
    </row>
    <row r="60" spans="1:1">
      <c r="A60" s="1" t="s">
        <v>29</v>
      </c>
    </row>
    <row r="63" spans="1:4">
      <c r="A63" s="1" t="s">
        <v>30</v>
      </c>
      <c r="D63" s="1" t="s">
        <v>31</v>
      </c>
    </row>
    <row r="66" spans="1:4">
      <c r="A66" s="1" t="s">
        <v>32</v>
      </c>
      <c r="D66" s="1" t="s">
        <v>33</v>
      </c>
    </row>
    <row r="67" spans="1:4">
      <c r="A67" s="1" t="s">
        <v>34</v>
      </c>
      <c r="D67" s="1" t="s">
        <v>35</v>
      </c>
    </row>
    <row r="73" spans="1:5">
      <c r="A73" s="1" t="s">
        <v>445</v>
      </c>
      <c r="D73" s="1" t="s">
        <v>37</v>
      </c>
      <c r="E73" s="1" t="s">
        <v>38</v>
      </c>
    </row>
    <row r="74" spans="1:5">
      <c r="A74" s="1" t="s">
        <v>446</v>
      </c>
      <c r="E74" s="1" t="s">
        <v>40</v>
      </c>
    </row>
  </sheetData>
  <mergeCells count="17">
    <mergeCell ref="A4:B4"/>
    <mergeCell ref="A23:E23"/>
    <mergeCell ref="A24:E24"/>
    <mergeCell ref="A32:E32"/>
    <mergeCell ref="A33:E33"/>
    <mergeCell ref="A19:A22"/>
    <mergeCell ref="A28:A31"/>
    <mergeCell ref="B19:B22"/>
    <mergeCell ref="B28:B31"/>
    <mergeCell ref="D19:D22"/>
    <mergeCell ref="D28:D31"/>
    <mergeCell ref="E19:E22"/>
    <mergeCell ref="E28:E31"/>
    <mergeCell ref="F19:F22"/>
    <mergeCell ref="F28:F31"/>
    <mergeCell ref="G19:G22"/>
    <mergeCell ref="G28:G31"/>
  </mergeCells>
  <pageMargins left="0.393055555555556" right="0.17" top="0.84" bottom="0.590277777777778" header="0.5" footer="0.196527777777778"/>
  <pageSetup paperSize="1" scale="65" orientation="portrait" horizontalDpi="120" verticalDpi="7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5"/>
  <sheetViews>
    <sheetView workbookViewId="0">
      <selection activeCell="E27" sqref="E27"/>
    </sheetView>
  </sheetViews>
  <sheetFormatPr defaultColWidth="9.14285714285714" defaultRowHeight="14.25" outlineLevelCol="6"/>
  <cols>
    <col min="1" max="1" width="6.57142857142857" style="1" customWidth="1"/>
    <col min="2" max="2" width="11.4285714285714" style="1" customWidth="1"/>
    <col min="3" max="3" width="58.1428571428571" style="1" customWidth="1"/>
    <col min="4" max="4" width="12.5714285714286" style="1" customWidth="1"/>
    <col min="5" max="5" width="16.1428571428571" style="1" customWidth="1"/>
    <col min="6" max="6" width="5.71428571428571" style="1" customWidth="1"/>
    <col min="7" max="7" width="15.4285714285714" style="1" customWidth="1"/>
    <col min="8" max="16384" width="9.14285714285714" style="1"/>
  </cols>
  <sheetData>
    <row r="4" spans="1:2">
      <c r="A4" s="24">
        <v>45750</v>
      </c>
      <c r="B4" s="24"/>
    </row>
    <row r="5" spans="1:2">
      <c r="A5" s="24"/>
      <c r="B5" s="24"/>
    </row>
    <row r="6" spans="1:2">
      <c r="A6" s="24"/>
      <c r="B6" s="24"/>
    </row>
    <row r="7" spans="1:2">
      <c r="A7" s="24" t="s">
        <v>121</v>
      </c>
      <c r="B7" s="24"/>
    </row>
    <row r="8" spans="1:2">
      <c r="A8" s="24" t="s">
        <v>122</v>
      </c>
      <c r="B8" s="24"/>
    </row>
    <row r="9" spans="1:1">
      <c r="A9" s="24" t="s">
        <v>123</v>
      </c>
    </row>
    <row r="10" spans="1:1">
      <c r="A10" s="24"/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8" spans="1:1">
      <c r="A18" s="1" t="s">
        <v>5</v>
      </c>
    </row>
    <row r="19" ht="15" spans="3:3">
      <c r="C19" s="23"/>
    </row>
    <row r="20" ht="25.5" customHeight="1" spans="1:7">
      <c r="A20" s="25" t="s">
        <v>6</v>
      </c>
      <c r="B20" s="25" t="s">
        <v>7</v>
      </c>
      <c r="C20" s="25" t="s">
        <v>8</v>
      </c>
      <c r="D20" s="25" t="s">
        <v>9</v>
      </c>
      <c r="E20" s="26" t="s">
        <v>10</v>
      </c>
      <c r="F20" s="27"/>
      <c r="G20" s="28" t="s">
        <v>11</v>
      </c>
    </row>
    <row r="21" spans="1:7">
      <c r="A21" s="29">
        <v>1</v>
      </c>
      <c r="B21" s="29" t="s">
        <v>12</v>
      </c>
      <c r="C21" s="43" t="s">
        <v>124</v>
      </c>
      <c r="D21" s="31">
        <v>26195</v>
      </c>
      <c r="E21" s="32">
        <f>(D21*0.76)-1300</f>
        <v>18608.2</v>
      </c>
      <c r="F21" s="29" t="s">
        <v>14</v>
      </c>
      <c r="G21" s="33">
        <f>E21*A21</f>
        <v>18608.2</v>
      </c>
    </row>
    <row r="22" spans="1:7">
      <c r="A22" s="34"/>
      <c r="B22" s="34"/>
      <c r="C22" s="47" t="s">
        <v>45</v>
      </c>
      <c r="D22" s="36"/>
      <c r="E22" s="37"/>
      <c r="F22" s="34"/>
      <c r="G22" s="38"/>
    </row>
    <row r="23" spans="1:7">
      <c r="A23" s="34"/>
      <c r="B23" s="34"/>
      <c r="C23" s="47" t="s">
        <v>125</v>
      </c>
      <c r="D23" s="36"/>
      <c r="E23" s="37"/>
      <c r="F23" s="34"/>
      <c r="G23" s="38"/>
    </row>
    <row r="24" ht="15" spans="1:7">
      <c r="A24" s="14"/>
      <c r="B24" s="14"/>
      <c r="C24" s="51" t="s">
        <v>92</v>
      </c>
      <c r="D24" s="13"/>
      <c r="E24" s="40"/>
      <c r="F24" s="14"/>
      <c r="G24" s="41"/>
    </row>
    <row r="25" ht="15" spans="1:7">
      <c r="A25" s="4" t="s">
        <v>51</v>
      </c>
      <c r="B25" s="16"/>
      <c r="C25" s="16"/>
      <c r="D25" s="5"/>
      <c r="E25" s="6"/>
      <c r="F25" s="17" t="s">
        <v>14</v>
      </c>
      <c r="G25" s="8">
        <v>1000</v>
      </c>
    </row>
    <row r="26" ht="17.25" spans="1:7">
      <c r="A26" s="54" t="s">
        <v>18</v>
      </c>
      <c r="B26" s="65"/>
      <c r="C26" s="65"/>
      <c r="D26" s="55"/>
      <c r="E26" s="56"/>
      <c r="F26" s="66" t="s">
        <v>14</v>
      </c>
      <c r="G26" s="58">
        <f>SUM(G21:G25)</f>
        <v>19608.2</v>
      </c>
    </row>
    <row r="27" ht="16.5" spans="1:7">
      <c r="A27" s="59"/>
      <c r="B27" s="59"/>
      <c r="C27" s="59"/>
      <c r="D27" s="59"/>
      <c r="E27" s="59"/>
      <c r="F27" s="88"/>
      <c r="G27" s="61"/>
    </row>
    <row r="28" spans="1:1">
      <c r="A28" s="1" t="s">
        <v>19</v>
      </c>
    </row>
    <row r="29" spans="2:2">
      <c r="B29" s="1" t="s">
        <v>20</v>
      </c>
    </row>
    <row r="31" spans="1:1">
      <c r="A31" s="1" t="s">
        <v>60</v>
      </c>
    </row>
    <row r="32" spans="2:2">
      <c r="B32" s="1" t="s">
        <v>61</v>
      </c>
    </row>
    <row r="34" spans="1:1">
      <c r="A34" s="1" t="s">
        <v>21</v>
      </c>
    </row>
    <row r="35" s="2" customFormat="1" spans="2:2">
      <c r="B35" s="1" t="s">
        <v>62</v>
      </c>
    </row>
    <row r="37" spans="1:1">
      <c r="A37" s="1" t="s">
        <v>23</v>
      </c>
    </row>
    <row r="38" spans="2:2">
      <c r="B38" s="1" t="s">
        <v>24</v>
      </c>
    </row>
    <row r="40" spans="2:2">
      <c r="B40" s="1" t="s">
        <v>25</v>
      </c>
    </row>
    <row r="42" spans="2:2">
      <c r="B42" s="1" t="s">
        <v>26</v>
      </c>
    </row>
    <row r="48" spans="1:1">
      <c r="A48" s="1" t="s">
        <v>27</v>
      </c>
    </row>
    <row r="51" spans="1:1">
      <c r="A51" s="1" t="s">
        <v>28</v>
      </c>
    </row>
    <row r="52" spans="1:1">
      <c r="A52" s="1" t="s">
        <v>29</v>
      </c>
    </row>
    <row r="55" spans="1:4">
      <c r="A55" s="1" t="s">
        <v>96</v>
      </c>
      <c r="D55" s="1" t="s">
        <v>31</v>
      </c>
    </row>
    <row r="58" spans="1:4">
      <c r="A58" s="1" t="s">
        <v>32</v>
      </c>
      <c r="D58" s="1" t="s">
        <v>33</v>
      </c>
    </row>
    <row r="59" spans="1:4">
      <c r="A59" s="1" t="s">
        <v>34</v>
      </c>
      <c r="D59" s="1" t="s">
        <v>35</v>
      </c>
    </row>
    <row r="64" spans="1:5">
      <c r="A64" s="1" t="s">
        <v>126</v>
      </c>
      <c r="D64" s="1" t="s">
        <v>37</v>
      </c>
      <c r="E64" s="1" t="s">
        <v>38</v>
      </c>
    </row>
    <row r="65" spans="1:5">
      <c r="A65" s="1" t="s">
        <v>127</v>
      </c>
      <c r="E65" s="1" t="s">
        <v>40</v>
      </c>
    </row>
  </sheetData>
  <mergeCells count="9">
    <mergeCell ref="A4:B4"/>
    <mergeCell ref="A25:E25"/>
    <mergeCell ref="A26:E26"/>
    <mergeCell ref="A21:A24"/>
    <mergeCell ref="B21:B24"/>
    <mergeCell ref="D21:D24"/>
    <mergeCell ref="E21:E24"/>
    <mergeCell ref="F21:F24"/>
    <mergeCell ref="G21:G24"/>
  </mergeCells>
  <pageMargins left="0.393055555555556" right="0.17" top="0.84" bottom="0.590277777777778" header="0.5" footer="0.196527777777778"/>
  <pageSetup paperSize="1" scale="75" orientation="portrait" horizontalDpi="120" verticalDpi="72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6"/>
  <sheetViews>
    <sheetView workbookViewId="0">
      <selection activeCell="A7" sqref="A7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1.7142857142857" style="1" customWidth="1"/>
    <col min="4" max="4" width="12.5714285714286" style="1" customWidth="1"/>
    <col min="5" max="5" width="14.5714285714286" style="1" customWidth="1"/>
    <col min="6" max="6" width="5.71428571428571" style="1" customWidth="1"/>
    <col min="7" max="7" width="17.4285714285714" style="1" customWidth="1"/>
    <col min="8" max="16384" width="9.14285714285714" style="1"/>
  </cols>
  <sheetData>
    <row r="4" spans="1:2">
      <c r="A4" s="24">
        <v>45775</v>
      </c>
      <c r="B4" s="24"/>
    </row>
    <row r="5" spans="1:2">
      <c r="A5" s="24"/>
      <c r="B5" s="24"/>
    </row>
    <row r="6" spans="1:2">
      <c r="A6" s="24"/>
      <c r="B6" s="24"/>
    </row>
    <row r="7" spans="1:1">
      <c r="A7" s="1" t="s">
        <v>447</v>
      </c>
    </row>
    <row r="8" spans="1:1">
      <c r="A8" s="1" t="s">
        <v>448</v>
      </c>
    </row>
    <row r="9" spans="1:1">
      <c r="A9" s="1" t="s">
        <v>420</v>
      </c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7" spans="1:1">
      <c r="A17" s="1" t="s">
        <v>5</v>
      </c>
    </row>
    <row r="18" ht="15" spans="3:3">
      <c r="C18" s="23"/>
    </row>
    <row r="19" ht="25.5" customHeight="1" spans="1:7">
      <c r="A19" s="25" t="s">
        <v>6</v>
      </c>
      <c r="B19" s="25" t="s">
        <v>7</v>
      </c>
      <c r="C19" s="25" t="s">
        <v>8</v>
      </c>
      <c r="D19" s="25" t="s">
        <v>9</v>
      </c>
      <c r="E19" s="26" t="s">
        <v>10</v>
      </c>
      <c r="F19" s="27"/>
      <c r="G19" s="28" t="s">
        <v>11</v>
      </c>
    </row>
    <row r="20" spans="1:7">
      <c r="A20" s="29">
        <v>1</v>
      </c>
      <c r="B20" s="29" t="s">
        <v>12</v>
      </c>
      <c r="C20" s="43" t="s">
        <v>48</v>
      </c>
      <c r="D20" s="31">
        <v>43595</v>
      </c>
      <c r="E20" s="32">
        <f>(D20*0.76)-1800</f>
        <v>31332.2</v>
      </c>
      <c r="F20" s="29" t="s">
        <v>14</v>
      </c>
      <c r="G20" s="33">
        <f>E20*A20</f>
        <v>31332.2</v>
      </c>
    </row>
    <row r="21" spans="1:7">
      <c r="A21" s="34"/>
      <c r="B21" s="34"/>
      <c r="C21" s="47" t="s">
        <v>45</v>
      </c>
      <c r="D21" s="36"/>
      <c r="E21" s="37"/>
      <c r="F21" s="34"/>
      <c r="G21" s="38"/>
    </row>
    <row r="22" spans="1:7">
      <c r="A22" s="34"/>
      <c r="B22" s="34"/>
      <c r="C22" s="47" t="s">
        <v>49</v>
      </c>
      <c r="D22" s="36"/>
      <c r="E22" s="37"/>
      <c r="F22" s="34"/>
      <c r="G22" s="38"/>
    </row>
    <row r="23" ht="15" spans="1:7">
      <c r="A23" s="14"/>
      <c r="B23" s="14"/>
      <c r="C23" s="51" t="s">
        <v>50</v>
      </c>
      <c r="D23" s="13"/>
      <c r="E23" s="40"/>
      <c r="F23" s="14"/>
      <c r="G23" s="41"/>
    </row>
    <row r="24" customFormat="1" ht="15.75" spans="1:8">
      <c r="A24" s="4" t="s">
        <v>51</v>
      </c>
      <c r="B24" s="16"/>
      <c r="C24" s="16"/>
      <c r="D24" s="5"/>
      <c r="E24" s="6"/>
      <c r="F24" s="17" t="s">
        <v>14</v>
      </c>
      <c r="G24" s="8">
        <v>600</v>
      </c>
      <c r="H24" s="2"/>
    </row>
    <row r="25" ht="17.25" spans="1:7">
      <c r="A25" s="54" t="s">
        <v>18</v>
      </c>
      <c r="B25" s="55"/>
      <c r="C25" s="55"/>
      <c r="D25" s="55"/>
      <c r="E25" s="56"/>
      <c r="F25" s="57" t="s">
        <v>14</v>
      </c>
      <c r="G25" s="58">
        <f>SUM(G20:G24)</f>
        <v>31932.2</v>
      </c>
    </row>
    <row r="26" ht="16.5" spans="1:7">
      <c r="A26" s="59"/>
      <c r="B26" s="59"/>
      <c r="C26" s="59"/>
      <c r="D26" s="59"/>
      <c r="E26" s="59"/>
      <c r="F26" s="88"/>
      <c r="G26" s="61"/>
    </row>
    <row r="27" spans="1:1">
      <c r="A27" s="1" t="s">
        <v>19</v>
      </c>
    </row>
    <row r="28" spans="2:2">
      <c r="B28" s="1" t="s">
        <v>20</v>
      </c>
    </row>
    <row r="29" customFormat="1" ht="15" spans="2:2">
      <c r="B29" s="1"/>
    </row>
    <row r="30" s="1" customFormat="1" spans="1:1">
      <c r="A30" s="1" t="s">
        <v>60</v>
      </c>
    </row>
    <row r="31" s="1" customFormat="1" spans="2:2">
      <c r="B31" s="1" t="s">
        <v>61</v>
      </c>
    </row>
    <row r="32" customFormat="1" ht="15" spans="2:2">
      <c r="B32" s="1"/>
    </row>
    <row r="33" spans="1:1">
      <c r="A33" s="1" t="s">
        <v>21</v>
      </c>
    </row>
    <row r="34" spans="2:2">
      <c r="B34" s="1" t="s">
        <v>62</v>
      </c>
    </row>
    <row r="35" s="2" customFormat="1" spans="2:2">
      <c r="B35" s="1"/>
    </row>
    <row r="36" spans="1:1">
      <c r="A36" s="1" t="s">
        <v>23</v>
      </c>
    </row>
    <row r="37" spans="2:2">
      <c r="B37" s="1" t="s">
        <v>24</v>
      </c>
    </row>
    <row r="38" s="2" customFormat="1" spans="2:2">
      <c r="B38" s="23"/>
    </row>
    <row r="39" spans="2:2">
      <c r="B39" s="1" t="s">
        <v>25</v>
      </c>
    </row>
    <row r="41" spans="2:2">
      <c r="B41" s="1" t="s">
        <v>26</v>
      </c>
    </row>
    <row r="48" spans="1:1">
      <c r="A48" s="1" t="s">
        <v>27</v>
      </c>
    </row>
    <row r="51" spans="1:1">
      <c r="A51" s="1" t="s">
        <v>28</v>
      </c>
    </row>
    <row r="52" spans="1:1">
      <c r="A52" s="1" t="s">
        <v>29</v>
      </c>
    </row>
    <row r="55" spans="1:4">
      <c r="A55" s="1" t="s">
        <v>30</v>
      </c>
      <c r="D55" s="1" t="s">
        <v>31</v>
      </c>
    </row>
    <row r="58" spans="1:4">
      <c r="A58" s="1" t="s">
        <v>32</v>
      </c>
      <c r="D58" s="1" t="s">
        <v>33</v>
      </c>
    </row>
    <row r="59" spans="1:4">
      <c r="A59" s="1" t="s">
        <v>34</v>
      </c>
      <c r="D59" s="1" t="s">
        <v>35</v>
      </c>
    </row>
    <row r="65" spans="1:5">
      <c r="A65" s="1" t="s">
        <v>449</v>
      </c>
      <c r="D65" s="1" t="s">
        <v>37</v>
      </c>
      <c r="E65" s="1" t="s">
        <v>38</v>
      </c>
    </row>
    <row r="66" spans="1:5">
      <c r="A66" s="1" t="s">
        <v>115</v>
      </c>
      <c r="E66" s="1" t="s">
        <v>40</v>
      </c>
    </row>
  </sheetData>
  <mergeCells count="9">
    <mergeCell ref="A4:B4"/>
    <mergeCell ref="A24:E24"/>
    <mergeCell ref="A25:E25"/>
    <mergeCell ref="A20:A23"/>
    <mergeCell ref="B20:B23"/>
    <mergeCell ref="D20:D23"/>
    <mergeCell ref="E20:E23"/>
    <mergeCell ref="F20:F23"/>
    <mergeCell ref="G20:G23"/>
  </mergeCells>
  <pageMargins left="0.393055555555556" right="0.17" top="0.84" bottom="0.590277777777778" header="0.5" footer="0.196527777777778"/>
  <pageSetup paperSize="1" scale="74" orientation="portrait" horizontalDpi="120" verticalDpi="72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4"/>
  <sheetViews>
    <sheetView workbookViewId="0">
      <selection activeCell="A7" sqref="A7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4" style="1" customWidth="1"/>
    <col min="4" max="4" width="12.552380952381" style="1" customWidth="1"/>
    <col min="5" max="5" width="16.1047619047619" style="1" customWidth="1"/>
    <col min="6" max="6" width="5.66666666666667" style="1" customWidth="1"/>
    <col min="7" max="7" width="19.552380952381" style="1" customWidth="1"/>
    <col min="8" max="16384" width="9.1047619047619" style="1"/>
  </cols>
  <sheetData>
    <row r="4" spans="1:2">
      <c r="A4" s="24">
        <v>45775</v>
      </c>
      <c r="B4" s="24"/>
    </row>
    <row r="5" spans="1:2">
      <c r="A5" s="24"/>
      <c r="B5" s="24"/>
    </row>
    <row r="6" spans="1:2">
      <c r="A6" s="24"/>
      <c r="B6" s="24"/>
    </row>
    <row r="7" spans="1:1">
      <c r="A7" s="1" t="s">
        <v>450</v>
      </c>
    </row>
    <row r="8" spans="1:1">
      <c r="A8" s="1" t="s">
        <v>451</v>
      </c>
    </row>
    <row r="9" spans="1:1">
      <c r="A9" s="1" t="s">
        <v>452</v>
      </c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7" spans="1:1">
      <c r="A17" s="1" t="s">
        <v>5</v>
      </c>
    </row>
    <row r="18" ht="15" spans="3:3">
      <c r="C18" s="23"/>
    </row>
    <row r="19" ht="25.5" customHeight="1" spans="1:7">
      <c r="A19" s="25" t="s">
        <v>6</v>
      </c>
      <c r="B19" s="25" t="s">
        <v>7</v>
      </c>
      <c r="C19" s="25" t="s">
        <v>8</v>
      </c>
      <c r="D19" s="25" t="s">
        <v>9</v>
      </c>
      <c r="E19" s="26" t="s">
        <v>10</v>
      </c>
      <c r="F19" s="27"/>
      <c r="G19" s="28" t="s">
        <v>11</v>
      </c>
    </row>
    <row r="20" spans="1:7">
      <c r="A20" s="29">
        <v>1</v>
      </c>
      <c r="B20" s="29" t="s">
        <v>12</v>
      </c>
      <c r="C20" s="43" t="s">
        <v>453</v>
      </c>
      <c r="D20" s="44">
        <v>14595</v>
      </c>
      <c r="E20" s="32">
        <f>D20*0.75</f>
        <v>10946.25</v>
      </c>
      <c r="F20" s="29" t="s">
        <v>14</v>
      </c>
      <c r="G20" s="45">
        <f>E20*A20</f>
        <v>10946.25</v>
      </c>
    </row>
    <row r="21" spans="1:7">
      <c r="A21" s="34"/>
      <c r="B21" s="34"/>
      <c r="C21" s="47" t="s">
        <v>454</v>
      </c>
      <c r="D21" s="48"/>
      <c r="E21" s="37"/>
      <c r="F21" s="34"/>
      <c r="G21" s="49"/>
    </row>
    <row r="22" ht="15" spans="1:7">
      <c r="A22" s="14"/>
      <c r="B22" s="14"/>
      <c r="C22" s="51" t="s">
        <v>455</v>
      </c>
      <c r="D22" s="52"/>
      <c r="E22" s="40"/>
      <c r="F22" s="14"/>
      <c r="G22" s="53"/>
    </row>
    <row r="23" s="2" customFormat="1" ht="15" spans="1:7">
      <c r="A23" s="4" t="s">
        <v>51</v>
      </c>
      <c r="B23" s="16"/>
      <c r="C23" s="16"/>
      <c r="D23" s="5"/>
      <c r="E23" s="6"/>
      <c r="F23" s="17" t="s">
        <v>14</v>
      </c>
      <c r="G23" s="8">
        <v>600</v>
      </c>
    </row>
    <row r="24" ht="17.25" spans="1:7">
      <c r="A24" s="54" t="s">
        <v>18</v>
      </c>
      <c r="B24" s="65"/>
      <c r="C24" s="65"/>
      <c r="D24" s="55"/>
      <c r="E24" s="56"/>
      <c r="F24" s="66" t="s">
        <v>14</v>
      </c>
      <c r="G24" s="58">
        <f>SUM(G20:G23)</f>
        <v>11546.25</v>
      </c>
    </row>
    <row r="25" ht="16.5" spans="1:7">
      <c r="A25" s="59"/>
      <c r="B25" s="59"/>
      <c r="C25" s="59"/>
      <c r="D25" s="59"/>
      <c r="E25" s="59"/>
      <c r="F25" s="88"/>
      <c r="G25" s="61"/>
    </row>
    <row r="26" spans="1:1">
      <c r="A26" s="1" t="s">
        <v>19</v>
      </c>
    </row>
    <row r="27" spans="2:2">
      <c r="B27" s="1" t="s">
        <v>20</v>
      </c>
    </row>
    <row r="29" spans="1:1">
      <c r="A29" s="1" t="s">
        <v>60</v>
      </c>
    </row>
    <row r="30" spans="2:2">
      <c r="B30" s="1" t="s">
        <v>456</v>
      </c>
    </row>
    <row r="31" s="2" customFormat="1" spans="2:2">
      <c r="B31" s="1"/>
    </row>
    <row r="32" spans="1:1">
      <c r="A32" s="1" t="s">
        <v>21</v>
      </c>
    </row>
    <row r="33" spans="2:2">
      <c r="B33" s="1" t="s">
        <v>457</v>
      </c>
    </row>
    <row r="34" s="2" customFormat="1" spans="2:2">
      <c r="B34" s="1"/>
    </row>
    <row r="35" spans="1:1">
      <c r="A35" s="1" t="s">
        <v>23</v>
      </c>
    </row>
    <row r="36" spans="2:2">
      <c r="B36" s="1" t="s">
        <v>24</v>
      </c>
    </row>
    <row r="37" s="2" customFormat="1" spans="2:2">
      <c r="B37" s="23"/>
    </row>
    <row r="38" spans="2:2">
      <c r="B38" s="1" t="s">
        <v>25</v>
      </c>
    </row>
    <row r="40" spans="2:2">
      <c r="B40" s="1" t="s">
        <v>26</v>
      </c>
    </row>
    <row r="46" spans="1:1">
      <c r="A46" s="1" t="s">
        <v>27</v>
      </c>
    </row>
    <row r="49" spans="1:1">
      <c r="A49" s="1" t="s">
        <v>28</v>
      </c>
    </row>
    <row r="50" spans="1:1">
      <c r="A50" s="1" t="s">
        <v>29</v>
      </c>
    </row>
    <row r="53" spans="1:4">
      <c r="A53" s="1" t="s">
        <v>30</v>
      </c>
      <c r="D53" s="1" t="s">
        <v>31</v>
      </c>
    </row>
    <row r="56" spans="1:4">
      <c r="A56" s="1" t="s">
        <v>32</v>
      </c>
      <c r="D56" s="1" t="s">
        <v>33</v>
      </c>
    </row>
    <row r="57" spans="1:4">
      <c r="A57" s="1" t="s">
        <v>34</v>
      </c>
      <c r="D57" s="1" t="s">
        <v>35</v>
      </c>
    </row>
    <row r="63" spans="1:5">
      <c r="A63" s="1" t="s">
        <v>458</v>
      </c>
      <c r="D63" s="1" t="s">
        <v>37</v>
      </c>
      <c r="E63" s="1" t="s">
        <v>38</v>
      </c>
    </row>
    <row r="64" spans="1:5">
      <c r="A64" s="1" t="s">
        <v>459</v>
      </c>
      <c r="E64" s="1" t="s">
        <v>40</v>
      </c>
    </row>
  </sheetData>
  <mergeCells count="9">
    <mergeCell ref="A4:B4"/>
    <mergeCell ref="A23:E23"/>
    <mergeCell ref="A24:E24"/>
    <mergeCell ref="A20:A22"/>
    <mergeCell ref="B20:B22"/>
    <mergeCell ref="D20:D22"/>
    <mergeCell ref="E20:E22"/>
    <mergeCell ref="F20:F22"/>
    <mergeCell ref="G20:G22"/>
  </mergeCells>
  <pageMargins left="0.393055555555556" right="0.17" top="0.84" bottom="0.590277777777778" header="0.5" footer="0.196527777777778"/>
  <pageSetup paperSize="1" scale="77" orientation="portrait" horizontalDpi="120" verticalDpi="72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4"/>
  <sheetViews>
    <sheetView topLeftCell="A26" workbookViewId="0">
      <selection activeCell="A7" sqref="A7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1.7142857142857" style="1" customWidth="1"/>
    <col min="4" max="4" width="12.5714285714286" style="1" customWidth="1"/>
    <col min="5" max="5" width="14.5714285714286" style="1" customWidth="1"/>
    <col min="6" max="6" width="5.71428571428571" style="1" customWidth="1"/>
    <col min="7" max="7" width="17.1428571428571" style="1" customWidth="1"/>
    <col min="8" max="16384" width="9.14285714285714" style="1"/>
  </cols>
  <sheetData>
    <row r="4" spans="1:2">
      <c r="A4" s="24">
        <v>45775</v>
      </c>
      <c r="B4" s="24"/>
    </row>
    <row r="5" spans="1:2">
      <c r="A5" s="24"/>
      <c r="B5" s="24"/>
    </row>
    <row r="6" spans="1:2">
      <c r="A6" s="24"/>
      <c r="B6" s="24"/>
    </row>
    <row r="7" spans="1:1">
      <c r="A7" s="1" t="s">
        <v>196</v>
      </c>
    </row>
    <row r="8" spans="1:1">
      <c r="A8" s="1" t="s">
        <v>197</v>
      </c>
    </row>
    <row r="9" spans="1:1">
      <c r="A9" s="1" t="s">
        <v>198</v>
      </c>
    </row>
    <row r="10" spans="1:1">
      <c r="A10" s="1" t="s">
        <v>199</v>
      </c>
    </row>
    <row r="13" spans="1:1">
      <c r="A13" s="1" t="s">
        <v>2</v>
      </c>
    </row>
    <row r="15" spans="2:2">
      <c r="B15" s="1" t="s">
        <v>3</v>
      </c>
    </row>
    <row r="16" spans="2:2">
      <c r="B16" s="1" t="s">
        <v>4</v>
      </c>
    </row>
    <row r="18" spans="1:1">
      <c r="A18" s="1" t="s">
        <v>86</v>
      </c>
    </row>
    <row r="19" ht="15" spans="3:3">
      <c r="C19" s="64" t="s">
        <v>43</v>
      </c>
    </row>
    <row r="20" ht="25.5" customHeight="1" spans="1:7">
      <c r="A20" s="25" t="s">
        <v>6</v>
      </c>
      <c r="B20" s="25" t="s">
        <v>7</v>
      </c>
      <c r="C20" s="25" t="s">
        <v>8</v>
      </c>
      <c r="D20" s="25" t="s">
        <v>9</v>
      </c>
      <c r="E20" s="26" t="s">
        <v>10</v>
      </c>
      <c r="F20" s="27"/>
      <c r="G20" s="28" t="s">
        <v>11</v>
      </c>
    </row>
    <row r="21" spans="1:7">
      <c r="A21" s="29">
        <v>1</v>
      </c>
      <c r="B21" s="29" t="s">
        <v>12</v>
      </c>
      <c r="C21" s="43" t="s">
        <v>460</v>
      </c>
      <c r="D21" s="44">
        <v>22495</v>
      </c>
      <c r="E21" s="32">
        <f>(D21*0.76)-600</f>
        <v>16496.2</v>
      </c>
      <c r="F21" s="29" t="s">
        <v>14</v>
      </c>
      <c r="G21" s="45">
        <f>E21*A21</f>
        <v>16496.2</v>
      </c>
    </row>
    <row r="22" spans="1:7">
      <c r="A22" s="34"/>
      <c r="B22" s="34"/>
      <c r="C22" s="47" t="s">
        <v>54</v>
      </c>
      <c r="D22" s="48"/>
      <c r="E22" s="37"/>
      <c r="F22" s="34"/>
      <c r="G22" s="49"/>
    </row>
    <row r="23" spans="1:7">
      <c r="A23" s="34"/>
      <c r="B23" s="34"/>
      <c r="C23" s="47" t="s">
        <v>461</v>
      </c>
      <c r="D23" s="48"/>
      <c r="E23" s="37"/>
      <c r="F23" s="34"/>
      <c r="G23" s="49"/>
    </row>
    <row r="24" ht="15" spans="1:7">
      <c r="A24" s="14"/>
      <c r="B24" s="14"/>
      <c r="C24" s="51" t="s">
        <v>56</v>
      </c>
      <c r="D24" s="52"/>
      <c r="E24" s="40"/>
      <c r="F24" s="14"/>
      <c r="G24" s="53"/>
    </row>
    <row r="25" customFormat="1" ht="15.75" spans="1:8">
      <c r="A25" s="4" t="s">
        <v>51</v>
      </c>
      <c r="B25" s="16"/>
      <c r="C25" s="16"/>
      <c r="D25" s="5"/>
      <c r="E25" s="6"/>
      <c r="F25" s="17" t="s">
        <v>14</v>
      </c>
      <c r="G25" s="8">
        <v>600</v>
      </c>
      <c r="H25" s="2"/>
    </row>
    <row r="26" ht="17.25" spans="1:7">
      <c r="A26" s="54" t="s">
        <v>18</v>
      </c>
      <c r="B26" s="65"/>
      <c r="C26" s="65"/>
      <c r="D26" s="55"/>
      <c r="E26" s="56"/>
      <c r="F26" s="66" t="s">
        <v>14</v>
      </c>
      <c r="G26" s="58">
        <f>SUM(G21:G25)</f>
        <v>17096.2</v>
      </c>
    </row>
    <row r="27" ht="16.5" spans="1:7">
      <c r="A27" s="59"/>
      <c r="B27" s="59"/>
      <c r="C27" s="59"/>
      <c r="D27" s="59"/>
      <c r="E27" s="59"/>
      <c r="F27" s="88"/>
      <c r="G27" s="61"/>
    </row>
    <row r="28" ht="15" spans="3:3">
      <c r="C28" s="64" t="s">
        <v>52</v>
      </c>
    </row>
    <row r="29" ht="25.5" customHeight="1" spans="1:7">
      <c r="A29" s="25" t="s">
        <v>6</v>
      </c>
      <c r="B29" s="25" t="s">
        <v>7</v>
      </c>
      <c r="C29" s="25" t="s">
        <v>8</v>
      </c>
      <c r="D29" s="25" t="s">
        <v>9</v>
      </c>
      <c r="E29" s="26" t="s">
        <v>10</v>
      </c>
      <c r="F29" s="27"/>
      <c r="G29" s="28" t="s">
        <v>11</v>
      </c>
    </row>
    <row r="30" spans="1:7">
      <c r="A30" s="29">
        <v>1</v>
      </c>
      <c r="B30" s="29" t="s">
        <v>12</v>
      </c>
      <c r="C30" s="43" t="s">
        <v>124</v>
      </c>
      <c r="D30" s="31">
        <v>26195</v>
      </c>
      <c r="E30" s="32">
        <f>(D30*0.76)-1300</f>
        <v>18608.2</v>
      </c>
      <c r="F30" s="29" t="s">
        <v>14</v>
      </c>
      <c r="G30" s="33">
        <f>E30*A30</f>
        <v>18608.2</v>
      </c>
    </row>
    <row r="31" spans="1:7">
      <c r="A31" s="34"/>
      <c r="B31" s="34"/>
      <c r="C31" s="47" t="s">
        <v>45</v>
      </c>
      <c r="D31" s="36"/>
      <c r="E31" s="37"/>
      <c r="F31" s="34"/>
      <c r="G31" s="38"/>
    </row>
    <row r="32" spans="1:7">
      <c r="A32" s="34"/>
      <c r="B32" s="34"/>
      <c r="C32" s="47" t="s">
        <v>125</v>
      </c>
      <c r="D32" s="36"/>
      <c r="E32" s="37"/>
      <c r="F32" s="34"/>
      <c r="G32" s="38"/>
    </row>
    <row r="33" ht="15" spans="1:7">
      <c r="A33" s="14"/>
      <c r="B33" s="14"/>
      <c r="C33" s="51" t="s">
        <v>92</v>
      </c>
      <c r="D33" s="13"/>
      <c r="E33" s="40"/>
      <c r="F33" s="14"/>
      <c r="G33" s="41"/>
    </row>
    <row r="34" customFormat="1" ht="15.75" spans="1:8">
      <c r="A34" s="4" t="s">
        <v>51</v>
      </c>
      <c r="B34" s="16"/>
      <c r="C34" s="16"/>
      <c r="D34" s="5"/>
      <c r="E34" s="6"/>
      <c r="F34" s="17" t="s">
        <v>14</v>
      </c>
      <c r="G34" s="8">
        <v>600</v>
      </c>
      <c r="H34" s="2"/>
    </row>
    <row r="35" ht="17.25" spans="1:7">
      <c r="A35" s="54" t="s">
        <v>18</v>
      </c>
      <c r="B35" s="65"/>
      <c r="C35" s="65"/>
      <c r="D35" s="55"/>
      <c r="E35" s="56"/>
      <c r="F35" s="66" t="s">
        <v>14</v>
      </c>
      <c r="G35" s="58">
        <f>SUM(G30:G34)</f>
        <v>19208.2</v>
      </c>
    </row>
    <row r="36" ht="16.5" spans="1:7">
      <c r="A36" s="59"/>
      <c r="B36" s="59"/>
      <c r="C36" s="59"/>
      <c r="D36" s="59"/>
      <c r="E36" s="59"/>
      <c r="F36" s="88"/>
      <c r="G36" s="61"/>
    </row>
    <row r="37" spans="1:1">
      <c r="A37" s="1" t="s">
        <v>19</v>
      </c>
    </row>
    <row r="38" spans="2:2">
      <c r="B38" s="1" t="s">
        <v>20</v>
      </c>
    </row>
    <row r="39" customFormat="1" ht="15" spans="2:2">
      <c r="B39" s="1"/>
    </row>
    <row r="40" s="1" customFormat="1" spans="1:1">
      <c r="A40" s="1" t="s">
        <v>60</v>
      </c>
    </row>
    <row r="41" s="1" customFormat="1" spans="2:2">
      <c r="B41" s="1" t="s">
        <v>61</v>
      </c>
    </row>
    <row r="42" customFormat="1" ht="15" spans="2:2">
      <c r="B42" s="1"/>
    </row>
    <row r="43" spans="1:1">
      <c r="A43" s="1" t="s">
        <v>21</v>
      </c>
    </row>
    <row r="44" spans="2:2">
      <c r="B44" s="1" t="s">
        <v>62</v>
      </c>
    </row>
    <row r="45" s="2" customFormat="1" spans="2:2">
      <c r="B45" s="1"/>
    </row>
    <row r="46" spans="1:2">
      <c r="A46" s="1" t="s">
        <v>173</v>
      </c>
      <c r="B46" s="1" t="s">
        <v>174</v>
      </c>
    </row>
    <row r="47" spans="2:2">
      <c r="B47" s="1" t="s">
        <v>24</v>
      </c>
    </row>
    <row r="48" s="2" customFormat="1" spans="2:2">
      <c r="B48" s="23"/>
    </row>
    <row r="49" spans="2:2">
      <c r="B49" s="1" t="s">
        <v>25</v>
      </c>
    </row>
    <row r="51" spans="2:2">
      <c r="B51" s="1" t="s">
        <v>26</v>
      </c>
    </row>
    <row r="57" spans="1:1">
      <c r="A57" s="1" t="s">
        <v>27</v>
      </c>
    </row>
    <row r="60" spans="1:1">
      <c r="A60" s="1" t="s">
        <v>28</v>
      </c>
    </row>
    <row r="61" spans="1:1">
      <c r="A61" s="1" t="s">
        <v>29</v>
      </c>
    </row>
    <row r="64" spans="1:4">
      <c r="A64" s="1" t="s">
        <v>30</v>
      </c>
      <c r="D64" s="1" t="s">
        <v>31</v>
      </c>
    </row>
    <row r="67" spans="1:4">
      <c r="A67" s="1" t="s">
        <v>32</v>
      </c>
      <c r="D67" s="1" t="s">
        <v>33</v>
      </c>
    </row>
    <row r="68" spans="1:4">
      <c r="A68" s="1" t="s">
        <v>34</v>
      </c>
      <c r="D68" s="1" t="s">
        <v>35</v>
      </c>
    </row>
    <row r="73" spans="1:5">
      <c r="A73" s="1" t="s">
        <v>462</v>
      </c>
      <c r="D73" s="1" t="s">
        <v>37</v>
      </c>
      <c r="E73" s="1" t="s">
        <v>38</v>
      </c>
    </row>
    <row r="74" spans="1:5">
      <c r="A74" s="1" t="s">
        <v>463</v>
      </c>
      <c r="E74" s="1" t="s">
        <v>40</v>
      </c>
    </row>
  </sheetData>
  <mergeCells count="17">
    <mergeCell ref="A4:B4"/>
    <mergeCell ref="A25:E25"/>
    <mergeCell ref="A26:E26"/>
    <mergeCell ref="A34:E34"/>
    <mergeCell ref="A35:E35"/>
    <mergeCell ref="A21:A24"/>
    <mergeCell ref="A30:A33"/>
    <mergeCell ref="B21:B24"/>
    <mergeCell ref="B30:B33"/>
    <mergeCell ref="D21:D24"/>
    <mergeCell ref="D30:D33"/>
    <mergeCell ref="E21:E24"/>
    <mergeCell ref="E30:E33"/>
    <mergeCell ref="F21:F24"/>
    <mergeCell ref="F30:F33"/>
    <mergeCell ref="G21:G24"/>
    <mergeCell ref="G30:G33"/>
  </mergeCells>
  <pageMargins left="0.393055555555556" right="0.17" top="0.865972222222222" bottom="0.590277777777778" header="0.5" footer="0.196527777777778"/>
  <pageSetup paperSize="1" scale="65" orientation="portrait" horizontalDpi="120" verticalDpi="72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2"/>
  <sheetViews>
    <sheetView topLeftCell="A16" workbookViewId="0">
      <selection activeCell="A7" sqref="A7"/>
    </sheetView>
  </sheetViews>
  <sheetFormatPr defaultColWidth="9.14285714285714" defaultRowHeight="14.25" outlineLevelCol="6"/>
  <cols>
    <col min="1" max="1" width="6.57142857142857" style="1" customWidth="1"/>
    <col min="2" max="2" width="11.4285714285714" style="1" customWidth="1"/>
    <col min="3" max="3" width="52.7142857142857" style="1" customWidth="1"/>
    <col min="4" max="4" width="12.5714285714286" style="1" customWidth="1"/>
    <col min="5" max="5" width="16.1428571428571" style="1" customWidth="1"/>
    <col min="6" max="6" width="5.71428571428571" style="1" customWidth="1"/>
    <col min="7" max="7" width="15.4285714285714" style="1" customWidth="1"/>
    <col min="8" max="16384" width="9.14285714285714" style="1"/>
  </cols>
  <sheetData>
    <row r="4" spans="1:2">
      <c r="A4" s="24">
        <v>45775</v>
      </c>
      <c r="B4" s="24"/>
    </row>
    <row r="5" spans="1:2">
      <c r="A5" s="24"/>
      <c r="B5" s="24"/>
    </row>
    <row r="6" spans="1:2">
      <c r="A6" s="24"/>
      <c r="B6" s="24"/>
    </row>
    <row r="7" spans="1:2">
      <c r="A7" s="24" t="s">
        <v>201</v>
      </c>
      <c r="B7" s="24"/>
    </row>
    <row r="8" spans="1:1">
      <c r="A8" s="1" t="s">
        <v>202</v>
      </c>
    </row>
    <row r="11" spans="1:1">
      <c r="A11" s="1" t="s">
        <v>2</v>
      </c>
    </row>
    <row r="13" spans="2:2">
      <c r="B13" s="1" t="s">
        <v>3</v>
      </c>
    </row>
    <row r="14" spans="2:2">
      <c r="B14" s="1" t="s">
        <v>4</v>
      </c>
    </row>
    <row r="17" spans="1:1">
      <c r="A17" s="1" t="s">
        <v>86</v>
      </c>
    </row>
    <row r="18" ht="15" spans="3:3">
      <c r="C18" s="23" t="s">
        <v>464</v>
      </c>
    </row>
    <row r="19" ht="25.5" customHeight="1" spans="1:7">
      <c r="A19" s="25" t="s">
        <v>6</v>
      </c>
      <c r="B19" s="25" t="s">
        <v>7</v>
      </c>
      <c r="C19" s="25" t="s">
        <v>8</v>
      </c>
      <c r="D19" s="25" t="s">
        <v>9</v>
      </c>
      <c r="E19" s="26" t="s">
        <v>10</v>
      </c>
      <c r="F19" s="27"/>
      <c r="G19" s="28" t="s">
        <v>11</v>
      </c>
    </row>
    <row r="20" spans="1:7">
      <c r="A20" s="29">
        <v>1</v>
      </c>
      <c r="B20" s="29" t="s">
        <v>12</v>
      </c>
      <c r="C20" s="30" t="s">
        <v>250</v>
      </c>
      <c r="D20" s="31">
        <v>29995</v>
      </c>
      <c r="E20" s="32">
        <f>(D20*0.76)-4000</f>
        <v>18796.2</v>
      </c>
      <c r="F20" s="29" t="s">
        <v>14</v>
      </c>
      <c r="G20" s="33">
        <f>E20*A20</f>
        <v>18796.2</v>
      </c>
    </row>
    <row r="21" spans="1:7">
      <c r="A21" s="34"/>
      <c r="B21" s="34"/>
      <c r="C21" s="35" t="s">
        <v>72</v>
      </c>
      <c r="D21" s="36"/>
      <c r="E21" s="37"/>
      <c r="F21" s="34"/>
      <c r="G21" s="38"/>
    </row>
    <row r="22" ht="15" spans="1:7">
      <c r="A22" s="14"/>
      <c r="B22" s="14"/>
      <c r="C22" s="39" t="s">
        <v>251</v>
      </c>
      <c r="D22" s="13"/>
      <c r="E22" s="40"/>
      <c r="F22" s="14"/>
      <c r="G22" s="41"/>
    </row>
    <row r="23" spans="1:7">
      <c r="A23" s="29">
        <v>1</v>
      </c>
      <c r="B23" s="29" t="s">
        <v>12</v>
      </c>
      <c r="C23" s="30" t="s">
        <v>94</v>
      </c>
      <c r="D23" s="31">
        <v>42595</v>
      </c>
      <c r="E23" s="32">
        <f>(D23*0.76)-7000</f>
        <v>25372.2</v>
      </c>
      <c r="F23" s="29" t="s">
        <v>14</v>
      </c>
      <c r="G23" s="33">
        <f>E23*A23</f>
        <v>25372.2</v>
      </c>
    </row>
    <row r="24" spans="1:7">
      <c r="A24" s="34"/>
      <c r="B24" s="34"/>
      <c r="C24" s="35" t="s">
        <v>76</v>
      </c>
      <c r="D24" s="36"/>
      <c r="E24" s="37"/>
      <c r="F24" s="34"/>
      <c r="G24" s="38"/>
    </row>
    <row r="25" ht="15" spans="1:7">
      <c r="A25" s="14"/>
      <c r="B25" s="14"/>
      <c r="C25" s="39" t="s">
        <v>95</v>
      </c>
      <c r="D25" s="13"/>
      <c r="E25" s="40"/>
      <c r="F25" s="14"/>
      <c r="G25" s="41"/>
    </row>
    <row r="26" ht="17.25" spans="1:7">
      <c r="A26" s="54" t="s">
        <v>18</v>
      </c>
      <c r="B26" s="65"/>
      <c r="C26" s="65"/>
      <c r="D26" s="55"/>
      <c r="E26" s="56"/>
      <c r="F26" s="66" t="s">
        <v>14</v>
      </c>
      <c r="G26" s="58">
        <f>SUM(G20:G25)</f>
        <v>44168.4</v>
      </c>
    </row>
    <row r="27" s="2" customFormat="1" ht="16.5" spans="1:7">
      <c r="A27" s="59"/>
      <c r="B27" s="59"/>
      <c r="C27" s="59"/>
      <c r="D27" s="59"/>
      <c r="E27" s="59"/>
      <c r="F27" s="60"/>
      <c r="G27" s="61"/>
    </row>
    <row r="28" s="2" customFormat="1" ht="15" spans="1:7">
      <c r="A28" s="1"/>
      <c r="B28" s="1"/>
      <c r="C28" s="23" t="s">
        <v>465</v>
      </c>
      <c r="D28" s="1"/>
      <c r="E28" s="1"/>
      <c r="F28" s="1"/>
      <c r="G28" s="1"/>
    </row>
    <row r="29" s="2" customFormat="1" ht="25.5" customHeight="1" spans="1:7">
      <c r="A29" s="25" t="s">
        <v>6</v>
      </c>
      <c r="B29" s="25" t="s">
        <v>7</v>
      </c>
      <c r="C29" s="25" t="s">
        <v>8</v>
      </c>
      <c r="D29" s="25" t="s">
        <v>9</v>
      </c>
      <c r="E29" s="26" t="s">
        <v>10</v>
      </c>
      <c r="F29" s="27"/>
      <c r="G29" s="28" t="s">
        <v>11</v>
      </c>
    </row>
    <row r="30" s="2" customFormat="1" spans="1:7">
      <c r="A30" s="93">
        <v>1</v>
      </c>
      <c r="B30" s="93" t="s">
        <v>12</v>
      </c>
      <c r="C30" s="99" t="s">
        <v>400</v>
      </c>
      <c r="D30" s="94">
        <v>25995</v>
      </c>
      <c r="E30" s="100">
        <v>13000</v>
      </c>
      <c r="F30" s="93" t="s">
        <v>14</v>
      </c>
      <c r="G30" s="101">
        <f>E30*A30</f>
        <v>13000</v>
      </c>
    </row>
    <row r="31" s="2" customFormat="1" spans="1:7">
      <c r="A31" s="95"/>
      <c r="B31" s="95"/>
      <c r="C31" s="102" t="s">
        <v>318</v>
      </c>
      <c r="D31" s="96"/>
      <c r="E31" s="103"/>
      <c r="F31" s="95"/>
      <c r="G31" s="104"/>
    </row>
    <row r="32" s="2" customFormat="1" ht="15" spans="1:7">
      <c r="A32" s="97"/>
      <c r="B32" s="97"/>
      <c r="C32" s="105" t="s">
        <v>466</v>
      </c>
      <c r="D32" s="98"/>
      <c r="E32" s="106"/>
      <c r="F32" s="97"/>
      <c r="G32" s="107"/>
    </row>
    <row r="33" s="2" customFormat="1" ht="17.25" spans="1:7">
      <c r="A33" s="54" t="s">
        <v>18</v>
      </c>
      <c r="B33" s="65"/>
      <c r="C33" s="65"/>
      <c r="D33" s="55"/>
      <c r="E33" s="56"/>
      <c r="F33" s="66" t="s">
        <v>14</v>
      </c>
      <c r="G33" s="58">
        <f>SUM(G30:G32)</f>
        <v>13000</v>
      </c>
    </row>
    <row r="34" s="2" customFormat="1" ht="16.5" spans="1:7">
      <c r="A34" s="59"/>
      <c r="B34" s="59"/>
      <c r="C34" s="59"/>
      <c r="D34" s="59"/>
      <c r="E34" s="59"/>
      <c r="F34" s="60"/>
      <c r="G34" s="61"/>
    </row>
    <row r="35" spans="1:1">
      <c r="A35" s="1" t="s">
        <v>19</v>
      </c>
    </row>
    <row r="36" spans="2:2">
      <c r="B36" s="1" t="s">
        <v>20</v>
      </c>
    </row>
    <row r="38" spans="1:1">
      <c r="A38" s="1" t="s">
        <v>60</v>
      </c>
    </row>
    <row r="39" spans="2:2">
      <c r="B39" s="1" t="s">
        <v>80</v>
      </c>
    </row>
    <row r="40" spans="2:2">
      <c r="B40" s="1" t="s">
        <v>81</v>
      </c>
    </row>
    <row r="41" spans="2:2">
      <c r="B41" s="1" t="s">
        <v>82</v>
      </c>
    </row>
    <row r="43" spans="1:1">
      <c r="A43" s="1" t="s">
        <v>21</v>
      </c>
    </row>
    <row r="44" spans="2:2">
      <c r="B44" s="1" t="s">
        <v>83</v>
      </c>
    </row>
    <row r="46" spans="1:1">
      <c r="A46" s="1" t="s">
        <v>23</v>
      </c>
    </row>
    <row r="47" spans="2:2">
      <c r="B47" s="1" t="s">
        <v>24</v>
      </c>
    </row>
    <row r="49" spans="2:2">
      <c r="B49" s="1" t="s">
        <v>25</v>
      </c>
    </row>
    <row r="51" spans="2:2">
      <c r="B51" s="1" t="s">
        <v>26</v>
      </c>
    </row>
    <row r="57" spans="1:1">
      <c r="A57" s="1" t="s">
        <v>27</v>
      </c>
    </row>
    <row r="60" spans="1:1">
      <c r="A60" s="1" t="s">
        <v>28</v>
      </c>
    </row>
    <row r="61" spans="1:1">
      <c r="A61" s="1" t="s">
        <v>29</v>
      </c>
    </row>
    <row r="63" spans="1:4">
      <c r="A63" s="1" t="s">
        <v>96</v>
      </c>
      <c r="D63" s="1" t="s">
        <v>31</v>
      </c>
    </row>
    <row r="66" spans="1:4">
      <c r="A66" s="1" t="s">
        <v>32</v>
      </c>
      <c r="D66" s="1" t="s">
        <v>33</v>
      </c>
    </row>
    <row r="67" spans="1:4">
      <c r="A67" s="1" t="s">
        <v>34</v>
      </c>
      <c r="D67" s="1" t="s">
        <v>35</v>
      </c>
    </row>
    <row r="71" spans="1:5">
      <c r="A71" s="1" t="s">
        <v>467</v>
      </c>
      <c r="D71" s="1" t="s">
        <v>37</v>
      </c>
      <c r="E71" s="1" t="s">
        <v>38</v>
      </c>
    </row>
    <row r="72" spans="1:5">
      <c r="A72" s="1" t="s">
        <v>468</v>
      </c>
      <c r="E72" s="1" t="s">
        <v>40</v>
      </c>
    </row>
  </sheetData>
  <mergeCells count="21">
    <mergeCell ref="A4:B4"/>
    <mergeCell ref="A26:E26"/>
    <mergeCell ref="A33:E33"/>
    <mergeCell ref="A20:A22"/>
    <mergeCell ref="A23:A25"/>
    <mergeCell ref="A30:A32"/>
    <mergeCell ref="B20:B22"/>
    <mergeCell ref="B23:B25"/>
    <mergeCell ref="B30:B32"/>
    <mergeCell ref="D20:D22"/>
    <mergeCell ref="D23:D25"/>
    <mergeCell ref="D30:D32"/>
    <mergeCell ref="E20:E22"/>
    <mergeCell ref="E23:E25"/>
    <mergeCell ref="E30:E32"/>
    <mergeCell ref="F20:F22"/>
    <mergeCell ref="F23:F25"/>
    <mergeCell ref="F30:F32"/>
    <mergeCell ref="G20:G22"/>
    <mergeCell ref="G23:G25"/>
    <mergeCell ref="G30:G32"/>
  </mergeCells>
  <pageMargins left="0.393055555555556" right="0.17" top="0.84" bottom="0.590277777777778" header="0.5" footer="0.196527777777778"/>
  <pageSetup paperSize="1" scale="67" orientation="portrait" horizontalDpi="120" verticalDpi="72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7"/>
  <sheetViews>
    <sheetView workbookViewId="0">
      <selection activeCell="A7" sqref="A7"/>
    </sheetView>
  </sheetViews>
  <sheetFormatPr defaultColWidth="9.14285714285714" defaultRowHeight="14.25" outlineLevelCol="6"/>
  <cols>
    <col min="1" max="1" width="6.57142857142857" style="1" customWidth="1"/>
    <col min="2" max="2" width="11.4285714285714" style="1" customWidth="1"/>
    <col min="3" max="3" width="52.7142857142857" style="1" customWidth="1"/>
    <col min="4" max="4" width="12.5714285714286" style="1" customWidth="1"/>
    <col min="5" max="5" width="16.1428571428571" style="1" customWidth="1"/>
    <col min="6" max="6" width="5.71428571428571" style="1" customWidth="1"/>
    <col min="7" max="7" width="15.4285714285714" style="1" customWidth="1"/>
    <col min="8" max="16384" width="9.14285714285714" style="1"/>
  </cols>
  <sheetData>
    <row r="4" spans="1:2">
      <c r="A4" s="24">
        <v>45776</v>
      </c>
      <c r="B4" s="24"/>
    </row>
    <row r="5" spans="1:2">
      <c r="A5" s="24"/>
      <c r="B5" s="24"/>
    </row>
    <row r="6" spans="1:2">
      <c r="A6" s="24"/>
      <c r="B6" s="24"/>
    </row>
    <row r="7" spans="1:2">
      <c r="A7" s="24" t="s">
        <v>469</v>
      </c>
      <c r="B7" s="24"/>
    </row>
    <row r="8" spans="1:2">
      <c r="A8" s="24" t="s">
        <v>470</v>
      </c>
      <c r="B8" s="24"/>
    </row>
    <row r="9" spans="1:2">
      <c r="A9" s="24" t="s">
        <v>471</v>
      </c>
      <c r="B9" s="24"/>
    </row>
    <row r="10" spans="1:1">
      <c r="A10" s="1" t="s">
        <v>472</v>
      </c>
    </row>
    <row r="13" spans="1:1">
      <c r="A13" s="1" t="s">
        <v>2</v>
      </c>
    </row>
    <row r="15" spans="2:2">
      <c r="B15" s="1" t="s">
        <v>3</v>
      </c>
    </row>
    <row r="16" spans="2:2">
      <c r="B16" s="1" t="s">
        <v>4</v>
      </c>
    </row>
    <row r="19" spans="1:1">
      <c r="A19" s="1" t="s">
        <v>86</v>
      </c>
    </row>
    <row r="20" ht="15" spans="3:3">
      <c r="C20" s="23" t="s">
        <v>43</v>
      </c>
    </row>
    <row r="21" ht="25.5" customHeight="1" spans="1:7">
      <c r="A21" s="25" t="s">
        <v>6</v>
      </c>
      <c r="B21" s="25" t="s">
        <v>7</v>
      </c>
      <c r="C21" s="25" t="s">
        <v>8</v>
      </c>
      <c r="D21" s="25" t="s">
        <v>9</v>
      </c>
      <c r="E21" s="26" t="s">
        <v>10</v>
      </c>
      <c r="F21" s="27"/>
      <c r="G21" s="28" t="s">
        <v>11</v>
      </c>
    </row>
    <row r="22" spans="1:7">
      <c r="A22" s="29">
        <v>2</v>
      </c>
      <c r="B22" s="29" t="s">
        <v>12</v>
      </c>
      <c r="C22" s="30" t="s">
        <v>146</v>
      </c>
      <c r="D22" s="31">
        <v>76595</v>
      </c>
      <c r="E22" s="32">
        <f>(D22*0.76)-7000</f>
        <v>51212.2</v>
      </c>
      <c r="F22" s="29" t="s">
        <v>14</v>
      </c>
      <c r="G22" s="33">
        <f>E22*A22</f>
        <v>102424.4</v>
      </c>
    </row>
    <row r="23" spans="1:7">
      <c r="A23" s="34"/>
      <c r="B23" s="34"/>
      <c r="C23" s="35" t="s">
        <v>76</v>
      </c>
      <c r="D23" s="36"/>
      <c r="E23" s="37"/>
      <c r="F23" s="34"/>
      <c r="G23" s="38"/>
    </row>
    <row r="24" ht="15" spans="1:7">
      <c r="A24" s="14"/>
      <c r="B24" s="14"/>
      <c r="C24" s="39" t="s">
        <v>147</v>
      </c>
      <c r="D24" s="13"/>
      <c r="E24" s="40"/>
      <c r="F24" s="14"/>
      <c r="G24" s="41"/>
    </row>
    <row r="25" s="1" customFormat="1" ht="17.25" spans="1:7">
      <c r="A25" s="54" t="s">
        <v>18</v>
      </c>
      <c r="B25" s="65"/>
      <c r="C25" s="65"/>
      <c r="D25" s="55"/>
      <c r="E25" s="56"/>
      <c r="F25" s="66" t="s">
        <v>14</v>
      </c>
      <c r="G25" s="58">
        <f>G22</f>
        <v>102424.4</v>
      </c>
    </row>
    <row r="26" s="1" customFormat="1" ht="15" spans="1:7">
      <c r="A26" s="9" t="s">
        <v>473</v>
      </c>
      <c r="B26" s="10"/>
      <c r="C26" s="11"/>
      <c r="D26" s="12"/>
      <c r="E26" s="13"/>
      <c r="F26" s="14" t="s">
        <v>14</v>
      </c>
      <c r="G26" s="15">
        <v>25000</v>
      </c>
    </row>
    <row r="27" s="1" customFormat="1" ht="15" spans="1:7">
      <c r="A27" s="4" t="s">
        <v>51</v>
      </c>
      <c r="B27" s="16"/>
      <c r="C27" s="16"/>
      <c r="D27" s="5"/>
      <c r="E27" s="6"/>
      <c r="F27" s="17" t="s">
        <v>14</v>
      </c>
      <c r="G27" s="8">
        <v>600</v>
      </c>
    </row>
    <row r="28" s="1" customFormat="1" ht="17.25" spans="1:7">
      <c r="A28" s="54" t="s">
        <v>104</v>
      </c>
      <c r="B28" s="65"/>
      <c r="C28" s="65"/>
      <c r="D28" s="55"/>
      <c r="E28" s="56"/>
      <c r="F28" s="57" t="s">
        <v>14</v>
      </c>
      <c r="G28" s="58">
        <f>SUM(G25:G27)</f>
        <v>128024.4</v>
      </c>
    </row>
    <row r="29" s="2" customFormat="1" ht="16.5" spans="1:7">
      <c r="A29" s="59"/>
      <c r="B29" s="59"/>
      <c r="C29" s="59"/>
      <c r="D29" s="59"/>
      <c r="E29" s="59"/>
      <c r="F29" s="60"/>
      <c r="G29" s="61"/>
    </row>
    <row r="30" s="2" customFormat="1" ht="15" spans="1:7">
      <c r="A30" s="1"/>
      <c r="B30" s="1"/>
      <c r="C30" s="23" t="s">
        <v>52</v>
      </c>
      <c r="D30" s="1"/>
      <c r="E30" s="1"/>
      <c r="F30" s="1"/>
      <c r="G30" s="1"/>
    </row>
    <row r="31" s="2" customFormat="1" ht="25.5" customHeight="1" spans="1:7">
      <c r="A31" s="25" t="s">
        <v>6</v>
      </c>
      <c r="B31" s="25" t="s">
        <v>7</v>
      </c>
      <c r="C31" s="25" t="s">
        <v>8</v>
      </c>
      <c r="D31" s="25" t="s">
        <v>9</v>
      </c>
      <c r="E31" s="26" t="s">
        <v>10</v>
      </c>
      <c r="F31" s="27"/>
      <c r="G31" s="28" t="s">
        <v>11</v>
      </c>
    </row>
    <row r="32" s="2" customFormat="1" spans="1:7">
      <c r="A32" s="29">
        <v>1</v>
      </c>
      <c r="B32" s="29" t="s">
        <v>12</v>
      </c>
      <c r="C32" s="30" t="s">
        <v>132</v>
      </c>
      <c r="D32" s="31">
        <v>165995</v>
      </c>
      <c r="E32" s="32">
        <f>(D32*0.76)-14000</f>
        <v>112156.2</v>
      </c>
      <c r="F32" s="29" t="s">
        <v>14</v>
      </c>
      <c r="G32" s="33">
        <f>E32*A32</f>
        <v>112156.2</v>
      </c>
    </row>
    <row r="33" s="2" customFormat="1" spans="1:7">
      <c r="A33" s="34"/>
      <c r="B33" s="34"/>
      <c r="C33" s="35" t="s">
        <v>133</v>
      </c>
      <c r="D33" s="36"/>
      <c r="E33" s="37"/>
      <c r="F33" s="34"/>
      <c r="G33" s="38"/>
    </row>
    <row r="34" s="2" customFormat="1" ht="15" spans="1:7">
      <c r="A34" s="14"/>
      <c r="B34" s="14"/>
      <c r="C34" s="39" t="s">
        <v>134</v>
      </c>
      <c r="D34" s="13"/>
      <c r="E34" s="40"/>
      <c r="F34" s="14"/>
      <c r="G34" s="41"/>
    </row>
    <row r="35" s="1" customFormat="1" ht="17.25" spans="1:7">
      <c r="A35" s="54" t="s">
        <v>18</v>
      </c>
      <c r="B35" s="65"/>
      <c r="C35" s="65"/>
      <c r="D35" s="55"/>
      <c r="E35" s="56"/>
      <c r="F35" s="66" t="s">
        <v>14</v>
      </c>
      <c r="G35" s="58">
        <f>G32</f>
        <v>112156.2</v>
      </c>
    </row>
    <row r="36" s="1" customFormat="1" ht="15" spans="1:7">
      <c r="A36" s="9" t="s">
        <v>473</v>
      </c>
      <c r="B36" s="10"/>
      <c r="C36" s="11"/>
      <c r="D36" s="12"/>
      <c r="E36" s="13"/>
      <c r="F36" s="14" t="s">
        <v>14</v>
      </c>
      <c r="G36" s="15">
        <v>17000</v>
      </c>
    </row>
    <row r="37" s="1" customFormat="1" ht="15" spans="1:7">
      <c r="A37" s="4" t="s">
        <v>51</v>
      </c>
      <c r="B37" s="16"/>
      <c r="C37" s="16"/>
      <c r="D37" s="5"/>
      <c r="E37" s="6"/>
      <c r="F37" s="17" t="s">
        <v>14</v>
      </c>
      <c r="G37" s="8">
        <v>600</v>
      </c>
    </row>
    <row r="38" s="1" customFormat="1" ht="17.25" spans="1:7">
      <c r="A38" s="54" t="s">
        <v>104</v>
      </c>
      <c r="B38" s="65"/>
      <c r="C38" s="65"/>
      <c r="D38" s="55"/>
      <c r="E38" s="56"/>
      <c r="F38" s="57" t="s">
        <v>14</v>
      </c>
      <c r="G38" s="58">
        <f>SUM(G35:G37)</f>
        <v>129756.2</v>
      </c>
    </row>
    <row r="39" s="2" customFormat="1" ht="16.5" spans="1:7">
      <c r="A39" s="59"/>
      <c r="B39" s="59"/>
      <c r="C39" s="59"/>
      <c r="D39" s="59"/>
      <c r="E39" s="59"/>
      <c r="F39" s="60"/>
      <c r="G39" s="61"/>
    </row>
    <row r="40" spans="1:1">
      <c r="A40" s="1" t="s">
        <v>19</v>
      </c>
    </row>
    <row r="41" spans="2:2">
      <c r="B41" s="1" t="s">
        <v>20</v>
      </c>
    </row>
    <row r="43" spans="1:1">
      <c r="A43" s="1" t="s">
        <v>21</v>
      </c>
    </row>
    <row r="44" spans="2:2">
      <c r="B44" s="1" t="s">
        <v>83</v>
      </c>
    </row>
    <row r="45" spans="2:2">
      <c r="B45" s="1" t="s">
        <v>140</v>
      </c>
    </row>
    <row r="47" spans="1:1">
      <c r="A47" s="1" t="s">
        <v>23</v>
      </c>
    </row>
    <row r="48" spans="2:2">
      <c r="B48" s="1" t="s">
        <v>24</v>
      </c>
    </row>
    <row r="49" spans="2:2">
      <c r="B49" s="23" t="s">
        <v>213</v>
      </c>
    </row>
    <row r="50" spans="2:2">
      <c r="B50" s="23" t="s">
        <v>214</v>
      </c>
    </row>
    <row r="51" spans="2:2">
      <c r="B51" s="23"/>
    </row>
    <row r="52" spans="2:2">
      <c r="B52" s="1" t="s">
        <v>25</v>
      </c>
    </row>
    <row r="54" spans="2:2">
      <c r="B54" s="1" t="s">
        <v>26</v>
      </c>
    </row>
    <row r="60" spans="1:1">
      <c r="A60" s="1" t="s">
        <v>27</v>
      </c>
    </row>
    <row r="63" spans="1:1">
      <c r="A63" s="1" t="s">
        <v>28</v>
      </c>
    </row>
    <row r="64" spans="1:1">
      <c r="A64" s="1" t="s">
        <v>29</v>
      </c>
    </row>
    <row r="66" spans="1:4">
      <c r="A66" s="1" t="s">
        <v>96</v>
      </c>
      <c r="D66" s="1" t="s">
        <v>31</v>
      </c>
    </row>
    <row r="69" spans="1:4">
      <c r="A69" s="1" t="s">
        <v>32</v>
      </c>
      <c r="D69" s="1" t="s">
        <v>33</v>
      </c>
    </row>
    <row r="70" spans="1:4">
      <c r="A70" s="1" t="s">
        <v>34</v>
      </c>
      <c r="D70" s="1" t="s">
        <v>35</v>
      </c>
    </row>
    <row r="76" spans="1:5">
      <c r="A76" s="1" t="s">
        <v>474</v>
      </c>
      <c r="D76" s="1" t="s">
        <v>37</v>
      </c>
      <c r="E76" s="1" t="s">
        <v>38</v>
      </c>
    </row>
    <row r="77" spans="1:5">
      <c r="A77" s="1" t="s">
        <v>475</v>
      </c>
      <c r="E77" s="1" t="s">
        <v>40</v>
      </c>
    </row>
  </sheetData>
  <mergeCells count="19">
    <mergeCell ref="A4:B4"/>
    <mergeCell ref="A25:E25"/>
    <mergeCell ref="A27:E27"/>
    <mergeCell ref="A28:E28"/>
    <mergeCell ref="A35:E35"/>
    <mergeCell ref="A37:E37"/>
    <mergeCell ref="A38:E38"/>
    <mergeCell ref="A22:A24"/>
    <mergeCell ref="A32:A34"/>
    <mergeCell ref="B22:B24"/>
    <mergeCell ref="B32:B34"/>
    <mergeCell ref="D22:D24"/>
    <mergeCell ref="D32:D34"/>
    <mergeCell ref="E22:E24"/>
    <mergeCell ref="E32:E34"/>
    <mergeCell ref="F22:F24"/>
    <mergeCell ref="F32:F34"/>
    <mergeCell ref="G22:G24"/>
    <mergeCell ref="G32:G34"/>
  </mergeCells>
  <pageMargins left="0.393055555555556" right="0.17" top="0.84" bottom="0.590277777777778" header="0.5" footer="0.196527777777778"/>
  <pageSetup paperSize="1" scale="62" orientation="portrait" horizontalDpi="120" verticalDpi="72"/>
  <headerFooter alignWithMargins="0"/>
</worksheet>
</file>

<file path=xl/worksheets/sheet8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4"/>
  <sheetViews>
    <sheetView workbookViewId="0">
      <selection activeCell="A7" sqref="A7"/>
    </sheetView>
  </sheetViews>
  <sheetFormatPr defaultColWidth="9.14285714285714" defaultRowHeight="14.25" outlineLevelCol="6"/>
  <cols>
    <col min="1" max="1" width="6.57142857142857" style="1" customWidth="1"/>
    <col min="2" max="2" width="11.4285714285714" style="1" customWidth="1"/>
    <col min="3" max="3" width="52.7142857142857" style="1" customWidth="1"/>
    <col min="4" max="4" width="12.5714285714286" style="1" customWidth="1"/>
    <col min="5" max="5" width="16.1428571428571" style="1" customWidth="1"/>
    <col min="6" max="6" width="5.71428571428571" style="1" customWidth="1"/>
    <col min="7" max="7" width="17.1428571428571" style="1" customWidth="1"/>
    <col min="8" max="16384" width="9.14285714285714" style="1"/>
  </cols>
  <sheetData>
    <row r="4" spans="1:2">
      <c r="A4" s="24">
        <v>45776</v>
      </c>
      <c r="B4" s="24"/>
    </row>
    <row r="5" spans="1:2">
      <c r="A5" s="24"/>
      <c r="B5" s="24"/>
    </row>
    <row r="6" spans="1:2">
      <c r="A6" s="24"/>
      <c r="B6" s="24"/>
    </row>
    <row r="7" spans="1:2">
      <c r="A7" s="24" t="s">
        <v>476</v>
      </c>
      <c r="B7" s="24"/>
    </row>
    <row r="8" spans="1:2">
      <c r="A8" s="24" t="s">
        <v>477</v>
      </c>
      <c r="B8" s="24"/>
    </row>
    <row r="9" spans="1:1">
      <c r="A9" s="1" t="s">
        <v>478</v>
      </c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8" spans="1:1">
      <c r="A18" s="1" t="s">
        <v>102</v>
      </c>
    </row>
    <row r="19" ht="15" spans="3:3">
      <c r="C19" s="64" t="s">
        <v>479</v>
      </c>
    </row>
    <row r="20" ht="25.5" customHeight="1" spans="1:7">
      <c r="A20" s="25" t="s">
        <v>6</v>
      </c>
      <c r="B20" s="25" t="s">
        <v>7</v>
      </c>
      <c r="C20" s="25" t="s">
        <v>8</v>
      </c>
      <c r="D20" s="25" t="s">
        <v>9</v>
      </c>
      <c r="E20" s="26" t="s">
        <v>10</v>
      </c>
      <c r="F20" s="27"/>
      <c r="G20" s="28" t="s">
        <v>11</v>
      </c>
    </row>
    <row r="21" spans="1:7">
      <c r="A21" s="29">
        <v>1</v>
      </c>
      <c r="B21" s="29" t="s">
        <v>12</v>
      </c>
      <c r="C21" s="30" t="s">
        <v>68</v>
      </c>
      <c r="D21" s="31">
        <v>49995</v>
      </c>
      <c r="E21" s="32">
        <f>(D21*0.76)-4000</f>
        <v>33996.2</v>
      </c>
      <c r="F21" s="29" t="s">
        <v>14</v>
      </c>
      <c r="G21" s="33">
        <f>E21*A21</f>
        <v>33996.2</v>
      </c>
    </row>
    <row r="22" spans="1:7">
      <c r="A22" s="34"/>
      <c r="B22" s="34"/>
      <c r="C22" s="35" t="s">
        <v>69</v>
      </c>
      <c r="D22" s="36"/>
      <c r="E22" s="37"/>
      <c r="F22" s="34"/>
      <c r="G22" s="38"/>
    </row>
    <row r="23" ht="15" spans="1:7">
      <c r="A23" s="14"/>
      <c r="B23" s="14"/>
      <c r="C23" s="39" t="s">
        <v>70</v>
      </c>
      <c r="D23" s="13"/>
      <c r="E23" s="40"/>
      <c r="F23" s="14"/>
      <c r="G23" s="41"/>
    </row>
    <row r="24" s="1" customFormat="1" ht="17.25" spans="1:7">
      <c r="A24" s="54" t="s">
        <v>18</v>
      </c>
      <c r="B24" s="65"/>
      <c r="C24" s="65"/>
      <c r="D24" s="55"/>
      <c r="E24" s="56"/>
      <c r="F24" s="66" t="s">
        <v>14</v>
      </c>
      <c r="G24" s="58">
        <f>G21</f>
        <v>33996.2</v>
      </c>
    </row>
    <row r="25" s="1" customFormat="1" ht="15" spans="1:7">
      <c r="A25" s="9" t="s">
        <v>103</v>
      </c>
      <c r="B25" s="10"/>
      <c r="C25" s="11"/>
      <c r="D25" s="12"/>
      <c r="E25" s="13"/>
      <c r="F25" s="14" t="s">
        <v>14</v>
      </c>
      <c r="G25" s="15">
        <v>27800</v>
      </c>
    </row>
    <row r="26" s="1" customFormat="1" ht="15" spans="1:7">
      <c r="A26" s="4" t="s">
        <v>51</v>
      </c>
      <c r="B26" s="16"/>
      <c r="C26" s="16"/>
      <c r="D26" s="5"/>
      <c r="E26" s="6"/>
      <c r="F26" s="17" t="s">
        <v>14</v>
      </c>
      <c r="G26" s="8">
        <v>600</v>
      </c>
    </row>
    <row r="27" s="1" customFormat="1" ht="17.25" spans="1:7">
      <c r="A27" s="54" t="s">
        <v>104</v>
      </c>
      <c r="B27" s="65"/>
      <c r="C27" s="65"/>
      <c r="D27" s="55"/>
      <c r="E27" s="56"/>
      <c r="F27" s="57" t="s">
        <v>14</v>
      </c>
      <c r="G27" s="58">
        <f>SUM(G24:G26)</f>
        <v>62396.2</v>
      </c>
    </row>
    <row r="28" s="2" customFormat="1" ht="16.5" spans="1:7">
      <c r="A28" s="59"/>
      <c r="B28" s="59"/>
      <c r="C28" s="59"/>
      <c r="D28" s="59"/>
      <c r="E28" s="59"/>
      <c r="F28" s="60"/>
      <c r="G28" s="61"/>
    </row>
    <row r="29" spans="1:1">
      <c r="A29" s="1" t="s">
        <v>19</v>
      </c>
    </row>
    <row r="30" spans="2:2">
      <c r="B30" s="1" t="s">
        <v>20</v>
      </c>
    </row>
    <row r="32" spans="1:1">
      <c r="A32" s="1" t="s">
        <v>21</v>
      </c>
    </row>
    <row r="33" spans="2:2">
      <c r="B33" s="1" t="s">
        <v>83</v>
      </c>
    </row>
    <row r="35" spans="1:1">
      <c r="A35" s="1" t="s">
        <v>23</v>
      </c>
    </row>
    <row r="36" spans="2:2">
      <c r="B36" s="1" t="s">
        <v>24</v>
      </c>
    </row>
    <row r="37" spans="2:2">
      <c r="B37" s="23" t="s">
        <v>105</v>
      </c>
    </row>
    <row r="38" spans="2:2">
      <c r="B38" s="23"/>
    </row>
    <row r="39" spans="2:2">
      <c r="B39" s="1" t="s">
        <v>25</v>
      </c>
    </row>
    <row r="41" spans="2:2">
      <c r="B41" s="1" t="s">
        <v>26</v>
      </c>
    </row>
    <row r="47" spans="1:1">
      <c r="A47" s="1" t="s">
        <v>27</v>
      </c>
    </row>
    <row r="50" spans="1:1">
      <c r="A50" s="1" t="s">
        <v>28</v>
      </c>
    </row>
    <row r="51" spans="1:1">
      <c r="A51" s="1" t="s">
        <v>29</v>
      </c>
    </row>
    <row r="53" spans="1:4">
      <c r="A53" s="1" t="s">
        <v>96</v>
      </c>
      <c r="D53" s="1" t="s">
        <v>31</v>
      </c>
    </row>
    <row r="56" spans="1:4">
      <c r="A56" s="1" t="s">
        <v>32</v>
      </c>
      <c r="D56" s="1" t="s">
        <v>33</v>
      </c>
    </row>
    <row r="57" spans="1:4">
      <c r="A57" s="1" t="s">
        <v>34</v>
      </c>
      <c r="D57" s="1" t="s">
        <v>35</v>
      </c>
    </row>
    <row r="63" spans="1:5">
      <c r="A63" s="1" t="s">
        <v>480</v>
      </c>
      <c r="D63" s="1" t="s">
        <v>37</v>
      </c>
      <c r="E63" s="1" t="s">
        <v>38</v>
      </c>
    </row>
    <row r="64" spans="1:5">
      <c r="A64" s="1" t="s">
        <v>253</v>
      </c>
      <c r="E64" s="1" t="s">
        <v>40</v>
      </c>
    </row>
  </sheetData>
  <mergeCells count="10">
    <mergeCell ref="A4:B4"/>
    <mergeCell ref="A24:E24"/>
    <mergeCell ref="A26:E26"/>
    <mergeCell ref="A27:E27"/>
    <mergeCell ref="A21:A23"/>
    <mergeCell ref="B21:B23"/>
    <mergeCell ref="D21:D23"/>
    <mergeCell ref="E21:E23"/>
    <mergeCell ref="F21:F23"/>
    <mergeCell ref="G21:G23"/>
  </mergeCells>
  <pageMargins left="0.393055555555556" right="0.17" top="0.84" bottom="0.590277777777778" header="0.5" footer="0.196527777777778"/>
  <pageSetup paperSize="1" scale="76" orientation="portrait" horizontalDpi="120" verticalDpi="72"/>
  <headerFooter alignWithMargins="0"/>
</worksheet>
</file>

<file path=xl/worksheets/sheet8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4"/>
  <sheetViews>
    <sheetView workbookViewId="0">
      <selection activeCell="A25" sqref="A25"/>
    </sheetView>
  </sheetViews>
  <sheetFormatPr defaultColWidth="9.14285714285714" defaultRowHeight="14.25" outlineLevelCol="6"/>
  <cols>
    <col min="1" max="1" width="6.57142857142857" style="1" customWidth="1"/>
    <col min="2" max="2" width="11.4285714285714" style="1" customWidth="1"/>
    <col min="3" max="3" width="52.7142857142857" style="1" customWidth="1"/>
    <col min="4" max="4" width="12.5714285714286" style="1" customWidth="1"/>
    <col min="5" max="5" width="16.1428571428571" style="1" customWidth="1"/>
    <col min="6" max="6" width="5.71428571428571" style="1" customWidth="1"/>
    <col min="7" max="7" width="17.1428571428571" style="1" customWidth="1"/>
    <col min="8" max="16384" width="9.14285714285714" style="1"/>
  </cols>
  <sheetData>
    <row r="4" spans="1:2">
      <c r="A4" s="24">
        <v>45776</v>
      </c>
      <c r="B4" s="24"/>
    </row>
    <row r="5" spans="1:2">
      <c r="A5" s="24"/>
      <c r="B5" s="24"/>
    </row>
    <row r="6" spans="1:2">
      <c r="A6" s="24"/>
      <c r="B6" s="24"/>
    </row>
    <row r="7" spans="1:2">
      <c r="A7" s="24" t="s">
        <v>476</v>
      </c>
      <c r="B7" s="24"/>
    </row>
    <row r="8" spans="1:2">
      <c r="A8" s="24" t="s">
        <v>477</v>
      </c>
      <c r="B8" s="24"/>
    </row>
    <row r="9" spans="1:1">
      <c r="A9" s="1" t="s">
        <v>478</v>
      </c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8" s="1" customFormat="1" spans="1:1">
      <c r="A18" s="1" t="s">
        <v>102</v>
      </c>
    </row>
    <row r="19" s="1" customFormat="1" ht="15" spans="3:3">
      <c r="C19" s="64" t="s">
        <v>481</v>
      </c>
    </row>
    <row r="20" ht="25.5" customHeight="1" spans="1:7">
      <c r="A20" s="25" t="s">
        <v>6</v>
      </c>
      <c r="B20" s="25" t="s">
        <v>7</v>
      </c>
      <c r="C20" s="25" t="s">
        <v>8</v>
      </c>
      <c r="D20" s="25" t="s">
        <v>9</v>
      </c>
      <c r="E20" s="26" t="s">
        <v>10</v>
      </c>
      <c r="F20" s="27"/>
      <c r="G20" s="28" t="s">
        <v>11</v>
      </c>
    </row>
    <row r="21" spans="1:7">
      <c r="A21" s="29">
        <v>1</v>
      </c>
      <c r="B21" s="29" t="s">
        <v>12</v>
      </c>
      <c r="C21" s="30" t="s">
        <v>71</v>
      </c>
      <c r="D21" s="31">
        <v>32995</v>
      </c>
      <c r="E21" s="32">
        <f>(D21*0.76)-4000</f>
        <v>21076.2</v>
      </c>
      <c r="F21" s="29" t="s">
        <v>14</v>
      </c>
      <c r="G21" s="33">
        <f>E21*A21</f>
        <v>21076.2</v>
      </c>
    </row>
    <row r="22" spans="1:7">
      <c r="A22" s="34"/>
      <c r="B22" s="34"/>
      <c r="C22" s="35" t="s">
        <v>72</v>
      </c>
      <c r="D22" s="36"/>
      <c r="E22" s="37"/>
      <c r="F22" s="34"/>
      <c r="G22" s="38"/>
    </row>
    <row r="23" ht="15" spans="1:7">
      <c r="A23" s="14"/>
      <c r="B23" s="14"/>
      <c r="C23" s="39" t="s">
        <v>73</v>
      </c>
      <c r="D23" s="13"/>
      <c r="E23" s="40"/>
      <c r="F23" s="14"/>
      <c r="G23" s="41"/>
    </row>
    <row r="24" s="1" customFormat="1" ht="17.25" spans="1:7">
      <c r="A24" s="54" t="s">
        <v>18</v>
      </c>
      <c r="B24" s="65"/>
      <c r="C24" s="65"/>
      <c r="D24" s="55"/>
      <c r="E24" s="56"/>
      <c r="F24" s="66" t="s">
        <v>14</v>
      </c>
      <c r="G24" s="58">
        <f>G21</f>
        <v>21076.2</v>
      </c>
    </row>
    <row r="25" s="1" customFormat="1" ht="15" spans="1:7">
      <c r="A25" s="9" t="s">
        <v>103</v>
      </c>
      <c r="B25" s="10"/>
      <c r="C25" s="11"/>
      <c r="D25" s="12"/>
      <c r="E25" s="13"/>
      <c r="F25" s="14" t="s">
        <v>14</v>
      </c>
      <c r="G25" s="15">
        <v>35050</v>
      </c>
    </row>
    <row r="26" s="1" customFormat="1" ht="15" spans="1:7">
      <c r="A26" s="4" t="s">
        <v>51</v>
      </c>
      <c r="B26" s="16"/>
      <c r="C26" s="16"/>
      <c r="D26" s="5"/>
      <c r="E26" s="6"/>
      <c r="F26" s="17" t="s">
        <v>14</v>
      </c>
      <c r="G26" s="8">
        <v>600</v>
      </c>
    </row>
    <row r="27" s="1" customFormat="1" ht="17.25" spans="1:7">
      <c r="A27" s="54" t="s">
        <v>104</v>
      </c>
      <c r="B27" s="65"/>
      <c r="C27" s="65"/>
      <c r="D27" s="55"/>
      <c r="E27" s="56"/>
      <c r="F27" s="57" t="s">
        <v>14</v>
      </c>
      <c r="G27" s="58">
        <f>SUM(G24:G26)</f>
        <v>56726.2</v>
      </c>
    </row>
    <row r="28" s="2" customFormat="1" ht="16.5" spans="1:7">
      <c r="A28" s="59"/>
      <c r="B28" s="59"/>
      <c r="C28" s="59"/>
      <c r="D28" s="59"/>
      <c r="E28" s="59"/>
      <c r="F28" s="60"/>
      <c r="G28" s="61"/>
    </row>
    <row r="29" spans="1:1">
      <c r="A29" s="1" t="s">
        <v>19</v>
      </c>
    </row>
    <row r="30" spans="2:2">
      <c r="B30" s="1" t="s">
        <v>20</v>
      </c>
    </row>
    <row r="32" spans="1:1">
      <c r="A32" s="1" t="s">
        <v>21</v>
      </c>
    </row>
    <row r="33" spans="2:2">
      <c r="B33" s="1" t="s">
        <v>83</v>
      </c>
    </row>
    <row r="35" spans="1:1">
      <c r="A35" s="1" t="s">
        <v>23</v>
      </c>
    </row>
    <row r="36" spans="2:2">
      <c r="B36" s="1" t="s">
        <v>24</v>
      </c>
    </row>
    <row r="37" spans="2:2">
      <c r="B37" s="23" t="s">
        <v>105</v>
      </c>
    </row>
    <row r="38" spans="2:2">
      <c r="B38" s="23"/>
    </row>
    <row r="39" spans="2:2">
      <c r="B39" s="1" t="s">
        <v>25</v>
      </c>
    </row>
    <row r="41" spans="2:2">
      <c r="B41" s="1" t="s">
        <v>26</v>
      </c>
    </row>
    <row r="47" spans="1:1">
      <c r="A47" s="1" t="s">
        <v>27</v>
      </c>
    </row>
    <row r="50" spans="1:1">
      <c r="A50" s="1" t="s">
        <v>28</v>
      </c>
    </row>
    <row r="51" spans="1:1">
      <c r="A51" s="1" t="s">
        <v>29</v>
      </c>
    </row>
    <row r="53" spans="1:4">
      <c r="A53" s="1" t="s">
        <v>96</v>
      </c>
      <c r="D53" s="1" t="s">
        <v>31</v>
      </c>
    </row>
    <row r="56" spans="1:4">
      <c r="A56" s="1" t="s">
        <v>32</v>
      </c>
      <c r="D56" s="1" t="s">
        <v>33</v>
      </c>
    </row>
    <row r="57" spans="1:4">
      <c r="A57" s="1" t="s">
        <v>34</v>
      </c>
      <c r="D57" s="1" t="s">
        <v>35</v>
      </c>
    </row>
    <row r="63" spans="1:5">
      <c r="A63" s="1" t="s">
        <v>482</v>
      </c>
      <c r="D63" s="1" t="s">
        <v>37</v>
      </c>
      <c r="E63" s="1" t="s">
        <v>38</v>
      </c>
    </row>
    <row r="64" spans="1:5">
      <c r="A64" s="1" t="s">
        <v>253</v>
      </c>
      <c r="E64" s="1" t="s">
        <v>40</v>
      </c>
    </row>
  </sheetData>
  <mergeCells count="10">
    <mergeCell ref="A4:B4"/>
    <mergeCell ref="A24:E24"/>
    <mergeCell ref="A26:E26"/>
    <mergeCell ref="A27:E27"/>
    <mergeCell ref="A21:A23"/>
    <mergeCell ref="B21:B23"/>
    <mergeCell ref="D21:D23"/>
    <mergeCell ref="E21:E23"/>
    <mergeCell ref="F21:F23"/>
    <mergeCell ref="G21:G23"/>
  </mergeCells>
  <pageMargins left="0.393055555555556" right="0.17" top="0.84" bottom="0.590277777777778" header="0.5" footer="0.196527777777778"/>
  <pageSetup paperSize="1" scale="76" orientation="portrait" horizontalDpi="120" verticalDpi="72"/>
  <headerFooter alignWithMargins="0"/>
</worksheet>
</file>

<file path=xl/worksheets/sheet8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0"/>
  <sheetViews>
    <sheetView topLeftCell="A16" workbookViewId="0">
      <selection activeCell="D46" sqref="D46"/>
    </sheetView>
  </sheetViews>
  <sheetFormatPr defaultColWidth="9.14285714285714" defaultRowHeight="14.25" outlineLevelCol="6"/>
  <cols>
    <col min="1" max="1" width="6.57142857142857" style="1" customWidth="1"/>
    <col min="2" max="2" width="11.4285714285714" style="1" customWidth="1"/>
    <col min="3" max="3" width="52.7142857142857" style="1" customWidth="1"/>
    <col min="4" max="4" width="12.5714285714286" style="1" customWidth="1"/>
    <col min="5" max="5" width="16.1428571428571" style="1" customWidth="1"/>
    <col min="6" max="6" width="5.71428571428571" style="1" customWidth="1"/>
    <col min="7" max="7" width="17.1428571428571" style="1" customWidth="1"/>
    <col min="8" max="16384" width="9.14285714285714" style="1"/>
  </cols>
  <sheetData>
    <row r="4" spans="1:2">
      <c r="A4" s="24">
        <v>45776</v>
      </c>
      <c r="B4" s="24"/>
    </row>
    <row r="5" spans="1:2">
      <c r="A5" s="24"/>
      <c r="B5" s="24"/>
    </row>
    <row r="6" spans="1:2">
      <c r="A6" s="24"/>
      <c r="B6" s="24"/>
    </row>
    <row r="7" spans="1:2">
      <c r="A7" s="24" t="s">
        <v>476</v>
      </c>
      <c r="B7" s="24"/>
    </row>
    <row r="8" spans="1:2">
      <c r="A8" s="24" t="s">
        <v>477</v>
      </c>
      <c r="B8" s="24"/>
    </row>
    <row r="9" spans="1:1">
      <c r="A9" s="1" t="s">
        <v>478</v>
      </c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8" s="1" customFormat="1" spans="1:1">
      <c r="A18" s="1" t="s">
        <v>102</v>
      </c>
    </row>
    <row r="19" s="1" customFormat="1" ht="15" spans="3:3">
      <c r="C19" s="64" t="s">
        <v>483</v>
      </c>
    </row>
    <row r="20" ht="25.5" customHeight="1" spans="1:7">
      <c r="A20" s="25" t="s">
        <v>6</v>
      </c>
      <c r="B20" s="25" t="s">
        <v>7</v>
      </c>
      <c r="C20" s="25" t="s">
        <v>8</v>
      </c>
      <c r="D20" s="25" t="s">
        <v>9</v>
      </c>
      <c r="E20" s="26" t="s">
        <v>10</v>
      </c>
      <c r="F20" s="27"/>
      <c r="G20" s="28" t="s">
        <v>11</v>
      </c>
    </row>
    <row r="21" spans="1:7">
      <c r="A21" s="29">
        <v>1</v>
      </c>
      <c r="B21" s="29" t="s">
        <v>12</v>
      </c>
      <c r="C21" s="30" t="s">
        <v>484</v>
      </c>
      <c r="D21" s="31">
        <v>79995</v>
      </c>
      <c r="E21" s="32">
        <f>D21*0.76</f>
        <v>60796.2</v>
      </c>
      <c r="F21" s="29" t="s">
        <v>14</v>
      </c>
      <c r="G21" s="33">
        <f>E21*A21</f>
        <v>60796.2</v>
      </c>
    </row>
    <row r="22" spans="1:7">
      <c r="A22" s="34"/>
      <c r="B22" s="34"/>
      <c r="C22" s="90" t="s">
        <v>485</v>
      </c>
      <c r="D22" s="36"/>
      <c r="E22" s="37"/>
      <c r="F22" s="34"/>
      <c r="G22" s="38"/>
    </row>
    <row r="23" ht="15" spans="1:7">
      <c r="A23" s="14"/>
      <c r="B23" s="14"/>
      <c r="C23" s="91" t="s">
        <v>486</v>
      </c>
      <c r="D23" s="13"/>
      <c r="E23" s="40"/>
      <c r="F23" s="14"/>
      <c r="G23" s="41"/>
    </row>
    <row r="24" customFormat="1" ht="15" spans="1:7">
      <c r="A24" s="29">
        <v>1</v>
      </c>
      <c r="B24" s="29" t="s">
        <v>12</v>
      </c>
      <c r="C24" s="92" t="s">
        <v>487</v>
      </c>
      <c r="D24" s="31">
        <v>35995</v>
      </c>
      <c r="E24" s="32">
        <f>D24*0.76</f>
        <v>27356.2</v>
      </c>
      <c r="F24" s="29" t="s">
        <v>14</v>
      </c>
      <c r="G24" s="33">
        <f>E24*A24</f>
        <v>27356.2</v>
      </c>
    </row>
    <row r="25" customFormat="1" ht="15" spans="1:7">
      <c r="A25" s="34"/>
      <c r="B25" s="34"/>
      <c r="C25" s="90" t="s">
        <v>488</v>
      </c>
      <c r="D25" s="36"/>
      <c r="E25" s="37"/>
      <c r="F25" s="34"/>
      <c r="G25" s="38"/>
    </row>
    <row r="26" customFormat="1" ht="15.75" spans="1:7">
      <c r="A26" s="14"/>
      <c r="B26" s="14"/>
      <c r="C26" s="91" t="s">
        <v>489</v>
      </c>
      <c r="D26" s="13"/>
      <c r="E26" s="40"/>
      <c r="F26" s="14"/>
      <c r="G26" s="41"/>
    </row>
    <row r="27" customFormat="1" ht="15" spans="1:7">
      <c r="A27" s="29">
        <v>1</v>
      </c>
      <c r="B27" s="29" t="s">
        <v>12</v>
      </c>
      <c r="C27" s="92" t="s">
        <v>490</v>
      </c>
      <c r="D27" s="31">
        <v>31995</v>
      </c>
      <c r="E27" s="32">
        <f>D27*0.76</f>
        <v>24316.2</v>
      </c>
      <c r="F27" s="29" t="s">
        <v>14</v>
      </c>
      <c r="G27" s="33">
        <f>E27*A27</f>
        <v>24316.2</v>
      </c>
    </row>
    <row r="28" customFormat="1" ht="15" spans="1:7">
      <c r="A28" s="34"/>
      <c r="B28" s="34"/>
      <c r="C28" s="90" t="s">
        <v>488</v>
      </c>
      <c r="D28" s="36"/>
      <c r="E28" s="37"/>
      <c r="F28" s="34"/>
      <c r="G28" s="38"/>
    </row>
    <row r="29" customFormat="1" ht="15.75" spans="1:7">
      <c r="A29" s="14"/>
      <c r="B29" s="14"/>
      <c r="C29" s="91" t="s">
        <v>491</v>
      </c>
      <c r="D29" s="13"/>
      <c r="E29" s="40"/>
      <c r="F29" s="14"/>
      <c r="G29" s="41"/>
    </row>
    <row r="30" s="1" customFormat="1" ht="17.25" spans="1:7">
      <c r="A30" s="54" t="s">
        <v>18</v>
      </c>
      <c r="B30" s="65"/>
      <c r="C30" s="65"/>
      <c r="D30" s="55"/>
      <c r="E30" s="56"/>
      <c r="F30" s="66" t="s">
        <v>14</v>
      </c>
      <c r="G30" s="58">
        <f>SUM(G21:G29)</f>
        <v>112468.6</v>
      </c>
    </row>
    <row r="31" s="1" customFormat="1" ht="15" spans="1:7">
      <c r="A31" s="9" t="s">
        <v>103</v>
      </c>
      <c r="B31" s="10"/>
      <c r="C31" s="11"/>
      <c r="D31" s="12"/>
      <c r="E31" s="13"/>
      <c r="F31" s="14" t="s">
        <v>14</v>
      </c>
      <c r="G31" s="15">
        <v>72130</v>
      </c>
    </row>
    <row r="32" s="1" customFormat="1" ht="15" spans="1:7">
      <c r="A32" s="4" t="s">
        <v>51</v>
      </c>
      <c r="B32" s="16"/>
      <c r="C32" s="16"/>
      <c r="D32" s="5"/>
      <c r="E32" s="6"/>
      <c r="F32" s="17" t="s">
        <v>14</v>
      </c>
      <c r="G32" s="8">
        <v>600</v>
      </c>
    </row>
    <row r="33" s="1" customFormat="1" ht="17.25" spans="1:7">
      <c r="A33" s="54" t="s">
        <v>104</v>
      </c>
      <c r="B33" s="65"/>
      <c r="C33" s="65"/>
      <c r="D33" s="55"/>
      <c r="E33" s="56"/>
      <c r="F33" s="57" t="s">
        <v>14</v>
      </c>
      <c r="G33" s="58">
        <f>SUM(G30:G32)</f>
        <v>185198.6</v>
      </c>
    </row>
    <row r="34" s="2" customFormat="1" ht="16.5" spans="1:7">
      <c r="A34" s="59"/>
      <c r="B34" s="59"/>
      <c r="C34" s="59"/>
      <c r="D34" s="59"/>
      <c r="E34" s="59"/>
      <c r="F34" s="60"/>
      <c r="G34" s="61"/>
    </row>
    <row r="35" spans="1:1">
      <c r="A35" s="1" t="s">
        <v>19</v>
      </c>
    </row>
    <row r="36" spans="2:2">
      <c r="B36" s="1" t="s">
        <v>20</v>
      </c>
    </row>
    <row r="38" spans="1:1">
      <c r="A38" s="1" t="s">
        <v>21</v>
      </c>
    </row>
    <row r="39" spans="2:2">
      <c r="B39" s="1" t="s">
        <v>83</v>
      </c>
    </row>
    <row r="41" spans="1:1">
      <c r="A41" s="1" t="s">
        <v>23</v>
      </c>
    </row>
    <row r="42" spans="2:2">
      <c r="B42" s="1" t="s">
        <v>24</v>
      </c>
    </row>
    <row r="43" spans="2:2">
      <c r="B43" s="23" t="s">
        <v>105</v>
      </c>
    </row>
    <row r="44" spans="2:2">
      <c r="B44" s="23"/>
    </row>
    <row r="45" spans="2:2">
      <c r="B45" s="1" t="s">
        <v>25</v>
      </c>
    </row>
    <row r="47" spans="2:2">
      <c r="B47" s="1" t="s">
        <v>26</v>
      </c>
    </row>
    <row r="49" spans="2:2">
      <c r="B49" s="89" t="s">
        <v>492</v>
      </c>
    </row>
    <row r="54" spans="1:1">
      <c r="A54" s="1" t="s">
        <v>27</v>
      </c>
    </row>
    <row r="57" spans="1:1">
      <c r="A57" s="1" t="s">
        <v>28</v>
      </c>
    </row>
    <row r="58" spans="1:1">
      <c r="A58" s="1" t="s">
        <v>29</v>
      </c>
    </row>
    <row r="60" spans="1:4">
      <c r="A60" s="1" t="s">
        <v>96</v>
      </c>
      <c r="D60" s="1" t="s">
        <v>31</v>
      </c>
    </row>
    <row r="63" spans="1:4">
      <c r="A63" s="1" t="s">
        <v>32</v>
      </c>
      <c r="D63" s="1" t="s">
        <v>33</v>
      </c>
    </row>
    <row r="64" spans="1:4">
      <c r="A64" s="1" t="s">
        <v>34</v>
      </c>
      <c r="D64" s="1" t="s">
        <v>35</v>
      </c>
    </row>
    <row r="69" spans="1:5">
      <c r="A69" s="1" t="s">
        <v>493</v>
      </c>
      <c r="D69" s="1" t="s">
        <v>37</v>
      </c>
      <c r="E69" s="1" t="s">
        <v>38</v>
      </c>
    </row>
    <row r="70" spans="1:5">
      <c r="A70" s="1" t="s">
        <v>494</v>
      </c>
      <c r="E70" s="1" t="s">
        <v>40</v>
      </c>
    </row>
  </sheetData>
  <mergeCells count="22">
    <mergeCell ref="A4:B4"/>
    <mergeCell ref="A30:E30"/>
    <mergeCell ref="A32:E32"/>
    <mergeCell ref="A33:E33"/>
    <mergeCell ref="A21:A23"/>
    <mergeCell ref="A24:A26"/>
    <mergeCell ref="A27:A29"/>
    <mergeCell ref="B21:B23"/>
    <mergeCell ref="B24:B26"/>
    <mergeCell ref="B27:B29"/>
    <mergeCell ref="D21:D23"/>
    <mergeCell ref="D24:D26"/>
    <mergeCell ref="D27:D29"/>
    <mergeCell ref="E21:E23"/>
    <mergeCell ref="E24:E26"/>
    <mergeCell ref="E27:E29"/>
    <mergeCell ref="F21:F23"/>
    <mergeCell ref="F24:F26"/>
    <mergeCell ref="F27:F29"/>
    <mergeCell ref="G21:G23"/>
    <mergeCell ref="G24:G26"/>
    <mergeCell ref="G27:G29"/>
  </mergeCells>
  <pageMargins left="0.393055555555556" right="0.17" top="0.84" bottom="0.590277777777778" header="0.5" footer="0.196527777777778"/>
  <pageSetup paperSize="1" scale="69" orientation="portrait" horizontalDpi="120" verticalDpi="72"/>
  <headerFooter alignWithMargins="0"/>
</worksheet>
</file>

<file path=xl/worksheets/sheet8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82"/>
  <sheetViews>
    <sheetView topLeftCell="A4" workbookViewId="0">
      <selection activeCell="C19" sqref="C19"/>
    </sheetView>
  </sheetViews>
  <sheetFormatPr defaultColWidth="9.14285714285714" defaultRowHeight="14.25" outlineLevelCol="6"/>
  <cols>
    <col min="1" max="1" width="6.57142857142857" style="1" customWidth="1"/>
    <col min="2" max="2" width="11.4285714285714" style="1" customWidth="1"/>
    <col min="3" max="3" width="52.7142857142857" style="1" customWidth="1"/>
    <col min="4" max="4" width="12.5714285714286" style="1" customWidth="1"/>
    <col min="5" max="5" width="16.1428571428571" style="1" customWidth="1"/>
    <col min="6" max="6" width="5.71428571428571" style="1" customWidth="1"/>
    <col min="7" max="7" width="15.2857142857143" style="1" customWidth="1"/>
    <col min="8" max="8" width="9.14285714285714" style="1"/>
    <col min="9" max="9" width="10.4285714285714" style="1" customWidth="1"/>
    <col min="10" max="16383" width="9.14285714285714" style="1"/>
  </cols>
  <sheetData>
    <row r="4" s="1" customFormat="1" spans="1:2">
      <c r="A4" s="24">
        <v>45777</v>
      </c>
      <c r="B4" s="24"/>
    </row>
    <row r="5" s="1" customFormat="1" spans="1:2">
      <c r="A5" s="24"/>
      <c r="B5" s="24"/>
    </row>
    <row r="6" s="1" customFormat="1" spans="1:2">
      <c r="A6" s="24"/>
      <c r="B6" s="24"/>
    </row>
    <row r="7" s="1" customFormat="1" spans="1:1">
      <c r="A7" s="1" t="s">
        <v>495</v>
      </c>
    </row>
    <row r="8" s="1" customFormat="1" spans="1:1">
      <c r="A8" s="1" t="s">
        <v>398</v>
      </c>
    </row>
    <row r="9" s="1" customFormat="1" spans="1:1">
      <c r="A9" s="1" t="s">
        <v>496</v>
      </c>
    </row>
    <row r="12" s="1" customFormat="1" spans="1:1">
      <c r="A12" s="1" t="s">
        <v>2</v>
      </c>
    </row>
    <row r="14" s="1" customFormat="1" spans="2:2">
      <c r="B14" s="1" t="s">
        <v>3</v>
      </c>
    </row>
    <row r="15" s="1" customFormat="1" spans="2:2">
      <c r="B15" s="1" t="s">
        <v>4</v>
      </c>
    </row>
    <row r="17" s="1" customFormat="1" spans="1:1">
      <c r="A17" s="1" t="s">
        <v>5</v>
      </c>
    </row>
    <row r="18" ht="15" spans="3:3">
      <c r="C18" s="64" t="s">
        <v>497</v>
      </c>
    </row>
    <row r="19" s="1" customFormat="1" ht="25.5" customHeight="1" spans="1:7">
      <c r="A19" s="25" t="s">
        <v>6</v>
      </c>
      <c r="B19" s="25" t="s">
        <v>7</v>
      </c>
      <c r="C19" s="25" t="s">
        <v>8</v>
      </c>
      <c r="D19" s="25" t="s">
        <v>9</v>
      </c>
      <c r="E19" s="26" t="s">
        <v>10</v>
      </c>
      <c r="F19" s="27"/>
      <c r="G19" s="28" t="s">
        <v>11</v>
      </c>
    </row>
    <row r="20" s="1" customFormat="1" spans="1:7">
      <c r="A20" s="29">
        <v>3</v>
      </c>
      <c r="B20" s="29" t="s">
        <v>12</v>
      </c>
      <c r="C20" s="43" t="s">
        <v>460</v>
      </c>
      <c r="D20" s="44">
        <v>22495</v>
      </c>
      <c r="E20" s="32">
        <f>(D20*0.76)-600</f>
        <v>16496.2</v>
      </c>
      <c r="F20" s="29" t="s">
        <v>14</v>
      </c>
      <c r="G20" s="45">
        <f>E20*A20</f>
        <v>49488.6</v>
      </c>
    </row>
    <row r="21" s="1" customFormat="1" spans="1:7">
      <c r="A21" s="34"/>
      <c r="B21" s="34"/>
      <c r="C21" s="47" t="s">
        <v>54</v>
      </c>
      <c r="D21" s="48"/>
      <c r="E21" s="37"/>
      <c r="F21" s="34"/>
      <c r="G21" s="49"/>
    </row>
    <row r="22" s="1" customFormat="1" spans="1:7">
      <c r="A22" s="34"/>
      <c r="B22" s="34"/>
      <c r="C22" s="47" t="s">
        <v>461</v>
      </c>
      <c r="D22" s="48"/>
      <c r="E22" s="37"/>
      <c r="F22" s="34"/>
      <c r="G22" s="49"/>
    </row>
    <row r="23" s="1" customFormat="1" ht="15" spans="1:7">
      <c r="A23" s="14"/>
      <c r="B23" s="14"/>
      <c r="C23" s="51" t="s">
        <v>56</v>
      </c>
      <c r="D23" s="52"/>
      <c r="E23" s="40"/>
      <c r="F23" s="14"/>
      <c r="G23" s="53"/>
    </row>
    <row r="24" s="1" customFormat="1" spans="1:7">
      <c r="A24" s="29">
        <v>3</v>
      </c>
      <c r="B24" s="29" t="s">
        <v>12</v>
      </c>
      <c r="C24" s="43" t="s">
        <v>124</v>
      </c>
      <c r="D24" s="31">
        <v>26195</v>
      </c>
      <c r="E24" s="32">
        <f>(D24*0.76)-1300</f>
        <v>18608.2</v>
      </c>
      <c r="F24" s="29" t="s">
        <v>14</v>
      </c>
      <c r="G24" s="33">
        <f>E24*A24</f>
        <v>55824.6</v>
      </c>
    </row>
    <row r="25" s="1" customFormat="1" spans="1:7">
      <c r="A25" s="34"/>
      <c r="B25" s="34"/>
      <c r="C25" s="47" t="s">
        <v>45</v>
      </c>
      <c r="D25" s="36"/>
      <c r="E25" s="37"/>
      <c r="F25" s="34"/>
      <c r="G25" s="38"/>
    </row>
    <row r="26" s="1" customFormat="1" spans="1:7">
      <c r="A26" s="34"/>
      <c r="B26" s="34"/>
      <c r="C26" s="47" t="s">
        <v>125</v>
      </c>
      <c r="D26" s="36"/>
      <c r="E26" s="37"/>
      <c r="F26" s="34"/>
      <c r="G26" s="38"/>
    </row>
    <row r="27" s="1" customFormat="1" ht="15" spans="1:7">
      <c r="A27" s="14"/>
      <c r="B27" s="14"/>
      <c r="C27" s="51" t="s">
        <v>92</v>
      </c>
      <c r="D27" s="13"/>
      <c r="E27" s="40"/>
      <c r="F27" s="14"/>
      <c r="G27" s="41"/>
    </row>
    <row r="28" s="1" customFormat="1" ht="15" spans="1:7">
      <c r="A28" s="4" t="s">
        <v>51</v>
      </c>
      <c r="B28" s="16"/>
      <c r="C28" s="16"/>
      <c r="D28" s="5"/>
      <c r="E28" s="6"/>
      <c r="F28" s="7" t="s">
        <v>14</v>
      </c>
      <c r="G28" s="8">
        <v>600</v>
      </c>
    </row>
    <row r="29" s="1" customFormat="1" ht="17.25" spans="1:7">
      <c r="A29" s="54" t="s">
        <v>18</v>
      </c>
      <c r="B29" s="65"/>
      <c r="C29" s="65"/>
      <c r="D29" s="55"/>
      <c r="E29" s="56"/>
      <c r="F29" s="66" t="s">
        <v>14</v>
      </c>
      <c r="G29" s="58">
        <f>SUM(G20:G28)</f>
        <v>105913.2</v>
      </c>
    </row>
    <row r="30" s="1" customFormat="1" ht="16.5" spans="1:7">
      <c r="A30" s="59"/>
      <c r="B30" s="59"/>
      <c r="C30" s="59"/>
      <c r="D30" s="59"/>
      <c r="E30" s="59"/>
      <c r="F30" s="88"/>
      <c r="G30" s="61"/>
    </row>
    <row r="31" s="1" customFormat="1" ht="15" spans="3:3">
      <c r="C31" s="64" t="s">
        <v>498</v>
      </c>
    </row>
    <row r="32" s="1" customFormat="1" ht="25.5" customHeight="1" spans="1:7">
      <c r="A32" s="25" t="s">
        <v>6</v>
      </c>
      <c r="B32" s="25" t="s">
        <v>7</v>
      </c>
      <c r="C32" s="25" t="s">
        <v>8</v>
      </c>
      <c r="D32" s="25" t="s">
        <v>9</v>
      </c>
      <c r="E32" s="26" t="s">
        <v>10</v>
      </c>
      <c r="F32" s="27"/>
      <c r="G32" s="28" t="s">
        <v>11</v>
      </c>
    </row>
    <row r="33" s="1" customFormat="1" spans="1:7">
      <c r="A33" s="29">
        <v>2</v>
      </c>
      <c r="B33" s="29" t="s">
        <v>12</v>
      </c>
      <c r="C33" s="30" t="s">
        <v>250</v>
      </c>
      <c r="D33" s="31">
        <v>29995</v>
      </c>
      <c r="E33" s="32">
        <f>(D33*0.76)-4000</f>
        <v>18796.2</v>
      </c>
      <c r="F33" s="29" t="s">
        <v>14</v>
      </c>
      <c r="G33" s="33">
        <f>E33*A33</f>
        <v>37592.4</v>
      </c>
    </row>
    <row r="34" s="1" customFormat="1" spans="1:7">
      <c r="A34" s="34"/>
      <c r="B34" s="34"/>
      <c r="C34" s="35" t="s">
        <v>72</v>
      </c>
      <c r="D34" s="36"/>
      <c r="E34" s="37"/>
      <c r="F34" s="34"/>
      <c r="G34" s="38"/>
    </row>
    <row r="35" s="1" customFormat="1" ht="15" spans="1:7">
      <c r="A35" s="14"/>
      <c r="B35" s="14"/>
      <c r="C35" s="39" t="s">
        <v>251</v>
      </c>
      <c r="D35" s="13"/>
      <c r="E35" s="40"/>
      <c r="F35" s="14"/>
      <c r="G35" s="41"/>
    </row>
    <row r="36" s="1" customFormat="1" spans="1:7">
      <c r="A36" s="29">
        <v>2</v>
      </c>
      <c r="B36" s="29" t="s">
        <v>12</v>
      </c>
      <c r="C36" s="30" t="s">
        <v>94</v>
      </c>
      <c r="D36" s="31">
        <v>42595</v>
      </c>
      <c r="E36" s="32">
        <f>(D36*0.76)-7000</f>
        <v>25372.2</v>
      </c>
      <c r="F36" s="29" t="s">
        <v>14</v>
      </c>
      <c r="G36" s="33">
        <f>E36*A36</f>
        <v>50744.4</v>
      </c>
    </row>
    <row r="37" s="1" customFormat="1" spans="1:7">
      <c r="A37" s="34"/>
      <c r="B37" s="34"/>
      <c r="C37" s="35" t="s">
        <v>76</v>
      </c>
      <c r="D37" s="36"/>
      <c r="E37" s="37"/>
      <c r="F37" s="34"/>
      <c r="G37" s="38"/>
    </row>
    <row r="38" s="1" customFormat="1" ht="15" spans="1:7">
      <c r="A38" s="14"/>
      <c r="B38" s="14"/>
      <c r="C38" s="39" t="s">
        <v>95</v>
      </c>
      <c r="D38" s="13"/>
      <c r="E38" s="40"/>
      <c r="F38" s="14"/>
      <c r="G38" s="41"/>
    </row>
    <row r="39" s="1" customFormat="1" ht="15" spans="1:7">
      <c r="A39" s="4" t="s">
        <v>51</v>
      </c>
      <c r="B39" s="16"/>
      <c r="C39" s="16"/>
      <c r="D39" s="5"/>
      <c r="E39" s="6"/>
      <c r="F39" s="7" t="s">
        <v>14</v>
      </c>
      <c r="G39" s="8">
        <v>600</v>
      </c>
    </row>
    <row r="40" s="1" customFormat="1" ht="17.25" spans="1:7">
      <c r="A40" s="54" t="s">
        <v>18</v>
      </c>
      <c r="B40" s="65"/>
      <c r="C40" s="65"/>
      <c r="D40" s="55"/>
      <c r="E40" s="56"/>
      <c r="F40" s="66" t="s">
        <v>14</v>
      </c>
      <c r="G40" s="58">
        <f>SUM(G33:G39)</f>
        <v>88936.8</v>
      </c>
    </row>
    <row r="41" s="1" customFormat="1" ht="16.5" spans="1:7">
      <c r="A41" s="59"/>
      <c r="B41" s="59"/>
      <c r="C41" s="59"/>
      <c r="D41" s="59"/>
      <c r="E41" s="59"/>
      <c r="F41" s="88"/>
      <c r="G41" s="61"/>
    </row>
    <row r="42" s="1" customFormat="1" spans="1:1">
      <c r="A42" s="1" t="s">
        <v>19</v>
      </c>
    </row>
    <row r="43" s="1" customFormat="1" spans="2:2">
      <c r="B43" s="1" t="s">
        <v>20</v>
      </c>
    </row>
    <row r="45" s="1" customFormat="1" spans="1:1">
      <c r="A45" s="1" t="s">
        <v>60</v>
      </c>
    </row>
    <row r="46" s="1" customFormat="1" spans="2:2">
      <c r="B46" s="1" t="s">
        <v>61</v>
      </c>
    </row>
    <row r="47" s="2" customFormat="1" spans="2:2">
      <c r="B47" s="1" t="s">
        <v>80</v>
      </c>
    </row>
    <row r="48" s="2" customFormat="1" spans="2:2">
      <c r="B48" s="1" t="s">
        <v>81</v>
      </c>
    </row>
    <row r="49" s="2" customFormat="1" spans="2:2">
      <c r="B49" s="1" t="s">
        <v>82</v>
      </c>
    </row>
    <row r="51" s="1" customFormat="1" spans="1:1">
      <c r="A51" s="1" t="s">
        <v>21</v>
      </c>
    </row>
    <row r="52" s="2" customFormat="1" spans="2:2">
      <c r="B52" s="1" t="s">
        <v>410</v>
      </c>
    </row>
    <row r="53" s="2" customFormat="1" spans="2:2">
      <c r="B53" s="1" t="s">
        <v>409</v>
      </c>
    </row>
    <row r="54" s="2" customFormat="1" spans="2:2">
      <c r="B54" s="1"/>
    </row>
    <row r="55" s="1" customFormat="1" spans="1:1">
      <c r="A55" s="1" t="s">
        <v>23</v>
      </c>
    </row>
    <row r="56" s="1" customFormat="1" spans="2:2">
      <c r="B56" s="1" t="s">
        <v>24</v>
      </c>
    </row>
    <row r="58" s="1" customFormat="1" spans="2:2">
      <c r="B58" s="1" t="s">
        <v>25</v>
      </c>
    </row>
    <row r="60" s="1" customFormat="1" spans="2:2">
      <c r="B60" s="1" t="s">
        <v>26</v>
      </c>
    </row>
    <row r="61" s="2" customFormat="1" spans="2:2">
      <c r="B61" s="1"/>
    </row>
    <row r="62" s="2" customFormat="1" spans="2:2">
      <c r="B62" s="1"/>
    </row>
    <row r="63" s="2" customFormat="1" spans="2:2">
      <c r="B63" s="1"/>
    </row>
    <row r="66" s="1" customFormat="1" spans="1:1">
      <c r="A66" s="1" t="s">
        <v>27</v>
      </c>
    </row>
    <row r="69" s="1" customFormat="1" spans="1:1">
      <c r="A69" s="1" t="s">
        <v>28</v>
      </c>
    </row>
    <row r="70" s="1" customFormat="1" spans="1:1">
      <c r="A70" s="1" t="s">
        <v>29</v>
      </c>
    </row>
    <row r="74" s="1" customFormat="1" spans="1:4">
      <c r="A74" s="1" t="s">
        <v>30</v>
      </c>
      <c r="D74" s="1" t="s">
        <v>31</v>
      </c>
    </row>
    <row r="77" s="1" customFormat="1" spans="1:4">
      <c r="A77" s="1" t="s">
        <v>32</v>
      </c>
      <c r="D77" s="1" t="s">
        <v>33</v>
      </c>
    </row>
    <row r="78" s="1" customFormat="1" spans="1:4">
      <c r="A78" s="1" t="s">
        <v>34</v>
      </c>
      <c r="D78" s="1" t="s">
        <v>35</v>
      </c>
    </row>
    <row r="81" s="1" customFormat="1" spans="1:5">
      <c r="A81" s="1" t="s">
        <v>499</v>
      </c>
      <c r="D81" s="1" t="s">
        <v>37</v>
      </c>
      <c r="E81" s="1" t="s">
        <v>38</v>
      </c>
    </row>
    <row r="82" s="1" customFormat="1" spans="1:5">
      <c r="A82" s="1" t="s">
        <v>500</v>
      </c>
      <c r="E82" s="1" t="s">
        <v>40</v>
      </c>
    </row>
  </sheetData>
  <mergeCells count="29">
    <mergeCell ref="A4:B4"/>
    <mergeCell ref="A28:E28"/>
    <mergeCell ref="A29:E29"/>
    <mergeCell ref="A39:E39"/>
    <mergeCell ref="A40:E40"/>
    <mergeCell ref="A20:A23"/>
    <mergeCell ref="A24:A27"/>
    <mergeCell ref="A33:A35"/>
    <mergeCell ref="A36:A38"/>
    <mergeCell ref="B20:B23"/>
    <mergeCell ref="B24:B27"/>
    <mergeCell ref="B33:B35"/>
    <mergeCell ref="B36:B38"/>
    <mergeCell ref="D20:D23"/>
    <mergeCell ref="D24:D27"/>
    <mergeCell ref="D33:D35"/>
    <mergeCell ref="D36:D38"/>
    <mergeCell ref="E20:E23"/>
    <mergeCell ref="E24:E27"/>
    <mergeCell ref="E33:E35"/>
    <mergeCell ref="E36:E38"/>
    <mergeCell ref="F20:F23"/>
    <mergeCell ref="F24:F27"/>
    <mergeCell ref="F33:F35"/>
    <mergeCell ref="F36:F38"/>
    <mergeCell ref="G20:G23"/>
    <mergeCell ref="G24:G27"/>
    <mergeCell ref="G33:G35"/>
    <mergeCell ref="G36:G38"/>
  </mergeCells>
  <pageMargins left="0.393055555555556" right="0.17" top="0.84" bottom="0.590277777777778" header="0.5" footer="0.196527777777778"/>
  <pageSetup paperSize="1" scale="59" orientation="portrait" horizontalDpi="120" verticalDpi="72"/>
  <headerFooter alignWithMargins="0"/>
</worksheet>
</file>

<file path=xl/worksheets/sheet8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2"/>
  <sheetViews>
    <sheetView workbookViewId="0">
      <selection activeCell="A7" sqref="A7"/>
    </sheetView>
  </sheetViews>
  <sheetFormatPr defaultColWidth="9.14285714285714" defaultRowHeight="14.25" outlineLevelCol="6"/>
  <cols>
    <col min="1" max="1" width="6.57142857142857" style="1" customWidth="1"/>
    <col min="2" max="2" width="11.4285714285714" style="1" customWidth="1"/>
    <col min="3" max="3" width="52.7142857142857" style="1" customWidth="1"/>
    <col min="4" max="4" width="12.5714285714286" style="1" customWidth="1"/>
    <col min="5" max="5" width="16.1428571428571" style="1" customWidth="1"/>
    <col min="6" max="6" width="5.71428571428571" style="1" customWidth="1"/>
    <col min="7" max="7" width="15.2857142857143" style="1" customWidth="1"/>
    <col min="8" max="8" width="9.14285714285714" style="1"/>
    <col min="9" max="9" width="10.4285714285714" style="1" customWidth="1"/>
    <col min="10" max="16383" width="9.14285714285714" style="1"/>
  </cols>
  <sheetData>
    <row r="4" s="1" customFormat="1" spans="1:2">
      <c r="A4" s="24">
        <v>45777</v>
      </c>
      <c r="B4" s="24"/>
    </row>
    <row r="5" s="1" customFormat="1" spans="1:2">
      <c r="A5" s="24"/>
      <c r="B5" s="24"/>
    </row>
    <row r="6" s="1" customFormat="1" spans="1:2">
      <c r="A6" s="24"/>
      <c r="B6" s="24"/>
    </row>
    <row r="7" s="1" customFormat="1" spans="1:1">
      <c r="A7" s="1" t="s">
        <v>501</v>
      </c>
    </row>
    <row r="8" s="1" customFormat="1" spans="1:1">
      <c r="A8" s="1" t="s">
        <v>502</v>
      </c>
    </row>
    <row r="11" s="1" customFormat="1" spans="1:1">
      <c r="A11" s="1" t="s">
        <v>2</v>
      </c>
    </row>
    <row r="13" s="1" customFormat="1" spans="2:2">
      <c r="B13" s="1" t="s">
        <v>3</v>
      </c>
    </row>
    <row r="14" s="1" customFormat="1" spans="2:2">
      <c r="B14" s="1" t="s">
        <v>4</v>
      </c>
    </row>
    <row r="16" s="1" customFormat="1" spans="1:1">
      <c r="A16" s="1" t="s">
        <v>5</v>
      </c>
    </row>
    <row r="17" ht="15" spans="3:3">
      <c r="C17" s="64" t="s">
        <v>43</v>
      </c>
    </row>
    <row r="18" s="1" customFormat="1" ht="25.5" customHeight="1" spans="1:7">
      <c r="A18" s="25" t="s">
        <v>6</v>
      </c>
      <c r="B18" s="25" t="s">
        <v>7</v>
      </c>
      <c r="C18" s="25" t="s">
        <v>8</v>
      </c>
      <c r="D18" s="25" t="s">
        <v>9</v>
      </c>
      <c r="E18" s="26" t="s">
        <v>10</v>
      </c>
      <c r="F18" s="27"/>
      <c r="G18" s="28" t="s">
        <v>11</v>
      </c>
    </row>
    <row r="19" s="1" customFormat="1" spans="1:7">
      <c r="A19" s="29">
        <v>1</v>
      </c>
      <c r="B19" s="29" t="s">
        <v>12</v>
      </c>
      <c r="C19" s="30" t="s">
        <v>68</v>
      </c>
      <c r="D19" s="31">
        <v>49995</v>
      </c>
      <c r="E19" s="32">
        <f>(D19*0.76)-4000</f>
        <v>33996.2</v>
      </c>
      <c r="F19" s="29" t="s">
        <v>14</v>
      </c>
      <c r="G19" s="33">
        <f>E19*A19</f>
        <v>33996.2</v>
      </c>
    </row>
    <row r="20" s="1" customFormat="1" spans="1:7">
      <c r="A20" s="34"/>
      <c r="B20" s="34"/>
      <c r="C20" s="35" t="s">
        <v>69</v>
      </c>
      <c r="D20" s="36"/>
      <c r="E20" s="37"/>
      <c r="F20" s="34"/>
      <c r="G20" s="38"/>
    </row>
    <row r="21" s="1" customFormat="1" ht="15" spans="1:7">
      <c r="A21" s="14"/>
      <c r="B21" s="14"/>
      <c r="C21" s="39" t="s">
        <v>70</v>
      </c>
      <c r="D21" s="13"/>
      <c r="E21" s="40"/>
      <c r="F21" s="14"/>
      <c r="G21" s="41"/>
    </row>
    <row r="22" s="1" customFormat="1" ht="15" spans="1:7">
      <c r="A22" s="4" t="s">
        <v>51</v>
      </c>
      <c r="B22" s="16"/>
      <c r="C22" s="16"/>
      <c r="D22" s="5"/>
      <c r="E22" s="6"/>
      <c r="F22" s="7" t="s">
        <v>14</v>
      </c>
      <c r="G22" s="8">
        <v>600</v>
      </c>
    </row>
    <row r="23" s="1" customFormat="1" ht="17.25" spans="1:7">
      <c r="A23" s="54" t="s">
        <v>18</v>
      </c>
      <c r="B23" s="65"/>
      <c r="C23" s="65"/>
      <c r="D23" s="55"/>
      <c r="E23" s="56"/>
      <c r="F23" s="66" t="s">
        <v>14</v>
      </c>
      <c r="G23" s="58">
        <f>SUM(G19:G22)</f>
        <v>34596.2</v>
      </c>
    </row>
    <row r="24" s="1" customFormat="1" ht="16.5" spans="1:7">
      <c r="A24" s="59"/>
      <c r="B24" s="59"/>
      <c r="C24" s="59"/>
      <c r="D24" s="59"/>
      <c r="E24" s="59"/>
      <c r="F24" s="88"/>
      <c r="G24" s="61"/>
    </row>
    <row r="25" s="1" customFormat="1" ht="15" spans="3:3">
      <c r="C25" s="64" t="s">
        <v>52</v>
      </c>
    </row>
    <row r="26" s="1" customFormat="1" ht="25.5" customHeight="1" spans="1:7">
      <c r="A26" s="25" t="s">
        <v>6</v>
      </c>
      <c r="B26" s="25" t="s">
        <v>7</v>
      </c>
      <c r="C26" s="25" t="s">
        <v>8</v>
      </c>
      <c r="D26" s="25" t="s">
        <v>9</v>
      </c>
      <c r="E26" s="26" t="s">
        <v>10</v>
      </c>
      <c r="F26" s="27"/>
      <c r="G26" s="28" t="s">
        <v>11</v>
      </c>
    </row>
    <row r="27" s="1" customFormat="1" spans="1:7">
      <c r="A27" s="29">
        <v>1</v>
      </c>
      <c r="B27" s="29" t="s">
        <v>12</v>
      </c>
      <c r="C27" s="30" t="s">
        <v>75</v>
      </c>
      <c r="D27" s="31">
        <v>68995</v>
      </c>
      <c r="E27" s="32">
        <f>(D27*0.76)-7000</f>
        <v>45436.2</v>
      </c>
      <c r="F27" s="29" t="s">
        <v>14</v>
      </c>
      <c r="G27" s="33">
        <f>E27*A27</f>
        <v>45436.2</v>
      </c>
    </row>
    <row r="28" s="1" customFormat="1" spans="1:7">
      <c r="A28" s="34"/>
      <c r="B28" s="34"/>
      <c r="C28" s="35" t="s">
        <v>76</v>
      </c>
      <c r="D28" s="36"/>
      <c r="E28" s="37"/>
      <c r="F28" s="34"/>
      <c r="G28" s="38"/>
    </row>
    <row r="29" s="1" customFormat="1" ht="15" spans="1:7">
      <c r="A29" s="14"/>
      <c r="B29" s="14"/>
      <c r="C29" s="39" t="s">
        <v>77</v>
      </c>
      <c r="D29" s="13"/>
      <c r="E29" s="40"/>
      <c r="F29" s="14"/>
      <c r="G29" s="41"/>
    </row>
    <row r="30" s="1" customFormat="1" ht="15" spans="1:7">
      <c r="A30" s="4" t="s">
        <v>51</v>
      </c>
      <c r="B30" s="16"/>
      <c r="C30" s="16"/>
      <c r="D30" s="5"/>
      <c r="E30" s="6"/>
      <c r="F30" s="7" t="s">
        <v>14</v>
      </c>
      <c r="G30" s="8">
        <v>600</v>
      </c>
    </row>
    <row r="31" s="1" customFormat="1" ht="17.25" spans="1:7">
      <c r="A31" s="54" t="s">
        <v>18</v>
      </c>
      <c r="B31" s="65"/>
      <c r="C31" s="65"/>
      <c r="D31" s="55"/>
      <c r="E31" s="56"/>
      <c r="F31" s="66" t="s">
        <v>14</v>
      </c>
      <c r="G31" s="58">
        <f>SUM(G27:G30)</f>
        <v>46036.2</v>
      </c>
    </row>
    <row r="32" s="1" customFormat="1" ht="16.5" spans="1:7">
      <c r="A32" s="59"/>
      <c r="B32" s="59"/>
      <c r="C32" s="59"/>
      <c r="D32" s="59"/>
      <c r="E32" s="59"/>
      <c r="F32" s="88"/>
      <c r="G32" s="61"/>
    </row>
    <row r="33" s="1" customFormat="1" spans="1:1">
      <c r="A33" s="1" t="s">
        <v>19</v>
      </c>
    </row>
    <row r="34" s="1" customFormat="1" spans="2:2">
      <c r="B34" s="1" t="s">
        <v>20</v>
      </c>
    </row>
    <row r="36" s="1" customFormat="1" spans="1:1">
      <c r="A36" s="1" t="s">
        <v>60</v>
      </c>
    </row>
    <row r="37" s="2" customFormat="1" spans="2:2">
      <c r="B37" s="1" t="s">
        <v>80</v>
      </c>
    </row>
    <row r="38" s="2" customFormat="1" spans="2:2">
      <c r="B38" s="1" t="s">
        <v>81</v>
      </c>
    </row>
    <row r="39" s="2" customFormat="1" spans="2:2">
      <c r="B39" s="1" t="s">
        <v>82</v>
      </c>
    </row>
    <row r="41" s="1" customFormat="1" spans="1:1">
      <c r="A41" s="1" t="s">
        <v>21</v>
      </c>
    </row>
    <row r="42" s="2" customFormat="1" spans="2:2">
      <c r="B42" s="1" t="s">
        <v>409</v>
      </c>
    </row>
    <row r="43" s="2" customFormat="1" spans="2:2">
      <c r="B43" s="1"/>
    </row>
    <row r="44" s="1" customFormat="1" spans="1:1">
      <c r="A44" s="1" t="s">
        <v>23</v>
      </c>
    </row>
    <row r="45" s="1" customFormat="1" spans="2:2">
      <c r="B45" s="1" t="s">
        <v>24</v>
      </c>
    </row>
    <row r="47" s="1" customFormat="1" spans="2:2">
      <c r="B47" s="1" t="s">
        <v>25</v>
      </c>
    </row>
    <row r="49" s="1" customFormat="1" spans="2:2">
      <c r="B49" s="1" t="s">
        <v>26</v>
      </c>
    </row>
    <row r="50" s="2" customFormat="1" spans="2:2">
      <c r="B50" s="1"/>
    </row>
    <row r="51" s="2" customFormat="1" spans="2:2">
      <c r="B51" s="1"/>
    </row>
    <row r="54" s="1" customFormat="1" spans="1:1">
      <c r="A54" s="1" t="s">
        <v>27</v>
      </c>
    </row>
    <row r="57" s="1" customFormat="1" spans="1:1">
      <c r="A57" s="1" t="s">
        <v>28</v>
      </c>
    </row>
    <row r="58" s="1" customFormat="1" spans="1:1">
      <c r="A58" s="1" t="s">
        <v>29</v>
      </c>
    </row>
    <row r="62" s="1" customFormat="1" spans="1:4">
      <c r="A62" s="1" t="s">
        <v>30</v>
      </c>
      <c r="D62" s="1" t="s">
        <v>31</v>
      </c>
    </row>
    <row r="65" s="1" customFormat="1" spans="1:4">
      <c r="A65" s="1" t="s">
        <v>32</v>
      </c>
      <c r="D65" s="1" t="s">
        <v>33</v>
      </c>
    </row>
    <row r="66" s="1" customFormat="1" spans="1:4">
      <c r="A66" s="1" t="s">
        <v>34</v>
      </c>
      <c r="D66" s="1" t="s">
        <v>35</v>
      </c>
    </row>
    <row r="67" s="2" customFormat="1" spans="1:4">
      <c r="A67" s="1"/>
      <c r="D67" s="1"/>
    </row>
    <row r="68" s="2" customFormat="1" spans="1:4">
      <c r="A68" s="1"/>
      <c r="D68" s="1"/>
    </row>
    <row r="71" s="1" customFormat="1" spans="1:5">
      <c r="A71" s="1" t="s">
        <v>503</v>
      </c>
      <c r="D71" s="1" t="s">
        <v>37</v>
      </c>
      <c r="E71" s="1" t="s">
        <v>38</v>
      </c>
    </row>
    <row r="72" s="1" customFormat="1" spans="1:5">
      <c r="A72" s="1" t="s">
        <v>160</v>
      </c>
      <c r="E72" s="1" t="s">
        <v>40</v>
      </c>
    </row>
  </sheetData>
  <mergeCells count="17">
    <mergeCell ref="A4:B4"/>
    <mergeCell ref="A22:E22"/>
    <mergeCell ref="A23:E23"/>
    <mergeCell ref="A30:E30"/>
    <mergeCell ref="A31:E31"/>
    <mergeCell ref="A19:A21"/>
    <mergeCell ref="A27:A29"/>
    <mergeCell ref="B19:B21"/>
    <mergeCell ref="B27:B29"/>
    <mergeCell ref="D19:D21"/>
    <mergeCell ref="D27:D29"/>
    <mergeCell ref="E19:E21"/>
    <mergeCell ref="E27:E29"/>
    <mergeCell ref="F19:F21"/>
    <mergeCell ref="F27:F29"/>
    <mergeCell ref="G19:G21"/>
    <mergeCell ref="G27:G29"/>
  </mergeCells>
  <pageMargins left="0.393055555555556" right="0.17" top="0.84" bottom="0.590277777777778" header="0.5" footer="0.196527777777778"/>
  <pageSetup paperSize="1" scale="67" orientation="portrait" horizontalDpi="120" verticalDpi="7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0"/>
  <sheetViews>
    <sheetView workbookViewId="0">
      <selection activeCell="A7" sqref="A7"/>
    </sheetView>
  </sheetViews>
  <sheetFormatPr defaultColWidth="9.14285714285714" defaultRowHeight="14.25" outlineLevelCol="6"/>
  <cols>
    <col min="1" max="1" width="6.57142857142857" style="1" customWidth="1"/>
    <col min="2" max="2" width="11.4285714285714" style="1" customWidth="1"/>
    <col min="3" max="3" width="53.1428571428571" style="1" customWidth="1"/>
    <col min="4" max="4" width="12.5714285714286" style="1" customWidth="1"/>
    <col min="5" max="5" width="15.1428571428571" style="1" customWidth="1"/>
    <col min="6" max="6" width="5.71428571428571" style="1" customWidth="1"/>
    <col min="7" max="7" width="17.4285714285714" style="1" customWidth="1"/>
    <col min="8" max="16384" width="9.14285714285714" style="1"/>
  </cols>
  <sheetData>
    <row r="4" spans="1:2">
      <c r="A4" s="24">
        <v>45750</v>
      </c>
      <c r="B4" s="24"/>
    </row>
    <row r="5" spans="1:2">
      <c r="A5" s="24"/>
      <c r="B5" s="24"/>
    </row>
    <row r="6" spans="1:2">
      <c r="A6" s="24"/>
      <c r="B6" s="24"/>
    </row>
    <row r="7" spans="1:1">
      <c r="A7" s="1" t="s">
        <v>128</v>
      </c>
    </row>
    <row r="8" spans="1:1">
      <c r="A8" s="1" t="s">
        <v>129</v>
      </c>
    </row>
    <row r="9" spans="1:1">
      <c r="A9" s="1" t="s">
        <v>130</v>
      </c>
    </row>
    <row r="10" spans="1:1">
      <c r="A10" s="1" t="s">
        <v>131</v>
      </c>
    </row>
    <row r="13" spans="1:1">
      <c r="A13" s="1" t="s">
        <v>2</v>
      </c>
    </row>
    <row r="15" spans="2:2">
      <c r="B15" s="1" t="s">
        <v>3</v>
      </c>
    </row>
    <row r="16" spans="2:2">
      <c r="B16" s="1" t="s">
        <v>4</v>
      </c>
    </row>
    <row r="19" spans="1:1">
      <c r="A19" s="1" t="s">
        <v>86</v>
      </c>
    </row>
    <row r="20" ht="15" spans="3:3">
      <c r="C20" s="23"/>
    </row>
    <row r="21" ht="25.5" customHeight="1" spans="1:7">
      <c r="A21" s="25" t="s">
        <v>6</v>
      </c>
      <c r="B21" s="25" t="s">
        <v>7</v>
      </c>
      <c r="C21" s="25" t="s">
        <v>8</v>
      </c>
      <c r="D21" s="25" t="s">
        <v>9</v>
      </c>
      <c r="E21" s="26" t="s">
        <v>10</v>
      </c>
      <c r="F21" s="27"/>
      <c r="G21" s="28" t="s">
        <v>11</v>
      </c>
    </row>
    <row r="22" spans="1:7">
      <c r="A22" s="29">
        <v>2</v>
      </c>
      <c r="B22" s="29" t="s">
        <v>12</v>
      </c>
      <c r="C22" s="30" t="s">
        <v>132</v>
      </c>
      <c r="D22" s="31">
        <v>165995</v>
      </c>
      <c r="E22" s="32">
        <f>(D22*0.76)-14000</f>
        <v>112156.2</v>
      </c>
      <c r="F22" s="29" t="s">
        <v>14</v>
      </c>
      <c r="G22" s="33">
        <f>E22*A22</f>
        <v>224312.4</v>
      </c>
    </row>
    <row r="23" spans="1:7">
      <c r="A23" s="34"/>
      <c r="B23" s="34"/>
      <c r="C23" s="35" t="s">
        <v>133</v>
      </c>
      <c r="D23" s="36"/>
      <c r="E23" s="37"/>
      <c r="F23" s="34"/>
      <c r="G23" s="38"/>
    </row>
    <row r="24" ht="15" spans="1:7">
      <c r="A24" s="14"/>
      <c r="B24" s="14"/>
      <c r="C24" s="39" t="s">
        <v>134</v>
      </c>
      <c r="D24" s="13"/>
      <c r="E24" s="40"/>
      <c r="F24" s="14"/>
      <c r="G24" s="41"/>
    </row>
    <row r="25" customFormat="1" ht="15" spans="1:7">
      <c r="A25" s="29">
        <v>2</v>
      </c>
      <c r="B25" s="29" t="s">
        <v>12</v>
      </c>
      <c r="C25" s="30" t="s">
        <v>135</v>
      </c>
      <c r="D25" s="31">
        <v>113195</v>
      </c>
      <c r="E25" s="32">
        <f>(D25*0.76)-7000</f>
        <v>79028.2</v>
      </c>
      <c r="F25" s="29" t="s">
        <v>14</v>
      </c>
      <c r="G25" s="33">
        <f>E25*A25</f>
        <v>158056.4</v>
      </c>
    </row>
    <row r="26" customFormat="1" ht="15" spans="1:7">
      <c r="A26" s="34"/>
      <c r="B26" s="34"/>
      <c r="C26" s="35" t="s">
        <v>133</v>
      </c>
      <c r="D26" s="36"/>
      <c r="E26" s="37"/>
      <c r="F26" s="34"/>
      <c r="G26" s="38"/>
    </row>
    <row r="27" customFormat="1" ht="15.75" spans="1:7">
      <c r="A27" s="14"/>
      <c r="B27" s="14"/>
      <c r="C27" s="39" t="s">
        <v>136</v>
      </c>
      <c r="D27" s="13"/>
      <c r="E27" s="40"/>
      <c r="F27" s="14"/>
      <c r="G27" s="41"/>
    </row>
    <row r="28" ht="15" spans="1:7">
      <c r="A28" s="4" t="s">
        <v>51</v>
      </c>
      <c r="B28" s="16"/>
      <c r="C28" s="16"/>
      <c r="D28" s="5"/>
      <c r="E28" s="6"/>
      <c r="F28" s="17" t="s">
        <v>14</v>
      </c>
      <c r="G28" s="8">
        <v>600</v>
      </c>
    </row>
    <row r="29" ht="17.25" spans="1:7">
      <c r="A29" s="54" t="s">
        <v>18</v>
      </c>
      <c r="B29" s="65"/>
      <c r="C29" s="65"/>
      <c r="D29" s="55"/>
      <c r="E29" s="56"/>
      <c r="F29" s="66" t="s">
        <v>14</v>
      </c>
      <c r="G29" s="58">
        <f>SUM(G22:G28)</f>
        <v>382968.8</v>
      </c>
    </row>
    <row r="30" ht="16.5" spans="1:7">
      <c r="A30" s="59"/>
      <c r="B30" s="59"/>
      <c r="C30" s="59"/>
      <c r="D30" s="59"/>
      <c r="E30" s="59"/>
      <c r="F30" s="88"/>
      <c r="G30" s="61"/>
    </row>
    <row r="31" spans="1:1">
      <c r="A31" s="1" t="s">
        <v>19</v>
      </c>
    </row>
    <row r="32" spans="2:2">
      <c r="B32" s="1" t="s">
        <v>20</v>
      </c>
    </row>
    <row r="34" spans="1:1">
      <c r="A34" s="1" t="s">
        <v>60</v>
      </c>
    </row>
    <row r="35" spans="2:2">
      <c r="B35" s="18" t="s">
        <v>137</v>
      </c>
    </row>
    <row r="36" spans="2:2">
      <c r="B36" s="19" t="s">
        <v>138</v>
      </c>
    </row>
    <row r="37" spans="2:2">
      <c r="B37" s="19" t="s">
        <v>139</v>
      </c>
    </row>
    <row r="39" spans="1:1">
      <c r="A39" s="1" t="s">
        <v>21</v>
      </c>
    </row>
    <row r="40" customFormat="1" ht="15" spans="1:2">
      <c r="A40" s="1"/>
      <c r="B40" s="1" t="s">
        <v>140</v>
      </c>
    </row>
    <row r="41" s="2" customFormat="1" spans="2:2">
      <c r="B41" s="1"/>
    </row>
    <row r="42" spans="1:1">
      <c r="A42" s="1" t="s">
        <v>23</v>
      </c>
    </row>
    <row r="43" spans="2:2">
      <c r="B43" s="1" t="s">
        <v>24</v>
      </c>
    </row>
    <row r="44" s="2" customFormat="1" spans="2:2">
      <c r="B44" s="23"/>
    </row>
    <row r="45" spans="2:2">
      <c r="B45" s="1" t="s">
        <v>25</v>
      </c>
    </row>
    <row r="47" spans="2:2">
      <c r="B47" s="1" t="s">
        <v>26</v>
      </c>
    </row>
    <row r="49" spans="2:2">
      <c r="B49" s="114" t="s">
        <v>141</v>
      </c>
    </row>
    <row r="50" spans="2:2">
      <c r="B50" s="114"/>
    </row>
    <row r="51" spans="2:2">
      <c r="B51" s="114"/>
    </row>
    <row r="54" spans="1:1">
      <c r="A54" s="1" t="s">
        <v>27</v>
      </c>
    </row>
    <row r="57" spans="1:1">
      <c r="A57" s="1" t="s">
        <v>28</v>
      </c>
    </row>
    <row r="58" spans="1:1">
      <c r="A58" s="1" t="s">
        <v>29</v>
      </c>
    </row>
    <row r="61" spans="1:4">
      <c r="A61" s="1" t="s">
        <v>30</v>
      </c>
      <c r="D61" s="1" t="s">
        <v>31</v>
      </c>
    </row>
    <row r="64" spans="1:4">
      <c r="A64" s="1" t="s">
        <v>32</v>
      </c>
      <c r="D64" s="1" t="s">
        <v>33</v>
      </c>
    </row>
    <row r="65" spans="1:4">
      <c r="A65" s="1" t="s">
        <v>34</v>
      </c>
      <c r="D65" s="1" t="s">
        <v>35</v>
      </c>
    </row>
    <row r="69" spans="1:5">
      <c r="A69" s="1" t="s">
        <v>142</v>
      </c>
      <c r="D69" s="1" t="s">
        <v>37</v>
      </c>
      <c r="E69" s="1" t="s">
        <v>38</v>
      </c>
    </row>
    <row r="70" spans="1:5">
      <c r="A70" s="1" t="s">
        <v>143</v>
      </c>
      <c r="E70" s="1" t="s">
        <v>40</v>
      </c>
    </row>
  </sheetData>
  <mergeCells count="15">
    <mergeCell ref="A4:B4"/>
    <mergeCell ref="A28:E28"/>
    <mergeCell ref="A29:E29"/>
    <mergeCell ref="A22:A24"/>
    <mergeCell ref="A25:A27"/>
    <mergeCell ref="B22:B24"/>
    <mergeCell ref="B25:B27"/>
    <mergeCell ref="D22:D24"/>
    <mergeCell ref="D25:D27"/>
    <mergeCell ref="E22:E24"/>
    <mergeCell ref="E25:E27"/>
    <mergeCell ref="F22:F24"/>
    <mergeCell ref="F25:F27"/>
    <mergeCell ref="G22:G24"/>
    <mergeCell ref="G25:G27"/>
  </mergeCells>
  <pageMargins left="0.393055555555556" right="0.17" top="0.84" bottom="0.590277777777778" header="0.5" footer="0.196527777777778"/>
  <pageSetup paperSize="1" scale="70" orientation="portrait" horizontalDpi="120" verticalDpi="72"/>
  <headerFooter alignWithMargins="0"/>
</worksheet>
</file>

<file path=xl/worksheets/sheet9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5"/>
  <sheetViews>
    <sheetView workbookViewId="0">
      <selection activeCell="A7" sqref="A7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45.1428571428571" style="1" customWidth="1"/>
    <col min="4" max="4" width="12" style="1" customWidth="1"/>
    <col min="5" max="5" width="14.1428571428571" style="1" customWidth="1"/>
    <col min="6" max="6" width="14.4380952380952" style="1" customWidth="1"/>
    <col min="7" max="7" width="5.66666666666667" style="1" customWidth="1"/>
    <col min="8" max="8" width="15.4380952380952" style="1" customWidth="1"/>
    <col min="9" max="16384" width="9.1047619047619" style="1"/>
  </cols>
  <sheetData>
    <row r="4" spans="1:2">
      <c r="A4" s="24">
        <v>45777</v>
      </c>
      <c r="B4" s="24"/>
    </row>
    <row r="5" spans="1:2">
      <c r="A5" s="24"/>
      <c r="B5" s="24"/>
    </row>
    <row r="7" spans="1:1">
      <c r="A7" s="1" t="s">
        <v>504</v>
      </c>
    </row>
    <row r="8" spans="1:1">
      <c r="A8" s="1" t="s">
        <v>505</v>
      </c>
    </row>
    <row r="9" spans="1:1">
      <c r="A9" s="1" t="s">
        <v>506</v>
      </c>
    </row>
    <row r="10" spans="1:1">
      <c r="A10" s="1" t="s">
        <v>507</v>
      </c>
    </row>
    <row r="11" spans="1:1">
      <c r="A11" s="1" t="s">
        <v>508</v>
      </c>
    </row>
    <row r="14" spans="1:1">
      <c r="A14" s="1" t="s">
        <v>2</v>
      </c>
    </row>
    <row r="17" spans="2:2">
      <c r="B17" s="1" t="s">
        <v>3</v>
      </c>
    </row>
    <row r="18" spans="2:2">
      <c r="B18" s="1" t="s">
        <v>4</v>
      </c>
    </row>
    <row r="21" spans="1:1">
      <c r="A21" s="1" t="s">
        <v>5</v>
      </c>
    </row>
    <row r="22" ht="15"/>
    <row r="23" ht="25.5" customHeight="1" spans="1:8">
      <c r="A23" s="25" t="s">
        <v>6</v>
      </c>
      <c r="B23" s="25" t="s">
        <v>7</v>
      </c>
      <c r="C23" s="25" t="s">
        <v>8</v>
      </c>
      <c r="D23" s="25" t="s">
        <v>9</v>
      </c>
      <c r="E23" s="25" t="s">
        <v>188</v>
      </c>
      <c r="F23" s="26" t="s">
        <v>10</v>
      </c>
      <c r="G23" s="27"/>
      <c r="H23" s="28" t="s">
        <v>11</v>
      </c>
    </row>
    <row r="24" spans="1:8">
      <c r="A24" s="93">
        <v>7</v>
      </c>
      <c r="B24" s="93" t="s">
        <v>12</v>
      </c>
      <c r="C24" s="92" t="s">
        <v>335</v>
      </c>
      <c r="D24" s="94">
        <v>14995</v>
      </c>
      <c r="E24" s="44">
        <f>D24/1.12</f>
        <v>13388.3928571429</v>
      </c>
      <c r="F24" s="32">
        <f>E24*0.7</f>
        <v>9371.875</v>
      </c>
      <c r="G24" s="29" t="s">
        <v>14</v>
      </c>
      <c r="H24" s="45">
        <f>F24*A24</f>
        <v>65603.125</v>
      </c>
    </row>
    <row r="25" spans="1:8">
      <c r="A25" s="95"/>
      <c r="B25" s="95"/>
      <c r="C25" s="90" t="s">
        <v>336</v>
      </c>
      <c r="D25" s="96"/>
      <c r="E25" s="48"/>
      <c r="F25" s="37"/>
      <c r="G25" s="34"/>
      <c r="H25" s="49"/>
    </row>
    <row r="26" spans="1:8">
      <c r="A26" s="95"/>
      <c r="B26" s="95"/>
      <c r="C26" s="90" t="s">
        <v>337</v>
      </c>
      <c r="D26" s="96"/>
      <c r="E26" s="48"/>
      <c r="F26" s="37"/>
      <c r="G26" s="34"/>
      <c r="H26" s="49"/>
    </row>
    <row r="27" ht="15" spans="1:8">
      <c r="A27" s="97"/>
      <c r="B27" s="97"/>
      <c r="C27" s="91" t="s">
        <v>338</v>
      </c>
      <c r="D27" s="98"/>
      <c r="E27" s="48"/>
      <c r="F27" s="37"/>
      <c r="G27" s="34"/>
      <c r="H27" s="49"/>
    </row>
    <row r="28" ht="15" spans="1:8">
      <c r="A28" s="4" t="s">
        <v>51</v>
      </c>
      <c r="B28" s="16"/>
      <c r="C28" s="16"/>
      <c r="D28" s="5"/>
      <c r="E28" s="5"/>
      <c r="F28" s="6"/>
      <c r="G28" s="7" t="s">
        <v>14</v>
      </c>
      <c r="H28" s="8">
        <v>600</v>
      </c>
    </row>
    <row r="29" ht="17.25" spans="1:8">
      <c r="A29" s="54" t="s">
        <v>18</v>
      </c>
      <c r="B29" s="65"/>
      <c r="C29" s="65"/>
      <c r="D29" s="55"/>
      <c r="E29" s="55"/>
      <c r="F29" s="56"/>
      <c r="G29" s="66" t="s">
        <v>14</v>
      </c>
      <c r="H29" s="58">
        <f>SUM(H24:H28)</f>
        <v>66203.125</v>
      </c>
    </row>
    <row r="30" ht="16.5" spans="1:8">
      <c r="A30" s="59"/>
      <c r="B30" s="59"/>
      <c r="C30" s="59"/>
      <c r="D30" s="59"/>
      <c r="E30" s="59"/>
      <c r="F30" s="59"/>
      <c r="G30" s="88"/>
      <c r="H30" s="61"/>
    </row>
    <row r="31" spans="1:1">
      <c r="A31" s="1" t="s">
        <v>19</v>
      </c>
    </row>
    <row r="32" spans="2:2">
      <c r="B32" s="1" t="s">
        <v>20</v>
      </c>
    </row>
    <row r="34" spans="1:1">
      <c r="A34" s="1" t="s">
        <v>21</v>
      </c>
    </row>
    <row r="35" spans="2:2">
      <c r="B35" s="1" t="s">
        <v>339</v>
      </c>
    </row>
    <row r="37" spans="1:1">
      <c r="A37" s="1" t="s">
        <v>23</v>
      </c>
    </row>
    <row r="38" spans="2:2">
      <c r="B38" s="1" t="s">
        <v>509</v>
      </c>
    </row>
    <row r="40" spans="2:2">
      <c r="B40" s="1" t="s">
        <v>25</v>
      </c>
    </row>
    <row r="42" spans="2:2">
      <c r="B42" s="1" t="s">
        <v>26</v>
      </c>
    </row>
    <row r="48" spans="1:1">
      <c r="A48" s="1" t="s">
        <v>27</v>
      </c>
    </row>
    <row r="51" spans="1:1">
      <c r="A51" s="1" t="s">
        <v>28</v>
      </c>
    </row>
    <row r="52" spans="1:1">
      <c r="A52" s="1" t="s">
        <v>29</v>
      </c>
    </row>
    <row r="55" spans="1:4">
      <c r="A55" s="1" t="s">
        <v>510</v>
      </c>
      <c r="D55" s="1" t="s">
        <v>31</v>
      </c>
    </row>
    <row r="58" spans="1:4">
      <c r="A58" s="1" t="s">
        <v>32</v>
      </c>
      <c r="D58" s="1" t="s">
        <v>33</v>
      </c>
    </row>
    <row r="59" spans="1:4">
      <c r="A59" s="1" t="s">
        <v>34</v>
      </c>
      <c r="D59" s="1" t="s">
        <v>35</v>
      </c>
    </row>
    <row r="64" spans="1:6">
      <c r="A64" s="1" t="s">
        <v>511</v>
      </c>
      <c r="D64" s="1" t="s">
        <v>37</v>
      </c>
      <c r="F64" s="1" t="s">
        <v>38</v>
      </c>
    </row>
    <row r="65" spans="1:6">
      <c r="A65" s="1" t="s">
        <v>341</v>
      </c>
      <c r="F65" s="1" t="s">
        <v>40</v>
      </c>
    </row>
  </sheetData>
  <mergeCells count="10">
    <mergeCell ref="A4:B4"/>
    <mergeCell ref="A28:F28"/>
    <mergeCell ref="A29:F29"/>
    <mergeCell ref="A24:A27"/>
    <mergeCell ref="B24:B27"/>
    <mergeCell ref="D24:D27"/>
    <mergeCell ref="E24:E27"/>
    <mergeCell ref="F24:F27"/>
    <mergeCell ref="G24:G27"/>
    <mergeCell ref="H24:H27"/>
  </mergeCells>
  <pageMargins left="0.393055555555556" right="0.17" top="0.84" bottom="0.590277777777778" header="0.5" footer="0.13"/>
  <pageSetup paperSize="1" scale="75" orientation="portrait"/>
  <headerFooter alignWithMargins="0" scaleWithDoc="0"/>
</worksheet>
</file>

<file path=xl/worksheets/sheet9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6"/>
  <sheetViews>
    <sheetView topLeftCell="A4" workbookViewId="0">
      <selection activeCell="A7" sqref="A7"/>
    </sheetView>
  </sheetViews>
  <sheetFormatPr defaultColWidth="9.14285714285714" defaultRowHeight="14.25" outlineLevelCol="6"/>
  <cols>
    <col min="1" max="1" width="6.57142857142857" style="1" customWidth="1"/>
    <col min="2" max="2" width="11.4285714285714" style="1" customWidth="1"/>
    <col min="3" max="3" width="52.7142857142857" style="1" customWidth="1"/>
    <col min="4" max="4" width="12.5714285714286" style="1" customWidth="1"/>
    <col min="5" max="5" width="16.1428571428571" style="1" customWidth="1"/>
    <col min="6" max="6" width="5.71428571428571" style="1" customWidth="1"/>
    <col min="7" max="7" width="17.7142857142857" style="1" customWidth="1"/>
    <col min="8" max="16384" width="9.14285714285714" style="1"/>
  </cols>
  <sheetData>
    <row r="4" spans="1:2">
      <c r="A4" s="24">
        <v>45777</v>
      </c>
      <c r="B4" s="24"/>
    </row>
    <row r="5" spans="1:2">
      <c r="A5" s="24"/>
      <c r="B5" s="24"/>
    </row>
    <row r="6" spans="1:2">
      <c r="A6" s="24"/>
      <c r="B6" s="24"/>
    </row>
    <row r="7" spans="1:2">
      <c r="A7" s="24" t="s">
        <v>512</v>
      </c>
      <c r="B7" s="24"/>
    </row>
    <row r="8" spans="1:2">
      <c r="A8" s="24" t="s">
        <v>513</v>
      </c>
      <c r="B8" s="24"/>
    </row>
    <row r="9" spans="1:1">
      <c r="A9" s="1" t="s">
        <v>514</v>
      </c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8" spans="1:1">
      <c r="A18" s="1" t="s">
        <v>102</v>
      </c>
    </row>
    <row r="19" ht="15" spans="3:3">
      <c r="C19" s="23"/>
    </row>
    <row r="20" ht="25.5" customHeight="1" spans="1:7">
      <c r="A20" s="25" t="s">
        <v>6</v>
      </c>
      <c r="B20" s="25" t="s">
        <v>7</v>
      </c>
      <c r="C20" s="25" t="s">
        <v>8</v>
      </c>
      <c r="D20" s="25" t="s">
        <v>9</v>
      </c>
      <c r="E20" s="26" t="s">
        <v>10</v>
      </c>
      <c r="F20" s="27"/>
      <c r="G20" s="28" t="s">
        <v>11</v>
      </c>
    </row>
    <row r="21" spans="1:7">
      <c r="A21" s="29">
        <v>1</v>
      </c>
      <c r="B21" s="29" t="s">
        <v>12</v>
      </c>
      <c r="C21" s="30" t="s">
        <v>68</v>
      </c>
      <c r="D21" s="31">
        <v>49995</v>
      </c>
      <c r="E21" s="32">
        <f>(D21*0.76)-4000</f>
        <v>33996.2</v>
      </c>
      <c r="F21" s="29" t="s">
        <v>14</v>
      </c>
      <c r="G21" s="33">
        <f>E21*A21</f>
        <v>33996.2</v>
      </c>
    </row>
    <row r="22" spans="1:7">
      <c r="A22" s="34"/>
      <c r="B22" s="34"/>
      <c r="C22" s="35" t="s">
        <v>69</v>
      </c>
      <c r="D22" s="36"/>
      <c r="E22" s="37"/>
      <c r="F22" s="34"/>
      <c r="G22" s="38"/>
    </row>
    <row r="23" ht="15" spans="1:7">
      <c r="A23" s="14"/>
      <c r="B23" s="14"/>
      <c r="C23" s="39" t="s">
        <v>70</v>
      </c>
      <c r="D23" s="13"/>
      <c r="E23" s="40"/>
      <c r="F23" s="14"/>
      <c r="G23" s="41"/>
    </row>
    <row r="24" customFormat="1" ht="15" spans="1:7">
      <c r="A24" s="29">
        <v>1</v>
      </c>
      <c r="B24" s="29" t="s">
        <v>12</v>
      </c>
      <c r="C24" s="30" t="s">
        <v>71</v>
      </c>
      <c r="D24" s="31">
        <v>32995</v>
      </c>
      <c r="E24" s="32">
        <f>(D24*0.76)-4000</f>
        <v>21076.2</v>
      </c>
      <c r="F24" s="29" t="s">
        <v>14</v>
      </c>
      <c r="G24" s="33">
        <f>E24*A24</f>
        <v>21076.2</v>
      </c>
    </row>
    <row r="25" customFormat="1" ht="15" spans="1:7">
      <c r="A25" s="34"/>
      <c r="B25" s="34"/>
      <c r="C25" s="35" t="s">
        <v>72</v>
      </c>
      <c r="D25" s="36"/>
      <c r="E25" s="37"/>
      <c r="F25" s="34"/>
      <c r="G25" s="38"/>
    </row>
    <row r="26" customFormat="1" ht="15.75" spans="1:7">
      <c r="A26" s="14"/>
      <c r="B26" s="14"/>
      <c r="C26" s="39" t="s">
        <v>73</v>
      </c>
      <c r="D26" s="13"/>
      <c r="E26" s="40"/>
      <c r="F26" s="14"/>
      <c r="G26" s="41"/>
    </row>
    <row r="27" s="1" customFormat="1" ht="17.25" spans="1:7">
      <c r="A27" s="54" t="s">
        <v>18</v>
      </c>
      <c r="B27" s="65"/>
      <c r="C27" s="65"/>
      <c r="D27" s="55"/>
      <c r="E27" s="56"/>
      <c r="F27" s="66" t="s">
        <v>14</v>
      </c>
      <c r="G27" s="58">
        <f>SUM(G21:G26)</f>
        <v>55072.4</v>
      </c>
    </row>
    <row r="28" s="1" customFormat="1" ht="15" spans="1:7">
      <c r="A28" s="9" t="s">
        <v>103</v>
      </c>
      <c r="B28" s="10"/>
      <c r="C28" s="11"/>
      <c r="D28" s="12"/>
      <c r="E28" s="13"/>
      <c r="F28" s="14" t="s">
        <v>14</v>
      </c>
      <c r="G28" s="15">
        <v>34150</v>
      </c>
    </row>
    <row r="29" s="1" customFormat="1" ht="15" spans="1:7">
      <c r="A29" s="4" t="s">
        <v>51</v>
      </c>
      <c r="B29" s="16"/>
      <c r="C29" s="16"/>
      <c r="D29" s="5"/>
      <c r="E29" s="6"/>
      <c r="F29" s="17" t="s">
        <v>14</v>
      </c>
      <c r="G29" s="8">
        <v>600</v>
      </c>
    </row>
    <row r="30" s="1" customFormat="1" ht="17.25" spans="1:7">
      <c r="A30" s="54" t="s">
        <v>104</v>
      </c>
      <c r="B30" s="65"/>
      <c r="C30" s="65"/>
      <c r="D30" s="55"/>
      <c r="E30" s="56"/>
      <c r="F30" s="57" t="s">
        <v>14</v>
      </c>
      <c r="G30" s="58">
        <f>SUM(G27:G29)</f>
        <v>89822.4</v>
      </c>
    </row>
    <row r="31" s="2" customFormat="1" ht="16.5" spans="1:7">
      <c r="A31" s="59"/>
      <c r="B31" s="59"/>
      <c r="C31" s="59"/>
      <c r="D31" s="59"/>
      <c r="E31" s="59"/>
      <c r="F31" s="60"/>
      <c r="G31" s="61"/>
    </row>
    <row r="32" spans="1:1">
      <c r="A32" s="1" t="s">
        <v>19</v>
      </c>
    </row>
    <row r="33" spans="2:2">
      <c r="B33" s="1" t="s">
        <v>20</v>
      </c>
    </row>
    <row r="35" spans="1:1">
      <c r="A35" s="1" t="s">
        <v>21</v>
      </c>
    </row>
    <row r="36" spans="2:2">
      <c r="B36" s="1" t="s">
        <v>83</v>
      </c>
    </row>
    <row r="38" spans="1:1">
      <c r="A38" s="1" t="s">
        <v>23</v>
      </c>
    </row>
    <row r="39" spans="2:2">
      <c r="B39" s="1" t="s">
        <v>24</v>
      </c>
    </row>
    <row r="40" spans="2:2">
      <c r="B40" s="23" t="s">
        <v>213</v>
      </c>
    </row>
    <row r="41" spans="2:2">
      <c r="B41" s="23"/>
    </row>
    <row r="42" spans="2:2">
      <c r="B42" s="1" t="s">
        <v>25</v>
      </c>
    </row>
    <row r="44" spans="2:2">
      <c r="B44" s="1" t="s">
        <v>26</v>
      </c>
    </row>
    <row r="50" spans="1:1">
      <c r="A50" s="1" t="s">
        <v>27</v>
      </c>
    </row>
    <row r="53" spans="1:1">
      <c r="A53" s="1" t="s">
        <v>28</v>
      </c>
    </row>
    <row r="54" spans="1:1">
      <c r="A54" s="1" t="s">
        <v>29</v>
      </c>
    </row>
    <row r="56" spans="1:4">
      <c r="A56" s="1" t="s">
        <v>96</v>
      </c>
      <c r="D56" s="1" t="s">
        <v>31</v>
      </c>
    </row>
    <row r="59" spans="1:4">
      <c r="A59" s="1" t="s">
        <v>32</v>
      </c>
      <c r="D59" s="1" t="s">
        <v>33</v>
      </c>
    </row>
    <row r="60" spans="1:4">
      <c r="A60" s="1" t="s">
        <v>34</v>
      </c>
      <c r="D60" s="1" t="s">
        <v>35</v>
      </c>
    </row>
    <row r="65" spans="1:5">
      <c r="A65" s="1" t="s">
        <v>515</v>
      </c>
      <c r="D65" s="1" t="s">
        <v>37</v>
      </c>
      <c r="E65" s="1" t="s">
        <v>38</v>
      </c>
    </row>
    <row r="66" spans="1:5">
      <c r="A66" s="1" t="s">
        <v>253</v>
      </c>
      <c r="E66" s="1" t="s">
        <v>40</v>
      </c>
    </row>
  </sheetData>
  <mergeCells count="16">
    <mergeCell ref="A4:B4"/>
    <mergeCell ref="A27:E27"/>
    <mergeCell ref="A29:E29"/>
    <mergeCell ref="A30:E30"/>
    <mergeCell ref="A21:A23"/>
    <mergeCell ref="A24:A26"/>
    <mergeCell ref="B21:B23"/>
    <mergeCell ref="B24:B26"/>
    <mergeCell ref="D21:D23"/>
    <mergeCell ref="D24:D26"/>
    <mergeCell ref="E21:E23"/>
    <mergeCell ref="E24:E26"/>
    <mergeCell ref="F21:F23"/>
    <mergeCell ref="F24:F26"/>
    <mergeCell ref="G21:G23"/>
    <mergeCell ref="G24:G26"/>
  </mergeCells>
  <pageMargins left="0.393055555555556" right="0.17" top="0.84" bottom="0.590277777777778" header="0.5" footer="0.196527777777778"/>
  <pageSetup paperSize="1" scale="74" orientation="portrait" horizontalDpi="120" verticalDpi="72"/>
  <headerFooter alignWithMargins="0"/>
</worksheet>
</file>

<file path=xl/worksheets/sheet9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7"/>
  <sheetViews>
    <sheetView topLeftCell="A32" workbookViewId="0">
      <selection activeCell="A7" sqref="A7"/>
    </sheetView>
  </sheetViews>
  <sheetFormatPr defaultColWidth="9.14285714285714" defaultRowHeight="14.25" outlineLevelCol="6"/>
  <cols>
    <col min="1" max="1" width="6.57142857142857" style="1" customWidth="1"/>
    <col min="2" max="2" width="11.4285714285714" style="1" customWidth="1"/>
    <col min="3" max="3" width="52.7142857142857" style="1" customWidth="1"/>
    <col min="4" max="4" width="12.5714285714286" style="1" customWidth="1"/>
    <col min="5" max="5" width="16.1428571428571" style="1" customWidth="1"/>
    <col min="6" max="6" width="5.71428571428571" style="1" customWidth="1"/>
    <col min="7" max="7" width="17.7142857142857" style="1" customWidth="1"/>
    <col min="8" max="16384" width="9.14285714285714" style="1"/>
  </cols>
  <sheetData>
    <row r="4" spans="1:2">
      <c r="A4" s="24">
        <v>45777</v>
      </c>
      <c r="B4" s="24"/>
    </row>
    <row r="5" spans="1:2">
      <c r="A5" s="24"/>
      <c r="B5" s="24"/>
    </row>
    <row r="6" spans="1:2">
      <c r="A6" s="24"/>
      <c r="B6" s="24"/>
    </row>
    <row r="7" spans="1:2">
      <c r="A7" s="24" t="s">
        <v>516</v>
      </c>
      <c r="B7" s="24"/>
    </row>
    <row r="8" spans="1:2">
      <c r="A8" s="24" t="s">
        <v>517</v>
      </c>
      <c r="B8" s="24"/>
    </row>
    <row r="9" spans="1:1">
      <c r="A9" s="1" t="s">
        <v>518</v>
      </c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7" spans="1:1">
      <c r="A17" s="1" t="s">
        <v>102</v>
      </c>
    </row>
    <row r="18" ht="15" spans="3:3">
      <c r="C18" s="64" t="s">
        <v>43</v>
      </c>
    </row>
    <row r="19" ht="25.5" customHeight="1" spans="1:7">
      <c r="A19" s="25" t="s">
        <v>6</v>
      </c>
      <c r="B19" s="25" t="s">
        <v>7</v>
      </c>
      <c r="C19" s="25" t="s">
        <v>8</v>
      </c>
      <c r="D19" s="25" t="s">
        <v>9</v>
      </c>
      <c r="E19" s="26" t="s">
        <v>10</v>
      </c>
      <c r="F19" s="27"/>
      <c r="G19" s="28" t="s">
        <v>11</v>
      </c>
    </row>
    <row r="20" spans="1:7">
      <c r="A20" s="29">
        <v>1</v>
      </c>
      <c r="B20" s="29" t="s">
        <v>12</v>
      </c>
      <c r="C20" s="30" t="s">
        <v>154</v>
      </c>
      <c r="D20" s="31">
        <v>41995</v>
      </c>
      <c r="E20" s="32">
        <f>(D20*0.74)-4000</f>
        <v>27076.3</v>
      </c>
      <c r="F20" s="29" t="s">
        <v>14</v>
      </c>
      <c r="G20" s="33">
        <f>E20*A20</f>
        <v>27076.3</v>
      </c>
    </row>
    <row r="21" spans="1:7">
      <c r="A21" s="34"/>
      <c r="B21" s="34"/>
      <c r="C21" s="35" t="s">
        <v>72</v>
      </c>
      <c r="D21" s="36"/>
      <c r="E21" s="37"/>
      <c r="F21" s="34"/>
      <c r="G21" s="38"/>
    </row>
    <row r="22" ht="15" spans="1:7">
      <c r="A22" s="14"/>
      <c r="B22" s="14"/>
      <c r="C22" s="39" t="s">
        <v>155</v>
      </c>
      <c r="D22" s="13"/>
      <c r="E22" s="40"/>
      <c r="F22" s="14"/>
      <c r="G22" s="41"/>
    </row>
    <row r="23" customFormat="1" ht="15" spans="1:7">
      <c r="A23" s="29">
        <v>1</v>
      </c>
      <c r="B23" s="29" t="s">
        <v>12</v>
      </c>
      <c r="C23" s="30" t="s">
        <v>250</v>
      </c>
      <c r="D23" s="31">
        <v>29995</v>
      </c>
      <c r="E23" s="32">
        <f>(D23*0.74)-4000</f>
        <v>18196.3</v>
      </c>
      <c r="F23" s="29" t="s">
        <v>14</v>
      </c>
      <c r="G23" s="33">
        <f>E23*A23</f>
        <v>18196.3</v>
      </c>
    </row>
    <row r="24" customFormat="1" ht="15" spans="1:7">
      <c r="A24" s="34"/>
      <c r="B24" s="34"/>
      <c r="C24" s="35" t="s">
        <v>72</v>
      </c>
      <c r="D24" s="36"/>
      <c r="E24" s="37"/>
      <c r="F24" s="34"/>
      <c r="G24" s="38"/>
    </row>
    <row r="25" customFormat="1" ht="15.75" spans="1:7">
      <c r="A25" s="14"/>
      <c r="B25" s="14"/>
      <c r="C25" s="39" t="s">
        <v>251</v>
      </c>
      <c r="D25" s="13"/>
      <c r="E25" s="40"/>
      <c r="F25" s="14"/>
      <c r="G25" s="41"/>
    </row>
    <row r="26" customFormat="1" ht="15" spans="1:7">
      <c r="A26" s="29">
        <v>1</v>
      </c>
      <c r="B26" s="42" t="s">
        <v>12</v>
      </c>
      <c r="C26" s="43" t="s">
        <v>111</v>
      </c>
      <c r="D26" s="44">
        <v>48695</v>
      </c>
      <c r="E26" s="32">
        <f>(D26*0.74)-1800</f>
        <v>34234.3</v>
      </c>
      <c r="F26" s="29" t="s">
        <v>14</v>
      </c>
      <c r="G26" s="45">
        <f>E26*A26</f>
        <v>34234.3</v>
      </c>
    </row>
    <row r="27" customFormat="1" ht="15" spans="1:7">
      <c r="A27" s="34"/>
      <c r="B27" s="46"/>
      <c r="C27" s="47" t="s">
        <v>45</v>
      </c>
      <c r="D27" s="48"/>
      <c r="E27" s="37"/>
      <c r="F27" s="34"/>
      <c r="G27" s="49"/>
    </row>
    <row r="28" customFormat="1" ht="15" spans="1:7">
      <c r="A28" s="34"/>
      <c r="B28" s="46"/>
      <c r="C28" s="47" t="s">
        <v>112</v>
      </c>
      <c r="D28" s="48"/>
      <c r="E28" s="37"/>
      <c r="F28" s="34"/>
      <c r="G28" s="49"/>
    </row>
    <row r="29" customFormat="1" ht="15.75" spans="1:7">
      <c r="A29" s="14"/>
      <c r="B29" s="50"/>
      <c r="C29" s="51" t="s">
        <v>113</v>
      </c>
      <c r="D29" s="52"/>
      <c r="E29" s="40"/>
      <c r="F29" s="14"/>
      <c r="G29" s="53"/>
    </row>
    <row r="30" s="1" customFormat="1" ht="17.25" spans="1:7">
      <c r="A30" s="54" t="s">
        <v>18</v>
      </c>
      <c r="B30" s="65"/>
      <c r="C30" s="65"/>
      <c r="D30" s="55"/>
      <c r="E30" s="56"/>
      <c r="F30" s="66" t="s">
        <v>14</v>
      </c>
      <c r="G30" s="58">
        <f>SUM(G20:G29)</f>
        <v>79506.9</v>
      </c>
    </row>
    <row r="31" s="1" customFormat="1" ht="15" spans="1:7">
      <c r="A31" s="9" t="s">
        <v>103</v>
      </c>
      <c r="B31" s="10"/>
      <c r="C31" s="11"/>
      <c r="D31" s="12"/>
      <c r="E31" s="13"/>
      <c r="F31" s="14" t="s">
        <v>14</v>
      </c>
      <c r="G31" s="15">
        <v>34800</v>
      </c>
    </row>
    <row r="32" s="1" customFormat="1" ht="17.25" spans="1:7">
      <c r="A32" s="54" t="s">
        <v>104</v>
      </c>
      <c r="B32" s="65"/>
      <c r="C32" s="65"/>
      <c r="D32" s="55"/>
      <c r="E32" s="56"/>
      <c r="F32" s="57" t="s">
        <v>14</v>
      </c>
      <c r="G32" s="58">
        <f>SUM(G30:G31)</f>
        <v>114306.9</v>
      </c>
    </row>
    <row r="33" s="2" customFormat="1" ht="16.5" spans="1:7">
      <c r="A33" s="59"/>
      <c r="B33" s="59"/>
      <c r="C33" s="59"/>
      <c r="D33" s="59"/>
      <c r="E33" s="59"/>
      <c r="F33" s="60"/>
      <c r="G33" s="61"/>
    </row>
    <row r="34" spans="1:1">
      <c r="A34" s="1" t="s">
        <v>19</v>
      </c>
    </row>
    <row r="35" spans="2:2">
      <c r="B35" s="1" t="s">
        <v>20</v>
      </c>
    </row>
    <row r="37" spans="1:1">
      <c r="A37" s="1" t="s">
        <v>21</v>
      </c>
    </row>
    <row r="38" spans="2:2">
      <c r="B38" s="1" t="s">
        <v>83</v>
      </c>
    </row>
    <row r="39" spans="2:2">
      <c r="B39" s="1" t="s">
        <v>62</v>
      </c>
    </row>
    <row r="41" spans="1:1">
      <c r="A41" s="1" t="s">
        <v>23</v>
      </c>
    </row>
    <row r="42" spans="2:2">
      <c r="B42" s="1" t="s">
        <v>24</v>
      </c>
    </row>
    <row r="43" spans="2:2">
      <c r="B43" s="23" t="s">
        <v>213</v>
      </c>
    </row>
    <row r="44" spans="2:2">
      <c r="B44" s="23"/>
    </row>
    <row r="45" spans="2:2">
      <c r="B45" s="1" t="s">
        <v>25</v>
      </c>
    </row>
    <row r="47" spans="2:2">
      <c r="B47" s="1" t="s">
        <v>26</v>
      </c>
    </row>
    <row r="52" spans="1:1">
      <c r="A52" s="1" t="s">
        <v>27</v>
      </c>
    </row>
    <row r="55" spans="1:1">
      <c r="A55" s="1" t="s">
        <v>28</v>
      </c>
    </row>
    <row r="56" spans="1:1">
      <c r="A56" s="1" t="s">
        <v>29</v>
      </c>
    </row>
    <row r="58" spans="1:4">
      <c r="A58" s="1" t="s">
        <v>96</v>
      </c>
      <c r="D58" s="1" t="s">
        <v>31</v>
      </c>
    </row>
    <row r="61" spans="1:4">
      <c r="A61" s="1" t="s">
        <v>32</v>
      </c>
      <c r="D61" s="1" t="s">
        <v>33</v>
      </c>
    </row>
    <row r="62" spans="1:4">
      <c r="A62" s="1" t="s">
        <v>34</v>
      </c>
      <c r="D62" s="1" t="s">
        <v>35</v>
      </c>
    </row>
    <row r="66" spans="1:5">
      <c r="A66" s="1" t="s">
        <v>519</v>
      </c>
      <c r="D66" s="1" t="s">
        <v>37</v>
      </c>
      <c r="E66" s="1" t="s">
        <v>38</v>
      </c>
    </row>
    <row r="67" spans="1:5">
      <c r="A67" s="1" t="s">
        <v>520</v>
      </c>
      <c r="E67" s="1" t="s">
        <v>40</v>
      </c>
    </row>
  </sheetData>
  <mergeCells count="21">
    <mergeCell ref="A4:B4"/>
    <mergeCell ref="A30:E30"/>
    <mergeCell ref="A32:E32"/>
    <mergeCell ref="A20:A22"/>
    <mergeCell ref="A23:A25"/>
    <mergeCell ref="A26:A29"/>
    <mergeCell ref="B20:B22"/>
    <mergeCell ref="B23:B25"/>
    <mergeCell ref="B26:B29"/>
    <mergeCell ref="D20:D22"/>
    <mergeCell ref="D23:D25"/>
    <mergeCell ref="D26:D29"/>
    <mergeCell ref="E20:E22"/>
    <mergeCell ref="E23:E25"/>
    <mergeCell ref="E26:E29"/>
    <mergeCell ref="F20:F22"/>
    <mergeCell ref="F23:F25"/>
    <mergeCell ref="F26:F29"/>
    <mergeCell ref="G20:G22"/>
    <mergeCell ref="G23:G25"/>
    <mergeCell ref="G26:G29"/>
  </mergeCells>
  <pageMargins left="0.393055555555556" right="0.17" top="0.84" bottom="0.590277777777778" header="0.5" footer="0.196527777777778"/>
  <pageSetup paperSize="1" scale="72" orientation="portrait" horizontalDpi="120" verticalDpi="72"/>
  <headerFooter alignWithMargins="0"/>
</worksheet>
</file>

<file path=xl/worksheets/sheet9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2"/>
  <sheetViews>
    <sheetView topLeftCell="A13" workbookViewId="0">
      <selection activeCell="B44" sqref="B44"/>
    </sheetView>
  </sheetViews>
  <sheetFormatPr defaultColWidth="9.14285714285714" defaultRowHeight="14.25" outlineLevelCol="6"/>
  <cols>
    <col min="1" max="1" width="6.57142857142857" style="1" customWidth="1"/>
    <col min="2" max="2" width="11.4285714285714" style="1" customWidth="1"/>
    <col min="3" max="3" width="52.7142857142857" style="1" customWidth="1"/>
    <col min="4" max="4" width="12.5714285714286" style="1" customWidth="1"/>
    <col min="5" max="5" width="16.1428571428571" style="1" customWidth="1"/>
    <col min="6" max="6" width="5.71428571428571" style="1" customWidth="1"/>
    <col min="7" max="7" width="19" style="1" customWidth="1"/>
    <col min="8" max="16384" width="9.14285714285714" style="1"/>
  </cols>
  <sheetData>
    <row r="4" spans="1:2">
      <c r="A4" s="24">
        <v>45777</v>
      </c>
      <c r="B4" s="24"/>
    </row>
    <row r="5" spans="1:2">
      <c r="A5" s="24"/>
      <c r="B5" s="24"/>
    </row>
    <row r="6" spans="1:2">
      <c r="A6" s="24"/>
      <c r="B6" s="24"/>
    </row>
    <row r="7" spans="1:2">
      <c r="A7" s="24" t="s">
        <v>516</v>
      </c>
      <c r="B7" s="24"/>
    </row>
    <row r="8" spans="1:2">
      <c r="A8" s="24" t="s">
        <v>517</v>
      </c>
      <c r="B8" s="24"/>
    </row>
    <row r="9" spans="1:1">
      <c r="A9" s="1" t="s">
        <v>518</v>
      </c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7" spans="1:1">
      <c r="A17" s="1" t="s">
        <v>102</v>
      </c>
    </row>
    <row r="18" ht="15" spans="3:3">
      <c r="C18" s="64" t="s">
        <v>52</v>
      </c>
    </row>
    <row r="19" ht="25.5" customHeight="1" spans="1:7">
      <c r="A19" s="25" t="s">
        <v>6</v>
      </c>
      <c r="B19" s="25" t="s">
        <v>7</v>
      </c>
      <c r="C19" s="25" t="s">
        <v>8</v>
      </c>
      <c r="D19" s="25" t="s">
        <v>9</v>
      </c>
      <c r="E19" s="26" t="s">
        <v>10</v>
      </c>
      <c r="F19" s="27"/>
      <c r="G19" s="28" t="s">
        <v>11</v>
      </c>
    </row>
    <row r="20" spans="1:7">
      <c r="A20" s="29">
        <v>1</v>
      </c>
      <c r="B20" s="29" t="s">
        <v>12</v>
      </c>
      <c r="C20" s="30" t="s">
        <v>521</v>
      </c>
      <c r="D20" s="31">
        <v>59995</v>
      </c>
      <c r="E20" s="32">
        <f>D20*0.74</f>
        <v>44396.3</v>
      </c>
      <c r="F20" s="29" t="s">
        <v>14</v>
      </c>
      <c r="G20" s="33">
        <f>E20*A20</f>
        <v>44396.3</v>
      </c>
    </row>
    <row r="21" spans="1:7">
      <c r="A21" s="34"/>
      <c r="B21" s="34"/>
      <c r="C21" s="90" t="s">
        <v>485</v>
      </c>
      <c r="D21" s="36"/>
      <c r="E21" s="37"/>
      <c r="F21" s="34"/>
      <c r="G21" s="38"/>
    </row>
    <row r="22" ht="15" spans="1:7">
      <c r="A22" s="14"/>
      <c r="B22" s="14"/>
      <c r="C22" s="91" t="s">
        <v>522</v>
      </c>
      <c r="D22" s="13"/>
      <c r="E22" s="40"/>
      <c r="F22" s="14"/>
      <c r="G22" s="41"/>
    </row>
    <row r="23" customFormat="1" ht="15" spans="1:7">
      <c r="A23" s="29">
        <v>1</v>
      </c>
      <c r="B23" s="29" t="s">
        <v>12</v>
      </c>
      <c r="C23" s="92" t="s">
        <v>523</v>
      </c>
      <c r="D23" s="31">
        <v>10995</v>
      </c>
      <c r="E23" s="32">
        <f>D23*0.74</f>
        <v>8136.3</v>
      </c>
      <c r="F23" s="29" t="s">
        <v>14</v>
      </c>
      <c r="G23" s="33">
        <f>E23*A23</f>
        <v>8136.3</v>
      </c>
    </row>
    <row r="24" customFormat="1" ht="15" spans="1:7">
      <c r="A24" s="34"/>
      <c r="B24" s="34"/>
      <c r="C24" s="90" t="s">
        <v>488</v>
      </c>
      <c r="D24" s="36"/>
      <c r="E24" s="37"/>
      <c r="F24" s="34"/>
      <c r="G24" s="38"/>
    </row>
    <row r="25" customFormat="1" ht="15.75" spans="1:7">
      <c r="A25" s="14"/>
      <c r="B25" s="14"/>
      <c r="C25" s="91" t="s">
        <v>524</v>
      </c>
      <c r="D25" s="13"/>
      <c r="E25" s="40"/>
      <c r="F25" s="14"/>
      <c r="G25" s="41"/>
    </row>
    <row r="26" customFormat="1" ht="15" spans="1:7">
      <c r="A26" s="29">
        <v>1</v>
      </c>
      <c r="B26" s="29" t="s">
        <v>12</v>
      </c>
      <c r="C26" s="92" t="s">
        <v>525</v>
      </c>
      <c r="D26" s="31">
        <v>15995</v>
      </c>
      <c r="E26" s="32">
        <f>D26*0.74</f>
        <v>11836.3</v>
      </c>
      <c r="F26" s="29" t="s">
        <v>14</v>
      </c>
      <c r="G26" s="33">
        <f>E26*A26</f>
        <v>11836.3</v>
      </c>
    </row>
    <row r="27" customFormat="1" ht="15" spans="1:7">
      <c r="A27" s="34"/>
      <c r="B27" s="34"/>
      <c r="C27" s="90" t="s">
        <v>488</v>
      </c>
      <c r="D27" s="36"/>
      <c r="E27" s="37"/>
      <c r="F27" s="34"/>
      <c r="G27" s="38"/>
    </row>
    <row r="28" customFormat="1" ht="15.75" spans="1:7">
      <c r="A28" s="14"/>
      <c r="B28" s="14"/>
      <c r="C28" s="91" t="s">
        <v>526</v>
      </c>
      <c r="D28" s="13"/>
      <c r="E28" s="40"/>
      <c r="F28" s="14"/>
      <c r="G28" s="41"/>
    </row>
    <row r="29" customFormat="1" ht="15" spans="1:7">
      <c r="A29" s="29">
        <v>1</v>
      </c>
      <c r="B29" s="42" t="s">
        <v>12</v>
      </c>
      <c r="C29" s="43" t="s">
        <v>111</v>
      </c>
      <c r="D29" s="44">
        <v>48695</v>
      </c>
      <c r="E29" s="32">
        <f>(D29*0.74)-1800</f>
        <v>34234.3</v>
      </c>
      <c r="F29" s="29" t="s">
        <v>14</v>
      </c>
      <c r="G29" s="45">
        <f>E29*A29</f>
        <v>34234.3</v>
      </c>
    </row>
    <row r="30" customFormat="1" ht="15" spans="1:7">
      <c r="A30" s="34"/>
      <c r="B30" s="46"/>
      <c r="C30" s="47" t="s">
        <v>45</v>
      </c>
      <c r="D30" s="48"/>
      <c r="E30" s="37"/>
      <c r="F30" s="34"/>
      <c r="G30" s="49"/>
    </row>
    <row r="31" customFormat="1" ht="15" spans="1:7">
      <c r="A31" s="34"/>
      <c r="B31" s="46"/>
      <c r="C31" s="47" t="s">
        <v>112</v>
      </c>
      <c r="D31" s="48"/>
      <c r="E31" s="37"/>
      <c r="F31" s="34"/>
      <c r="G31" s="49"/>
    </row>
    <row r="32" customFormat="1" ht="15.75" spans="1:7">
      <c r="A32" s="14"/>
      <c r="B32" s="50"/>
      <c r="C32" s="51" t="s">
        <v>113</v>
      </c>
      <c r="D32" s="52"/>
      <c r="E32" s="40"/>
      <c r="F32" s="14"/>
      <c r="G32" s="53"/>
    </row>
    <row r="33" s="1" customFormat="1" ht="17.25" spans="1:7">
      <c r="A33" s="54" t="s">
        <v>18</v>
      </c>
      <c r="B33" s="65"/>
      <c r="C33" s="65"/>
      <c r="D33" s="55"/>
      <c r="E33" s="56"/>
      <c r="F33" s="66" t="s">
        <v>14</v>
      </c>
      <c r="G33" s="58">
        <f>SUM(G20:G32)</f>
        <v>98603.2</v>
      </c>
    </row>
    <row r="34" s="1" customFormat="1" ht="15" spans="1:7">
      <c r="A34" s="9" t="s">
        <v>103</v>
      </c>
      <c r="B34" s="10"/>
      <c r="C34" s="11"/>
      <c r="D34" s="12"/>
      <c r="E34" s="13"/>
      <c r="F34" s="14" t="s">
        <v>14</v>
      </c>
      <c r="G34" s="15">
        <v>40350</v>
      </c>
    </row>
    <row r="35" s="1" customFormat="1" ht="17.25" spans="1:7">
      <c r="A35" s="54" t="s">
        <v>104</v>
      </c>
      <c r="B35" s="65"/>
      <c r="C35" s="65"/>
      <c r="D35" s="55"/>
      <c r="E35" s="56"/>
      <c r="F35" s="57" t="s">
        <v>14</v>
      </c>
      <c r="G35" s="58">
        <f>SUM(G33:G34)</f>
        <v>138953.2</v>
      </c>
    </row>
    <row r="36" s="2" customFormat="1" ht="16.5" spans="1:7">
      <c r="A36" s="59"/>
      <c r="B36" s="59"/>
      <c r="C36" s="59"/>
      <c r="D36" s="59"/>
      <c r="E36" s="59"/>
      <c r="F36" s="60"/>
      <c r="G36" s="61"/>
    </row>
    <row r="37" spans="1:1">
      <c r="A37" s="1" t="s">
        <v>19</v>
      </c>
    </row>
    <row r="38" spans="2:2">
      <c r="B38" s="1" t="s">
        <v>20</v>
      </c>
    </row>
    <row r="40" spans="1:1">
      <c r="A40" s="1" t="s">
        <v>21</v>
      </c>
    </row>
    <row r="41" spans="2:2">
      <c r="B41" s="1" t="s">
        <v>527</v>
      </c>
    </row>
    <row r="42" spans="2:2">
      <c r="B42" s="1" t="s">
        <v>62</v>
      </c>
    </row>
    <row r="44" spans="1:1">
      <c r="A44" s="1" t="s">
        <v>23</v>
      </c>
    </row>
    <row r="45" spans="2:2">
      <c r="B45" s="1" t="s">
        <v>24</v>
      </c>
    </row>
    <row r="46" spans="2:2">
      <c r="B46" s="23" t="s">
        <v>213</v>
      </c>
    </row>
    <row r="47" spans="2:2">
      <c r="B47" s="23"/>
    </row>
    <row r="48" spans="2:2">
      <c r="B48" s="1" t="s">
        <v>25</v>
      </c>
    </row>
    <row r="50" spans="2:2">
      <c r="B50" s="1" t="s">
        <v>26</v>
      </c>
    </row>
    <row r="52" spans="2:2">
      <c r="B52" s="89" t="s">
        <v>528</v>
      </c>
    </row>
    <row r="53" spans="2:2">
      <c r="B53" s="89"/>
    </row>
    <row r="56" spans="1:1">
      <c r="A56" s="1" t="s">
        <v>27</v>
      </c>
    </row>
    <row r="59" spans="1:1">
      <c r="A59" s="1" t="s">
        <v>28</v>
      </c>
    </row>
    <row r="60" spans="1:1">
      <c r="A60" s="1" t="s">
        <v>29</v>
      </c>
    </row>
    <row r="62" spans="1:4">
      <c r="A62" s="1" t="s">
        <v>96</v>
      </c>
      <c r="D62" s="1" t="s">
        <v>31</v>
      </c>
    </row>
    <row r="65" spans="1:4">
      <c r="A65" s="1" t="s">
        <v>32</v>
      </c>
      <c r="D65" s="1" t="s">
        <v>33</v>
      </c>
    </row>
    <row r="66" spans="1:4">
      <c r="A66" s="1" t="s">
        <v>34</v>
      </c>
      <c r="D66" s="1" t="s">
        <v>35</v>
      </c>
    </row>
    <row r="71" spans="1:5">
      <c r="A71" s="1" t="s">
        <v>529</v>
      </c>
      <c r="D71" s="1" t="s">
        <v>37</v>
      </c>
      <c r="E71" s="1" t="s">
        <v>38</v>
      </c>
    </row>
    <row r="72" spans="1:5">
      <c r="A72" s="1" t="s">
        <v>520</v>
      </c>
      <c r="E72" s="1" t="s">
        <v>40</v>
      </c>
    </row>
  </sheetData>
  <mergeCells count="27">
    <mergeCell ref="A4:B4"/>
    <mergeCell ref="A33:E33"/>
    <mergeCell ref="A35:E35"/>
    <mergeCell ref="A20:A22"/>
    <mergeCell ref="A23:A25"/>
    <mergeCell ref="A26:A28"/>
    <mergeCell ref="A29:A32"/>
    <mergeCell ref="B20:B22"/>
    <mergeCell ref="B23:B25"/>
    <mergeCell ref="B26:B28"/>
    <mergeCell ref="B29:B32"/>
    <mergeCell ref="D20:D22"/>
    <mergeCell ref="D23:D25"/>
    <mergeCell ref="D26:D28"/>
    <mergeCell ref="D29:D32"/>
    <mergeCell ref="E20:E22"/>
    <mergeCell ref="E23:E25"/>
    <mergeCell ref="E26:E28"/>
    <mergeCell ref="E29:E32"/>
    <mergeCell ref="F20:F22"/>
    <mergeCell ref="F23:F25"/>
    <mergeCell ref="F26:F28"/>
    <mergeCell ref="F29:F32"/>
    <mergeCell ref="G20:G22"/>
    <mergeCell ref="G23:G25"/>
    <mergeCell ref="G26:G28"/>
    <mergeCell ref="G29:G32"/>
  </mergeCells>
  <pageMargins left="0.393055555555556" right="0.17" top="0.84" bottom="0.590277777777778" header="0.5" footer="0.196527777777778"/>
  <pageSetup paperSize="1" scale="67" orientation="portrait" horizontalDpi="120" verticalDpi="72"/>
  <headerFooter alignWithMargins="0"/>
</worksheet>
</file>

<file path=xl/worksheets/sheet9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4"/>
  <sheetViews>
    <sheetView tabSelected="1" topLeftCell="A21" workbookViewId="0">
      <selection activeCell="D40" sqref="D40"/>
    </sheetView>
  </sheetViews>
  <sheetFormatPr defaultColWidth="9.14285714285714" defaultRowHeight="14.25" outlineLevelCol="6"/>
  <cols>
    <col min="1" max="1" width="6.57142857142857" style="1" customWidth="1"/>
    <col min="2" max="2" width="11.4285714285714" style="1" customWidth="1"/>
    <col min="3" max="3" width="52.7142857142857" style="1" customWidth="1"/>
    <col min="4" max="4" width="12.5714285714286" style="1" customWidth="1"/>
    <col min="5" max="5" width="16.1428571428571" style="1" customWidth="1"/>
    <col min="6" max="6" width="5.71428571428571" style="1" customWidth="1"/>
    <col min="7" max="7" width="17.1428571428571" style="1" customWidth="1"/>
    <col min="8" max="16384" width="9.14285714285714" style="1"/>
  </cols>
  <sheetData>
    <row r="4" spans="1:2">
      <c r="A4" s="24">
        <v>45777</v>
      </c>
      <c r="B4" s="24"/>
    </row>
    <row r="5" spans="1:2">
      <c r="A5" s="24"/>
      <c r="B5" s="24"/>
    </row>
    <row r="6" spans="1:2">
      <c r="A6" s="24"/>
      <c r="B6" s="24"/>
    </row>
    <row r="7" spans="1:2">
      <c r="A7" s="24" t="s">
        <v>476</v>
      </c>
      <c r="B7" s="24"/>
    </row>
    <row r="8" spans="1:2">
      <c r="A8" s="24" t="s">
        <v>477</v>
      </c>
      <c r="B8" s="24"/>
    </row>
    <row r="9" spans="1:1">
      <c r="A9" s="1" t="s">
        <v>478</v>
      </c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8" s="1" customFormat="1" spans="1:1">
      <c r="A18" s="1" t="s">
        <v>102</v>
      </c>
    </row>
    <row r="19" s="1" customFormat="1" ht="15" spans="3:3">
      <c r="C19" s="64" t="s">
        <v>530</v>
      </c>
    </row>
    <row r="20" ht="25.5" customHeight="1" spans="1:7">
      <c r="A20" s="25" t="s">
        <v>6</v>
      </c>
      <c r="B20" s="25" t="s">
        <v>7</v>
      </c>
      <c r="C20" s="25" t="s">
        <v>8</v>
      </c>
      <c r="D20" s="25" t="s">
        <v>9</v>
      </c>
      <c r="E20" s="26" t="s">
        <v>10</v>
      </c>
      <c r="F20" s="27"/>
      <c r="G20" s="28" t="s">
        <v>11</v>
      </c>
    </row>
    <row r="21" spans="1:7">
      <c r="A21" s="29">
        <v>1</v>
      </c>
      <c r="B21" s="29" t="s">
        <v>12</v>
      </c>
      <c r="C21" s="30" t="s">
        <v>71</v>
      </c>
      <c r="D21" s="31">
        <v>32995</v>
      </c>
      <c r="E21" s="32">
        <f>(D21*0.76)-4000</f>
        <v>21076.2</v>
      </c>
      <c r="F21" s="29" t="s">
        <v>14</v>
      </c>
      <c r="G21" s="33">
        <f>E21*A21</f>
        <v>21076.2</v>
      </c>
    </row>
    <row r="22" spans="1:7">
      <c r="A22" s="34"/>
      <c r="B22" s="34"/>
      <c r="C22" s="35" t="s">
        <v>72</v>
      </c>
      <c r="D22" s="36"/>
      <c r="E22" s="37"/>
      <c r="F22" s="34"/>
      <c r="G22" s="38"/>
    </row>
    <row r="23" ht="15" spans="1:7">
      <c r="A23" s="14"/>
      <c r="B23" s="14"/>
      <c r="C23" s="39" t="s">
        <v>73</v>
      </c>
      <c r="D23" s="13"/>
      <c r="E23" s="40"/>
      <c r="F23" s="14"/>
      <c r="G23" s="41"/>
    </row>
    <row r="24" s="1" customFormat="1" ht="17.25" spans="1:7">
      <c r="A24" s="54" t="s">
        <v>18</v>
      </c>
      <c r="B24" s="65"/>
      <c r="C24" s="65"/>
      <c r="D24" s="55"/>
      <c r="E24" s="56"/>
      <c r="F24" s="66" t="s">
        <v>14</v>
      </c>
      <c r="G24" s="58">
        <f>SUM(G21:G23)</f>
        <v>21076.2</v>
      </c>
    </row>
    <row r="25" s="1" customFormat="1" ht="15" spans="1:7">
      <c r="A25" s="9" t="s">
        <v>103</v>
      </c>
      <c r="B25" s="10"/>
      <c r="C25" s="11"/>
      <c r="D25" s="12"/>
      <c r="E25" s="13"/>
      <c r="F25" s="14" t="s">
        <v>14</v>
      </c>
      <c r="G25" s="15">
        <v>25850</v>
      </c>
    </row>
    <row r="26" s="1" customFormat="1" ht="15" spans="1:7">
      <c r="A26" s="4" t="s">
        <v>51</v>
      </c>
      <c r="B26" s="16"/>
      <c r="C26" s="16"/>
      <c r="D26" s="5"/>
      <c r="E26" s="6"/>
      <c r="F26" s="17" t="s">
        <v>14</v>
      </c>
      <c r="G26" s="8">
        <v>600</v>
      </c>
    </row>
    <row r="27" s="1" customFormat="1" ht="17.25" spans="1:7">
      <c r="A27" s="54" t="s">
        <v>104</v>
      </c>
      <c r="B27" s="65"/>
      <c r="C27" s="65"/>
      <c r="D27" s="55"/>
      <c r="E27" s="56"/>
      <c r="F27" s="57" t="s">
        <v>14</v>
      </c>
      <c r="G27" s="58">
        <f>SUM(G24:G26)</f>
        <v>47526.2</v>
      </c>
    </row>
    <row r="28" s="2" customFormat="1" ht="16.5" spans="1:7">
      <c r="A28" s="59"/>
      <c r="B28" s="59"/>
      <c r="C28" s="59"/>
      <c r="D28" s="59"/>
      <c r="E28" s="59"/>
      <c r="F28" s="60"/>
      <c r="G28" s="61"/>
    </row>
    <row r="29" spans="1:1">
      <c r="A29" s="1" t="s">
        <v>19</v>
      </c>
    </row>
    <row r="30" spans="2:2">
      <c r="B30" s="1" t="s">
        <v>20</v>
      </c>
    </row>
    <row r="32" spans="1:1">
      <c r="A32" s="1" t="s">
        <v>21</v>
      </c>
    </row>
    <row r="33" spans="2:2">
      <c r="B33" s="1" t="s">
        <v>83</v>
      </c>
    </row>
    <row r="35" spans="1:1">
      <c r="A35" s="1" t="s">
        <v>23</v>
      </c>
    </row>
    <row r="36" spans="2:2">
      <c r="B36" s="1" t="s">
        <v>24</v>
      </c>
    </row>
    <row r="37" spans="2:2">
      <c r="B37" s="23" t="s">
        <v>105</v>
      </c>
    </row>
    <row r="38" spans="2:2">
      <c r="B38" s="23"/>
    </row>
    <row r="39" spans="2:2">
      <c r="B39" s="1" t="s">
        <v>25</v>
      </c>
    </row>
    <row r="41" spans="2:2">
      <c r="B41" s="1" t="s">
        <v>26</v>
      </c>
    </row>
    <row r="43" spans="2:2">
      <c r="B43" s="89"/>
    </row>
    <row r="48" spans="1:1">
      <c r="A48" s="1" t="s">
        <v>27</v>
      </c>
    </row>
    <row r="51" spans="1:1">
      <c r="A51" s="1" t="s">
        <v>28</v>
      </c>
    </row>
    <row r="52" spans="1:1">
      <c r="A52" s="1" t="s">
        <v>29</v>
      </c>
    </row>
    <row r="54" spans="1:4">
      <c r="A54" s="1" t="s">
        <v>96</v>
      </c>
      <c r="D54" s="1" t="s">
        <v>31</v>
      </c>
    </row>
    <row r="57" spans="1:4">
      <c r="A57" s="1" t="s">
        <v>32</v>
      </c>
      <c r="D57" s="1" t="s">
        <v>33</v>
      </c>
    </row>
    <row r="58" spans="1:4">
      <c r="A58" s="1" t="s">
        <v>34</v>
      </c>
      <c r="D58" s="1" t="s">
        <v>35</v>
      </c>
    </row>
    <row r="63" spans="1:5">
      <c r="A63" s="1" t="s">
        <v>531</v>
      </c>
      <c r="D63" s="1" t="s">
        <v>37</v>
      </c>
      <c r="E63" s="1" t="s">
        <v>38</v>
      </c>
    </row>
    <row r="64" spans="1:5">
      <c r="A64" s="1" t="s">
        <v>253</v>
      </c>
      <c r="E64" s="1" t="s">
        <v>40</v>
      </c>
    </row>
  </sheetData>
  <mergeCells count="10">
    <mergeCell ref="A4:B4"/>
    <mergeCell ref="A24:E24"/>
    <mergeCell ref="A26:E26"/>
    <mergeCell ref="A27:E27"/>
    <mergeCell ref="A21:A23"/>
    <mergeCell ref="B21:B23"/>
    <mergeCell ref="D21:D23"/>
    <mergeCell ref="E21:E23"/>
    <mergeCell ref="F21:F23"/>
    <mergeCell ref="G21:G23"/>
  </mergeCells>
  <pageMargins left="0.393055555555556" right="0.17" top="0.84" bottom="0.590277777777778" header="0.5" footer="0.196527777777778"/>
  <pageSetup paperSize="1" scale="76" orientation="portrait" horizontalDpi="120" verticalDpi="72"/>
  <headerFooter alignWithMargins="0"/>
</worksheet>
</file>

<file path=xl/worksheets/sheet9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7"/>
  <sheetViews>
    <sheetView topLeftCell="A4" workbookViewId="0">
      <selection activeCell="A28" sqref="$A28:$XFD31"/>
    </sheetView>
  </sheetViews>
  <sheetFormatPr defaultColWidth="9.14285714285714" defaultRowHeight="14.25" outlineLevelCol="6"/>
  <cols>
    <col min="1" max="1" width="6.57142857142857" style="1" customWidth="1"/>
    <col min="2" max="2" width="11.4285714285714" style="1" customWidth="1"/>
    <col min="3" max="3" width="52.7142857142857" style="1" customWidth="1"/>
    <col min="4" max="4" width="12.5714285714286" style="1" customWidth="1"/>
    <col min="5" max="5" width="16.1428571428571" style="1" customWidth="1"/>
    <col min="6" max="6" width="5.71428571428571" style="1" customWidth="1"/>
    <col min="7" max="7" width="17.1428571428571" style="1" customWidth="1"/>
    <col min="8" max="16384" width="9.14285714285714" style="1"/>
  </cols>
  <sheetData>
    <row r="4" spans="1:2">
      <c r="A4" s="24">
        <v>45777</v>
      </c>
      <c r="B4" s="24"/>
    </row>
    <row r="5" spans="1:2">
      <c r="A5" s="24"/>
      <c r="B5" s="24"/>
    </row>
    <row r="6" spans="1:2">
      <c r="A6" s="24"/>
      <c r="B6" s="24"/>
    </row>
    <row r="7" spans="1:2">
      <c r="A7" s="24" t="s">
        <v>476</v>
      </c>
      <c r="B7" s="24"/>
    </row>
    <row r="8" spans="1:2">
      <c r="A8" s="24" t="s">
        <v>477</v>
      </c>
      <c r="B8" s="24"/>
    </row>
    <row r="9" spans="1:1">
      <c r="A9" s="1" t="s">
        <v>478</v>
      </c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8" s="1" customFormat="1" spans="1:1">
      <c r="A18" s="1" t="s">
        <v>102</v>
      </c>
    </row>
    <row r="19" s="1" customFormat="1" ht="15" spans="3:3">
      <c r="C19" s="64" t="s">
        <v>532</v>
      </c>
    </row>
    <row r="20" ht="25.5" customHeight="1" spans="1:7">
      <c r="A20" s="25" t="s">
        <v>6</v>
      </c>
      <c r="B20" s="25" t="s">
        <v>7</v>
      </c>
      <c r="C20" s="25" t="s">
        <v>8</v>
      </c>
      <c r="D20" s="25" t="s">
        <v>9</v>
      </c>
      <c r="E20" s="26" t="s">
        <v>10</v>
      </c>
      <c r="F20" s="27"/>
      <c r="G20" s="28" t="s">
        <v>11</v>
      </c>
    </row>
    <row r="21" spans="1:7">
      <c r="A21" s="29">
        <v>1</v>
      </c>
      <c r="B21" s="29" t="s">
        <v>12</v>
      </c>
      <c r="C21" s="30" t="s">
        <v>68</v>
      </c>
      <c r="D21" s="31">
        <v>49995</v>
      </c>
      <c r="E21" s="32">
        <f>(D21*0.76)-4000</f>
        <v>33996.2</v>
      </c>
      <c r="F21" s="29" t="s">
        <v>14</v>
      </c>
      <c r="G21" s="33">
        <f>E21*A21</f>
        <v>33996.2</v>
      </c>
    </row>
    <row r="22" spans="1:7">
      <c r="A22" s="34"/>
      <c r="B22" s="34"/>
      <c r="C22" s="35" t="s">
        <v>69</v>
      </c>
      <c r="D22" s="36"/>
      <c r="E22" s="37"/>
      <c r="F22" s="34"/>
      <c r="G22" s="38"/>
    </row>
    <row r="23" ht="15" spans="1:7">
      <c r="A23" s="14"/>
      <c r="B23" s="14"/>
      <c r="C23" s="39" t="s">
        <v>70</v>
      </c>
      <c r="D23" s="13"/>
      <c r="E23" s="40"/>
      <c r="F23" s="14"/>
      <c r="G23" s="41"/>
    </row>
    <row r="24" customFormat="1" ht="15" spans="1:7">
      <c r="A24" s="29">
        <v>1</v>
      </c>
      <c r="B24" s="42" t="s">
        <v>12</v>
      </c>
      <c r="C24" s="43" t="s">
        <v>111</v>
      </c>
      <c r="D24" s="44">
        <v>48695</v>
      </c>
      <c r="E24" s="32">
        <f>(D24*0.76)-1800</f>
        <v>35208.2</v>
      </c>
      <c r="F24" s="29" t="s">
        <v>14</v>
      </c>
      <c r="G24" s="45">
        <f>E24*A24</f>
        <v>35208.2</v>
      </c>
    </row>
    <row r="25" customFormat="1" ht="15" spans="1:7">
      <c r="A25" s="34"/>
      <c r="B25" s="46"/>
      <c r="C25" s="47" t="s">
        <v>45</v>
      </c>
      <c r="D25" s="48"/>
      <c r="E25" s="37"/>
      <c r="F25" s="34"/>
      <c r="G25" s="49"/>
    </row>
    <row r="26" customFormat="1" ht="15" spans="1:7">
      <c r="A26" s="34"/>
      <c r="B26" s="46"/>
      <c r="C26" s="47" t="s">
        <v>112</v>
      </c>
      <c r="D26" s="48"/>
      <c r="E26" s="37"/>
      <c r="F26" s="34"/>
      <c r="G26" s="49"/>
    </row>
    <row r="27" customFormat="1" ht="15.75" spans="1:7">
      <c r="A27" s="14"/>
      <c r="B27" s="50"/>
      <c r="C27" s="51" t="s">
        <v>113</v>
      </c>
      <c r="D27" s="52"/>
      <c r="E27" s="40"/>
      <c r="F27" s="14"/>
      <c r="G27" s="53"/>
    </row>
    <row r="28" s="1" customFormat="1" ht="17.25" spans="1:7">
      <c r="A28" s="54" t="s">
        <v>18</v>
      </c>
      <c r="B28" s="65"/>
      <c r="C28" s="65"/>
      <c r="D28" s="55"/>
      <c r="E28" s="56"/>
      <c r="F28" s="66" t="s">
        <v>14</v>
      </c>
      <c r="G28" s="58">
        <f>SUM(G21:G27)</f>
        <v>69204.4</v>
      </c>
    </row>
    <row r="29" s="1" customFormat="1" ht="15" spans="1:7">
      <c r="A29" s="9" t="s">
        <v>103</v>
      </c>
      <c r="B29" s="10"/>
      <c r="C29" s="11"/>
      <c r="D29" s="12"/>
      <c r="E29" s="13"/>
      <c r="F29" s="14" t="s">
        <v>14</v>
      </c>
      <c r="G29" s="15">
        <v>15800</v>
      </c>
    </row>
    <row r="30" s="1" customFormat="1" ht="15" spans="1:7">
      <c r="A30" s="4" t="s">
        <v>51</v>
      </c>
      <c r="B30" s="16"/>
      <c r="C30" s="16"/>
      <c r="D30" s="5"/>
      <c r="E30" s="6"/>
      <c r="F30" s="17" t="s">
        <v>14</v>
      </c>
      <c r="G30" s="8">
        <v>600</v>
      </c>
    </row>
    <row r="31" s="1" customFormat="1" ht="17.25" spans="1:7">
      <c r="A31" s="54" t="s">
        <v>104</v>
      </c>
      <c r="B31" s="65"/>
      <c r="C31" s="65"/>
      <c r="D31" s="55"/>
      <c r="E31" s="56"/>
      <c r="F31" s="57" t="s">
        <v>14</v>
      </c>
      <c r="G31" s="58">
        <f>SUM(G28:G30)</f>
        <v>85604.4</v>
      </c>
    </row>
    <row r="32" s="2" customFormat="1" ht="16.5" spans="1:7">
      <c r="A32" s="59"/>
      <c r="B32" s="59"/>
      <c r="C32" s="59"/>
      <c r="D32" s="59"/>
      <c r="E32" s="59"/>
      <c r="F32" s="60"/>
      <c r="G32" s="61"/>
    </row>
    <row r="33" spans="1:1">
      <c r="A33" s="1" t="s">
        <v>19</v>
      </c>
    </row>
    <row r="34" spans="2:2">
      <c r="B34" s="1" t="s">
        <v>20</v>
      </c>
    </row>
    <row r="36" spans="1:1">
      <c r="A36" s="1" t="s">
        <v>21</v>
      </c>
    </row>
    <row r="37" spans="2:2">
      <c r="B37" s="1" t="s">
        <v>83</v>
      </c>
    </row>
    <row r="38" spans="2:2">
      <c r="B38" s="1" t="s">
        <v>62</v>
      </c>
    </row>
    <row r="40" spans="1:1">
      <c r="A40" s="1" t="s">
        <v>23</v>
      </c>
    </row>
    <row r="41" spans="2:2">
      <c r="B41" s="1" t="s">
        <v>24</v>
      </c>
    </row>
    <row r="42" spans="2:2">
      <c r="B42" s="23" t="s">
        <v>105</v>
      </c>
    </row>
    <row r="43" spans="2:2">
      <c r="B43" s="23"/>
    </row>
    <row r="44" spans="2:2">
      <c r="B44" s="1" t="s">
        <v>25</v>
      </c>
    </row>
    <row r="46" spans="2:2">
      <c r="B46" s="1" t="s">
        <v>26</v>
      </c>
    </row>
    <row r="51" spans="1:1">
      <c r="A51" s="1" t="s">
        <v>27</v>
      </c>
    </row>
    <row r="54" spans="1:1">
      <c r="A54" s="1" t="s">
        <v>28</v>
      </c>
    </row>
    <row r="55" spans="1:1">
      <c r="A55" s="1" t="s">
        <v>29</v>
      </c>
    </row>
    <row r="57" spans="1:4">
      <c r="A57" s="1" t="s">
        <v>96</v>
      </c>
      <c r="D57" s="1" t="s">
        <v>31</v>
      </c>
    </row>
    <row r="60" spans="1:4">
      <c r="A60" s="1" t="s">
        <v>32</v>
      </c>
      <c r="D60" s="1" t="s">
        <v>33</v>
      </c>
    </row>
    <row r="61" spans="1:4">
      <c r="A61" s="1" t="s">
        <v>34</v>
      </c>
      <c r="D61" s="1" t="s">
        <v>35</v>
      </c>
    </row>
    <row r="66" spans="1:5">
      <c r="A66" s="1" t="s">
        <v>533</v>
      </c>
      <c r="D66" s="1" t="s">
        <v>37</v>
      </c>
      <c r="E66" s="1" t="s">
        <v>38</v>
      </c>
    </row>
    <row r="67" spans="1:5">
      <c r="A67" s="1" t="s">
        <v>534</v>
      </c>
      <c r="E67" s="1" t="s">
        <v>40</v>
      </c>
    </row>
  </sheetData>
  <mergeCells count="16">
    <mergeCell ref="A4:B4"/>
    <mergeCell ref="A28:E28"/>
    <mergeCell ref="A30:E30"/>
    <mergeCell ref="A31:E31"/>
    <mergeCell ref="A21:A23"/>
    <mergeCell ref="A24:A27"/>
    <mergeCell ref="B21:B23"/>
    <mergeCell ref="B24:B27"/>
    <mergeCell ref="D21:D23"/>
    <mergeCell ref="D24:D27"/>
    <mergeCell ref="E21:E23"/>
    <mergeCell ref="E24:E27"/>
    <mergeCell ref="F21:F23"/>
    <mergeCell ref="F24:F27"/>
    <mergeCell ref="G21:G23"/>
    <mergeCell ref="G24:G27"/>
  </mergeCells>
  <pageMargins left="0.393055555555556" right="0.17" top="0.84" bottom="0.590277777777778" header="0.5" footer="0.196527777777778"/>
  <pageSetup paperSize="1" scale="72" orientation="portrait" horizontalDpi="120" verticalDpi="72"/>
  <headerFooter alignWithMargins="0"/>
</worksheet>
</file>

<file path=xl/worksheets/sheet9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5"/>
  <sheetViews>
    <sheetView topLeftCell="A41" workbookViewId="0">
      <selection activeCell="A26" sqref="A26:E26"/>
    </sheetView>
  </sheetViews>
  <sheetFormatPr defaultColWidth="9.14285714285714" defaultRowHeight="14.25" outlineLevelCol="6"/>
  <cols>
    <col min="1" max="1" width="6.57142857142857" style="1" customWidth="1"/>
    <col min="2" max="2" width="11.4285714285714" style="1" customWidth="1"/>
    <col min="3" max="3" width="52.7142857142857" style="1" customWidth="1"/>
    <col min="4" max="4" width="12.5714285714286" style="1" customWidth="1"/>
    <col min="5" max="5" width="16.1428571428571" style="1" customWidth="1"/>
    <col min="6" max="6" width="5.71428571428571" style="1" customWidth="1"/>
    <col min="7" max="7" width="17.1428571428571" style="1" customWidth="1"/>
    <col min="8" max="16384" width="9.14285714285714" style="1"/>
  </cols>
  <sheetData>
    <row r="4" spans="1:2">
      <c r="A4" s="24">
        <v>45777</v>
      </c>
      <c r="B4" s="24"/>
    </row>
    <row r="5" spans="1:2">
      <c r="A5" s="24"/>
      <c r="B5" s="24"/>
    </row>
    <row r="6" spans="1:2">
      <c r="A6" s="24"/>
      <c r="B6" s="24"/>
    </row>
    <row r="7" spans="1:2">
      <c r="A7" s="24" t="s">
        <v>476</v>
      </c>
      <c r="B7" s="24"/>
    </row>
    <row r="8" spans="1:2">
      <c r="A8" s="24" t="s">
        <v>477</v>
      </c>
      <c r="B8" s="24"/>
    </row>
    <row r="9" spans="1:1">
      <c r="A9" s="1" t="s">
        <v>478</v>
      </c>
    </row>
    <row r="12" spans="1:1">
      <c r="A12" s="1" t="s">
        <v>2</v>
      </c>
    </row>
    <row r="13" spans="4:4">
      <c r="D13" s="1" t="s">
        <v>535</v>
      </c>
    </row>
    <row r="14" spans="2:2">
      <c r="B14" s="1" t="s">
        <v>3</v>
      </c>
    </row>
    <row r="15" spans="2:2">
      <c r="B15" s="1" t="s">
        <v>4</v>
      </c>
    </row>
    <row r="18" s="1" customFormat="1" spans="1:1">
      <c r="A18" s="1" t="s">
        <v>102</v>
      </c>
    </row>
    <row r="19" s="1" customFormat="1" ht="15" spans="3:3">
      <c r="C19" s="64" t="s">
        <v>536</v>
      </c>
    </row>
    <row r="20" ht="25.5" customHeight="1" spans="1:7">
      <c r="A20" s="25" t="s">
        <v>6</v>
      </c>
      <c r="B20" s="25" t="s">
        <v>7</v>
      </c>
      <c r="C20" s="25" t="s">
        <v>8</v>
      </c>
      <c r="D20" s="25" t="s">
        <v>9</v>
      </c>
      <c r="E20" s="26" t="s">
        <v>10</v>
      </c>
      <c r="F20" s="27"/>
      <c r="G20" s="28" t="s">
        <v>11</v>
      </c>
    </row>
    <row r="21" spans="1:7">
      <c r="A21" s="29">
        <v>2</v>
      </c>
      <c r="B21" s="29" t="s">
        <v>12</v>
      </c>
      <c r="C21" s="30" t="s">
        <v>68</v>
      </c>
      <c r="D21" s="31">
        <v>49995</v>
      </c>
      <c r="E21" s="32">
        <f>(D21*0.76)-4000</f>
        <v>33996.2</v>
      </c>
      <c r="F21" s="29" t="s">
        <v>14</v>
      </c>
      <c r="G21" s="33">
        <f>E21*A21</f>
        <v>67992.4</v>
      </c>
    </row>
    <row r="22" spans="1:7">
      <c r="A22" s="34"/>
      <c r="B22" s="34"/>
      <c r="C22" s="35" t="s">
        <v>69</v>
      </c>
      <c r="D22" s="36"/>
      <c r="E22" s="37"/>
      <c r="F22" s="34"/>
      <c r="G22" s="38"/>
    </row>
    <row r="23" ht="15" spans="1:7">
      <c r="A23" s="14"/>
      <c r="B23" s="14"/>
      <c r="C23" s="39" t="s">
        <v>70</v>
      </c>
      <c r="D23" s="13"/>
      <c r="E23" s="40"/>
      <c r="F23" s="14"/>
      <c r="G23" s="41"/>
    </row>
    <row r="24" s="1" customFormat="1" ht="17.25" spans="1:7">
      <c r="A24" s="54" t="s">
        <v>18</v>
      </c>
      <c r="B24" s="65"/>
      <c r="C24" s="65"/>
      <c r="D24" s="55"/>
      <c r="E24" s="56"/>
      <c r="F24" s="66" t="s">
        <v>14</v>
      </c>
      <c r="G24" s="58">
        <f>SUM(G21:G23)</f>
        <v>67992.4</v>
      </c>
    </row>
    <row r="25" s="1" customFormat="1" ht="15" spans="1:7">
      <c r="A25" s="9" t="s">
        <v>103</v>
      </c>
      <c r="B25" s="10"/>
      <c r="C25" s="11"/>
      <c r="D25" s="12"/>
      <c r="E25" s="13"/>
      <c r="F25" s="14" t="s">
        <v>14</v>
      </c>
      <c r="G25" s="15">
        <v>28240</v>
      </c>
    </row>
    <row r="26" s="1" customFormat="1" ht="15" spans="1:7">
      <c r="A26" s="4" t="s">
        <v>51</v>
      </c>
      <c r="B26" s="16"/>
      <c r="C26" s="16"/>
      <c r="D26" s="5"/>
      <c r="E26" s="6"/>
      <c r="F26" s="17" t="s">
        <v>14</v>
      </c>
      <c r="G26" s="8">
        <v>600</v>
      </c>
    </row>
    <row r="27" s="1" customFormat="1" ht="17.25" spans="1:7">
      <c r="A27" s="54" t="s">
        <v>104</v>
      </c>
      <c r="B27" s="65"/>
      <c r="C27" s="65"/>
      <c r="D27" s="55"/>
      <c r="E27" s="56"/>
      <c r="F27" s="57" t="s">
        <v>14</v>
      </c>
      <c r="G27" s="58">
        <f>SUM(G24:G26)</f>
        <v>96832.4</v>
      </c>
    </row>
    <row r="28" s="2" customFormat="1" ht="16.5" spans="1:7">
      <c r="A28" s="59"/>
      <c r="B28" s="59"/>
      <c r="C28" s="59"/>
      <c r="D28" s="59"/>
      <c r="E28" s="59"/>
      <c r="F28" s="60"/>
      <c r="G28" s="61"/>
    </row>
    <row r="29" spans="1:1">
      <c r="A29" s="1" t="s">
        <v>19</v>
      </c>
    </row>
    <row r="30" spans="2:2">
      <c r="B30" s="1" t="s">
        <v>20</v>
      </c>
    </row>
    <row r="32" spans="1:1">
      <c r="A32" s="1" t="s">
        <v>21</v>
      </c>
    </row>
    <row r="33" spans="2:2">
      <c r="B33" s="1" t="s">
        <v>83</v>
      </c>
    </row>
    <row r="35" spans="1:1">
      <c r="A35" s="1" t="s">
        <v>23</v>
      </c>
    </row>
    <row r="36" spans="2:2">
      <c r="B36" s="1" t="s">
        <v>24</v>
      </c>
    </row>
    <row r="37" spans="2:2">
      <c r="B37" s="23" t="s">
        <v>105</v>
      </c>
    </row>
    <row r="38" spans="2:2">
      <c r="B38" s="23"/>
    </row>
    <row r="39" spans="2:2">
      <c r="B39" s="1" t="s">
        <v>25</v>
      </c>
    </row>
    <row r="41" spans="2:2">
      <c r="B41" s="1" t="s">
        <v>26</v>
      </c>
    </row>
    <row r="47" spans="1:1">
      <c r="A47" s="1" t="s">
        <v>27</v>
      </c>
    </row>
    <row r="50" spans="1:1">
      <c r="A50" s="1" t="s">
        <v>28</v>
      </c>
    </row>
    <row r="51" spans="1:1">
      <c r="A51" s="1" t="s">
        <v>29</v>
      </c>
    </row>
    <row r="53" spans="1:4">
      <c r="A53" s="1" t="s">
        <v>96</v>
      </c>
      <c r="D53" s="1" t="s">
        <v>31</v>
      </c>
    </row>
    <row r="56" spans="1:4">
      <c r="A56" s="1" t="s">
        <v>32</v>
      </c>
      <c r="D56" s="1" t="s">
        <v>33</v>
      </c>
    </row>
    <row r="57" spans="1:4">
      <c r="A57" s="1" t="s">
        <v>34</v>
      </c>
      <c r="D57" s="1" t="s">
        <v>35</v>
      </c>
    </row>
    <row r="64" spans="1:5">
      <c r="A64" s="1" t="s">
        <v>537</v>
      </c>
      <c r="D64" s="1" t="s">
        <v>37</v>
      </c>
      <c r="E64" s="1" t="s">
        <v>38</v>
      </c>
    </row>
    <row r="65" spans="1:5">
      <c r="A65" s="1" t="s">
        <v>253</v>
      </c>
      <c r="E65" s="1" t="s">
        <v>40</v>
      </c>
    </row>
  </sheetData>
  <mergeCells count="10">
    <mergeCell ref="A4:B4"/>
    <mergeCell ref="A24:E24"/>
    <mergeCell ref="A26:E26"/>
    <mergeCell ref="A27:E27"/>
    <mergeCell ref="A21:A23"/>
    <mergeCell ref="B21:B23"/>
    <mergeCell ref="D21:D23"/>
    <mergeCell ref="E21:E23"/>
    <mergeCell ref="F21:F23"/>
    <mergeCell ref="G21:G23"/>
  </mergeCells>
  <pageMargins left="0.393055555555556" right="0.17" top="0.84" bottom="0.590277777777778" header="0.5" footer="0.196527777777778"/>
  <pageSetup paperSize="1" scale="75" orientation="portrait" horizontalDpi="120" verticalDpi="72"/>
  <headerFooter alignWithMargins="0"/>
</worksheet>
</file>

<file path=xl/worksheets/sheet9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2"/>
  <sheetViews>
    <sheetView workbookViewId="0">
      <selection activeCell="C20" sqref="C20"/>
    </sheetView>
  </sheetViews>
  <sheetFormatPr defaultColWidth="9.14285714285714" defaultRowHeight="14.25" outlineLevelCol="6"/>
  <cols>
    <col min="1" max="1" width="6.57142857142857" style="1" customWidth="1"/>
    <col min="2" max="2" width="11.4285714285714" style="1" customWidth="1"/>
    <col min="3" max="3" width="52.7142857142857" style="1" customWidth="1"/>
    <col min="4" max="4" width="12.5714285714286" style="1" customWidth="1"/>
    <col min="5" max="5" width="16.1428571428571" style="1" customWidth="1"/>
    <col min="6" max="6" width="5.71428571428571" style="1" customWidth="1"/>
    <col min="7" max="7" width="15.2857142857143" style="1" customWidth="1"/>
    <col min="8" max="8" width="9.14285714285714" style="1"/>
    <col min="9" max="9" width="10.4285714285714" style="1" customWidth="1"/>
    <col min="10" max="16383" width="9.14285714285714" style="1"/>
  </cols>
  <sheetData>
    <row r="4" s="1" customFormat="1" spans="1:2">
      <c r="A4" s="24">
        <v>45777</v>
      </c>
      <c r="B4" s="24"/>
    </row>
    <row r="5" s="1" customFormat="1" spans="1:2">
      <c r="A5" s="24"/>
      <c r="B5" s="24"/>
    </row>
    <row r="6" s="1" customFormat="1" spans="1:2">
      <c r="A6" s="24"/>
      <c r="B6" s="24"/>
    </row>
    <row r="7" s="1" customFormat="1" spans="1:1">
      <c r="A7" s="1" t="s">
        <v>538</v>
      </c>
    </row>
    <row r="8" s="1" customFormat="1" spans="1:1">
      <c r="A8" s="1" t="s">
        <v>539</v>
      </c>
    </row>
    <row r="11" s="1" customFormat="1" spans="1:1">
      <c r="A11" s="1" t="s">
        <v>2</v>
      </c>
    </row>
    <row r="13" s="1" customFormat="1" spans="2:2">
      <c r="B13" s="1" t="s">
        <v>3</v>
      </c>
    </row>
    <row r="14" s="1" customFormat="1" spans="2:2">
      <c r="B14" s="1" t="s">
        <v>4</v>
      </c>
    </row>
    <row r="16" s="1" customFormat="1" spans="1:1">
      <c r="A16" s="1" t="s">
        <v>5</v>
      </c>
    </row>
    <row r="17" ht="15" spans="3:3">
      <c r="C17" s="64"/>
    </row>
    <row r="18" s="1" customFormat="1" ht="25.5" customHeight="1" spans="1:7">
      <c r="A18" s="25" t="s">
        <v>6</v>
      </c>
      <c r="B18" s="25" t="s">
        <v>7</v>
      </c>
      <c r="C18" s="25" t="s">
        <v>8</v>
      </c>
      <c r="D18" s="25" t="s">
        <v>9</v>
      </c>
      <c r="E18" s="26" t="s">
        <v>10</v>
      </c>
      <c r="F18" s="27"/>
      <c r="G18" s="28" t="s">
        <v>11</v>
      </c>
    </row>
    <row r="19" s="1" customFormat="1" spans="1:7">
      <c r="A19" s="29">
        <v>1</v>
      </c>
      <c r="B19" s="29" t="s">
        <v>12</v>
      </c>
      <c r="C19" s="43" t="s">
        <v>453</v>
      </c>
      <c r="D19" s="44">
        <v>14595</v>
      </c>
      <c r="E19" s="32">
        <f>D19*0.75</f>
        <v>10946.25</v>
      </c>
      <c r="F19" s="29" t="s">
        <v>14</v>
      </c>
      <c r="G19" s="45">
        <f>E19*A19</f>
        <v>10946.25</v>
      </c>
    </row>
    <row r="20" s="1" customFormat="1" spans="1:7">
      <c r="A20" s="34"/>
      <c r="B20" s="34"/>
      <c r="C20" s="47" t="s">
        <v>454</v>
      </c>
      <c r="D20" s="48"/>
      <c r="E20" s="37"/>
      <c r="F20" s="34"/>
      <c r="G20" s="49"/>
    </row>
    <row r="21" s="1" customFormat="1" ht="15" spans="1:7">
      <c r="A21" s="14"/>
      <c r="B21" s="14"/>
      <c r="C21" s="51" t="s">
        <v>455</v>
      </c>
      <c r="D21" s="52"/>
      <c r="E21" s="40"/>
      <c r="F21" s="14"/>
      <c r="G21" s="53"/>
    </row>
    <row r="22" s="1" customFormat="1" ht="15" spans="1:7">
      <c r="A22" s="4" t="s">
        <v>51</v>
      </c>
      <c r="B22" s="16"/>
      <c r="C22" s="16"/>
      <c r="D22" s="5"/>
      <c r="E22" s="6"/>
      <c r="F22" s="7" t="s">
        <v>14</v>
      </c>
      <c r="G22" s="8">
        <v>600</v>
      </c>
    </row>
    <row r="23" s="1" customFormat="1" ht="17.25" spans="1:7">
      <c r="A23" s="54" t="s">
        <v>18</v>
      </c>
      <c r="B23" s="65"/>
      <c r="C23" s="65"/>
      <c r="D23" s="55"/>
      <c r="E23" s="56"/>
      <c r="F23" s="66" t="s">
        <v>14</v>
      </c>
      <c r="G23" s="58">
        <f>SUM(G19:G22)</f>
        <v>11546.25</v>
      </c>
    </row>
    <row r="24" s="1" customFormat="1" ht="16.5" spans="1:7">
      <c r="A24" s="59"/>
      <c r="B24" s="59"/>
      <c r="C24" s="59"/>
      <c r="D24" s="59"/>
      <c r="E24" s="59"/>
      <c r="F24" s="88"/>
      <c r="G24" s="61"/>
    </row>
    <row r="25" s="1" customFormat="1" spans="1:1">
      <c r="A25" s="1" t="s">
        <v>19</v>
      </c>
    </row>
    <row r="26" s="1" customFormat="1" spans="2:2">
      <c r="B26" s="1" t="s">
        <v>20</v>
      </c>
    </row>
    <row r="28" s="1" customFormat="1" spans="1:1">
      <c r="A28" s="1" t="s">
        <v>60</v>
      </c>
    </row>
    <row r="29" s="2" customFormat="1" spans="2:2">
      <c r="B29" s="1" t="s">
        <v>456</v>
      </c>
    </row>
    <row r="31" s="1" customFormat="1" spans="1:1">
      <c r="A31" s="1" t="s">
        <v>21</v>
      </c>
    </row>
    <row r="32" s="2" customFormat="1" spans="2:2">
      <c r="B32" s="1" t="s">
        <v>457</v>
      </c>
    </row>
    <row r="33" s="2" customFormat="1" spans="2:2">
      <c r="B33" s="1"/>
    </row>
    <row r="34" s="1" customFormat="1" spans="1:1">
      <c r="A34" s="1" t="s">
        <v>23</v>
      </c>
    </row>
    <row r="35" s="1" customFormat="1" spans="2:2">
      <c r="B35" s="1" t="s">
        <v>24</v>
      </c>
    </row>
    <row r="37" s="1" customFormat="1" spans="2:2">
      <c r="B37" s="1" t="s">
        <v>25</v>
      </c>
    </row>
    <row r="39" s="1" customFormat="1" spans="2:2">
      <c r="B39" s="1" t="s">
        <v>26</v>
      </c>
    </row>
    <row r="40" s="2" customFormat="1" spans="2:2">
      <c r="B40" s="1"/>
    </row>
    <row r="41" s="2" customFormat="1" spans="2:2">
      <c r="B41" s="1"/>
    </row>
    <row r="44" s="1" customFormat="1" spans="1:1">
      <c r="A44" s="1" t="s">
        <v>27</v>
      </c>
    </row>
    <row r="47" s="1" customFormat="1" spans="1:1">
      <c r="A47" s="1" t="s">
        <v>28</v>
      </c>
    </row>
    <row r="48" s="1" customFormat="1" spans="1:1">
      <c r="A48" s="1" t="s">
        <v>29</v>
      </c>
    </row>
    <row r="52" s="1" customFormat="1" spans="1:4">
      <c r="A52" s="1" t="s">
        <v>30</v>
      </c>
      <c r="D52" s="1" t="s">
        <v>31</v>
      </c>
    </row>
    <row r="55" s="1" customFormat="1" spans="1:4">
      <c r="A55" s="1" t="s">
        <v>32</v>
      </c>
      <c r="D55" s="1" t="s">
        <v>33</v>
      </c>
    </row>
    <row r="56" s="1" customFormat="1" spans="1:4">
      <c r="A56" s="1" t="s">
        <v>34</v>
      </c>
      <c r="D56" s="1" t="s">
        <v>35</v>
      </c>
    </row>
    <row r="57" s="2" customFormat="1" spans="1:4">
      <c r="A57" s="1"/>
      <c r="D57" s="1"/>
    </row>
    <row r="58" s="2" customFormat="1" spans="1:4">
      <c r="A58" s="1"/>
      <c r="D58" s="1"/>
    </row>
    <row r="61" s="1" customFormat="1" spans="1:5">
      <c r="A61" s="1" t="s">
        <v>540</v>
      </c>
      <c r="D61" s="1" t="s">
        <v>37</v>
      </c>
      <c r="E61" s="1" t="s">
        <v>38</v>
      </c>
    </row>
    <row r="62" s="1" customFormat="1" spans="1:5">
      <c r="A62" s="1" t="s">
        <v>459</v>
      </c>
      <c r="E62" s="1" t="s">
        <v>40</v>
      </c>
    </row>
  </sheetData>
  <mergeCells count="9">
    <mergeCell ref="A4:B4"/>
    <mergeCell ref="A22:E22"/>
    <mergeCell ref="A23:E23"/>
    <mergeCell ref="A19:A21"/>
    <mergeCell ref="B19:B21"/>
    <mergeCell ref="D19:D21"/>
    <mergeCell ref="E19:E21"/>
    <mergeCell ref="F19:F21"/>
    <mergeCell ref="G19:G21"/>
  </mergeCells>
  <pageMargins left="0.393055555555556" right="0.17" top="0.84" bottom="0.590277777777778" header="0.5" footer="0.196527777777778"/>
  <pageSetup paperSize="1" scale="79" orientation="portrait" horizontalDpi="120" verticalDpi="72"/>
  <headerFooter alignWithMargins="0"/>
</worksheet>
</file>

<file path=xl/worksheets/sheet9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5"/>
  <sheetViews>
    <sheetView topLeftCell="A24" workbookViewId="0">
      <selection activeCell="C8" sqref="C8"/>
    </sheetView>
  </sheetViews>
  <sheetFormatPr defaultColWidth="9.14285714285714" defaultRowHeight="14.25" outlineLevelCol="6"/>
  <cols>
    <col min="1" max="1" width="6.57142857142857" style="1" customWidth="1"/>
    <col min="2" max="2" width="11.4285714285714" style="1" customWidth="1"/>
    <col min="3" max="3" width="52.7142857142857" style="1" customWidth="1"/>
    <col min="4" max="4" width="12.5714285714286" style="1" customWidth="1"/>
    <col min="5" max="5" width="16.1428571428571" style="1" customWidth="1"/>
    <col min="6" max="6" width="5.71428571428571" style="1" customWidth="1"/>
    <col min="7" max="7" width="17.4285714285714" style="1" customWidth="1"/>
    <col min="8" max="8" width="9.14285714285714" style="1"/>
    <col min="9" max="9" width="10.4285714285714" style="1" customWidth="1"/>
    <col min="10" max="16383" width="9.14285714285714" style="1"/>
  </cols>
  <sheetData>
    <row r="4" s="1" customFormat="1" spans="1:2">
      <c r="A4" s="24">
        <v>45777</v>
      </c>
      <c r="B4" s="24"/>
    </row>
    <row r="5" s="1" customFormat="1" spans="1:2">
      <c r="A5" s="24"/>
      <c r="B5" s="24"/>
    </row>
    <row r="6" s="1" customFormat="1" spans="1:2">
      <c r="A6" s="24"/>
      <c r="B6" s="24"/>
    </row>
    <row r="7" s="1" customFormat="1" spans="1:1">
      <c r="A7" s="1" t="s">
        <v>541</v>
      </c>
    </row>
    <row r="8" s="1" customFormat="1" spans="1:1">
      <c r="A8" s="1" t="s">
        <v>542</v>
      </c>
    </row>
    <row r="11" s="1" customFormat="1" spans="1:1">
      <c r="A11" s="1" t="s">
        <v>2</v>
      </c>
    </row>
    <row r="13" s="1" customFormat="1" spans="2:2">
      <c r="B13" s="1" t="s">
        <v>3</v>
      </c>
    </row>
    <row r="14" s="1" customFormat="1" spans="2:2">
      <c r="B14" s="1" t="s">
        <v>4</v>
      </c>
    </row>
    <row r="16" s="1" customFormat="1" spans="1:1">
      <c r="A16" s="1" t="s">
        <v>5</v>
      </c>
    </row>
    <row r="17" ht="15" spans="3:3">
      <c r="C17" s="64" t="s">
        <v>543</v>
      </c>
    </row>
    <row r="18" s="1" customFormat="1" ht="25.5" customHeight="1" spans="1:7">
      <c r="A18" s="25" t="s">
        <v>6</v>
      </c>
      <c r="B18" s="25" t="s">
        <v>7</v>
      </c>
      <c r="C18" s="25" t="s">
        <v>8</v>
      </c>
      <c r="D18" s="25" t="s">
        <v>9</v>
      </c>
      <c r="E18" s="26" t="s">
        <v>10</v>
      </c>
      <c r="F18" s="27"/>
      <c r="G18" s="28" t="s">
        <v>11</v>
      </c>
    </row>
    <row r="19" s="1" customFormat="1" spans="1:7">
      <c r="A19" s="29">
        <v>1</v>
      </c>
      <c r="B19" s="29" t="s">
        <v>12</v>
      </c>
      <c r="C19" s="43" t="s">
        <v>124</v>
      </c>
      <c r="D19" s="31">
        <v>26195</v>
      </c>
      <c r="E19" s="32">
        <f>(D19*0.76)-1300</f>
        <v>18608.2</v>
      </c>
      <c r="F19" s="29" t="s">
        <v>14</v>
      </c>
      <c r="G19" s="33">
        <f>E19*A19</f>
        <v>18608.2</v>
      </c>
    </row>
    <row r="20" s="1" customFormat="1" spans="1:7">
      <c r="A20" s="34"/>
      <c r="B20" s="34"/>
      <c r="C20" s="47" t="s">
        <v>45</v>
      </c>
      <c r="D20" s="36"/>
      <c r="E20" s="37"/>
      <c r="F20" s="34"/>
      <c r="G20" s="38"/>
    </row>
    <row r="21" s="1" customFormat="1" spans="1:7">
      <c r="A21" s="34"/>
      <c r="B21" s="34"/>
      <c r="C21" s="47" t="s">
        <v>125</v>
      </c>
      <c r="D21" s="36"/>
      <c r="E21" s="37"/>
      <c r="F21" s="34"/>
      <c r="G21" s="38"/>
    </row>
    <row r="22" s="1" customFormat="1" ht="15" spans="1:7">
      <c r="A22" s="14"/>
      <c r="B22" s="14"/>
      <c r="C22" s="51" t="s">
        <v>92</v>
      </c>
      <c r="D22" s="13"/>
      <c r="E22" s="40"/>
      <c r="F22" s="14"/>
      <c r="G22" s="41"/>
    </row>
    <row r="23" s="1" customFormat="1" spans="1:7">
      <c r="A23" s="29">
        <v>1</v>
      </c>
      <c r="B23" s="42" t="s">
        <v>12</v>
      </c>
      <c r="C23" s="43" t="s">
        <v>90</v>
      </c>
      <c r="D23" s="44">
        <v>28995</v>
      </c>
      <c r="E23" s="32">
        <f>(D23*0.76)-1300</f>
        <v>20736.2</v>
      </c>
      <c r="F23" s="29" t="s">
        <v>14</v>
      </c>
      <c r="G23" s="45">
        <f>E23*A23</f>
        <v>20736.2</v>
      </c>
    </row>
    <row r="24" s="1" customFormat="1" spans="1:7">
      <c r="A24" s="34"/>
      <c r="B24" s="46"/>
      <c r="C24" s="47" t="s">
        <v>45</v>
      </c>
      <c r="D24" s="48"/>
      <c r="E24" s="37"/>
      <c r="F24" s="34"/>
      <c r="G24" s="49"/>
    </row>
    <row r="25" s="1" customFormat="1" spans="1:7">
      <c r="A25" s="34"/>
      <c r="B25" s="46"/>
      <c r="C25" s="47" t="s">
        <v>91</v>
      </c>
      <c r="D25" s="48"/>
      <c r="E25" s="37"/>
      <c r="F25" s="34"/>
      <c r="G25" s="49"/>
    </row>
    <row r="26" s="1" customFormat="1" ht="15" spans="1:7">
      <c r="A26" s="14"/>
      <c r="B26" s="50"/>
      <c r="C26" s="51" t="s">
        <v>92</v>
      </c>
      <c r="D26" s="52"/>
      <c r="E26" s="40"/>
      <c r="F26" s="14"/>
      <c r="G26" s="53"/>
    </row>
    <row r="27" s="1" customFormat="1" spans="1:7">
      <c r="A27" s="29">
        <v>1</v>
      </c>
      <c r="B27" s="42" t="s">
        <v>12</v>
      </c>
      <c r="C27" s="43" t="s">
        <v>44</v>
      </c>
      <c r="D27" s="44">
        <v>32995</v>
      </c>
      <c r="E27" s="32">
        <f>(D27*0.76)-1300</f>
        <v>23776.2</v>
      </c>
      <c r="F27" s="29" t="s">
        <v>14</v>
      </c>
      <c r="G27" s="45">
        <f>E27*A27</f>
        <v>23776.2</v>
      </c>
    </row>
    <row r="28" s="1" customFormat="1" spans="1:7">
      <c r="A28" s="34"/>
      <c r="B28" s="46"/>
      <c r="C28" s="47" t="s">
        <v>45</v>
      </c>
      <c r="D28" s="48"/>
      <c r="E28" s="37"/>
      <c r="F28" s="34"/>
      <c r="G28" s="49"/>
    </row>
    <row r="29" s="1" customFormat="1" spans="1:7">
      <c r="A29" s="34"/>
      <c r="B29" s="46"/>
      <c r="C29" s="47" t="s">
        <v>46</v>
      </c>
      <c r="D29" s="48"/>
      <c r="E29" s="37"/>
      <c r="F29" s="34"/>
      <c r="G29" s="49"/>
    </row>
    <row r="30" s="1" customFormat="1" ht="15" spans="1:7">
      <c r="A30" s="14"/>
      <c r="B30" s="50"/>
      <c r="C30" s="51" t="s">
        <v>47</v>
      </c>
      <c r="D30" s="52"/>
      <c r="E30" s="40"/>
      <c r="F30" s="14"/>
      <c r="G30" s="53"/>
    </row>
    <row r="31" s="1" customFormat="1" spans="1:7">
      <c r="A31" s="29">
        <v>1</v>
      </c>
      <c r="B31" s="29" t="s">
        <v>12</v>
      </c>
      <c r="C31" s="43" t="s">
        <v>48</v>
      </c>
      <c r="D31" s="31">
        <v>43595</v>
      </c>
      <c r="E31" s="32">
        <f>(D31*0.76)-1800</f>
        <v>31332.2</v>
      </c>
      <c r="F31" s="29" t="s">
        <v>14</v>
      </c>
      <c r="G31" s="33">
        <f>E31*A31</f>
        <v>31332.2</v>
      </c>
    </row>
    <row r="32" s="1" customFormat="1" spans="1:7">
      <c r="A32" s="34"/>
      <c r="B32" s="34"/>
      <c r="C32" s="47" t="s">
        <v>45</v>
      </c>
      <c r="D32" s="36"/>
      <c r="E32" s="37"/>
      <c r="F32" s="34"/>
      <c r="G32" s="38"/>
    </row>
    <row r="33" s="1" customFormat="1" spans="1:7">
      <c r="A33" s="34"/>
      <c r="B33" s="34"/>
      <c r="C33" s="47" t="s">
        <v>49</v>
      </c>
      <c r="D33" s="36"/>
      <c r="E33" s="37"/>
      <c r="F33" s="34"/>
      <c r="G33" s="38"/>
    </row>
    <row r="34" s="1" customFormat="1" ht="15" spans="1:7">
      <c r="A34" s="14"/>
      <c r="B34" s="14"/>
      <c r="C34" s="51" t="s">
        <v>50</v>
      </c>
      <c r="D34" s="13"/>
      <c r="E34" s="40"/>
      <c r="F34" s="14"/>
      <c r="G34" s="41"/>
    </row>
    <row r="35" s="1" customFormat="1" ht="15" spans="1:7">
      <c r="A35" s="4" t="s">
        <v>51</v>
      </c>
      <c r="B35" s="16"/>
      <c r="C35" s="16"/>
      <c r="D35" s="5"/>
      <c r="E35" s="6"/>
      <c r="F35" s="7" t="s">
        <v>14</v>
      </c>
      <c r="G35" s="8">
        <v>600</v>
      </c>
    </row>
    <row r="36" s="1" customFormat="1" ht="17.25" spans="1:7">
      <c r="A36" s="54" t="s">
        <v>18</v>
      </c>
      <c r="B36" s="65"/>
      <c r="C36" s="65"/>
      <c r="D36" s="55"/>
      <c r="E36" s="56"/>
      <c r="F36" s="66" t="s">
        <v>14</v>
      </c>
      <c r="G36" s="58">
        <f>SUM(G19:G35)</f>
        <v>95052.8</v>
      </c>
    </row>
    <row r="37" s="1" customFormat="1" ht="16.5" spans="1:7">
      <c r="A37" s="59"/>
      <c r="B37" s="59"/>
      <c r="C37" s="59"/>
      <c r="D37" s="59"/>
      <c r="E37" s="59"/>
      <c r="F37" s="88"/>
      <c r="G37" s="61"/>
    </row>
    <row r="38" s="1" customFormat="1" spans="1:1">
      <c r="A38" s="1" t="s">
        <v>19</v>
      </c>
    </row>
    <row r="39" s="1" customFormat="1" spans="2:2">
      <c r="B39" s="1" t="s">
        <v>20</v>
      </c>
    </row>
    <row r="41" s="1" customFormat="1" spans="1:1">
      <c r="A41" s="1" t="s">
        <v>60</v>
      </c>
    </row>
    <row r="42" s="2" customFormat="1" spans="2:2">
      <c r="B42" s="1" t="s">
        <v>61</v>
      </c>
    </row>
    <row r="44" s="1" customFormat="1" spans="1:1">
      <c r="A44" s="1" t="s">
        <v>21</v>
      </c>
    </row>
    <row r="45" s="2" customFormat="1" spans="2:2">
      <c r="B45" s="1" t="s">
        <v>62</v>
      </c>
    </row>
    <row r="46" s="2" customFormat="1" spans="2:2">
      <c r="B46" s="1"/>
    </row>
    <row r="47" s="1" customFormat="1" spans="1:1">
      <c r="A47" s="1" t="s">
        <v>23</v>
      </c>
    </row>
    <row r="48" s="1" customFormat="1" spans="2:2">
      <c r="B48" s="1" t="s">
        <v>24</v>
      </c>
    </row>
    <row r="50" s="1" customFormat="1" spans="2:2">
      <c r="B50" s="1" t="s">
        <v>25</v>
      </c>
    </row>
    <row r="52" s="1" customFormat="1" spans="2:2">
      <c r="B52" s="1" t="s">
        <v>26</v>
      </c>
    </row>
    <row r="53" s="2" customFormat="1" spans="2:2">
      <c r="B53" s="1"/>
    </row>
    <row r="54" s="2" customFormat="1" spans="2:2">
      <c r="B54" s="1"/>
    </row>
    <row r="57" s="1" customFormat="1" spans="1:1">
      <c r="A57" s="1" t="s">
        <v>27</v>
      </c>
    </row>
    <row r="60" s="1" customFormat="1" spans="1:1">
      <c r="A60" s="1" t="s">
        <v>28</v>
      </c>
    </row>
    <row r="61" s="1" customFormat="1" spans="1:1">
      <c r="A61" s="1" t="s">
        <v>29</v>
      </c>
    </row>
    <row r="65" s="1" customFormat="1" spans="1:4">
      <c r="A65" s="1" t="s">
        <v>30</v>
      </c>
      <c r="D65" s="1" t="s">
        <v>31</v>
      </c>
    </row>
    <row r="68" s="1" customFormat="1" spans="1:4">
      <c r="A68" s="1" t="s">
        <v>32</v>
      </c>
      <c r="D68" s="1" t="s">
        <v>33</v>
      </c>
    </row>
    <row r="69" s="1" customFormat="1" spans="1:4">
      <c r="A69" s="1" t="s">
        <v>34</v>
      </c>
      <c r="D69" s="1" t="s">
        <v>35</v>
      </c>
    </row>
    <row r="70" s="2" customFormat="1" spans="1:4">
      <c r="A70" s="1"/>
      <c r="D70" s="1"/>
    </row>
    <row r="71" s="2" customFormat="1" spans="1:4">
      <c r="A71" s="1"/>
      <c r="D71" s="1"/>
    </row>
    <row r="74" s="1" customFormat="1" spans="1:5">
      <c r="A74" s="1" t="s">
        <v>544</v>
      </c>
      <c r="D74" s="1" t="s">
        <v>37</v>
      </c>
      <c r="E74" s="1" t="s">
        <v>38</v>
      </c>
    </row>
    <row r="75" s="1" customFormat="1" spans="1:5">
      <c r="A75" s="1" t="s">
        <v>381</v>
      </c>
      <c r="E75" s="1" t="s">
        <v>40</v>
      </c>
    </row>
  </sheetData>
  <mergeCells count="27">
    <mergeCell ref="A4:B4"/>
    <mergeCell ref="A35:E35"/>
    <mergeCell ref="A36:E36"/>
    <mergeCell ref="A19:A22"/>
    <mergeCell ref="A23:A26"/>
    <mergeCell ref="A27:A30"/>
    <mergeCell ref="A31:A34"/>
    <mergeCell ref="B19:B22"/>
    <mergeCell ref="B23:B26"/>
    <mergeCell ref="B27:B30"/>
    <mergeCell ref="B31:B34"/>
    <mergeCell ref="D19:D22"/>
    <mergeCell ref="D23:D26"/>
    <mergeCell ref="D27:D30"/>
    <mergeCell ref="D31:D34"/>
    <mergeCell ref="E19:E22"/>
    <mergeCell ref="E23:E26"/>
    <mergeCell ref="E27:E30"/>
    <mergeCell ref="E31:E34"/>
    <mergeCell ref="F19:F22"/>
    <mergeCell ref="F23:F26"/>
    <mergeCell ref="F27:F30"/>
    <mergeCell ref="F31:F34"/>
    <mergeCell ref="G19:G22"/>
    <mergeCell ref="G23:G26"/>
    <mergeCell ref="G27:G30"/>
    <mergeCell ref="G31:G34"/>
  </mergeCells>
  <pageMargins left="0.393055555555556" right="0.17" top="0.84" bottom="0.590277777777778" header="0.5" footer="0.196527777777778"/>
  <pageSetup paperSize="1" scale="65" orientation="portrait" horizontalDpi="120" verticalDpi="72"/>
  <headerFooter alignWithMargins="0"/>
</worksheet>
</file>

<file path=xl/worksheets/sheet9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5"/>
  <sheetViews>
    <sheetView workbookViewId="0">
      <selection activeCell="G18" sqref="G18"/>
    </sheetView>
  </sheetViews>
  <sheetFormatPr defaultColWidth="9.14285714285714" defaultRowHeight="14.25" outlineLevelCol="6"/>
  <cols>
    <col min="1" max="1" width="6.57142857142857" style="1" customWidth="1"/>
    <col min="2" max="2" width="11.4285714285714" style="1" customWidth="1"/>
    <col min="3" max="3" width="52.7142857142857" style="1" customWidth="1"/>
    <col min="4" max="4" width="12.5714285714286" style="1" customWidth="1"/>
    <col min="5" max="5" width="16.1428571428571" style="1" customWidth="1"/>
    <col min="6" max="6" width="5.71428571428571" style="1" customWidth="1"/>
    <col min="7" max="7" width="17.4285714285714" style="1" customWidth="1"/>
    <col min="8" max="8" width="9.14285714285714" style="1"/>
    <col min="9" max="9" width="10.4285714285714" style="1" customWidth="1"/>
    <col min="10" max="16383" width="9.14285714285714" style="1"/>
  </cols>
  <sheetData>
    <row r="4" s="1" customFormat="1" spans="1:2">
      <c r="A4" s="24">
        <v>45777</v>
      </c>
      <c r="B4" s="24"/>
    </row>
    <row r="5" s="1" customFormat="1" spans="1:2">
      <c r="A5" s="24"/>
      <c r="B5" s="24"/>
    </row>
    <row r="6" s="1" customFormat="1" spans="1:2">
      <c r="A6" s="24"/>
      <c r="B6" s="24"/>
    </row>
    <row r="7" s="1" customFormat="1" spans="1:1">
      <c r="A7" s="1" t="s">
        <v>541</v>
      </c>
    </row>
    <row r="8" s="1" customFormat="1" spans="1:1">
      <c r="A8" s="1" t="s">
        <v>542</v>
      </c>
    </row>
    <row r="11" s="1" customFormat="1" spans="1:1">
      <c r="A11" s="1" t="s">
        <v>2</v>
      </c>
    </row>
    <row r="13" s="1" customFormat="1" spans="2:2">
      <c r="B13" s="1" t="s">
        <v>3</v>
      </c>
    </row>
    <row r="14" s="1" customFormat="1" spans="2:2">
      <c r="B14" s="1" t="s">
        <v>4</v>
      </c>
    </row>
    <row r="16" s="1" customFormat="1" spans="1:1">
      <c r="A16" s="1" t="s">
        <v>5</v>
      </c>
    </row>
    <row r="17" ht="15" spans="3:3">
      <c r="C17" s="64" t="s">
        <v>545</v>
      </c>
    </row>
    <row r="18" s="1" customFormat="1" ht="25.5" customHeight="1" spans="1:7">
      <c r="A18" s="25" t="s">
        <v>6</v>
      </c>
      <c r="B18" s="25" t="s">
        <v>7</v>
      </c>
      <c r="C18" s="25" t="s">
        <v>8</v>
      </c>
      <c r="D18" s="25" t="s">
        <v>9</v>
      </c>
      <c r="E18" s="26" t="s">
        <v>10</v>
      </c>
      <c r="F18" s="27"/>
      <c r="G18" s="28" t="s">
        <v>11</v>
      </c>
    </row>
    <row r="19" s="1" customFormat="1" spans="1:7">
      <c r="A19" s="29">
        <v>1</v>
      </c>
      <c r="B19" s="29" t="s">
        <v>12</v>
      </c>
      <c r="C19" s="43" t="s">
        <v>460</v>
      </c>
      <c r="D19" s="44">
        <v>22495</v>
      </c>
      <c r="E19" s="32">
        <f>(D19*0.76)-600</f>
        <v>16496.2</v>
      </c>
      <c r="F19" s="29" t="s">
        <v>14</v>
      </c>
      <c r="G19" s="45">
        <f>E19*A19</f>
        <v>16496.2</v>
      </c>
    </row>
    <row r="20" s="1" customFormat="1" spans="1:7">
      <c r="A20" s="34"/>
      <c r="B20" s="34"/>
      <c r="C20" s="47" t="s">
        <v>54</v>
      </c>
      <c r="D20" s="48"/>
      <c r="E20" s="37"/>
      <c r="F20" s="34"/>
      <c r="G20" s="49"/>
    </row>
    <row r="21" s="1" customFormat="1" spans="1:7">
      <c r="A21" s="34"/>
      <c r="B21" s="34"/>
      <c r="C21" s="47" t="s">
        <v>461</v>
      </c>
      <c r="D21" s="48"/>
      <c r="E21" s="37"/>
      <c r="F21" s="34"/>
      <c r="G21" s="49"/>
    </row>
    <row r="22" s="1" customFormat="1" ht="15" spans="1:7">
      <c r="A22" s="14"/>
      <c r="B22" s="14"/>
      <c r="C22" s="51" t="s">
        <v>56</v>
      </c>
      <c r="D22" s="52"/>
      <c r="E22" s="40"/>
      <c r="F22" s="14"/>
      <c r="G22" s="53"/>
    </row>
    <row r="23" s="1" customFormat="1" spans="1:7">
      <c r="A23" s="29">
        <v>1</v>
      </c>
      <c r="B23" s="29" t="s">
        <v>12</v>
      </c>
      <c r="C23" s="43" t="s">
        <v>88</v>
      </c>
      <c r="D23" s="44">
        <v>24995</v>
      </c>
      <c r="E23" s="32">
        <f>(D23*0.76)-800</f>
        <v>18196.2</v>
      </c>
      <c r="F23" s="29" t="s">
        <v>14</v>
      </c>
      <c r="G23" s="45">
        <f>E23*A23</f>
        <v>18196.2</v>
      </c>
    </row>
    <row r="24" s="1" customFormat="1" spans="1:7">
      <c r="A24" s="34"/>
      <c r="B24" s="34"/>
      <c r="C24" s="47" t="s">
        <v>54</v>
      </c>
      <c r="D24" s="48"/>
      <c r="E24" s="37"/>
      <c r="F24" s="34"/>
      <c r="G24" s="49"/>
    </row>
    <row r="25" s="1" customFormat="1" spans="1:7">
      <c r="A25" s="34"/>
      <c r="B25" s="34"/>
      <c r="C25" s="47" t="s">
        <v>89</v>
      </c>
      <c r="D25" s="48"/>
      <c r="E25" s="37"/>
      <c r="F25" s="34"/>
      <c r="G25" s="49"/>
    </row>
    <row r="26" s="1" customFormat="1" ht="15" spans="1:7">
      <c r="A26" s="14"/>
      <c r="B26" s="14"/>
      <c r="C26" s="51" t="s">
        <v>56</v>
      </c>
      <c r="D26" s="52"/>
      <c r="E26" s="40"/>
      <c r="F26" s="14"/>
      <c r="G26" s="53"/>
    </row>
    <row r="27" s="1" customFormat="1" spans="1:7">
      <c r="A27" s="29">
        <v>1</v>
      </c>
      <c r="B27" s="29" t="s">
        <v>12</v>
      </c>
      <c r="C27" s="43" t="s">
        <v>53</v>
      </c>
      <c r="D27" s="44">
        <v>27995</v>
      </c>
      <c r="E27" s="32">
        <f>(D27*0.76)-1000</f>
        <v>20276.2</v>
      </c>
      <c r="F27" s="29" t="s">
        <v>14</v>
      </c>
      <c r="G27" s="45">
        <f>E27*A27</f>
        <v>20276.2</v>
      </c>
    </row>
    <row r="28" s="1" customFormat="1" spans="1:7">
      <c r="A28" s="34"/>
      <c r="B28" s="34"/>
      <c r="C28" s="47" t="s">
        <v>54</v>
      </c>
      <c r="D28" s="48"/>
      <c r="E28" s="37"/>
      <c r="F28" s="34"/>
      <c r="G28" s="49"/>
    </row>
    <row r="29" s="1" customFormat="1" spans="1:7">
      <c r="A29" s="34"/>
      <c r="B29" s="34"/>
      <c r="C29" s="47" t="s">
        <v>55</v>
      </c>
      <c r="D29" s="48"/>
      <c r="E29" s="37"/>
      <c r="F29" s="34"/>
      <c r="G29" s="49"/>
    </row>
    <row r="30" s="1" customFormat="1" ht="15" spans="1:7">
      <c r="A30" s="14"/>
      <c r="B30" s="14"/>
      <c r="C30" s="51" t="s">
        <v>56</v>
      </c>
      <c r="D30" s="52"/>
      <c r="E30" s="40"/>
      <c r="F30" s="14"/>
      <c r="G30" s="53"/>
    </row>
    <row r="31" s="1" customFormat="1" spans="1:7">
      <c r="A31" s="29">
        <v>1</v>
      </c>
      <c r="B31" s="29" t="s">
        <v>12</v>
      </c>
      <c r="C31" s="43" t="s">
        <v>57</v>
      </c>
      <c r="D31" s="44">
        <v>36995</v>
      </c>
      <c r="E31" s="32">
        <f>(D31*0.76)-1200</f>
        <v>26916.2</v>
      </c>
      <c r="F31" s="29" t="s">
        <v>14</v>
      </c>
      <c r="G31" s="45">
        <f>E31*A31</f>
        <v>26916.2</v>
      </c>
    </row>
    <row r="32" s="1" customFormat="1" spans="1:7">
      <c r="A32" s="34"/>
      <c r="B32" s="34"/>
      <c r="C32" s="47" t="s">
        <v>54</v>
      </c>
      <c r="D32" s="48"/>
      <c r="E32" s="37"/>
      <c r="F32" s="34"/>
      <c r="G32" s="49"/>
    </row>
    <row r="33" s="1" customFormat="1" spans="1:7">
      <c r="A33" s="34"/>
      <c r="B33" s="34"/>
      <c r="C33" s="47" t="s">
        <v>58</v>
      </c>
      <c r="D33" s="48"/>
      <c r="E33" s="37"/>
      <c r="F33" s="34"/>
      <c r="G33" s="49"/>
    </row>
    <row r="34" s="1" customFormat="1" ht="15" spans="1:7">
      <c r="A34" s="14"/>
      <c r="B34" s="14"/>
      <c r="C34" s="51" t="s">
        <v>59</v>
      </c>
      <c r="D34" s="52"/>
      <c r="E34" s="40"/>
      <c r="F34" s="14"/>
      <c r="G34" s="53"/>
    </row>
    <row r="35" s="1" customFormat="1" ht="15" spans="1:7">
      <c r="A35" s="4" t="s">
        <v>51</v>
      </c>
      <c r="B35" s="16"/>
      <c r="C35" s="16"/>
      <c r="D35" s="5"/>
      <c r="E35" s="6"/>
      <c r="F35" s="7" t="s">
        <v>14</v>
      </c>
      <c r="G35" s="8">
        <v>600</v>
      </c>
    </row>
    <row r="36" s="1" customFormat="1" ht="17.25" spans="1:7">
      <c r="A36" s="54" t="s">
        <v>18</v>
      </c>
      <c r="B36" s="65"/>
      <c r="C36" s="65"/>
      <c r="D36" s="55"/>
      <c r="E36" s="56"/>
      <c r="F36" s="66" t="s">
        <v>14</v>
      </c>
      <c r="G36" s="58">
        <f>SUM(G19:G35)</f>
        <v>82484.8</v>
      </c>
    </row>
    <row r="37" s="1" customFormat="1" ht="16.5" spans="1:7">
      <c r="A37" s="59"/>
      <c r="B37" s="59"/>
      <c r="C37" s="59"/>
      <c r="D37" s="59"/>
      <c r="E37" s="59"/>
      <c r="F37" s="88"/>
      <c r="G37" s="61"/>
    </row>
    <row r="38" s="1" customFormat="1" spans="1:1">
      <c r="A38" s="1" t="s">
        <v>19</v>
      </c>
    </row>
    <row r="39" s="1" customFormat="1" spans="2:2">
      <c r="B39" s="1" t="s">
        <v>20</v>
      </c>
    </row>
    <row r="41" s="1" customFormat="1" spans="1:1">
      <c r="A41" s="1" t="s">
        <v>60</v>
      </c>
    </row>
    <row r="42" s="2" customFormat="1" spans="2:2">
      <c r="B42" s="1" t="s">
        <v>61</v>
      </c>
    </row>
    <row r="44" s="1" customFormat="1" spans="1:1">
      <c r="A44" s="1" t="s">
        <v>21</v>
      </c>
    </row>
    <row r="45" s="2" customFormat="1" spans="2:2">
      <c r="B45" s="1" t="s">
        <v>62</v>
      </c>
    </row>
    <row r="46" s="2" customFormat="1" spans="2:2">
      <c r="B46" s="1"/>
    </row>
    <row r="47" s="1" customFormat="1" spans="1:1">
      <c r="A47" s="1" t="s">
        <v>23</v>
      </c>
    </row>
    <row r="48" s="1" customFormat="1" spans="2:2">
      <c r="B48" s="1" t="s">
        <v>24</v>
      </c>
    </row>
    <row r="50" s="1" customFormat="1" spans="2:2">
      <c r="B50" s="1" t="s">
        <v>25</v>
      </c>
    </row>
    <row r="52" s="1" customFormat="1" spans="2:2">
      <c r="B52" s="1" t="s">
        <v>26</v>
      </c>
    </row>
    <row r="53" s="2" customFormat="1" spans="2:2">
      <c r="B53" s="1"/>
    </row>
    <row r="54" s="2" customFormat="1" spans="2:2">
      <c r="B54" s="1"/>
    </row>
    <row r="57" s="1" customFormat="1" spans="1:1">
      <c r="A57" s="1" t="s">
        <v>27</v>
      </c>
    </row>
    <row r="60" s="1" customFormat="1" spans="1:1">
      <c r="A60" s="1" t="s">
        <v>28</v>
      </c>
    </row>
    <row r="61" s="1" customFormat="1" spans="1:1">
      <c r="A61" s="1" t="s">
        <v>29</v>
      </c>
    </row>
    <row r="65" s="1" customFormat="1" spans="1:4">
      <c r="A65" s="1" t="s">
        <v>30</v>
      </c>
      <c r="D65" s="1" t="s">
        <v>31</v>
      </c>
    </row>
    <row r="68" s="1" customFormat="1" spans="1:4">
      <c r="A68" s="1" t="s">
        <v>32</v>
      </c>
      <c r="D68" s="1" t="s">
        <v>33</v>
      </c>
    </row>
    <row r="69" s="1" customFormat="1" spans="1:4">
      <c r="A69" s="1" t="s">
        <v>34</v>
      </c>
      <c r="D69" s="1" t="s">
        <v>35</v>
      </c>
    </row>
    <row r="70" s="2" customFormat="1" spans="1:4">
      <c r="A70" s="1"/>
      <c r="D70" s="1"/>
    </row>
    <row r="71" s="2" customFormat="1" spans="1:4">
      <c r="A71" s="1"/>
      <c r="D71" s="1"/>
    </row>
    <row r="74" s="1" customFormat="1" spans="1:5">
      <c r="A74" s="1" t="s">
        <v>546</v>
      </c>
      <c r="D74" s="1" t="s">
        <v>37</v>
      </c>
      <c r="E74" s="1" t="s">
        <v>38</v>
      </c>
    </row>
    <row r="75" s="1" customFormat="1" spans="1:5">
      <c r="A75" s="1" t="s">
        <v>547</v>
      </c>
      <c r="E75" s="1" t="s">
        <v>40</v>
      </c>
    </row>
  </sheetData>
  <mergeCells count="27">
    <mergeCell ref="A4:B4"/>
    <mergeCell ref="A35:E35"/>
    <mergeCell ref="A36:E36"/>
    <mergeCell ref="A19:A22"/>
    <mergeCell ref="A23:A26"/>
    <mergeCell ref="A27:A30"/>
    <mergeCell ref="A31:A34"/>
    <mergeCell ref="B19:B22"/>
    <mergeCell ref="B23:B26"/>
    <mergeCell ref="B27:B30"/>
    <mergeCell ref="B31:B34"/>
    <mergeCell ref="D19:D22"/>
    <mergeCell ref="D23:D26"/>
    <mergeCell ref="D27:D30"/>
    <mergeCell ref="D31:D34"/>
    <mergeCell ref="E19:E22"/>
    <mergeCell ref="E23:E26"/>
    <mergeCell ref="E27:E30"/>
    <mergeCell ref="E31:E34"/>
    <mergeCell ref="F19:F22"/>
    <mergeCell ref="F23:F26"/>
    <mergeCell ref="F27:F30"/>
    <mergeCell ref="F31:F34"/>
    <mergeCell ref="G19:G22"/>
    <mergeCell ref="G23:G26"/>
    <mergeCell ref="G27:G30"/>
    <mergeCell ref="G31:G34"/>
  </mergeCells>
  <pageMargins left="0.393055555555556" right="0.17" top="0.84" bottom="0.590277777777778" header="0.5" footer="0.196527777777778"/>
  <pageSetup paperSize="1" scale="65" orientation="portrait" horizontalDpi="120" verticalDpi="7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106</vt:i4>
      </vt:variant>
    </vt:vector>
  </HeadingPairs>
  <TitlesOfParts>
    <vt:vector size="106" baseType="lpstr">
      <vt:lpstr>ENR. MAURICIO</vt:lpstr>
      <vt:lpstr>ATTY. ZUÑIGA</vt:lpstr>
      <vt:lpstr>ATTY. ZUÑIGA (2)</vt:lpstr>
      <vt:lpstr>NIMFA</vt:lpstr>
      <vt:lpstr>VERSATECH</vt:lpstr>
      <vt:lpstr>MARK VICENCIO</vt:lpstr>
      <vt:lpstr>SUPREME CARE</vt:lpstr>
      <vt:lpstr>ATLANTIC GRAINS</vt:lpstr>
      <vt:lpstr>MEGA SARDINES</vt:lpstr>
      <vt:lpstr>JOCELYN EGUIA</vt:lpstr>
      <vt:lpstr>GFI ENTERPRISES</vt:lpstr>
      <vt:lpstr>PIONEER FLOAT GLASS</vt:lpstr>
      <vt:lpstr>ATTY. ROY TALAO</vt:lpstr>
      <vt:lpstr>ATTY. ROY TALAO (2)</vt:lpstr>
      <vt:lpstr>SHIN YEE METAL CORP</vt:lpstr>
      <vt:lpstr>ATTY. ROY TALAO (3)</vt:lpstr>
      <vt:lpstr>GREATECH (2)</vt:lpstr>
      <vt:lpstr>VICENTE LIM</vt:lpstr>
      <vt:lpstr>B&amp;B DINING INC</vt:lpstr>
      <vt:lpstr>ARLO ALUMINUM</vt:lpstr>
      <vt:lpstr>ARLO ALUMINUM (2)</vt:lpstr>
      <vt:lpstr>CASA DE MOALBOAL</vt:lpstr>
      <vt:lpstr>MUNICIPALITY OF LAGUNA</vt:lpstr>
      <vt:lpstr>MUNICIPALITY OF LAGUNA (2)</vt:lpstr>
      <vt:lpstr>LOPA JIM #2</vt:lpstr>
      <vt:lpstr>LOPA TINAY #3</vt:lpstr>
      <vt:lpstr>LOPA RAPA #4</vt:lpstr>
      <vt:lpstr>LOPA JAMIKE #5</vt:lpstr>
      <vt:lpstr>LOPA JOEL #6</vt:lpstr>
      <vt:lpstr>LOPA NINE #7</vt:lpstr>
      <vt:lpstr>LOPA WHITE #8</vt:lpstr>
      <vt:lpstr>CARNELEIGH CORP.</vt:lpstr>
      <vt:lpstr>WHITEPLANE INC.</vt:lpstr>
      <vt:lpstr>WHITEPLANE INC. (2)</vt:lpstr>
      <vt:lpstr>LOPA JIM #2 (2)</vt:lpstr>
      <vt:lpstr>LOPA TINAY #3 (2)</vt:lpstr>
      <vt:lpstr>LOPA RAPA #4 (2)</vt:lpstr>
      <vt:lpstr>LOPA JAMIKE #5 (2)</vt:lpstr>
      <vt:lpstr>LOPA JOEL #6 (2)</vt:lpstr>
      <vt:lpstr>LOPA NINE #7 (2)</vt:lpstr>
      <vt:lpstr>LOPA WHITE #8 (2)</vt:lpstr>
      <vt:lpstr>CAPT. DENNIS SISON</vt:lpstr>
      <vt:lpstr>EDDIE GOBING</vt:lpstr>
      <vt:lpstr>ARLO ALUMINUM (3)</vt:lpstr>
      <vt:lpstr>CAPT. DENNIS SISON (2)</vt:lpstr>
      <vt:lpstr>JONATHAN SO</vt:lpstr>
      <vt:lpstr>TOMITA</vt:lpstr>
      <vt:lpstr>ALEX DALAO</vt:lpstr>
      <vt:lpstr>PETER ANGLIONGTO</vt:lpstr>
      <vt:lpstr>JOHN CARREY DIOSO</vt:lpstr>
      <vt:lpstr>EDMOND SY</vt:lpstr>
      <vt:lpstr>B&amp;B DINING INC (2)</vt:lpstr>
      <vt:lpstr>EMERSON LIM</vt:lpstr>
      <vt:lpstr>MUNICIPALITY OF LAGUNA (3)</vt:lpstr>
      <vt:lpstr>WILLIAM BAYOT</vt:lpstr>
      <vt:lpstr>JENNY COMIA</vt:lpstr>
      <vt:lpstr>ATTY. LUCENARIO</vt:lpstr>
      <vt:lpstr>ATTY. LUCENARIO (2)</vt:lpstr>
      <vt:lpstr>AS BUILDING</vt:lpstr>
      <vt:lpstr>ANN MONTOYA</vt:lpstr>
      <vt:lpstr>TOMITA (2)</vt:lpstr>
      <vt:lpstr>MAGELLAN COMMODITIES INC.</vt:lpstr>
      <vt:lpstr>WOODENCHEN INTL INC</vt:lpstr>
      <vt:lpstr>MS. JUDY LAO OPT. 1</vt:lpstr>
      <vt:lpstr>MS. JUDY LAO OPT. 2</vt:lpstr>
      <vt:lpstr>CRISTINA BEDAR</vt:lpstr>
      <vt:lpstr>AUELLI RETAIL INC</vt:lpstr>
      <vt:lpstr>ALC </vt:lpstr>
      <vt:lpstr>SBT MINNING INC</vt:lpstr>
      <vt:lpstr>SUPERIOR BT INC</vt:lpstr>
      <vt:lpstr>VICENTE LIM (2)</vt:lpstr>
      <vt:lpstr>DR VJ YAMAT (opt. 1)</vt:lpstr>
      <vt:lpstr>DR VJ YAMAT (opt. 2)</vt:lpstr>
      <vt:lpstr>MR. JOSE MA. P. HERNANDEZ</vt:lpstr>
      <vt:lpstr>METAFACTOR WELLNESA CENTER</vt:lpstr>
      <vt:lpstr>MR. NIKKO DOBLON (opt. 1)</vt:lpstr>
      <vt:lpstr>MR. NIKKO DOBLON (opt. 2)</vt:lpstr>
      <vt:lpstr>MR. DOMINIQUE CHUA</vt:lpstr>
      <vt:lpstr>PATCHIE BUERANO</vt:lpstr>
      <vt:lpstr>VINCE YAMAT</vt:lpstr>
      <vt:lpstr>ALVHEA TRADING</vt:lpstr>
      <vt:lpstr>B&amp;B DINING INC (3)</vt:lpstr>
      <vt:lpstr>ARLO ALUMINUM (4)</vt:lpstr>
      <vt:lpstr>DISSIDENT INC.</vt:lpstr>
      <vt:lpstr>METROPOLITAN MED</vt:lpstr>
      <vt:lpstr>METROPOLITAN MED (2)</vt:lpstr>
      <vt:lpstr>METROPOLITAN MED (3)</vt:lpstr>
      <vt:lpstr>SBT MINING INC</vt:lpstr>
      <vt:lpstr>ESPIE ESPINO</vt:lpstr>
      <vt:lpstr>LUFTHANSA</vt:lpstr>
      <vt:lpstr>GERALD DELA CRUZ</vt:lpstr>
      <vt:lpstr>VICTOR SAY</vt:lpstr>
      <vt:lpstr>VICTOR SAY (2)</vt:lpstr>
      <vt:lpstr>METROPOLITAN MED (4)</vt:lpstr>
      <vt:lpstr>METROPOLITAN MED (5)</vt:lpstr>
      <vt:lpstr>METROPOLITAN MED (6)</vt:lpstr>
      <vt:lpstr>J&amp;M COOLING</vt:lpstr>
      <vt:lpstr>LAWRENCE GO</vt:lpstr>
      <vt:lpstr>LAWRENCE GO (2)</vt:lpstr>
      <vt:lpstr>UNITAN</vt:lpstr>
      <vt:lpstr>G.S. GO BROS</vt:lpstr>
      <vt:lpstr>DARRICK TEE</vt:lpstr>
      <vt:lpstr>DARRICK TEE (2)</vt:lpstr>
      <vt:lpstr>G.S. GO BROS (2)</vt:lpstr>
      <vt:lpstr>PHESCO INC</vt:lpstr>
      <vt:lpstr>CHARGES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240406</dc:creator>
  <cp:lastModifiedBy>KOLIN KMI</cp:lastModifiedBy>
  <dcterms:created xsi:type="dcterms:W3CDTF">2025-04-02T01:26:00Z</dcterms:created>
  <cp:lastPrinted>2025-04-25T06:22:00Z</cp:lastPrinted>
  <dcterms:modified xsi:type="dcterms:W3CDTF">2025-10-03T05:35:56Z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67350A2CDF454335A4F96684994A95DE</vt:lpwstr>
  </property>
  <property fmtid="{D5CDD505-2E9C-101B-9397-08002B2CF9AE}" pid="3" name="KSOProductBuildVer">
    <vt:lpwstr>1033-12.2.0.20795</vt:lpwstr>
  </property>
</Properties>
</file>